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EsteLibro"/>
  <mc:AlternateContent xmlns:mc="http://schemas.openxmlformats.org/markup-compatibility/2006">
    <mc:Choice Requires="x15">
      <x15ac:absPath xmlns:x15ac="http://schemas.microsoft.com/office/spreadsheetml/2010/11/ac" url="C:\Users\ABasllestero\Downloads\"/>
    </mc:Choice>
  </mc:AlternateContent>
  <bookViews>
    <workbookView xWindow="0" yWindow="0" windowWidth="20400" windowHeight="8940" tabRatio="815" firstSheet="2" activeTab="2"/>
  </bookViews>
  <sheets>
    <sheet name="Enlaces" sheetId="12" r:id="rId1"/>
    <sheet name="Instrucciones" sheetId="11" r:id="rId2"/>
    <sheet name="Datos" sheetId="4" r:id="rId3"/>
    <sheet name="Comentarios" sheetId="28" r:id="rId4"/>
    <sheet name="Fechas" sheetId="6" r:id="rId5"/>
    <sheet name="Comportamiento" sheetId="15" r:id="rId6"/>
    <sheet name="Enfermedades" sheetId="16" r:id="rId7"/>
    <sheet name="Rendimiento" sheetId="1" r:id="rId8"/>
    <sheet name="Estadísticas" sheetId="3" r:id="rId9"/>
    <sheet name="ANVA-MDS" sheetId="30" r:id="rId10"/>
    <sheet name="ANVA Cv. x Fung." sheetId="33" r:id="rId11"/>
  </sheets>
  <definedNames>
    <definedName name="CV1CF">Fechas!$K$6:$Q$55</definedName>
    <definedName name="CV1SF">Fechas!$C$6:$I$55</definedName>
    <definedName name="CV2CF">Fechas!$K$61:$Q$110</definedName>
    <definedName name="CV2SF">Fechas!$C$61:$I$110</definedName>
    <definedName name="CV3CF">Fechas!$K$116:$Q$165</definedName>
    <definedName name="CV3SF">Fechas!$C$116:$I$165</definedName>
    <definedName name="CV4CF">Fechas!$K$171:$Q$220</definedName>
    <definedName name="CV4SF">Fechas!$C$171:$I$220</definedName>
    <definedName name="RTO1CF">Rendimiento!$H$6:$L$55</definedName>
    <definedName name="RTO1CF_ORD">Rendimiento!$P$6:$Q$55</definedName>
    <definedName name="RTO1CV">Rendimiento!$B$6:$B$55</definedName>
    <definedName name="RTO1SF">Rendimiento!$C$6:$G$55</definedName>
    <definedName name="RTO1SF_ORD">Rendimiento!$N$6:$O$55</definedName>
    <definedName name="RTO2CF">Rendimiento!$H$63:$K$112</definedName>
    <definedName name="RTO2CF_ORD">Rendimiento!$P$63:$Q$112</definedName>
    <definedName name="RTO2CV">Rendimiento!$B$63:$B$112</definedName>
    <definedName name="RTO2SF">Rendimiento!$C$63:$F$112</definedName>
    <definedName name="RTO2SF_ORD">Rendimiento!$N$63:$O$112</definedName>
    <definedName name="RTO3CF">Rendimiento!$H$120:$K$169</definedName>
    <definedName name="RTO3CF_ORD">Rendimiento!$P$120:$Q$169</definedName>
    <definedName name="RTO3CV">Rendimiento!$B$120:$B$169</definedName>
    <definedName name="RTO3SF">Rendimiento!$C$120:$F$169</definedName>
    <definedName name="RTO3SF_ORD">Rendimiento!$N$120:$O$169</definedName>
    <definedName name="RTO4CF">Rendimiento!$H$177:$K$226</definedName>
    <definedName name="RTO4CF_ORD">Rendimiento!$P$177:$Q$226</definedName>
    <definedName name="RTO4CV">Rendimiento!$B$177:$B$226</definedName>
    <definedName name="RTO4SF">Rendimiento!$C$177:$F$226</definedName>
    <definedName name="RTO4SF_ORD">Rendimiento!$N$177:$O$226</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121" i="1" l="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20" i="1"/>
  <c r="B150" i="15" l="1"/>
  <c r="B149" i="15"/>
  <c r="B148" i="15"/>
  <c r="B147" i="15"/>
  <c r="B146" i="15"/>
  <c r="B145" i="15"/>
  <c r="B144" i="15"/>
  <c r="B143" i="15"/>
  <c r="B142" i="15"/>
  <c r="B141" i="15"/>
  <c r="B140" i="15"/>
  <c r="B139" i="15"/>
  <c r="B138" i="15"/>
  <c r="B137" i="15"/>
  <c r="B136" i="15"/>
  <c r="B135" i="15"/>
  <c r="B134" i="15"/>
  <c r="B133" i="15"/>
  <c r="B132" i="15"/>
  <c r="B131" i="15"/>
  <c r="B130" i="15"/>
  <c r="B129" i="15"/>
  <c r="B128" i="15"/>
  <c r="B127" i="15"/>
  <c r="B126" i="15"/>
  <c r="B125" i="15"/>
  <c r="B124" i="15"/>
  <c r="B123" i="15"/>
  <c r="B122" i="15"/>
  <c r="B121" i="15"/>
  <c r="B120" i="15"/>
  <c r="B119" i="15"/>
  <c r="B118" i="15"/>
  <c r="B117" i="15"/>
  <c r="B116" i="15"/>
  <c r="G116" i="6" l="1"/>
  <c r="H116" i="6"/>
  <c r="I116" i="6"/>
  <c r="G117" i="6"/>
  <c r="H117" i="6"/>
  <c r="I117" i="6"/>
  <c r="G118" i="6"/>
  <c r="H118" i="6"/>
  <c r="I118" i="6"/>
  <c r="G119" i="6"/>
  <c r="H119" i="6"/>
  <c r="I119" i="6"/>
  <c r="G120" i="6"/>
  <c r="H120" i="6"/>
  <c r="I120" i="6"/>
  <c r="G121" i="6"/>
  <c r="H121" i="6"/>
  <c r="I121" i="6"/>
  <c r="G122" i="6"/>
  <c r="H122" i="6"/>
  <c r="I122" i="6"/>
  <c r="G123" i="6"/>
  <c r="H123" i="6"/>
  <c r="I123" i="6"/>
  <c r="G124" i="6"/>
  <c r="H124" i="6"/>
  <c r="I124" i="6"/>
  <c r="G125" i="6"/>
  <c r="H125" i="6"/>
  <c r="I125" i="6"/>
  <c r="G126" i="6"/>
  <c r="H126" i="6"/>
  <c r="I126" i="6"/>
  <c r="G127" i="6"/>
  <c r="H127" i="6"/>
  <c r="I127" i="6"/>
  <c r="G128" i="6"/>
  <c r="H128" i="6"/>
  <c r="I128" i="6"/>
  <c r="G129" i="6"/>
  <c r="H129" i="6"/>
  <c r="I129" i="6"/>
  <c r="G130" i="6"/>
  <c r="H130" i="6"/>
  <c r="I130" i="6"/>
  <c r="G131" i="6"/>
  <c r="H131" i="6"/>
  <c r="I131" i="6"/>
  <c r="G132" i="6"/>
  <c r="H132" i="6"/>
  <c r="I132" i="6"/>
  <c r="G133" i="6"/>
  <c r="H133" i="6"/>
  <c r="I133" i="6"/>
  <c r="G134" i="6"/>
  <c r="H134" i="6"/>
  <c r="I134" i="6"/>
  <c r="G135" i="6"/>
  <c r="H135" i="6"/>
  <c r="I135" i="6"/>
  <c r="G136" i="6"/>
  <c r="H136" i="6"/>
  <c r="I136" i="6"/>
  <c r="G137" i="6"/>
  <c r="H137" i="6"/>
  <c r="I137" i="6"/>
  <c r="G138" i="6"/>
  <c r="H138" i="6"/>
  <c r="I138" i="6"/>
  <c r="G139" i="6"/>
  <c r="H139" i="6"/>
  <c r="I139" i="6"/>
  <c r="G140" i="6"/>
  <c r="H140" i="6"/>
  <c r="I140" i="6"/>
  <c r="G141" i="6"/>
  <c r="H141" i="6"/>
  <c r="I141" i="6"/>
  <c r="G142" i="6"/>
  <c r="H142" i="6"/>
  <c r="I142" i="6"/>
  <c r="G143" i="6"/>
  <c r="H143" i="6"/>
  <c r="I143" i="6"/>
  <c r="G144" i="6"/>
  <c r="H144" i="6"/>
  <c r="I144" i="6"/>
  <c r="G145" i="6"/>
  <c r="H145" i="6"/>
  <c r="I145" i="6"/>
  <c r="G146" i="6"/>
  <c r="H146" i="6"/>
  <c r="I146" i="6"/>
  <c r="G147" i="6"/>
  <c r="H147" i="6"/>
  <c r="I147" i="6"/>
  <c r="G148" i="6"/>
  <c r="H148" i="6"/>
  <c r="I148" i="6"/>
  <c r="G149" i="6"/>
  <c r="H149" i="6"/>
  <c r="I149" i="6"/>
  <c r="G150" i="6"/>
  <c r="H150" i="6"/>
  <c r="I150" i="6"/>
  <c r="B55" i="1" l="1"/>
  <c r="B54" i="1"/>
  <c r="B53" i="1"/>
  <c r="B52" i="1"/>
  <c r="B51" i="1"/>
  <c r="B50" i="1"/>
  <c r="B49" i="1"/>
  <c r="B48" i="1"/>
  <c r="B47" i="1"/>
  <c r="B46" i="1"/>
  <c r="B45" i="1"/>
  <c r="B44" i="1"/>
  <c r="B43" i="1"/>
  <c r="B42" i="1"/>
  <c r="B41" i="1"/>
  <c r="B40" i="1"/>
  <c r="B39" i="1"/>
  <c r="B38" i="1"/>
  <c r="B37" i="1"/>
  <c r="AK55" i="1" l="1" a="1"/>
  <c r="AK55" i="1" s="1"/>
  <c r="AK54" i="1" a="1"/>
  <c r="AK54" i="1" s="1"/>
  <c r="AK53" i="1" a="1"/>
  <c r="AK53" i="1" s="1"/>
  <c r="AK52" i="1" a="1"/>
  <c r="AK52" i="1" s="1"/>
  <c r="AK51" i="1" a="1"/>
  <c r="AK51" i="1" s="1"/>
  <c r="AK50" i="1" a="1"/>
  <c r="AK50" i="1" s="1"/>
  <c r="AK49" i="1" a="1"/>
  <c r="AK49" i="1" s="1"/>
  <c r="AK48" i="1" a="1"/>
  <c r="AK48" i="1" s="1"/>
  <c r="AK47" i="1" a="1"/>
  <c r="AK47" i="1" s="1"/>
  <c r="AK46" i="1" a="1"/>
  <c r="AK46" i="1" s="1"/>
  <c r="AK45" i="1" a="1"/>
  <c r="AK45" i="1" s="1"/>
  <c r="AK44" i="1" a="1"/>
  <c r="AK44" i="1" s="1"/>
  <c r="AK43" i="1" a="1"/>
  <c r="AK43" i="1" s="1"/>
  <c r="AK42" i="1" a="1"/>
  <c r="AK42" i="1" s="1"/>
  <c r="AK41" i="1" a="1"/>
  <c r="AK41" i="1" s="1"/>
  <c r="AK40" i="1" a="1"/>
  <c r="AK40" i="1" s="1"/>
  <c r="AK39" i="1" a="1"/>
  <c r="AK39" i="1" s="1"/>
  <c r="AK38" i="1" a="1"/>
  <c r="AK38" i="1" s="1"/>
  <c r="AK37" i="1" a="1"/>
  <c r="AK37" i="1" s="1"/>
  <c r="AK36" i="1" a="1"/>
  <c r="AK36" i="1" s="1"/>
  <c r="AK35" i="1" a="1"/>
  <c r="AK35" i="1" s="1"/>
  <c r="AK34" i="1" a="1"/>
  <c r="AK34" i="1" s="1"/>
  <c r="AK33" i="1" a="1"/>
  <c r="AK33" i="1" s="1"/>
  <c r="AK32" i="1" a="1"/>
  <c r="AK32" i="1" s="1"/>
  <c r="AK31" i="1" a="1"/>
  <c r="AK31" i="1" s="1"/>
  <c r="AK30" i="1" a="1"/>
  <c r="AK30" i="1" s="1"/>
  <c r="AK29" i="1" a="1"/>
  <c r="AK29" i="1" s="1"/>
  <c r="AK28" i="1" a="1"/>
  <c r="AK28" i="1" s="1"/>
  <c r="AK27" i="1" a="1"/>
  <c r="AK27" i="1" s="1"/>
  <c r="AK26" i="1" a="1"/>
  <c r="AK26" i="1" s="1"/>
  <c r="AK25" i="1" a="1"/>
  <c r="AK25" i="1" s="1"/>
  <c r="AK24" i="1" a="1"/>
  <c r="AK24" i="1" s="1"/>
  <c r="AK23" i="1" a="1"/>
  <c r="AK23" i="1" s="1"/>
  <c r="AK22" i="1" a="1"/>
  <c r="AK22" i="1" s="1"/>
  <c r="AK21" i="1" a="1"/>
  <c r="AK21" i="1" s="1"/>
  <c r="AK20" i="1" a="1"/>
  <c r="AK20" i="1" s="1"/>
  <c r="AK19" i="1" a="1"/>
  <c r="AK19" i="1" s="1"/>
  <c r="AK18" i="1" a="1"/>
  <c r="AK18" i="1" s="1"/>
  <c r="AK17" i="1" a="1"/>
  <c r="AK17" i="1" s="1"/>
  <c r="AK16" i="1" a="1"/>
  <c r="AK16" i="1" s="1"/>
  <c r="AK15" i="1" a="1"/>
  <c r="AK15" i="1" s="1"/>
  <c r="AK14" i="1" a="1"/>
  <c r="AK14" i="1" s="1"/>
  <c r="AK13" i="1" a="1"/>
  <c r="AK13" i="1" s="1"/>
  <c r="AK12" i="1" a="1"/>
  <c r="AK12" i="1" s="1"/>
  <c r="AK11" i="1" a="1"/>
  <c r="AK11" i="1" s="1"/>
  <c r="AK10" i="1" a="1"/>
  <c r="AK10" i="1" s="1"/>
  <c r="AK9" i="1" a="1"/>
  <c r="AK9" i="1" s="1"/>
  <c r="AK8" i="1" a="1"/>
  <c r="AK8" i="1" s="1"/>
  <c r="AK7" i="1" a="1"/>
  <c r="AK7" i="1" s="1"/>
  <c r="K151" i="6" l="1"/>
  <c r="K150" i="6"/>
  <c r="B36" i="1" l="1"/>
  <c r="B35" i="1"/>
  <c r="H36" i="6"/>
  <c r="I36" i="6"/>
  <c r="H35" i="6"/>
  <c r="I35" i="6"/>
  <c r="G36" i="6"/>
  <c r="G35" i="6"/>
  <c r="A71" i="33" l="1"/>
  <c r="A49" i="33"/>
  <c r="A27" i="33"/>
  <c r="A5" i="33"/>
  <c r="A8" i="30" l="1"/>
  <c r="A64" i="30"/>
  <c r="E72" i="3" l="1"/>
  <c r="E71" i="3"/>
  <c r="E70" i="3"/>
  <c r="EQ174" i="30"/>
  <c r="EP174" i="30"/>
  <c r="EO174" i="30"/>
  <c r="EN174" i="30"/>
  <c r="EQ119" i="30"/>
  <c r="EP119" i="30"/>
  <c r="EO119" i="30"/>
  <c r="EN119" i="30"/>
  <c r="EQ64" i="30"/>
  <c r="EP64" i="30"/>
  <c r="EO64" i="30"/>
  <c r="EN64" i="30"/>
  <c r="EQ8" i="30"/>
  <c r="EP8" i="30"/>
  <c r="EO8" i="30"/>
  <c r="EN8" i="30"/>
  <c r="EE174" i="30"/>
  <c r="ED174" i="30"/>
  <c r="EC174" i="30"/>
  <c r="EB174" i="30"/>
  <c r="EE119" i="30"/>
  <c r="ED119" i="30"/>
  <c r="EC119" i="30"/>
  <c r="EB119" i="30"/>
  <c r="EE64" i="30"/>
  <c r="ED64" i="30"/>
  <c r="EC64" i="30"/>
  <c r="EB64" i="30"/>
  <c r="EE8" i="30"/>
  <c r="ED8" i="30"/>
  <c r="EC8" i="30"/>
  <c r="EB8" i="30"/>
  <c r="J170" i="15"/>
  <c r="U170" i="15"/>
  <c r="U115" i="15"/>
  <c r="J115" i="15"/>
  <c r="J60" i="15"/>
  <c r="U60" i="15"/>
  <c r="B210" i="1"/>
  <c r="B209" i="1"/>
  <c r="B208" i="1"/>
  <c r="B207" i="1"/>
  <c r="AQ226" i="1" a="1"/>
  <c r="AQ226" i="1" s="1"/>
  <c r="AQ225" i="1" a="1"/>
  <c r="AQ225" i="1" s="1"/>
  <c r="AQ224" i="1" a="1"/>
  <c r="AQ224" i="1" s="1"/>
  <c r="AQ223" i="1" a="1"/>
  <c r="AQ223" i="1" s="1"/>
  <c r="AQ222" i="1" a="1"/>
  <c r="AQ222" i="1" s="1"/>
  <c r="AQ221" i="1" a="1"/>
  <c r="AQ221" i="1" s="1"/>
  <c r="AQ220" i="1" a="1"/>
  <c r="AQ220" i="1" s="1"/>
  <c r="AQ219" i="1" a="1"/>
  <c r="AQ219" i="1" s="1"/>
  <c r="AQ218" i="1" a="1"/>
  <c r="AQ218" i="1" s="1"/>
  <c r="AQ217" i="1" a="1"/>
  <c r="AQ217" i="1" s="1"/>
  <c r="AQ216" i="1" a="1"/>
  <c r="AQ216" i="1" s="1"/>
  <c r="AQ215" i="1" a="1"/>
  <c r="AQ215" i="1" s="1"/>
  <c r="AQ214" i="1" a="1"/>
  <c r="AQ214" i="1" s="1"/>
  <c r="AQ213" i="1" a="1"/>
  <c r="AQ213" i="1" s="1"/>
  <c r="AQ212" i="1" a="1"/>
  <c r="AQ212" i="1" s="1"/>
  <c r="AQ211" i="1" a="1"/>
  <c r="AQ211" i="1" s="1"/>
  <c r="AQ210" i="1" a="1"/>
  <c r="AQ210" i="1" s="1"/>
  <c r="AQ209" i="1" a="1"/>
  <c r="AQ209" i="1" s="1"/>
  <c r="AQ208" i="1" a="1"/>
  <c r="AQ208" i="1" s="1"/>
  <c r="AQ207" i="1" a="1"/>
  <c r="AQ207" i="1" s="1"/>
  <c r="AQ206" i="1" a="1"/>
  <c r="AQ206" i="1" s="1"/>
  <c r="AQ205" i="1" a="1"/>
  <c r="AQ205" i="1" s="1"/>
  <c r="AQ204" i="1" a="1"/>
  <c r="AQ204" i="1" s="1"/>
  <c r="AQ203" i="1" a="1"/>
  <c r="AQ203" i="1" s="1"/>
  <c r="AQ202" i="1" a="1"/>
  <c r="AQ202" i="1" s="1"/>
  <c r="AQ201" i="1" a="1"/>
  <c r="AQ201" i="1" s="1"/>
  <c r="AQ200" i="1" a="1"/>
  <c r="AQ200" i="1" s="1"/>
  <c r="AQ199" i="1" a="1"/>
  <c r="AQ199" i="1" s="1"/>
  <c r="AQ198" i="1" a="1"/>
  <c r="AQ198" i="1" s="1"/>
  <c r="AQ197" i="1" a="1"/>
  <c r="AQ197" i="1" s="1"/>
  <c r="AQ196" i="1" a="1"/>
  <c r="AQ196" i="1" s="1"/>
  <c r="AQ195" i="1" a="1"/>
  <c r="AQ195" i="1" s="1"/>
  <c r="AQ194" i="1" a="1"/>
  <c r="AQ194" i="1" s="1"/>
  <c r="AQ193" i="1" a="1"/>
  <c r="AQ193" i="1" s="1"/>
  <c r="AQ192" i="1" a="1"/>
  <c r="AQ192" i="1" s="1"/>
  <c r="AQ191" i="1" a="1"/>
  <c r="AQ191" i="1" s="1"/>
  <c r="AQ190" i="1" a="1"/>
  <c r="AQ190" i="1" s="1"/>
  <c r="AQ189" i="1" a="1"/>
  <c r="AQ189" i="1" s="1"/>
  <c r="AQ188" i="1" a="1"/>
  <c r="AQ188" i="1" s="1"/>
  <c r="AQ187" i="1" a="1"/>
  <c r="AQ187" i="1" s="1"/>
  <c r="AQ186" i="1" a="1"/>
  <c r="AQ186" i="1" s="1"/>
  <c r="AQ185" i="1" a="1"/>
  <c r="AQ185" i="1" s="1"/>
  <c r="AQ184" i="1" a="1"/>
  <c r="AQ184" i="1" s="1"/>
  <c r="AQ183" i="1" a="1"/>
  <c r="AQ183" i="1" s="1"/>
  <c r="AQ182" i="1" a="1"/>
  <c r="AQ182" i="1" s="1"/>
  <c r="AQ181" i="1" a="1"/>
  <c r="AQ181" i="1" s="1"/>
  <c r="AQ180" i="1" a="1"/>
  <c r="AQ180" i="1" s="1"/>
  <c r="AQ179" i="1" a="1"/>
  <c r="AQ179" i="1" s="1"/>
  <c r="AQ178" i="1" a="1"/>
  <c r="AQ178" i="1" s="1"/>
  <c r="AQ177" i="1" a="1"/>
  <c r="AQ177" i="1" s="1"/>
  <c r="AQ169" i="1" a="1"/>
  <c r="AQ169" i="1" s="1"/>
  <c r="AQ168" i="1" a="1"/>
  <c r="AQ168" i="1" s="1"/>
  <c r="AQ167" i="1" a="1"/>
  <c r="AQ167" i="1" s="1"/>
  <c r="AQ166" i="1" a="1"/>
  <c r="AQ166" i="1" s="1"/>
  <c r="AQ165" i="1" a="1"/>
  <c r="AQ165" i="1" s="1"/>
  <c r="AQ164" i="1" a="1"/>
  <c r="AQ164" i="1" s="1"/>
  <c r="AQ163" i="1" a="1"/>
  <c r="AQ163" i="1" s="1"/>
  <c r="AQ162" i="1" a="1"/>
  <c r="AQ162" i="1" s="1"/>
  <c r="AQ161" i="1" a="1"/>
  <c r="AQ161" i="1" s="1"/>
  <c r="AQ160" i="1" a="1"/>
  <c r="AQ160" i="1" s="1"/>
  <c r="AQ159" i="1" a="1"/>
  <c r="AQ159" i="1" s="1"/>
  <c r="AQ158" i="1" a="1"/>
  <c r="AQ158" i="1" s="1"/>
  <c r="AQ157" i="1" a="1"/>
  <c r="AQ157" i="1" s="1"/>
  <c r="AQ156" i="1" a="1"/>
  <c r="AQ156" i="1" s="1"/>
  <c r="AQ155" i="1" a="1"/>
  <c r="AQ155" i="1" s="1"/>
  <c r="AQ154" i="1" a="1"/>
  <c r="AQ154" i="1" s="1"/>
  <c r="AQ153" i="1" a="1"/>
  <c r="AQ153" i="1" s="1"/>
  <c r="AQ152" i="1" a="1"/>
  <c r="AQ152" i="1" s="1"/>
  <c r="AQ151" i="1" a="1"/>
  <c r="AQ151" i="1" s="1"/>
  <c r="AQ150" i="1" a="1"/>
  <c r="AQ150" i="1" s="1"/>
  <c r="AQ149" i="1" a="1"/>
  <c r="AQ149" i="1" s="1"/>
  <c r="AQ148" i="1" a="1"/>
  <c r="AQ148" i="1" s="1"/>
  <c r="AQ147" i="1" a="1"/>
  <c r="AQ147" i="1" s="1"/>
  <c r="AQ146" i="1" a="1"/>
  <c r="AQ146" i="1" s="1"/>
  <c r="AQ145" i="1" a="1"/>
  <c r="AQ145" i="1" s="1"/>
  <c r="AQ144" i="1" a="1"/>
  <c r="AQ144" i="1" s="1"/>
  <c r="AQ143" i="1" a="1"/>
  <c r="AQ143" i="1" s="1"/>
  <c r="AQ142" i="1" a="1"/>
  <c r="AQ142" i="1" s="1"/>
  <c r="AQ141" i="1" a="1"/>
  <c r="AQ141" i="1" s="1"/>
  <c r="AQ140" i="1" a="1"/>
  <c r="AQ140" i="1" s="1"/>
  <c r="AQ139" i="1" a="1"/>
  <c r="AQ139" i="1" s="1"/>
  <c r="AQ138" i="1" a="1"/>
  <c r="AQ138" i="1" s="1"/>
  <c r="AQ137" i="1" a="1"/>
  <c r="AQ137" i="1" s="1"/>
  <c r="AQ136" i="1" a="1"/>
  <c r="AQ136" i="1" s="1"/>
  <c r="AQ135" i="1" a="1"/>
  <c r="AQ135" i="1" s="1"/>
  <c r="AQ134" i="1" a="1"/>
  <c r="AQ134" i="1" s="1"/>
  <c r="AQ133" i="1" a="1"/>
  <c r="AQ133" i="1" s="1"/>
  <c r="AQ132" i="1" a="1"/>
  <c r="AQ132" i="1" s="1"/>
  <c r="AQ131" i="1" a="1"/>
  <c r="AQ131" i="1" s="1"/>
  <c r="AQ130" i="1" a="1"/>
  <c r="AQ130" i="1" s="1"/>
  <c r="AQ129" i="1" a="1"/>
  <c r="AQ129" i="1" s="1"/>
  <c r="AQ128" i="1" a="1"/>
  <c r="AQ128" i="1" s="1"/>
  <c r="AQ127" i="1" a="1"/>
  <c r="AQ127" i="1" s="1"/>
  <c r="AQ126" i="1" a="1"/>
  <c r="AQ126" i="1" s="1"/>
  <c r="AQ125" i="1" a="1"/>
  <c r="AQ125" i="1" s="1"/>
  <c r="AQ124" i="1" a="1"/>
  <c r="AQ124" i="1" s="1"/>
  <c r="AQ123" i="1" a="1"/>
  <c r="AQ123" i="1" s="1"/>
  <c r="AQ122" i="1" a="1"/>
  <c r="AQ122" i="1" s="1"/>
  <c r="AQ121" i="1" a="1"/>
  <c r="AQ121" i="1" s="1"/>
  <c r="AQ120" i="1" a="1"/>
  <c r="AQ120" i="1" s="1"/>
  <c r="AQ55" i="1" a="1"/>
  <c r="AQ55" i="1" s="1"/>
  <c r="AQ54" i="1" a="1"/>
  <c r="AQ54" i="1" s="1"/>
  <c r="AQ53" i="1" a="1"/>
  <c r="AQ53" i="1" s="1"/>
  <c r="AQ52" i="1" a="1"/>
  <c r="AQ52" i="1" s="1"/>
  <c r="AQ51" i="1" a="1"/>
  <c r="AQ51" i="1" s="1"/>
  <c r="AQ50" i="1" a="1"/>
  <c r="AQ50" i="1" s="1"/>
  <c r="AQ49" i="1" a="1"/>
  <c r="AQ49" i="1" s="1"/>
  <c r="AQ48" i="1" a="1"/>
  <c r="AQ48" i="1" s="1"/>
  <c r="AQ47" i="1" a="1"/>
  <c r="AQ47" i="1" s="1"/>
  <c r="AQ46" i="1" a="1"/>
  <c r="AQ46" i="1" s="1"/>
  <c r="AQ45" i="1" a="1"/>
  <c r="AQ45" i="1" s="1"/>
  <c r="AQ44" i="1" a="1"/>
  <c r="AQ44" i="1" s="1"/>
  <c r="AQ43" i="1" a="1"/>
  <c r="AQ43" i="1" s="1"/>
  <c r="AQ42" i="1" a="1"/>
  <c r="AQ42" i="1" s="1"/>
  <c r="AQ41" i="1" a="1"/>
  <c r="AQ41" i="1" s="1"/>
  <c r="AQ40" i="1" a="1"/>
  <c r="AQ40" i="1" s="1"/>
  <c r="AQ39" i="1" a="1"/>
  <c r="AQ39" i="1" s="1"/>
  <c r="AQ38" i="1" a="1"/>
  <c r="AQ38" i="1" s="1"/>
  <c r="AQ37" i="1" a="1"/>
  <c r="AQ37" i="1" s="1"/>
  <c r="AQ36" i="1" a="1"/>
  <c r="AQ36" i="1" s="1"/>
  <c r="AQ35" i="1" a="1"/>
  <c r="AQ35" i="1" s="1"/>
  <c r="AQ34" i="1" a="1"/>
  <c r="AQ34" i="1" s="1"/>
  <c r="AQ33" i="1" a="1"/>
  <c r="AQ33" i="1" s="1"/>
  <c r="AQ32" i="1" a="1"/>
  <c r="AQ32" i="1" s="1"/>
  <c r="AQ31" i="1" a="1"/>
  <c r="AQ31" i="1" s="1"/>
  <c r="AQ30" i="1" a="1"/>
  <c r="AQ30" i="1" s="1"/>
  <c r="AQ29" i="1" a="1"/>
  <c r="AQ29" i="1" s="1"/>
  <c r="AQ28" i="1" a="1"/>
  <c r="AQ28" i="1" s="1"/>
  <c r="AQ27" i="1" a="1"/>
  <c r="AQ27" i="1" s="1"/>
  <c r="AQ26" i="1" a="1"/>
  <c r="AQ26" i="1" s="1"/>
  <c r="AQ25" i="1" a="1"/>
  <c r="AQ25" i="1" s="1"/>
  <c r="AQ24" i="1" a="1"/>
  <c r="AQ24" i="1" s="1"/>
  <c r="AQ23" i="1" a="1"/>
  <c r="AQ23" i="1" s="1"/>
  <c r="AQ22" i="1" a="1"/>
  <c r="AQ22" i="1" s="1"/>
  <c r="AQ21" i="1" a="1"/>
  <c r="AQ21" i="1" s="1"/>
  <c r="AQ20" i="1" a="1"/>
  <c r="AQ20" i="1" s="1"/>
  <c r="AQ19" i="1" a="1"/>
  <c r="AQ19" i="1" s="1"/>
  <c r="AQ18" i="1" a="1"/>
  <c r="AQ18" i="1" s="1"/>
  <c r="AQ17" i="1" a="1"/>
  <c r="AQ17" i="1" s="1"/>
  <c r="AQ16" i="1" a="1"/>
  <c r="AQ16" i="1" s="1"/>
  <c r="AQ15" i="1" a="1"/>
  <c r="AQ15" i="1" s="1"/>
  <c r="AQ14" i="1" a="1"/>
  <c r="AQ14" i="1" s="1"/>
  <c r="AQ13" i="1" a="1"/>
  <c r="AQ13" i="1" s="1"/>
  <c r="AQ12" i="1" a="1"/>
  <c r="AQ12" i="1" s="1"/>
  <c r="AQ11" i="1" a="1"/>
  <c r="AQ11" i="1" s="1"/>
  <c r="AQ10" i="1" a="1"/>
  <c r="AQ10" i="1" s="1"/>
  <c r="AQ9" i="1" a="1"/>
  <c r="AQ9" i="1" s="1"/>
  <c r="AQ8" i="1" a="1"/>
  <c r="AQ8" i="1" s="1"/>
  <c r="AQ7" i="1" a="1"/>
  <c r="AQ7" i="1" s="1"/>
  <c r="AQ6" i="1" a="1"/>
  <c r="AQ6" i="1" s="1"/>
  <c r="AK226" i="1" a="1"/>
  <c r="AK226" i="1" s="1"/>
  <c r="AK225" i="1" a="1"/>
  <c r="AK225" i="1" s="1"/>
  <c r="AK224" i="1" a="1"/>
  <c r="AK224" i="1" s="1"/>
  <c r="AK223" i="1" a="1"/>
  <c r="AK223" i="1" s="1"/>
  <c r="AK222" i="1" a="1"/>
  <c r="AK222" i="1" s="1"/>
  <c r="AK221" i="1" a="1"/>
  <c r="AK221" i="1" s="1"/>
  <c r="AK220" i="1" a="1"/>
  <c r="AK220" i="1" s="1"/>
  <c r="AK219" i="1" a="1"/>
  <c r="AK219" i="1" s="1"/>
  <c r="AK218" i="1" a="1"/>
  <c r="AK218" i="1" s="1"/>
  <c r="AK217" i="1" a="1"/>
  <c r="AK217" i="1" s="1"/>
  <c r="AK216" i="1" a="1"/>
  <c r="AK216" i="1" s="1"/>
  <c r="AK215" i="1" a="1"/>
  <c r="AK215" i="1" s="1"/>
  <c r="AK214" i="1" a="1"/>
  <c r="AK214" i="1" s="1"/>
  <c r="AK213" i="1" a="1"/>
  <c r="AK213" i="1" s="1"/>
  <c r="AK212" i="1" a="1"/>
  <c r="AK212" i="1" s="1"/>
  <c r="AK211" i="1" a="1"/>
  <c r="AK211" i="1" s="1"/>
  <c r="AK210" i="1" a="1"/>
  <c r="AK210" i="1" s="1"/>
  <c r="AK209" i="1" a="1"/>
  <c r="AK209" i="1" s="1"/>
  <c r="AK208" i="1" a="1"/>
  <c r="AK208" i="1" s="1"/>
  <c r="AK207" i="1" a="1"/>
  <c r="AK207" i="1" s="1"/>
  <c r="AK206" i="1" a="1"/>
  <c r="AK206" i="1" s="1"/>
  <c r="AK205" i="1" a="1"/>
  <c r="AK205" i="1" s="1"/>
  <c r="AK204" i="1" a="1"/>
  <c r="AK204" i="1" s="1"/>
  <c r="AK203" i="1" a="1"/>
  <c r="AK203" i="1" s="1"/>
  <c r="AK202" i="1" a="1"/>
  <c r="AK202" i="1" s="1"/>
  <c r="AK201" i="1" a="1"/>
  <c r="AK201" i="1" s="1"/>
  <c r="AK200" i="1" a="1"/>
  <c r="AK200" i="1" s="1"/>
  <c r="AK199" i="1" a="1"/>
  <c r="AK199" i="1" s="1"/>
  <c r="AK198" i="1" a="1"/>
  <c r="AK198" i="1" s="1"/>
  <c r="AK197" i="1" a="1"/>
  <c r="AK197" i="1" s="1"/>
  <c r="AK196" i="1" a="1"/>
  <c r="AK196" i="1" s="1"/>
  <c r="AK195" i="1" a="1"/>
  <c r="AK195" i="1" s="1"/>
  <c r="AK194" i="1" a="1"/>
  <c r="AK194" i="1" s="1"/>
  <c r="AK193" i="1" a="1"/>
  <c r="AK193" i="1" s="1"/>
  <c r="AK192" i="1" a="1"/>
  <c r="AK192" i="1" s="1"/>
  <c r="AK191" i="1" a="1"/>
  <c r="AK191" i="1" s="1"/>
  <c r="AK190" i="1" a="1"/>
  <c r="AK190" i="1" s="1"/>
  <c r="AK189" i="1" a="1"/>
  <c r="AK189" i="1" s="1"/>
  <c r="AK188" i="1" a="1"/>
  <c r="AK188" i="1" s="1"/>
  <c r="AK187" i="1" a="1"/>
  <c r="AK187" i="1" s="1"/>
  <c r="AK186" i="1" a="1"/>
  <c r="AK186" i="1" s="1"/>
  <c r="AK185" i="1" a="1"/>
  <c r="AK185" i="1" s="1"/>
  <c r="AK184" i="1" a="1"/>
  <c r="AK184" i="1" s="1"/>
  <c r="AK183" i="1" a="1"/>
  <c r="AK183" i="1" s="1"/>
  <c r="AK182" i="1" a="1"/>
  <c r="AK182" i="1" s="1"/>
  <c r="AK181" i="1" a="1"/>
  <c r="AK181" i="1" s="1"/>
  <c r="AK180" i="1" a="1"/>
  <c r="AK180" i="1" s="1"/>
  <c r="AK179" i="1" a="1"/>
  <c r="AK179" i="1" s="1"/>
  <c r="AK178" i="1" a="1"/>
  <c r="AK178" i="1" s="1"/>
  <c r="AK177" i="1" a="1"/>
  <c r="AK177" i="1" s="1"/>
  <c r="AK169" i="1" a="1"/>
  <c r="AK169" i="1" s="1"/>
  <c r="AK168" i="1" a="1"/>
  <c r="AK168" i="1" s="1"/>
  <c r="AK167" i="1" a="1"/>
  <c r="AK167" i="1" s="1"/>
  <c r="AK166" i="1" a="1"/>
  <c r="AK166" i="1" s="1"/>
  <c r="AK165" i="1" a="1"/>
  <c r="AK165" i="1" s="1"/>
  <c r="AK164" i="1" a="1"/>
  <c r="AK164" i="1" s="1"/>
  <c r="AK163" i="1" a="1"/>
  <c r="AK163" i="1" s="1"/>
  <c r="AK162" i="1" a="1"/>
  <c r="AK162" i="1" s="1"/>
  <c r="AK161" i="1" a="1"/>
  <c r="AK161" i="1" s="1"/>
  <c r="AK160" i="1" a="1"/>
  <c r="AK160" i="1" s="1"/>
  <c r="AK159" i="1" a="1"/>
  <c r="AK159" i="1" s="1"/>
  <c r="AK158" i="1" a="1"/>
  <c r="AK158" i="1" s="1"/>
  <c r="AK157" i="1" a="1"/>
  <c r="AK157" i="1" s="1"/>
  <c r="AK156" i="1" a="1"/>
  <c r="AK156" i="1" s="1"/>
  <c r="AK155" i="1" a="1"/>
  <c r="AK155" i="1" s="1"/>
  <c r="AK154" i="1" a="1"/>
  <c r="AK154" i="1" s="1"/>
  <c r="AK153" i="1" a="1"/>
  <c r="AK153" i="1" s="1"/>
  <c r="AK152" i="1" a="1"/>
  <c r="AK152" i="1" s="1"/>
  <c r="AK151" i="1" a="1"/>
  <c r="AK151" i="1" s="1"/>
  <c r="AK150" i="1" a="1"/>
  <c r="AK150" i="1" s="1"/>
  <c r="AK149" i="1" a="1"/>
  <c r="AK149" i="1" s="1"/>
  <c r="AK148" i="1" a="1"/>
  <c r="AK148" i="1" s="1"/>
  <c r="AK147" i="1" a="1"/>
  <c r="AK147" i="1" s="1"/>
  <c r="AK146" i="1" a="1"/>
  <c r="AK146" i="1" s="1"/>
  <c r="AK145" i="1" a="1"/>
  <c r="AK145" i="1" s="1"/>
  <c r="AK144" i="1" a="1"/>
  <c r="AK144" i="1" s="1"/>
  <c r="AK143" i="1" a="1"/>
  <c r="AK143" i="1" s="1"/>
  <c r="AK142" i="1" a="1"/>
  <c r="AK142" i="1" s="1"/>
  <c r="AK141" i="1" a="1"/>
  <c r="AK141" i="1" s="1"/>
  <c r="AK140" i="1" a="1"/>
  <c r="AK140" i="1" s="1"/>
  <c r="AK139" i="1" a="1"/>
  <c r="AK139" i="1" s="1"/>
  <c r="AK138" i="1" a="1"/>
  <c r="AK138" i="1" s="1"/>
  <c r="AK137" i="1" a="1"/>
  <c r="AK137" i="1" s="1"/>
  <c r="AK136" i="1" a="1"/>
  <c r="AK136" i="1" s="1"/>
  <c r="AK135" i="1" a="1"/>
  <c r="AK135" i="1" s="1"/>
  <c r="AK134" i="1" a="1"/>
  <c r="AK134" i="1" s="1"/>
  <c r="AK133" i="1" a="1"/>
  <c r="AK133" i="1" s="1"/>
  <c r="AK132" i="1" a="1"/>
  <c r="AK132" i="1" s="1"/>
  <c r="AK131" i="1" a="1"/>
  <c r="AK131" i="1" s="1"/>
  <c r="AK130" i="1" a="1"/>
  <c r="AK130" i="1" s="1"/>
  <c r="AK129" i="1" a="1"/>
  <c r="AK129" i="1" s="1"/>
  <c r="AK128" i="1" a="1"/>
  <c r="AK128" i="1" s="1"/>
  <c r="AK127" i="1" a="1"/>
  <c r="AK127" i="1" s="1"/>
  <c r="AK126" i="1" a="1"/>
  <c r="AK126" i="1" s="1"/>
  <c r="AK125" i="1" a="1"/>
  <c r="AK125" i="1" s="1"/>
  <c r="AK124" i="1" a="1"/>
  <c r="AK124" i="1" s="1"/>
  <c r="AK123" i="1" a="1"/>
  <c r="AK123" i="1" s="1"/>
  <c r="AK122" i="1" a="1"/>
  <c r="AK122" i="1" s="1"/>
  <c r="AK121" i="1" a="1"/>
  <c r="AK121" i="1" s="1"/>
  <c r="AK120" i="1" a="1"/>
  <c r="AK120" i="1" s="1"/>
  <c r="AK6" i="1" a="1"/>
  <c r="AK6" i="1" s="1"/>
  <c r="AQ112" i="1" a="1"/>
  <c r="AQ112" i="1" s="1"/>
  <c r="AQ111" i="1" a="1"/>
  <c r="AQ111" i="1" s="1"/>
  <c r="AQ110" i="1" a="1"/>
  <c r="AQ110" i="1" s="1"/>
  <c r="AQ109" i="1" a="1"/>
  <c r="AQ109" i="1" s="1"/>
  <c r="AQ108" i="1" a="1"/>
  <c r="AQ108" i="1" s="1"/>
  <c r="AQ107" i="1" a="1"/>
  <c r="AQ107" i="1" s="1"/>
  <c r="AQ106" i="1" a="1"/>
  <c r="AQ106" i="1" s="1"/>
  <c r="AQ105" i="1" a="1"/>
  <c r="AQ105" i="1" s="1"/>
  <c r="AQ104" i="1" a="1"/>
  <c r="AQ104" i="1" s="1"/>
  <c r="AQ103" i="1" a="1"/>
  <c r="AQ103" i="1" s="1"/>
  <c r="AQ102" i="1" a="1"/>
  <c r="AQ102" i="1" s="1"/>
  <c r="AQ101" i="1" a="1"/>
  <c r="AQ101" i="1" s="1"/>
  <c r="AQ100" i="1" a="1"/>
  <c r="AQ100" i="1" s="1"/>
  <c r="AQ99" i="1" a="1"/>
  <c r="AQ99" i="1" s="1"/>
  <c r="AQ98" i="1" a="1"/>
  <c r="AQ98" i="1" s="1"/>
  <c r="AQ97" i="1" a="1"/>
  <c r="AQ97" i="1" s="1"/>
  <c r="AQ96" i="1" a="1"/>
  <c r="AQ96" i="1" s="1"/>
  <c r="AQ95" i="1" a="1"/>
  <c r="AQ95" i="1" s="1"/>
  <c r="AQ94" i="1" a="1"/>
  <c r="AQ94" i="1" s="1"/>
  <c r="AQ93" i="1" a="1"/>
  <c r="AQ93" i="1" s="1"/>
  <c r="AQ92" i="1" a="1"/>
  <c r="AQ92" i="1" s="1"/>
  <c r="AQ91" i="1" a="1"/>
  <c r="AQ91" i="1" s="1"/>
  <c r="AQ90" i="1" a="1"/>
  <c r="AQ90" i="1" s="1"/>
  <c r="AQ89" i="1" a="1"/>
  <c r="AQ89" i="1" s="1"/>
  <c r="AQ88" i="1" a="1"/>
  <c r="AQ88" i="1" s="1"/>
  <c r="AQ87" i="1" a="1"/>
  <c r="AQ87" i="1" s="1"/>
  <c r="AQ86" i="1" a="1"/>
  <c r="AQ86" i="1" s="1"/>
  <c r="AQ85" i="1" a="1"/>
  <c r="AQ85" i="1" s="1"/>
  <c r="AQ84" i="1" a="1"/>
  <c r="AQ84" i="1" s="1"/>
  <c r="AQ83" i="1" a="1"/>
  <c r="AQ83" i="1" s="1"/>
  <c r="AQ82" i="1" a="1"/>
  <c r="AQ82" i="1" s="1"/>
  <c r="AQ81" i="1" a="1"/>
  <c r="AQ81" i="1" s="1"/>
  <c r="AQ80" i="1" a="1"/>
  <c r="AQ80" i="1" s="1"/>
  <c r="AQ79" i="1" a="1"/>
  <c r="AQ79" i="1" s="1"/>
  <c r="AQ78" i="1" a="1"/>
  <c r="AQ78" i="1" s="1"/>
  <c r="AQ77" i="1" a="1"/>
  <c r="AQ77" i="1" s="1"/>
  <c r="AQ76" i="1" a="1"/>
  <c r="AQ76" i="1" s="1"/>
  <c r="AQ75" i="1" a="1"/>
  <c r="AQ75" i="1" s="1"/>
  <c r="AQ74" i="1" a="1"/>
  <c r="AQ74" i="1" s="1"/>
  <c r="AQ73" i="1" a="1"/>
  <c r="AQ73" i="1" s="1"/>
  <c r="AQ72" i="1" a="1"/>
  <c r="AQ72" i="1" s="1"/>
  <c r="AQ71" i="1" a="1"/>
  <c r="AQ71" i="1" s="1"/>
  <c r="AQ70" i="1" a="1"/>
  <c r="AQ70" i="1" s="1"/>
  <c r="AQ69" i="1" a="1"/>
  <c r="AQ69" i="1" s="1"/>
  <c r="AQ68" i="1" a="1"/>
  <c r="AQ68" i="1" s="1"/>
  <c r="AQ67" i="1" a="1"/>
  <c r="AQ67" i="1" s="1"/>
  <c r="AQ66" i="1" a="1"/>
  <c r="AQ66" i="1" s="1"/>
  <c r="AQ65" i="1" a="1"/>
  <c r="AQ65" i="1" s="1"/>
  <c r="AQ64" i="1" a="1"/>
  <c r="AQ64" i="1" s="1"/>
  <c r="AQ63" i="1" a="1"/>
  <c r="AQ63" i="1" s="1"/>
  <c r="AK112" i="1" a="1"/>
  <c r="AK112" i="1" s="1"/>
  <c r="AK111" i="1" a="1"/>
  <c r="AK111" i="1" s="1"/>
  <c r="AK110" i="1" a="1"/>
  <c r="AK110" i="1" s="1"/>
  <c r="AK109" i="1" a="1"/>
  <c r="AK109" i="1" s="1"/>
  <c r="AK108" i="1" a="1"/>
  <c r="AK108" i="1" s="1"/>
  <c r="AK107" i="1" a="1"/>
  <c r="AK107" i="1" s="1"/>
  <c r="AK106" i="1" a="1"/>
  <c r="AK106" i="1" s="1"/>
  <c r="AK105" i="1" a="1"/>
  <c r="AK105" i="1" s="1"/>
  <c r="AK104" i="1" a="1"/>
  <c r="AK104" i="1" s="1"/>
  <c r="AK103" i="1" a="1"/>
  <c r="AK103" i="1" s="1"/>
  <c r="AK102" i="1" a="1"/>
  <c r="AK102" i="1" s="1"/>
  <c r="AK101" i="1" a="1"/>
  <c r="AK101" i="1" s="1"/>
  <c r="AK100" i="1" a="1"/>
  <c r="AK100" i="1" s="1"/>
  <c r="AK99" i="1" a="1"/>
  <c r="AK99" i="1" s="1"/>
  <c r="AK98" i="1" a="1"/>
  <c r="AK98" i="1" s="1"/>
  <c r="AK97" i="1" a="1"/>
  <c r="AK97" i="1" s="1"/>
  <c r="AK96" i="1" a="1"/>
  <c r="AK96" i="1" s="1"/>
  <c r="AK95" i="1" a="1"/>
  <c r="AK95" i="1" s="1"/>
  <c r="AK94" i="1" a="1"/>
  <c r="AK94" i="1" s="1"/>
  <c r="AK93" i="1" a="1"/>
  <c r="AK93" i="1" s="1"/>
  <c r="AK92" i="1" a="1"/>
  <c r="AK92" i="1" s="1"/>
  <c r="AK91" i="1" a="1"/>
  <c r="AK91" i="1" s="1"/>
  <c r="AK90" i="1" a="1"/>
  <c r="AK90" i="1" s="1"/>
  <c r="AK89" i="1" a="1"/>
  <c r="AK89" i="1" s="1"/>
  <c r="AK88" i="1" a="1"/>
  <c r="AK88" i="1" s="1"/>
  <c r="AK87" i="1" a="1"/>
  <c r="AK87" i="1" s="1"/>
  <c r="AK86" i="1" a="1"/>
  <c r="AK86" i="1" s="1"/>
  <c r="AK85" i="1" a="1"/>
  <c r="AK85" i="1" s="1"/>
  <c r="AK84" i="1" a="1"/>
  <c r="AK84" i="1" s="1"/>
  <c r="AK83" i="1" a="1"/>
  <c r="AK83" i="1" s="1"/>
  <c r="AK82" i="1" a="1"/>
  <c r="AK82" i="1" s="1"/>
  <c r="AK81" i="1" a="1"/>
  <c r="AK81" i="1" s="1"/>
  <c r="AK80" i="1" a="1"/>
  <c r="AK80" i="1" s="1"/>
  <c r="AK79" i="1" a="1"/>
  <c r="AK79" i="1" s="1"/>
  <c r="AK78" i="1" a="1"/>
  <c r="AK78" i="1" s="1"/>
  <c r="AK77" i="1" a="1"/>
  <c r="AK77" i="1" s="1"/>
  <c r="AK76" i="1" a="1"/>
  <c r="AK76" i="1" s="1"/>
  <c r="AK75" i="1" a="1"/>
  <c r="AK75" i="1" s="1"/>
  <c r="AK74" i="1" a="1"/>
  <c r="AK74" i="1" s="1"/>
  <c r="AK73" i="1" a="1"/>
  <c r="AK73" i="1" s="1"/>
  <c r="AK72" i="1" a="1"/>
  <c r="AK72" i="1" s="1"/>
  <c r="AK71" i="1" a="1"/>
  <c r="AK71" i="1" s="1"/>
  <c r="AK70" i="1" a="1"/>
  <c r="AK70" i="1" s="1"/>
  <c r="AK69" i="1" a="1"/>
  <c r="AK69" i="1" s="1"/>
  <c r="AK68" i="1" a="1"/>
  <c r="AK68" i="1" s="1"/>
  <c r="AK67" i="1" a="1"/>
  <c r="AK67" i="1" s="1"/>
  <c r="AK66" i="1" a="1"/>
  <c r="AK66" i="1" s="1"/>
  <c r="AK65" i="1" a="1"/>
  <c r="AK65" i="1" s="1"/>
  <c r="AK64" i="1" a="1"/>
  <c r="AK64" i="1" s="1"/>
  <c r="AK63" i="1" a="1"/>
  <c r="AK63" i="1" s="1"/>
  <c r="BM174" i="30"/>
  <c r="BM119" i="30"/>
  <c r="BM64" i="30"/>
  <c r="BM8" i="30"/>
  <c r="A174" i="30"/>
  <c r="A119" i="30"/>
  <c r="H174" i="1"/>
  <c r="P174" i="1" s="1"/>
  <c r="C174" i="1"/>
  <c r="N174" i="1" s="1"/>
  <c r="H117" i="1"/>
  <c r="P117" i="1" s="1"/>
  <c r="C117" i="1"/>
  <c r="N117" i="1" s="1"/>
  <c r="H60" i="1"/>
  <c r="P60" i="1" s="1"/>
  <c r="C60" i="1"/>
  <c r="N60" i="1" s="1"/>
  <c r="H3" i="1"/>
  <c r="P3" i="1" s="1"/>
  <c r="C3" i="1"/>
  <c r="N3" i="1" s="1"/>
  <c r="B4" i="15"/>
  <c r="B4" i="16"/>
  <c r="B4" i="3"/>
  <c r="O168" i="16"/>
  <c r="B168" i="16"/>
  <c r="O113" i="16"/>
  <c r="B113" i="16"/>
  <c r="O59" i="16"/>
  <c r="B59" i="16"/>
  <c r="O4" i="16"/>
  <c r="M169" i="15"/>
  <c r="B169" i="15"/>
  <c r="M114" i="15"/>
  <c r="B114" i="15"/>
  <c r="M59" i="15"/>
  <c r="B59" i="15"/>
  <c r="M4" i="15"/>
  <c r="D58" i="3"/>
  <c r="B58" i="3"/>
  <c r="D40" i="3"/>
  <c r="B40" i="3"/>
  <c r="D22" i="3"/>
  <c r="B22" i="3"/>
  <c r="D4" i="3"/>
  <c r="D18" i="3"/>
  <c r="D17" i="3"/>
  <c r="D16" i="3"/>
  <c r="B18" i="3"/>
  <c r="B17" i="3"/>
  <c r="B16" i="3"/>
  <c r="M217" i="15"/>
  <c r="M216" i="15"/>
  <c r="M215" i="15"/>
  <c r="M214" i="15"/>
  <c r="M213" i="15"/>
  <c r="M209" i="15"/>
  <c r="M208" i="15"/>
  <c r="M207" i="15"/>
  <c r="M206" i="15"/>
  <c r="M205" i="15"/>
  <c r="M201" i="15"/>
  <c r="M200" i="15"/>
  <c r="M199" i="15"/>
  <c r="M198" i="15"/>
  <c r="O196" i="16"/>
  <c r="O192" i="16"/>
  <c r="M192" i="15"/>
  <c r="M191" i="15"/>
  <c r="M190" i="15"/>
  <c r="O188" i="16"/>
  <c r="M188" i="15"/>
  <c r="M187" i="15"/>
  <c r="O184" i="16"/>
  <c r="O183" i="16"/>
  <c r="M183" i="15"/>
  <c r="M182" i="15"/>
  <c r="M181" i="15"/>
  <c r="M180" i="15"/>
  <c r="O178" i="16"/>
  <c r="M177" i="15"/>
  <c r="M176" i="15"/>
  <c r="M175" i="15"/>
  <c r="M174" i="15"/>
  <c r="M173" i="15"/>
  <c r="M160" i="15"/>
  <c r="M159" i="15"/>
  <c r="M158" i="15"/>
  <c r="K149" i="6"/>
  <c r="K148" i="6"/>
  <c r="K147" i="6"/>
  <c r="K146" i="6"/>
  <c r="O145" i="16" s="1"/>
  <c r="K145" i="6"/>
  <c r="K144" i="6"/>
  <c r="K143" i="6"/>
  <c r="K142" i="6"/>
  <c r="K141" i="6"/>
  <c r="O140" i="16" s="1"/>
  <c r="K140" i="6"/>
  <c r="K139" i="6"/>
  <c r="K138" i="6"/>
  <c r="O137" i="16" s="1"/>
  <c r="K137" i="6"/>
  <c r="K136" i="6"/>
  <c r="K135" i="6"/>
  <c r="O134" i="16" s="1"/>
  <c r="K134" i="6"/>
  <c r="K133" i="6"/>
  <c r="K132" i="6"/>
  <c r="O131" i="16" s="1"/>
  <c r="K131" i="6"/>
  <c r="K130" i="6"/>
  <c r="K129" i="6"/>
  <c r="O128" i="16" s="1"/>
  <c r="K128" i="6"/>
  <c r="K127" i="6"/>
  <c r="O126" i="16" s="1"/>
  <c r="K126" i="6"/>
  <c r="O125" i="16" s="1"/>
  <c r="K125" i="6"/>
  <c r="O124" i="16" s="1"/>
  <c r="K124" i="6"/>
  <c r="K123" i="6"/>
  <c r="K122" i="6"/>
  <c r="O121" i="16" s="1"/>
  <c r="K121" i="6"/>
  <c r="K120" i="6"/>
  <c r="K119" i="6"/>
  <c r="K118" i="6"/>
  <c r="K117" i="6"/>
  <c r="K116" i="6"/>
  <c r="O115" i="16" s="1"/>
  <c r="O110" i="16"/>
  <c r="O108" i="16"/>
  <c r="O102" i="16"/>
  <c r="O98" i="16"/>
  <c r="O94" i="16"/>
  <c r="O93" i="16"/>
  <c r="O90" i="16"/>
  <c r="O86" i="16"/>
  <c r="O82" i="16"/>
  <c r="O79" i="16"/>
  <c r="O78" i="16"/>
  <c r="O77" i="16"/>
  <c r="O71" i="16"/>
  <c r="O70" i="16"/>
  <c r="O63" i="16"/>
  <c r="O62" i="16"/>
  <c r="O61" i="16"/>
  <c r="O54" i="16"/>
  <c r="O53" i="16"/>
  <c r="O52" i="16"/>
  <c r="O51" i="16"/>
  <c r="O46" i="16"/>
  <c r="O45" i="16"/>
  <c r="O44" i="16"/>
  <c r="O43" i="16"/>
  <c r="O39" i="16"/>
  <c r="O37" i="16"/>
  <c r="O36" i="16"/>
  <c r="O35" i="16"/>
  <c r="O34" i="16"/>
  <c r="O29" i="16"/>
  <c r="O28" i="16"/>
  <c r="O23" i="16"/>
  <c r="O21" i="16"/>
  <c r="O20" i="16"/>
  <c r="O19" i="16"/>
  <c r="O13" i="16"/>
  <c r="O12" i="16"/>
  <c r="O10" i="16"/>
  <c r="O7" i="16"/>
  <c r="B226" i="1"/>
  <c r="B225" i="1"/>
  <c r="B224" i="1"/>
  <c r="B223" i="1"/>
  <c r="B222" i="1"/>
  <c r="B221" i="1"/>
  <c r="B220" i="1"/>
  <c r="B219" i="1"/>
  <c r="B218" i="1"/>
  <c r="B217" i="1"/>
  <c r="B216" i="1"/>
  <c r="B215" i="1"/>
  <c r="B214" i="1"/>
  <c r="B213" i="1"/>
  <c r="B212" i="1"/>
  <c r="B211" i="1"/>
  <c r="B206" i="1"/>
  <c r="B205" i="1"/>
  <c r="B204" i="1"/>
  <c r="B203" i="1"/>
  <c r="B202" i="1"/>
  <c r="B201" i="1"/>
  <c r="B200" i="1"/>
  <c r="B199" i="1"/>
  <c r="B198" i="1"/>
  <c r="B197" i="1"/>
  <c r="B196" i="1"/>
  <c r="B195" i="1"/>
  <c r="B194" i="1"/>
  <c r="B193" i="1"/>
  <c r="B192" i="1"/>
  <c r="B191" i="1"/>
  <c r="B190" i="1"/>
  <c r="B189" i="1"/>
  <c r="B188" i="1"/>
  <c r="B187" i="1"/>
  <c r="B186" i="1"/>
  <c r="B185" i="1"/>
  <c r="B184" i="1"/>
  <c r="B183" i="1"/>
  <c r="B182" i="1"/>
  <c r="B181" i="1"/>
  <c r="EM174" i="30"/>
  <c r="B169" i="1"/>
  <c r="B168" i="1"/>
  <c r="B167" i="1"/>
  <c r="B166" i="1"/>
  <c r="B165" i="1"/>
  <c r="B164" i="1"/>
  <c r="B163" i="1"/>
  <c r="B162" i="1"/>
  <c r="B161" i="1"/>
  <c r="B160" i="1"/>
  <c r="B159" i="1"/>
  <c r="B158" i="1"/>
  <c r="B157" i="1"/>
  <c r="B156" i="1"/>
  <c r="EM119" i="30"/>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EA64" i="30" s="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 r="B6" i="1"/>
  <c r="EM8" i="30" s="1"/>
  <c r="O219" i="16"/>
  <c r="O218" i="16"/>
  <c r="O217" i="16"/>
  <c r="O216" i="16"/>
  <c r="O215" i="16"/>
  <c r="O214" i="16"/>
  <c r="O213" i="16"/>
  <c r="O212" i="16"/>
  <c r="O211" i="16"/>
  <c r="O210" i="16"/>
  <c r="O209" i="16"/>
  <c r="O208" i="16"/>
  <c r="O207" i="16"/>
  <c r="O206" i="16"/>
  <c r="O205" i="16"/>
  <c r="O204" i="16"/>
  <c r="O203" i="16"/>
  <c r="O202" i="16"/>
  <c r="O201" i="16"/>
  <c r="O200" i="16"/>
  <c r="O199" i="16"/>
  <c r="O198" i="16"/>
  <c r="O197" i="16"/>
  <c r="O195" i="16"/>
  <c r="O194" i="16"/>
  <c r="O193" i="16"/>
  <c r="O190" i="16"/>
  <c r="O189" i="16"/>
  <c r="O187" i="16"/>
  <c r="O186" i="16"/>
  <c r="O185" i="16"/>
  <c r="O182" i="16"/>
  <c r="O177" i="16"/>
  <c r="O174" i="16"/>
  <c r="O173" i="16"/>
  <c r="O171" i="16"/>
  <c r="O170" i="16"/>
  <c r="O164" i="16"/>
  <c r="O163" i="16"/>
  <c r="O162" i="16"/>
  <c r="O161" i="16"/>
  <c r="O160" i="16"/>
  <c r="O159" i="16"/>
  <c r="O156" i="16"/>
  <c r="O155" i="16"/>
  <c r="O154" i="16"/>
  <c r="O153" i="16"/>
  <c r="O152" i="16"/>
  <c r="O151" i="16"/>
  <c r="O129" i="16"/>
  <c r="O116" i="16"/>
  <c r="O109" i="16"/>
  <c r="O107" i="16"/>
  <c r="O106" i="16"/>
  <c r="O105" i="16"/>
  <c r="O104" i="16"/>
  <c r="O103" i="16"/>
  <c r="O101" i="16"/>
  <c r="O99" i="16"/>
  <c r="O96" i="16"/>
  <c r="O95" i="16"/>
  <c r="O91" i="16"/>
  <c r="O87" i="16"/>
  <c r="O83" i="16"/>
  <c r="O75" i="16"/>
  <c r="O74" i="16"/>
  <c r="O67" i="16"/>
  <c r="O66" i="16"/>
  <c r="O64" i="16"/>
  <c r="O55" i="16"/>
  <c r="O50" i="16"/>
  <c r="O49" i="16"/>
  <c r="O48" i="16"/>
  <c r="O47" i="16"/>
  <c r="O42" i="16"/>
  <c r="O41" i="16"/>
  <c r="O40" i="16"/>
  <c r="O38" i="16"/>
  <c r="O30" i="16"/>
  <c r="O26" i="16"/>
  <c r="O22" i="16"/>
  <c r="O18" i="16"/>
  <c r="O14" i="16"/>
  <c r="O6" i="16"/>
  <c r="B219" i="16"/>
  <c r="B218" i="16"/>
  <c r="B217" i="16"/>
  <c r="B216" i="16"/>
  <c r="B215" i="16"/>
  <c r="B214" i="16"/>
  <c r="B213" i="16"/>
  <c r="B212" i="16"/>
  <c r="B211" i="16"/>
  <c r="B210" i="16"/>
  <c r="B209" i="16"/>
  <c r="B208" i="16"/>
  <c r="B207" i="16"/>
  <c r="B206" i="16"/>
  <c r="B205" i="16"/>
  <c r="B204" i="16"/>
  <c r="B203" i="16"/>
  <c r="B202" i="16"/>
  <c r="B201" i="16"/>
  <c r="B200" i="16"/>
  <c r="B199" i="16"/>
  <c r="B198" i="16"/>
  <c r="B197" i="16"/>
  <c r="B196" i="16"/>
  <c r="B195" i="16"/>
  <c r="B194" i="16"/>
  <c r="B193" i="16"/>
  <c r="B192" i="16"/>
  <c r="B191" i="16"/>
  <c r="B190" i="16"/>
  <c r="B189" i="16"/>
  <c r="B188" i="16"/>
  <c r="B187" i="16"/>
  <c r="B186" i="16"/>
  <c r="B185" i="16"/>
  <c r="B184" i="16"/>
  <c r="B183" i="16"/>
  <c r="B182" i="16"/>
  <c r="B181" i="16"/>
  <c r="B180" i="16"/>
  <c r="B179" i="16"/>
  <c r="B178" i="16"/>
  <c r="B177" i="16"/>
  <c r="B176" i="16"/>
  <c r="B175" i="16"/>
  <c r="B174" i="16"/>
  <c r="B173" i="16"/>
  <c r="B172" i="16"/>
  <c r="B171" i="16"/>
  <c r="B170" i="16"/>
  <c r="B164" i="16"/>
  <c r="B163" i="16"/>
  <c r="B162" i="16"/>
  <c r="B161" i="16"/>
  <c r="B160" i="16"/>
  <c r="B159" i="16"/>
  <c r="B158" i="16"/>
  <c r="B157" i="16"/>
  <c r="B156" i="16"/>
  <c r="B155" i="16"/>
  <c r="B154" i="16"/>
  <c r="B153" i="16"/>
  <c r="B152" i="16"/>
  <c r="B151" i="16"/>
  <c r="B150" i="16"/>
  <c r="B149" i="16"/>
  <c r="B148" i="16"/>
  <c r="B147" i="16"/>
  <c r="B146" i="16"/>
  <c r="B145" i="16"/>
  <c r="B144" i="16"/>
  <c r="B143" i="16"/>
  <c r="B142" i="16"/>
  <c r="B141" i="16"/>
  <c r="B140" i="16"/>
  <c r="B139" i="16"/>
  <c r="B138" i="16"/>
  <c r="B137" i="16"/>
  <c r="B136" i="16"/>
  <c r="B135" i="16"/>
  <c r="B134" i="16"/>
  <c r="B133" i="16"/>
  <c r="B132" i="16"/>
  <c r="B131" i="16"/>
  <c r="B130" i="16"/>
  <c r="B129" i="16"/>
  <c r="B128" i="16"/>
  <c r="B127" i="16"/>
  <c r="B126" i="16"/>
  <c r="B125" i="16"/>
  <c r="B124" i="16"/>
  <c r="B123" i="16"/>
  <c r="B122" i="16"/>
  <c r="B121" i="16"/>
  <c r="B120" i="16"/>
  <c r="B119" i="16"/>
  <c r="B118" i="16"/>
  <c r="B117" i="16"/>
  <c r="B116" i="16"/>
  <c r="B115" i="16"/>
  <c r="B110" i="16"/>
  <c r="B109" i="16"/>
  <c r="B108" i="16"/>
  <c r="B107" i="16"/>
  <c r="B106" i="16"/>
  <c r="B105" i="16"/>
  <c r="B104" i="16"/>
  <c r="B103" i="16"/>
  <c r="B102" i="16"/>
  <c r="B101" i="16"/>
  <c r="B100" i="16"/>
  <c r="B99" i="16"/>
  <c r="B98" i="16"/>
  <c r="B97" i="16"/>
  <c r="B96" i="16"/>
  <c r="B95" i="16"/>
  <c r="B94" i="16"/>
  <c r="B93" i="16"/>
  <c r="B92" i="16"/>
  <c r="B91" i="16"/>
  <c r="B90" i="16"/>
  <c r="B89" i="16"/>
  <c r="B88" i="16"/>
  <c r="B87" i="16"/>
  <c r="B86" i="16"/>
  <c r="B85" i="16"/>
  <c r="B84" i="16"/>
  <c r="B83" i="16"/>
  <c r="B82" i="16"/>
  <c r="B81" i="16"/>
  <c r="B80" i="16"/>
  <c r="B79" i="16"/>
  <c r="B78" i="16"/>
  <c r="B77" i="16"/>
  <c r="B76" i="16"/>
  <c r="B75" i="16"/>
  <c r="B74" i="16"/>
  <c r="B73" i="16"/>
  <c r="B72" i="16"/>
  <c r="B71" i="16"/>
  <c r="B70" i="16"/>
  <c r="B69" i="16"/>
  <c r="B68" i="16"/>
  <c r="B67" i="16"/>
  <c r="B66" i="16"/>
  <c r="B65" i="16"/>
  <c r="B64" i="16"/>
  <c r="B63" i="16"/>
  <c r="B62" i="16"/>
  <c r="B61" i="16"/>
  <c r="B55" i="16"/>
  <c r="B54" i="16"/>
  <c r="B53" i="16"/>
  <c r="B52" i="16"/>
  <c r="B51" i="16"/>
  <c r="B50" i="16"/>
  <c r="B49" i="16"/>
  <c r="B48" i="16"/>
  <c r="B47" i="16"/>
  <c r="B46" i="16"/>
  <c r="B45" i="16"/>
  <c r="B44" i="16"/>
  <c r="B43" i="16"/>
  <c r="B42" i="16"/>
  <c r="B41" i="16"/>
  <c r="B40" i="16"/>
  <c r="B39" i="16"/>
  <c r="B38" i="16"/>
  <c r="B37" i="16"/>
  <c r="B36" i="16"/>
  <c r="B35" i="16"/>
  <c r="B34" i="16"/>
  <c r="B33" i="16"/>
  <c r="B32" i="16"/>
  <c r="B31" i="16"/>
  <c r="B30" i="16"/>
  <c r="B29" i="16"/>
  <c r="B28" i="16"/>
  <c r="B27" i="16"/>
  <c r="B26" i="16"/>
  <c r="B25" i="16"/>
  <c r="B24" i="16"/>
  <c r="B23" i="16"/>
  <c r="B22" i="16"/>
  <c r="B21" i="16"/>
  <c r="B20" i="16"/>
  <c r="B19" i="16"/>
  <c r="B18" i="16"/>
  <c r="B17" i="16"/>
  <c r="B16" i="16"/>
  <c r="B15" i="16"/>
  <c r="B14" i="16"/>
  <c r="B13" i="16"/>
  <c r="B12" i="16"/>
  <c r="B11" i="16"/>
  <c r="B10" i="16"/>
  <c r="B9" i="16"/>
  <c r="B8" i="16"/>
  <c r="B7" i="16"/>
  <c r="B6" i="16"/>
  <c r="M220" i="15"/>
  <c r="M219" i="15"/>
  <c r="M218" i="15"/>
  <c r="M212" i="15"/>
  <c r="M211" i="15"/>
  <c r="M210" i="15"/>
  <c r="M204" i="15"/>
  <c r="M203" i="15"/>
  <c r="M202" i="15"/>
  <c r="M196" i="15"/>
  <c r="M195" i="15"/>
  <c r="M194" i="15"/>
  <c r="M186" i="15"/>
  <c r="M178" i="15"/>
  <c r="M172" i="15"/>
  <c r="M171" i="15"/>
  <c r="M165" i="15"/>
  <c r="M164" i="15"/>
  <c r="M163" i="15"/>
  <c r="M162" i="15"/>
  <c r="M161" i="15"/>
  <c r="M157" i="15"/>
  <c r="M156" i="15"/>
  <c r="B220" i="15"/>
  <c r="B219" i="15"/>
  <c r="B218" i="15"/>
  <c r="B217" i="15"/>
  <c r="B216" i="15"/>
  <c r="B215" i="15"/>
  <c r="B214" i="15"/>
  <c r="B213" i="15"/>
  <c r="B212" i="15"/>
  <c r="B211" i="15"/>
  <c r="B210" i="15"/>
  <c r="B209" i="15"/>
  <c r="B208" i="15"/>
  <c r="B207" i="15"/>
  <c r="B206" i="15"/>
  <c r="B205" i="15"/>
  <c r="B204" i="15"/>
  <c r="B203" i="15"/>
  <c r="B202" i="15"/>
  <c r="B201" i="15"/>
  <c r="B200" i="15"/>
  <c r="B199" i="15"/>
  <c r="B198" i="15"/>
  <c r="B197" i="15"/>
  <c r="B196" i="15"/>
  <c r="B195" i="15"/>
  <c r="B194" i="15"/>
  <c r="B193" i="15"/>
  <c r="B192" i="15"/>
  <c r="B191" i="15"/>
  <c r="B190" i="15"/>
  <c r="B189" i="15"/>
  <c r="B188" i="15"/>
  <c r="B187" i="15"/>
  <c r="B186" i="15"/>
  <c r="B185" i="15"/>
  <c r="B184" i="15"/>
  <c r="B183" i="15"/>
  <c r="B182" i="15"/>
  <c r="B181" i="15"/>
  <c r="B180" i="15"/>
  <c r="B179" i="15"/>
  <c r="B178" i="15"/>
  <c r="B177" i="15"/>
  <c r="B176" i="15"/>
  <c r="B175" i="15"/>
  <c r="B174" i="15"/>
  <c r="B173" i="15"/>
  <c r="B172" i="15"/>
  <c r="B171" i="15"/>
  <c r="B165" i="15"/>
  <c r="B164" i="15"/>
  <c r="B163" i="15"/>
  <c r="B162" i="15"/>
  <c r="B161" i="15"/>
  <c r="B160" i="15"/>
  <c r="B159" i="15"/>
  <c r="B158" i="15"/>
  <c r="B157" i="15"/>
  <c r="B115" i="15"/>
  <c r="B93" i="15"/>
  <c r="B92" i="15"/>
  <c r="B91" i="15"/>
  <c r="B90" i="15"/>
  <c r="B89" i="15"/>
  <c r="B88" i="15"/>
  <c r="B87" i="15"/>
  <c r="B86" i="15"/>
  <c r="B85" i="15"/>
  <c r="B84" i="15"/>
  <c r="B83" i="15"/>
  <c r="B82" i="15"/>
  <c r="B81" i="15"/>
  <c r="B80" i="15"/>
  <c r="B79" i="15"/>
  <c r="B78" i="15"/>
  <c r="B77" i="15"/>
  <c r="B76" i="15"/>
  <c r="B75" i="15"/>
  <c r="B74" i="15"/>
  <c r="B73" i="15"/>
  <c r="B72" i="15"/>
  <c r="B71" i="15"/>
  <c r="B70" i="15"/>
  <c r="B69" i="15"/>
  <c r="B68" i="15"/>
  <c r="B67" i="15"/>
  <c r="B66" i="15"/>
  <c r="B65" i="15"/>
  <c r="B64" i="15"/>
  <c r="B63" i="15"/>
  <c r="B62" i="15"/>
  <c r="B61" i="15"/>
  <c r="B55" i="15"/>
  <c r="B54" i="15"/>
  <c r="B53" i="15"/>
  <c r="B52" i="15"/>
  <c r="B51" i="15"/>
  <c r="B50" i="15"/>
  <c r="B49" i="15"/>
  <c r="B48" i="15"/>
  <c r="B47" i="15"/>
  <c r="B46" i="15"/>
  <c r="B45" i="15"/>
  <c r="B44" i="15"/>
  <c r="B43" i="15"/>
  <c r="B42" i="15"/>
  <c r="B41" i="15"/>
  <c r="B40" i="15"/>
  <c r="B39" i="15"/>
  <c r="B38" i="15"/>
  <c r="B37" i="15"/>
  <c r="B36" i="15"/>
  <c r="B35" i="15"/>
  <c r="B34" i="15"/>
  <c r="B33" i="15"/>
  <c r="B32" i="15"/>
  <c r="B31" i="15"/>
  <c r="B30" i="15"/>
  <c r="B29" i="15"/>
  <c r="B28" i="15"/>
  <c r="B27" i="15"/>
  <c r="B26" i="15"/>
  <c r="B25" i="15"/>
  <c r="B24" i="15"/>
  <c r="B23" i="15"/>
  <c r="B22" i="15"/>
  <c r="B21" i="15"/>
  <c r="B20" i="15"/>
  <c r="B19" i="15"/>
  <c r="B18" i="15"/>
  <c r="B17" i="15"/>
  <c r="B16" i="15"/>
  <c r="B15" i="15"/>
  <c r="B14" i="15"/>
  <c r="B13" i="15"/>
  <c r="B12" i="15"/>
  <c r="B11" i="15"/>
  <c r="B10" i="15"/>
  <c r="B9" i="15"/>
  <c r="B8" i="15"/>
  <c r="B7" i="15"/>
  <c r="B6" i="15"/>
  <c r="Q149" i="6"/>
  <c r="Q148" i="6"/>
  <c r="Q147" i="6"/>
  <c r="Q146" i="6"/>
  <c r="Q145" i="6"/>
  <c r="Q144" i="6"/>
  <c r="Q143" i="6"/>
  <c r="Q142" i="6"/>
  <c r="Q141" i="6"/>
  <c r="Q140" i="6"/>
  <c r="Q139" i="6"/>
  <c r="Q138" i="6"/>
  <c r="Q137" i="6"/>
  <c r="Q136" i="6"/>
  <c r="Q135" i="6"/>
  <c r="Q134" i="6"/>
  <c r="Q133" i="6"/>
  <c r="Q132" i="6"/>
  <c r="Q131" i="6"/>
  <c r="Q130" i="6"/>
  <c r="Q129" i="6"/>
  <c r="Q128" i="6"/>
  <c r="Q127" i="6"/>
  <c r="Q126" i="6"/>
  <c r="Q125" i="6"/>
  <c r="Q124" i="6"/>
  <c r="Q123" i="6"/>
  <c r="Q122" i="6"/>
  <c r="Q121" i="6"/>
  <c r="Q120" i="6"/>
  <c r="Q119" i="6"/>
  <c r="Q118" i="6"/>
  <c r="Q117" i="6"/>
  <c r="Q116" i="6"/>
  <c r="Q115" i="6"/>
  <c r="D54" i="3" s="1"/>
  <c r="Q110" i="6"/>
  <c r="Q109" i="6"/>
  <c r="Q108" i="6"/>
  <c r="Q107" i="6"/>
  <c r="Q106" i="6"/>
  <c r="Q105" i="6"/>
  <c r="Q104" i="6"/>
  <c r="Q103" i="6"/>
  <c r="Q102" i="6"/>
  <c r="Q101" i="6"/>
  <c r="Q100" i="6"/>
  <c r="Q99" i="6"/>
  <c r="Q98" i="6"/>
  <c r="Q97" i="6"/>
  <c r="Q96" i="6"/>
  <c r="Q95" i="6"/>
  <c r="Q94" i="6"/>
  <c r="Q93" i="6"/>
  <c r="Q92" i="6"/>
  <c r="Q91" i="6"/>
  <c r="Q90" i="6"/>
  <c r="Q89" i="6"/>
  <c r="Q88" i="6"/>
  <c r="Q87" i="6"/>
  <c r="Q86" i="6"/>
  <c r="Q85" i="6"/>
  <c r="Q84" i="6"/>
  <c r="Q83" i="6"/>
  <c r="Q82" i="6"/>
  <c r="Q81" i="6"/>
  <c r="Q80" i="6"/>
  <c r="Q79" i="6"/>
  <c r="Q78" i="6"/>
  <c r="Q77" i="6"/>
  <c r="Q76" i="6"/>
  <c r="Q75" i="6"/>
  <c r="Q74" i="6"/>
  <c r="Q73" i="6"/>
  <c r="Q72" i="6"/>
  <c r="Q71" i="6"/>
  <c r="Q70" i="6"/>
  <c r="Q69" i="6"/>
  <c r="Q68" i="6"/>
  <c r="Q67" i="6"/>
  <c r="Q66" i="6"/>
  <c r="Q65" i="6"/>
  <c r="Q64" i="6"/>
  <c r="Q63" i="6"/>
  <c r="Q62" i="6"/>
  <c r="Q61" i="6"/>
  <c r="Q55" i="6"/>
  <c r="Q54" i="6"/>
  <c r="Q53" i="6"/>
  <c r="Q52" i="6"/>
  <c r="Q51" i="6"/>
  <c r="Q50" i="6"/>
  <c r="Q49" i="6"/>
  <c r="Q48" i="6"/>
  <c r="Q47" i="6"/>
  <c r="Q46" i="6"/>
  <c r="Q45" i="6"/>
  <c r="Q44" i="6"/>
  <c r="Q43" i="6"/>
  <c r="Q42" i="6"/>
  <c r="Q41" i="6"/>
  <c r="Q40" i="6"/>
  <c r="Q39" i="6"/>
  <c r="Q38" i="6"/>
  <c r="Q37" i="6"/>
  <c r="Q36" i="6"/>
  <c r="Q35" i="6"/>
  <c r="Q34" i="6"/>
  <c r="Q33" i="6"/>
  <c r="Q32" i="6"/>
  <c r="Q31" i="6"/>
  <c r="Q30" i="6"/>
  <c r="Q29" i="6"/>
  <c r="Q28" i="6"/>
  <c r="Q27" i="6"/>
  <c r="Q26" i="6"/>
  <c r="Q25" i="6"/>
  <c r="Q24" i="6"/>
  <c r="Q23" i="6"/>
  <c r="Q22" i="6"/>
  <c r="Q21" i="6"/>
  <c r="Q20" i="6"/>
  <c r="Q19" i="6"/>
  <c r="Q18" i="6"/>
  <c r="Q17" i="6"/>
  <c r="Q16" i="6"/>
  <c r="Q15" i="6"/>
  <c r="Q14" i="6"/>
  <c r="Q13" i="6"/>
  <c r="Q12" i="6"/>
  <c r="Q11" i="6"/>
  <c r="Q10" i="6"/>
  <c r="Q9" i="6"/>
  <c r="Q8" i="6"/>
  <c r="Q7" i="6"/>
  <c r="Q6" i="6"/>
  <c r="I93" i="6"/>
  <c r="H93" i="6"/>
  <c r="G93" i="6"/>
  <c r="I92" i="6"/>
  <c r="H92" i="6"/>
  <c r="G92" i="6"/>
  <c r="I91" i="6"/>
  <c r="H91" i="6"/>
  <c r="G91" i="6"/>
  <c r="I90" i="6"/>
  <c r="H90" i="6"/>
  <c r="G90" i="6"/>
  <c r="I89" i="6"/>
  <c r="H89" i="6"/>
  <c r="G89" i="6"/>
  <c r="I88" i="6"/>
  <c r="H88" i="6"/>
  <c r="G88" i="6"/>
  <c r="I87" i="6"/>
  <c r="H87" i="6"/>
  <c r="G87" i="6"/>
  <c r="I86" i="6"/>
  <c r="H86" i="6"/>
  <c r="G86" i="6"/>
  <c r="I85" i="6"/>
  <c r="H85" i="6"/>
  <c r="G85" i="6"/>
  <c r="I84" i="6"/>
  <c r="H84" i="6"/>
  <c r="G84" i="6"/>
  <c r="I83" i="6"/>
  <c r="H83" i="6"/>
  <c r="G83" i="6"/>
  <c r="I82" i="6"/>
  <c r="H82" i="6"/>
  <c r="G82" i="6"/>
  <c r="I81" i="6"/>
  <c r="H81" i="6"/>
  <c r="G81" i="6"/>
  <c r="I80" i="6"/>
  <c r="H80" i="6"/>
  <c r="G80" i="6"/>
  <c r="I79" i="6"/>
  <c r="H79" i="6"/>
  <c r="G79" i="6"/>
  <c r="I78" i="6"/>
  <c r="H78" i="6"/>
  <c r="G78" i="6"/>
  <c r="I77" i="6"/>
  <c r="H77" i="6"/>
  <c r="G77" i="6"/>
  <c r="I76" i="6"/>
  <c r="H76" i="6"/>
  <c r="G76" i="6"/>
  <c r="I75" i="6"/>
  <c r="H75" i="6"/>
  <c r="G75" i="6"/>
  <c r="I74" i="6"/>
  <c r="H74" i="6"/>
  <c r="G74" i="6"/>
  <c r="I73" i="6"/>
  <c r="H73" i="6"/>
  <c r="G73" i="6"/>
  <c r="I72" i="6"/>
  <c r="H72" i="6"/>
  <c r="G72" i="6"/>
  <c r="I71" i="6"/>
  <c r="H71" i="6"/>
  <c r="G71" i="6"/>
  <c r="I70" i="6"/>
  <c r="H70" i="6"/>
  <c r="G70" i="6"/>
  <c r="I69" i="6"/>
  <c r="H69" i="6"/>
  <c r="G69" i="6"/>
  <c r="I68" i="6"/>
  <c r="H68" i="6"/>
  <c r="G68" i="6"/>
  <c r="I67" i="6"/>
  <c r="H67" i="6"/>
  <c r="G67" i="6"/>
  <c r="I66" i="6"/>
  <c r="H66" i="6"/>
  <c r="G66" i="6"/>
  <c r="I65" i="6"/>
  <c r="H65" i="6"/>
  <c r="G65" i="6"/>
  <c r="I64" i="6"/>
  <c r="H64" i="6"/>
  <c r="G64" i="6"/>
  <c r="I63" i="6"/>
  <c r="H63" i="6"/>
  <c r="G63" i="6"/>
  <c r="I62" i="6"/>
  <c r="H62" i="6"/>
  <c r="G62" i="6"/>
  <c r="I61" i="6"/>
  <c r="H61" i="6"/>
  <c r="G61" i="6"/>
  <c r="I34" i="6"/>
  <c r="I33" i="6"/>
  <c r="I32" i="6"/>
  <c r="I31" i="6"/>
  <c r="I30" i="6"/>
  <c r="I29" i="6"/>
  <c r="I28" i="6"/>
  <c r="I27" i="6"/>
  <c r="I26" i="6"/>
  <c r="I25" i="6"/>
  <c r="I24" i="6"/>
  <c r="I23" i="6"/>
  <c r="I22" i="6"/>
  <c r="I21" i="6"/>
  <c r="I20" i="6"/>
  <c r="I19" i="6"/>
  <c r="I18" i="6"/>
  <c r="I17" i="6"/>
  <c r="I16" i="6"/>
  <c r="I15" i="6"/>
  <c r="I14" i="6"/>
  <c r="I13" i="6"/>
  <c r="I12" i="6"/>
  <c r="I11" i="6"/>
  <c r="I10" i="6"/>
  <c r="I9" i="6"/>
  <c r="I8" i="6"/>
  <c r="I7" i="6"/>
  <c r="I6" i="6"/>
  <c r="O144" i="16" l="1"/>
  <c r="O120" i="16"/>
  <c r="O122" i="16"/>
  <c r="O132" i="16"/>
  <c r="O148" i="16"/>
  <c r="O123" i="16"/>
  <c r="O136" i="16"/>
  <c r="AL22" i="1" a="1"/>
  <c r="AL22" i="1" s="1"/>
  <c r="AL8" i="1" a="1"/>
  <c r="AL8" i="1" s="1"/>
  <c r="AL24" i="1" a="1"/>
  <c r="AL24" i="1" s="1"/>
  <c r="AL33" i="1" a="1"/>
  <c r="AL33" i="1" s="1"/>
  <c r="AL48" i="1" a="1"/>
  <c r="AL48" i="1" s="1"/>
  <c r="G48" i="1" s="1"/>
  <c r="AL27" i="1" a="1"/>
  <c r="AL27" i="1" s="1"/>
  <c r="AL41" i="1" a="1"/>
  <c r="AL41" i="1" s="1"/>
  <c r="G41" i="1" s="1"/>
  <c r="AL12" i="1" a="1"/>
  <c r="AL12" i="1" s="1"/>
  <c r="AL39" i="1" a="1"/>
  <c r="AL39" i="1" s="1"/>
  <c r="G39" i="1" s="1"/>
  <c r="AL17" i="1" a="1"/>
  <c r="AL17" i="1" s="1"/>
  <c r="AL35" i="1" a="1"/>
  <c r="AL35" i="1" s="1"/>
  <c r="AL15" i="1" a="1"/>
  <c r="AL15" i="1" s="1"/>
  <c r="AL53" i="1" a="1"/>
  <c r="AL53" i="1" s="1"/>
  <c r="G53" i="1" s="1"/>
  <c r="AL19" i="1" a="1"/>
  <c r="AL19" i="1" s="1"/>
  <c r="AL47" i="1" a="1"/>
  <c r="AL47" i="1" s="1"/>
  <c r="G47" i="1" s="1"/>
  <c r="AL32" i="1" a="1"/>
  <c r="AL32" i="1" s="1"/>
  <c r="AL54" i="1" a="1"/>
  <c r="AL54" i="1" s="1"/>
  <c r="G54" i="1" s="1"/>
  <c r="AL29" i="1" a="1"/>
  <c r="AL29" i="1" s="1"/>
  <c r="AL38" i="1" a="1"/>
  <c r="AL38" i="1" s="1"/>
  <c r="G38" i="1" s="1"/>
  <c r="AL40" i="1" a="1"/>
  <c r="AL40" i="1" s="1"/>
  <c r="G40" i="1" s="1"/>
  <c r="AL26" i="1" a="1"/>
  <c r="AL26" i="1" s="1"/>
  <c r="AL25" i="1" a="1"/>
  <c r="AL25" i="1" s="1"/>
  <c r="AL23" i="1" a="1"/>
  <c r="AL23" i="1" s="1"/>
  <c r="AL13" i="1" a="1"/>
  <c r="AL13" i="1" s="1"/>
  <c r="AL30" i="1" a="1"/>
  <c r="AL30" i="1" s="1"/>
  <c r="AL16" i="1" a="1"/>
  <c r="AL16" i="1" s="1"/>
  <c r="AL31" i="1" a="1"/>
  <c r="AL31" i="1" s="1"/>
  <c r="AL52" i="1" a="1"/>
  <c r="AL52" i="1" s="1"/>
  <c r="G52" i="1" s="1"/>
  <c r="AL49" i="1" a="1"/>
  <c r="AL49" i="1" s="1"/>
  <c r="G49" i="1" s="1"/>
  <c r="AL46" i="1" a="1"/>
  <c r="AL46" i="1" s="1"/>
  <c r="G46" i="1" s="1"/>
  <c r="AL18" i="1" a="1"/>
  <c r="AL18" i="1" s="1"/>
  <c r="AL44" i="1" a="1"/>
  <c r="AL44" i="1" s="1"/>
  <c r="G44" i="1" s="1"/>
  <c r="AL37" i="1" a="1"/>
  <c r="AL37" i="1" s="1"/>
  <c r="G37" i="1" s="1"/>
  <c r="AL10" i="1" a="1"/>
  <c r="AL10" i="1" s="1"/>
  <c r="AL28" i="1" a="1"/>
  <c r="AL28" i="1" s="1"/>
  <c r="AL43" i="1" a="1"/>
  <c r="AL43" i="1" s="1"/>
  <c r="G43" i="1" s="1"/>
  <c r="AL34" i="1" a="1"/>
  <c r="AL34" i="1" s="1"/>
  <c r="AL20" i="1" a="1"/>
  <c r="AL20" i="1" s="1"/>
  <c r="AL50" i="1" a="1"/>
  <c r="AL50" i="1" s="1"/>
  <c r="G50" i="1" s="1"/>
  <c r="AL36" i="1" a="1"/>
  <c r="AL36" i="1" s="1"/>
  <c r="AL45" i="1" a="1"/>
  <c r="AL45" i="1" s="1"/>
  <c r="G45" i="1" s="1"/>
  <c r="AL9" i="1" a="1"/>
  <c r="AL9" i="1" s="1"/>
  <c r="AL14" i="1" a="1"/>
  <c r="AL14" i="1" s="1"/>
  <c r="AL55" i="1" a="1"/>
  <c r="AL55" i="1" s="1"/>
  <c r="G55" i="1" s="1"/>
  <c r="AL42" i="1" a="1"/>
  <c r="AL42" i="1" s="1"/>
  <c r="G42" i="1" s="1"/>
  <c r="AL51" i="1" a="1"/>
  <c r="AL51" i="1" s="1"/>
  <c r="G51" i="1" s="1"/>
  <c r="AL11" i="1" a="1"/>
  <c r="AL11" i="1" s="1"/>
  <c r="AL21" i="1" a="1"/>
  <c r="AL21" i="1" s="1"/>
  <c r="E18" i="3"/>
  <c r="C71" i="3"/>
  <c r="M184" i="15"/>
  <c r="O181" i="16"/>
  <c r="O180" i="16"/>
  <c r="O179" i="16"/>
  <c r="M179" i="15"/>
  <c r="EA174" i="30"/>
  <c r="O176" i="16"/>
  <c r="E54" i="3"/>
  <c r="C53" i="3"/>
  <c r="EA119" i="30"/>
  <c r="C35" i="3"/>
  <c r="O80" i="16"/>
  <c r="EM64" i="30"/>
  <c r="C18" i="3"/>
  <c r="O32" i="16"/>
  <c r="O24" i="16"/>
  <c r="O16" i="16"/>
  <c r="O8" i="16"/>
  <c r="C72" i="3"/>
  <c r="M185" i="15"/>
  <c r="M193" i="15"/>
  <c r="O172" i="16"/>
  <c r="C70" i="3"/>
  <c r="O138" i="16"/>
  <c r="O127" i="16"/>
  <c r="O119" i="16"/>
  <c r="O139" i="16"/>
  <c r="O146" i="16"/>
  <c r="C52" i="3"/>
  <c r="O130" i="16"/>
  <c r="O143" i="16"/>
  <c r="O147" i="16"/>
  <c r="C54" i="3"/>
  <c r="O135" i="16"/>
  <c r="O133" i="16"/>
  <c r="O65" i="16"/>
  <c r="O81" i="16"/>
  <c r="O89" i="16"/>
  <c r="O73" i="16"/>
  <c r="O69" i="16"/>
  <c r="O85" i="16"/>
  <c r="O97" i="16"/>
  <c r="C36" i="3"/>
  <c r="O68" i="16"/>
  <c r="O72" i="16"/>
  <c r="O76" i="16"/>
  <c r="O84" i="16"/>
  <c r="O88" i="16"/>
  <c r="O92" i="16"/>
  <c r="O100" i="16"/>
  <c r="C34" i="3"/>
  <c r="O11" i="16"/>
  <c r="O15" i="16"/>
  <c r="O27" i="16"/>
  <c r="O31" i="16"/>
  <c r="EA8" i="30"/>
  <c r="O9" i="16"/>
  <c r="O17" i="16"/>
  <c r="O25" i="16"/>
  <c r="O33" i="16"/>
  <c r="O191" i="16"/>
  <c r="O175" i="16"/>
  <c r="O117" i="16"/>
  <c r="O141" i="16"/>
  <c r="O149" i="16"/>
  <c r="O157" i="16"/>
  <c r="O118" i="16"/>
  <c r="O142" i="16"/>
  <c r="O150" i="16"/>
  <c r="O158" i="16"/>
  <c r="E36" i="3"/>
  <c r="M197" i="15"/>
  <c r="M189" i="15"/>
  <c r="BM6" i="30"/>
  <c r="BM1" i="30"/>
  <c r="P55" i="6"/>
  <c r="O55" i="6"/>
  <c r="P54" i="6"/>
  <c r="O54" i="6"/>
  <c r="P53" i="6"/>
  <c r="O53" i="6"/>
  <c r="P52" i="6"/>
  <c r="O52" i="6"/>
  <c r="P51" i="6"/>
  <c r="O51" i="6"/>
  <c r="P50" i="6"/>
  <c r="O50" i="6"/>
  <c r="P49" i="6"/>
  <c r="O49" i="6"/>
  <c r="P48" i="6"/>
  <c r="O48" i="6"/>
  <c r="P47" i="6"/>
  <c r="O47" i="6"/>
  <c r="P46" i="6"/>
  <c r="O46" i="6"/>
  <c r="P45" i="6"/>
  <c r="O45" i="6"/>
  <c r="P44" i="6"/>
  <c r="O44" i="6"/>
  <c r="P43" i="6"/>
  <c r="O43" i="6"/>
  <c r="P42" i="6"/>
  <c r="O42" i="6"/>
  <c r="P41" i="6"/>
  <c r="O41" i="6"/>
  <c r="P40" i="6"/>
  <c r="O40" i="6"/>
  <c r="P39" i="6"/>
  <c r="O39" i="6"/>
  <c r="P38" i="6"/>
  <c r="O38" i="6"/>
  <c r="P37" i="6"/>
  <c r="O37" i="6"/>
  <c r="P36" i="6"/>
  <c r="O36" i="6"/>
  <c r="P35" i="6"/>
  <c r="O35" i="6"/>
  <c r="P34" i="6"/>
  <c r="O34" i="6"/>
  <c r="P33" i="6"/>
  <c r="O33" i="6"/>
  <c r="P32" i="6"/>
  <c r="O32" i="6"/>
  <c r="P31" i="6"/>
  <c r="O31" i="6"/>
  <c r="P30" i="6"/>
  <c r="O30" i="6"/>
  <c r="P29" i="6"/>
  <c r="O29" i="6"/>
  <c r="P28" i="6"/>
  <c r="O28" i="6"/>
  <c r="P27" i="6"/>
  <c r="O27" i="6"/>
  <c r="P26" i="6"/>
  <c r="O26" i="6"/>
  <c r="P25" i="6"/>
  <c r="O25" i="6"/>
  <c r="P24" i="6"/>
  <c r="O24" i="6"/>
  <c r="P23" i="6"/>
  <c r="O23" i="6"/>
  <c r="P22" i="6"/>
  <c r="O22" i="6"/>
  <c r="P21" i="6"/>
  <c r="O21" i="6"/>
  <c r="P20" i="6"/>
  <c r="O20" i="6"/>
  <c r="P19" i="6"/>
  <c r="O19" i="6"/>
  <c r="P18" i="6"/>
  <c r="O18" i="6"/>
  <c r="P17" i="6"/>
  <c r="O17" i="6"/>
  <c r="P16" i="6"/>
  <c r="O16" i="6"/>
  <c r="P15" i="6"/>
  <c r="O15" i="6"/>
  <c r="P14" i="6"/>
  <c r="O14" i="6"/>
  <c r="P13" i="6"/>
  <c r="O13" i="6"/>
  <c r="P12" i="6"/>
  <c r="O12" i="6"/>
  <c r="P11" i="6"/>
  <c r="O11" i="6"/>
  <c r="P10" i="6"/>
  <c r="O10" i="6"/>
  <c r="P9" i="6"/>
  <c r="O9" i="6"/>
  <c r="P8" i="6"/>
  <c r="O8" i="6"/>
  <c r="P7" i="6"/>
  <c r="O7" i="6"/>
  <c r="P6" i="6"/>
  <c r="O6" i="6"/>
  <c r="P110" i="6"/>
  <c r="O110" i="6"/>
  <c r="P109" i="6"/>
  <c r="O109" i="6"/>
  <c r="P108" i="6"/>
  <c r="O108" i="6"/>
  <c r="P107" i="6"/>
  <c r="O107" i="6"/>
  <c r="P106" i="6"/>
  <c r="O106" i="6"/>
  <c r="P105" i="6"/>
  <c r="O105" i="6"/>
  <c r="P104" i="6"/>
  <c r="O104" i="6"/>
  <c r="P103" i="6"/>
  <c r="O103" i="6"/>
  <c r="P102" i="6"/>
  <c r="O102" i="6"/>
  <c r="P101" i="6"/>
  <c r="O101" i="6"/>
  <c r="P100" i="6"/>
  <c r="O100" i="6"/>
  <c r="P99" i="6"/>
  <c r="O99" i="6"/>
  <c r="P98" i="6"/>
  <c r="O98" i="6"/>
  <c r="P97" i="6"/>
  <c r="O97" i="6"/>
  <c r="P96" i="6"/>
  <c r="O96" i="6"/>
  <c r="P95" i="6"/>
  <c r="O95" i="6"/>
  <c r="P94" i="6"/>
  <c r="O94" i="6"/>
  <c r="P93" i="6"/>
  <c r="O93" i="6"/>
  <c r="P92" i="6"/>
  <c r="O92" i="6"/>
  <c r="P91" i="6"/>
  <c r="O91" i="6"/>
  <c r="P90" i="6"/>
  <c r="O90" i="6"/>
  <c r="P89" i="6"/>
  <c r="O89" i="6"/>
  <c r="P88" i="6"/>
  <c r="O88" i="6"/>
  <c r="P87" i="6"/>
  <c r="O87" i="6"/>
  <c r="P86" i="6"/>
  <c r="O86" i="6"/>
  <c r="P85" i="6"/>
  <c r="O85" i="6"/>
  <c r="P84" i="6"/>
  <c r="O84" i="6"/>
  <c r="P83" i="6"/>
  <c r="O83" i="6"/>
  <c r="P82" i="6"/>
  <c r="O82" i="6"/>
  <c r="P81" i="6"/>
  <c r="O81" i="6"/>
  <c r="P80" i="6"/>
  <c r="O80" i="6"/>
  <c r="P79" i="6"/>
  <c r="O79" i="6"/>
  <c r="P78" i="6"/>
  <c r="O78" i="6"/>
  <c r="P77" i="6"/>
  <c r="O77" i="6"/>
  <c r="P76" i="6"/>
  <c r="O76" i="6"/>
  <c r="P75" i="6"/>
  <c r="O75" i="6"/>
  <c r="P74" i="6"/>
  <c r="O74" i="6"/>
  <c r="P73" i="6"/>
  <c r="O73" i="6"/>
  <c r="P72" i="6"/>
  <c r="O72" i="6"/>
  <c r="P71" i="6"/>
  <c r="O71" i="6"/>
  <c r="P70" i="6"/>
  <c r="O70" i="6"/>
  <c r="P69" i="6"/>
  <c r="O69" i="6"/>
  <c r="P68" i="6"/>
  <c r="O68" i="6"/>
  <c r="P67" i="6"/>
  <c r="O67" i="6"/>
  <c r="P66" i="6"/>
  <c r="O66" i="6"/>
  <c r="P65" i="6"/>
  <c r="O65" i="6"/>
  <c r="P64" i="6"/>
  <c r="O64" i="6"/>
  <c r="P63" i="6"/>
  <c r="O63" i="6"/>
  <c r="P62" i="6"/>
  <c r="O62" i="6"/>
  <c r="P61" i="6"/>
  <c r="O61" i="6"/>
  <c r="P149" i="6"/>
  <c r="O149" i="6"/>
  <c r="P148" i="6"/>
  <c r="O148" i="6"/>
  <c r="P147" i="6"/>
  <c r="O147" i="6"/>
  <c r="P146" i="6"/>
  <c r="O146" i="6"/>
  <c r="P145" i="6"/>
  <c r="O145" i="6"/>
  <c r="P144" i="6"/>
  <c r="O144" i="6"/>
  <c r="P143" i="6"/>
  <c r="O143" i="6"/>
  <c r="P142" i="6"/>
  <c r="O142" i="6"/>
  <c r="P141" i="6"/>
  <c r="O141" i="6"/>
  <c r="P140" i="6"/>
  <c r="O140" i="6"/>
  <c r="P139" i="6"/>
  <c r="O139" i="6"/>
  <c r="P138" i="6"/>
  <c r="O138" i="6"/>
  <c r="P137" i="6"/>
  <c r="O137" i="6"/>
  <c r="P136" i="6"/>
  <c r="O136" i="6"/>
  <c r="P135" i="6"/>
  <c r="O135" i="6"/>
  <c r="P134" i="6"/>
  <c r="O134" i="6"/>
  <c r="P133" i="6"/>
  <c r="O133" i="6"/>
  <c r="P132" i="6"/>
  <c r="O132" i="6"/>
  <c r="P131" i="6"/>
  <c r="O131" i="6"/>
  <c r="P130" i="6"/>
  <c r="O130" i="6"/>
  <c r="P129" i="6"/>
  <c r="O129" i="6"/>
  <c r="P128" i="6"/>
  <c r="O128" i="6"/>
  <c r="P127" i="6"/>
  <c r="O127" i="6"/>
  <c r="P126" i="6"/>
  <c r="O126" i="6"/>
  <c r="P125" i="6"/>
  <c r="O125" i="6"/>
  <c r="P124" i="6"/>
  <c r="O124" i="6"/>
  <c r="P123" i="6"/>
  <c r="O123" i="6"/>
  <c r="P122" i="6"/>
  <c r="O122" i="6"/>
  <c r="P121" i="6"/>
  <c r="O121" i="6"/>
  <c r="P120" i="6"/>
  <c r="O120" i="6"/>
  <c r="P119" i="6"/>
  <c r="O119" i="6"/>
  <c r="P118" i="6"/>
  <c r="O118" i="6"/>
  <c r="P117" i="6"/>
  <c r="O117" i="6"/>
  <c r="P116" i="6"/>
  <c r="O116" i="6"/>
  <c r="Y169" i="16"/>
  <c r="X169" i="16"/>
  <c r="W169" i="16"/>
  <c r="V169" i="16"/>
  <c r="U169" i="16"/>
  <c r="T169" i="16"/>
  <c r="S169" i="16"/>
  <c r="R169" i="16"/>
  <c r="Q169" i="16"/>
  <c r="P169" i="16"/>
  <c r="O169" i="16"/>
  <c r="Y114" i="16"/>
  <c r="X114" i="16"/>
  <c r="W114" i="16"/>
  <c r="V114" i="16"/>
  <c r="U114" i="16"/>
  <c r="T114" i="16"/>
  <c r="S114" i="16"/>
  <c r="R114" i="16"/>
  <c r="Q114" i="16"/>
  <c r="P114" i="16"/>
  <c r="O114" i="16"/>
  <c r="Y60" i="16"/>
  <c r="X60" i="16"/>
  <c r="W60" i="16"/>
  <c r="V60" i="16"/>
  <c r="U60" i="16"/>
  <c r="T60" i="16"/>
  <c r="S60" i="16"/>
  <c r="R60" i="16"/>
  <c r="Q60" i="16"/>
  <c r="P60" i="16"/>
  <c r="O60" i="16"/>
  <c r="L169" i="16"/>
  <c r="K169" i="16"/>
  <c r="J169" i="16"/>
  <c r="I169" i="16"/>
  <c r="H169" i="16"/>
  <c r="G169" i="16"/>
  <c r="F169" i="16"/>
  <c r="E169" i="16"/>
  <c r="D169" i="16"/>
  <c r="C169" i="16"/>
  <c r="B169" i="16"/>
  <c r="L114" i="16"/>
  <c r="K114" i="16"/>
  <c r="J114" i="16"/>
  <c r="I114" i="16"/>
  <c r="H114" i="16"/>
  <c r="G114" i="16"/>
  <c r="F114" i="16"/>
  <c r="E114" i="16"/>
  <c r="D114" i="16"/>
  <c r="C114" i="16"/>
  <c r="B114" i="16"/>
  <c r="L60" i="16"/>
  <c r="K60" i="16"/>
  <c r="J60" i="16"/>
  <c r="I60" i="16"/>
  <c r="H60" i="16"/>
  <c r="G60" i="16"/>
  <c r="F60" i="16"/>
  <c r="E60" i="16"/>
  <c r="D60" i="16"/>
  <c r="C60" i="16"/>
  <c r="B60" i="16"/>
  <c r="T170" i="15"/>
  <c r="S170" i="15"/>
  <c r="R170" i="15"/>
  <c r="Q170" i="15"/>
  <c r="P170" i="15"/>
  <c r="O170" i="15"/>
  <c r="N170" i="15"/>
  <c r="M170" i="15"/>
  <c r="I170" i="15"/>
  <c r="H170" i="15"/>
  <c r="G170" i="15"/>
  <c r="F170" i="15"/>
  <c r="E170" i="15"/>
  <c r="D170" i="15"/>
  <c r="C170" i="15"/>
  <c r="B170" i="15"/>
  <c r="T115" i="15"/>
  <c r="S115" i="15"/>
  <c r="R115" i="15"/>
  <c r="Q115" i="15"/>
  <c r="P115" i="15"/>
  <c r="O115" i="15"/>
  <c r="N115" i="15"/>
  <c r="M115" i="15"/>
  <c r="I115" i="15"/>
  <c r="H115" i="15"/>
  <c r="G115" i="15"/>
  <c r="F115" i="15"/>
  <c r="E115" i="15"/>
  <c r="D115" i="15"/>
  <c r="C115" i="15"/>
  <c r="T60" i="15"/>
  <c r="S60" i="15"/>
  <c r="R60" i="15"/>
  <c r="Q60" i="15"/>
  <c r="P60" i="15"/>
  <c r="O60" i="15"/>
  <c r="N60" i="15"/>
  <c r="M60" i="15"/>
  <c r="I60" i="15"/>
  <c r="H60" i="15"/>
  <c r="G60" i="15"/>
  <c r="F60" i="15"/>
  <c r="E60" i="15"/>
  <c r="D60" i="15"/>
  <c r="C60" i="15"/>
  <c r="B60" i="15"/>
  <c r="Q170" i="6"/>
  <c r="D72" i="3" s="1"/>
  <c r="P170" i="6"/>
  <c r="D71" i="3" s="1"/>
  <c r="O170" i="6"/>
  <c r="D70" i="3" s="1"/>
  <c r="N170" i="6"/>
  <c r="M170" i="6"/>
  <c r="L170" i="6"/>
  <c r="I170" i="6"/>
  <c r="B72" i="3" s="1"/>
  <c r="H170" i="6"/>
  <c r="B71" i="3" s="1"/>
  <c r="G170" i="6"/>
  <c r="B70" i="3" s="1"/>
  <c r="F170" i="6"/>
  <c r="E170" i="6"/>
  <c r="D170" i="6"/>
  <c r="P115" i="6"/>
  <c r="D53" i="3" s="1"/>
  <c r="O115" i="6"/>
  <c r="D52" i="3" s="1"/>
  <c r="N115" i="6"/>
  <c r="M115" i="6"/>
  <c r="L115" i="6"/>
  <c r="I115" i="6"/>
  <c r="B54" i="3" s="1"/>
  <c r="H115" i="6"/>
  <c r="B53" i="3" s="1"/>
  <c r="G115" i="6"/>
  <c r="B52" i="3" s="1"/>
  <c r="F115" i="6"/>
  <c r="E115" i="6"/>
  <c r="D115" i="6"/>
  <c r="Q60" i="6"/>
  <c r="D36" i="3" s="1"/>
  <c r="P60" i="6"/>
  <c r="D35" i="3" s="1"/>
  <c r="O60" i="6"/>
  <c r="D34" i="3" s="1"/>
  <c r="N60" i="6"/>
  <c r="M60" i="6"/>
  <c r="L60" i="6"/>
  <c r="I60" i="6"/>
  <c r="B36" i="3" s="1"/>
  <c r="H60" i="6"/>
  <c r="B35" i="3" s="1"/>
  <c r="G60" i="6"/>
  <c r="B34" i="3" s="1"/>
  <c r="F60" i="6"/>
  <c r="E60" i="6"/>
  <c r="D60" i="6"/>
  <c r="EL175" i="30"/>
  <c r="DZ175" i="30"/>
  <c r="BZ174" i="30"/>
  <c r="N174" i="30"/>
  <c r="EL120" i="30"/>
  <c r="DZ120" i="30"/>
  <c r="BZ119" i="30"/>
  <c r="N119" i="30"/>
  <c r="EL65" i="30"/>
  <c r="DZ65" i="30"/>
  <c r="BZ64" i="30"/>
  <c r="N64" i="30"/>
  <c r="H34" i="6"/>
  <c r="G34" i="6"/>
  <c r="H33" i="6"/>
  <c r="G33" i="6"/>
  <c r="H32" i="6"/>
  <c r="G32" i="6"/>
  <c r="H31" i="6"/>
  <c r="G31" i="6"/>
  <c r="H30" i="6"/>
  <c r="G30" i="6"/>
  <c r="H29" i="6"/>
  <c r="G29" i="6"/>
  <c r="H28" i="6"/>
  <c r="G28" i="6"/>
  <c r="H27" i="6"/>
  <c r="G27" i="6"/>
  <c r="H26" i="6"/>
  <c r="G26" i="6"/>
  <c r="H25" i="6"/>
  <c r="G25" i="6"/>
  <c r="H24" i="6"/>
  <c r="G24" i="6"/>
  <c r="H23" i="6"/>
  <c r="G23" i="6"/>
  <c r="H22" i="6"/>
  <c r="G22" i="6"/>
  <c r="H21" i="6"/>
  <c r="G21" i="6"/>
  <c r="H20" i="6"/>
  <c r="G20" i="6"/>
  <c r="H19" i="6"/>
  <c r="G19" i="6"/>
  <c r="H18" i="6"/>
  <c r="G18" i="6"/>
  <c r="H17" i="6"/>
  <c r="G17" i="6"/>
  <c r="H16" i="6"/>
  <c r="G16" i="6"/>
  <c r="H15" i="6"/>
  <c r="G15" i="6"/>
  <c r="H14" i="6"/>
  <c r="G14" i="6"/>
  <c r="H13" i="6"/>
  <c r="G13" i="6"/>
  <c r="H12" i="6"/>
  <c r="G12" i="6"/>
  <c r="H11" i="6"/>
  <c r="G11" i="6"/>
  <c r="H10" i="6"/>
  <c r="G10" i="6"/>
  <c r="H9" i="6"/>
  <c r="G9" i="6"/>
  <c r="H8" i="6"/>
  <c r="G8" i="6"/>
  <c r="H7" i="6"/>
  <c r="G7" i="6"/>
  <c r="H6" i="6"/>
  <c r="G6" i="6"/>
  <c r="EL9" i="30"/>
  <c r="DZ9" i="30"/>
  <c r="BZ8" i="30"/>
  <c r="E52" i="3" l="1"/>
  <c r="E16" i="3"/>
  <c r="E17" i="3"/>
  <c r="C16" i="3"/>
  <c r="E53" i="3"/>
  <c r="C17" i="3"/>
  <c r="CA8" i="30"/>
  <c r="CB8" i="30" s="1"/>
  <c r="BZ175" i="30"/>
  <c r="BZ120" i="30"/>
  <c r="BZ65" i="30"/>
  <c r="BZ9" i="30"/>
  <c r="EM65" i="30"/>
  <c r="EO65" i="30"/>
  <c r="EQ65" i="30"/>
  <c r="EP65" i="30"/>
  <c r="EN65" i="30"/>
  <c r="ED65" i="30"/>
  <c r="EC65" i="30"/>
  <c r="EB65" i="30"/>
  <c r="EA65" i="30"/>
  <c r="EE65" i="30"/>
  <c r="EO9" i="30"/>
  <c r="EP9" i="30"/>
  <c r="EM9" i="30"/>
  <c r="EN9" i="30"/>
  <c r="EQ9" i="30"/>
  <c r="EA9" i="30"/>
  <c r="EE9" i="30"/>
  <c r="ED9" i="30"/>
  <c r="EC9" i="30"/>
  <c r="EB9" i="30"/>
  <c r="EB120" i="30"/>
  <c r="EA120" i="30"/>
  <c r="EE120" i="30"/>
  <c r="ED120" i="30"/>
  <c r="EC120" i="30"/>
  <c r="EE175" i="30"/>
  <c r="EA175" i="30"/>
  <c r="ED175" i="30"/>
  <c r="EC175" i="30"/>
  <c r="EB175" i="30"/>
  <c r="EO175" i="30"/>
  <c r="EN175" i="30"/>
  <c r="EQ175" i="30"/>
  <c r="EM175" i="30"/>
  <c r="EP175" i="30"/>
  <c r="EQ120" i="30"/>
  <c r="EM120" i="30"/>
  <c r="EP120" i="30"/>
  <c r="EO120" i="30"/>
  <c r="EN120" i="30"/>
  <c r="E34" i="3"/>
  <c r="E35" i="3"/>
  <c r="EF64" i="30"/>
  <c r="ER174" i="30"/>
  <c r="EG64" i="30"/>
  <c r="ES174" i="30"/>
  <c r="ER64" i="30"/>
  <c r="ER114" i="30" s="1"/>
  <c r="ES64" i="30"/>
  <c r="EF119" i="30"/>
  <c r="EG119" i="30"/>
  <c r="ES119" i="30"/>
  <c r="ER119" i="30"/>
  <c r="EG174" i="30"/>
  <c r="EF174" i="30"/>
  <c r="ER8" i="30"/>
  <c r="ES8" i="30"/>
  <c r="EF8" i="30"/>
  <c r="EG8" i="30"/>
  <c r="CA119" i="30"/>
  <c r="O174" i="30"/>
  <c r="CA174" i="30"/>
  <c r="O64" i="30"/>
  <c r="EL176" i="30"/>
  <c r="EL66" i="30"/>
  <c r="O119" i="30"/>
  <c r="DZ176" i="30"/>
  <c r="DZ121" i="30"/>
  <c r="EL121" i="30"/>
  <c r="DZ66" i="30"/>
  <c r="CA64" i="30"/>
  <c r="EL10" i="30"/>
  <c r="DZ10" i="30"/>
  <c r="P64" i="30" l="1"/>
  <c r="EE66" i="30"/>
  <c r="ED66" i="30"/>
  <c r="EA66" i="30"/>
  <c r="EC66" i="30"/>
  <c r="EB66" i="30"/>
  <c r="EQ121" i="30"/>
  <c r="EO121" i="30"/>
  <c r="EP121" i="30"/>
  <c r="EN121" i="30"/>
  <c r="EM121" i="30"/>
  <c r="EE121" i="30"/>
  <c r="ED121" i="30"/>
  <c r="EA121" i="30"/>
  <c r="EC121" i="30"/>
  <c r="EB121" i="30"/>
  <c r="EC176" i="30"/>
  <c r="EB176" i="30"/>
  <c r="EA176" i="30"/>
  <c r="EE176" i="30"/>
  <c r="ED176" i="30"/>
  <c r="CB176" i="30"/>
  <c r="CB177" i="30"/>
  <c r="CB175" i="30"/>
  <c r="CB121" i="30"/>
  <c r="CB120" i="30"/>
  <c r="CB122" i="30"/>
  <c r="CB67" i="30"/>
  <c r="CB66" i="30"/>
  <c r="CB65" i="30"/>
  <c r="CB9" i="30"/>
  <c r="CB11" i="30"/>
  <c r="CB10" i="30"/>
  <c r="DZ11" i="30"/>
  <c r="EB10" i="30"/>
  <c r="EE10" i="30"/>
  <c r="ED10" i="30"/>
  <c r="EA10" i="30"/>
  <c r="EC10" i="30"/>
  <c r="EL67" i="30"/>
  <c r="EQ66" i="30"/>
  <c r="EM66" i="30"/>
  <c r="EP66" i="30"/>
  <c r="EO66" i="30"/>
  <c r="EN66" i="30"/>
  <c r="EL11" i="30"/>
  <c r="EL12" i="30" s="1"/>
  <c r="EQ10" i="30"/>
  <c r="EP10" i="30"/>
  <c r="EO10" i="30"/>
  <c r="EN10" i="30"/>
  <c r="EM10" i="30"/>
  <c r="EQ176" i="30"/>
  <c r="EP176" i="30"/>
  <c r="EO176" i="30"/>
  <c r="EN176" i="30"/>
  <c r="EM176" i="30"/>
  <c r="CA176" i="30"/>
  <c r="CA175" i="30"/>
  <c r="CA121" i="30"/>
  <c r="CA120" i="30"/>
  <c r="CA66" i="30"/>
  <c r="CA65" i="30"/>
  <c r="CA10" i="30"/>
  <c r="CA9" i="30"/>
  <c r="EV73" i="30"/>
  <c r="BN72" i="30" s="1"/>
  <c r="BN66" i="30"/>
  <c r="ER224" i="30"/>
  <c r="EV83" i="30"/>
  <c r="EV82" i="30"/>
  <c r="EV81" i="30"/>
  <c r="EV80" i="30"/>
  <c r="EV79" i="30"/>
  <c r="EV78" i="30"/>
  <c r="EV76" i="30"/>
  <c r="EV68" i="30"/>
  <c r="B44" i="33" s="1"/>
  <c r="EV75" i="30" a="1"/>
  <c r="EV75" i="30" s="1"/>
  <c r="EV74" i="30" a="1"/>
  <c r="EV74" i="30" s="1"/>
  <c r="EV72" i="30"/>
  <c r="EV71" i="30"/>
  <c r="EV77" i="30" a="1"/>
  <c r="EV77" i="30" s="1"/>
  <c r="EV70" i="30"/>
  <c r="EV69" i="30"/>
  <c r="EG175" i="30"/>
  <c r="ES175" i="30"/>
  <c r="ES65" i="30"/>
  <c r="ER65" i="30"/>
  <c r="EF120" i="30"/>
  <c r="EG120" i="30"/>
  <c r="EG65" i="30"/>
  <c r="EF65" i="30"/>
  <c r="ER175" i="30"/>
  <c r="ES120" i="30"/>
  <c r="ER120" i="30"/>
  <c r="EF175" i="30"/>
  <c r="ES9" i="30"/>
  <c r="ER9" i="30"/>
  <c r="EF9" i="30"/>
  <c r="EG9" i="30"/>
  <c r="EX64" i="30"/>
  <c r="DZ177" i="30"/>
  <c r="EX119" i="30"/>
  <c r="EX174" i="30"/>
  <c r="EX8" i="30"/>
  <c r="EL177" i="30"/>
  <c r="CB119" i="30"/>
  <c r="CB174" i="30"/>
  <c r="P174" i="30"/>
  <c r="P119" i="30"/>
  <c r="DZ122" i="30"/>
  <c r="EL122" i="30"/>
  <c r="DZ67" i="30"/>
  <c r="EL68" i="30"/>
  <c r="CB64" i="30"/>
  <c r="DZ12" i="30"/>
  <c r="CC8" i="30"/>
  <c r="EE11" i="30" l="1"/>
  <c r="ED11" i="30"/>
  <c r="EC11" i="30"/>
  <c r="EB11" i="30"/>
  <c r="EA11" i="30"/>
  <c r="CC177" i="30"/>
  <c r="CC178" i="30"/>
  <c r="CC176" i="30"/>
  <c r="CC175" i="30"/>
  <c r="CC123" i="30"/>
  <c r="CC121" i="30"/>
  <c r="CC120" i="30"/>
  <c r="CC122" i="30"/>
  <c r="CC68" i="30"/>
  <c r="CC67" i="30"/>
  <c r="CC10" i="30"/>
  <c r="CC9" i="30"/>
  <c r="CC66" i="30"/>
  <c r="CC65" i="30"/>
  <c r="CC12" i="30"/>
  <c r="CC11" i="30"/>
  <c r="EB12" i="30"/>
  <c r="EA12" i="30"/>
  <c r="EE12" i="30"/>
  <c r="ED12" i="30"/>
  <c r="EC12" i="30"/>
  <c r="EQ12" i="30"/>
  <c r="EP12" i="30"/>
  <c r="EM12" i="30"/>
  <c r="EO12" i="30"/>
  <c r="EN12" i="30"/>
  <c r="CC119" i="30"/>
  <c r="CD119" i="30" s="1"/>
  <c r="EM67" i="30"/>
  <c r="EO67" i="30"/>
  <c r="EQ67" i="30"/>
  <c r="EP67" i="30"/>
  <c r="EN67" i="30"/>
  <c r="EM11" i="30"/>
  <c r="EO11" i="30"/>
  <c r="EQ11" i="30"/>
  <c r="EP11" i="30"/>
  <c r="EN11" i="30"/>
  <c r="EQ68" i="30"/>
  <c r="EP68" i="30"/>
  <c r="EO68" i="30"/>
  <c r="EN68" i="30"/>
  <c r="EM68" i="30"/>
  <c r="EO177" i="30"/>
  <c r="EN177" i="30"/>
  <c r="EM177" i="30"/>
  <c r="EQ177" i="30"/>
  <c r="EP177" i="30"/>
  <c r="ED67" i="30"/>
  <c r="EC67" i="30"/>
  <c r="EB67" i="30"/>
  <c r="EA67" i="30"/>
  <c r="EE67" i="30"/>
  <c r="EB122" i="30"/>
  <c r="EA122" i="30"/>
  <c r="EE122" i="30"/>
  <c r="ED122" i="30"/>
  <c r="EC122" i="30"/>
  <c r="EA177" i="30"/>
  <c r="EE177" i="30"/>
  <c r="ED177" i="30"/>
  <c r="EC177" i="30"/>
  <c r="EB177" i="30"/>
  <c r="EQ122" i="30"/>
  <c r="EP122" i="30"/>
  <c r="EO122" i="30"/>
  <c r="EN122" i="30"/>
  <c r="EM122" i="30"/>
  <c r="Q64" i="30"/>
  <c r="EV175" i="30"/>
  <c r="EZ175" i="30" s="1"/>
  <c r="BN176" i="30"/>
  <c r="EV187" i="30" a="1"/>
  <c r="EV187" i="30" s="1"/>
  <c r="BO182" i="30" s="1"/>
  <c r="EV178" i="30"/>
  <c r="B88" i="33" s="1"/>
  <c r="EV186" i="30"/>
  <c r="BO181" i="30" s="1"/>
  <c r="EV183" i="30"/>
  <c r="BN182" i="30" s="1"/>
  <c r="EV193" i="30"/>
  <c r="BN189" i="30" s="1"/>
  <c r="EV185" i="30" a="1"/>
  <c r="EV185" i="30" s="1"/>
  <c r="BO180" i="30" s="1"/>
  <c r="EV179" i="30"/>
  <c r="EV192" i="30"/>
  <c r="BN194" i="30" s="1"/>
  <c r="EV184" i="30" a="1"/>
  <c r="EV184" i="30" s="1"/>
  <c r="BO179" i="30" s="1"/>
  <c r="EV191" i="30"/>
  <c r="EV182" i="30"/>
  <c r="BN181" i="30" s="1"/>
  <c r="EV188" i="30"/>
  <c r="EV190" i="30"/>
  <c r="EV181" i="30"/>
  <c r="BN180" i="30" s="1"/>
  <c r="EV189" i="30"/>
  <c r="BN186" i="30" s="1"/>
  <c r="EV180" i="30"/>
  <c r="BN179" i="30" s="1"/>
  <c r="DZ178" i="30"/>
  <c r="ES121" i="30"/>
  <c r="ER121" i="30"/>
  <c r="EF121" i="30"/>
  <c r="EG121" i="30"/>
  <c r="ES66" i="30"/>
  <c r="ER66" i="30"/>
  <c r="ER176" i="30"/>
  <c r="ES176" i="30"/>
  <c r="EF66" i="30"/>
  <c r="EG66" i="30"/>
  <c r="EG176" i="30"/>
  <c r="EF176" i="30"/>
  <c r="ES10" i="30"/>
  <c r="ER10" i="30"/>
  <c r="EG10" i="30"/>
  <c r="EF10" i="30"/>
  <c r="EX65" i="30"/>
  <c r="EX120" i="30"/>
  <c r="EX175" i="30"/>
  <c r="EX9" i="30"/>
  <c r="EL178" i="30"/>
  <c r="Q174" i="30"/>
  <c r="CC174" i="30"/>
  <c r="Q119" i="30"/>
  <c r="DZ179" i="30"/>
  <c r="DZ123" i="30"/>
  <c r="EL123" i="30"/>
  <c r="DZ68" i="30"/>
  <c r="EL69" i="30"/>
  <c r="CC64" i="30"/>
  <c r="EL13" i="30"/>
  <c r="DZ13" i="30"/>
  <c r="CD8" i="30"/>
  <c r="ES11" i="30" l="1"/>
  <c r="ES67" i="30"/>
  <c r="BP186" i="30"/>
  <c r="E74" i="3"/>
  <c r="EG11" i="30"/>
  <c r="EF11" i="30"/>
  <c r="ER67" i="30"/>
  <c r="ER11" i="30"/>
  <c r="EM69" i="30"/>
  <c r="EO69" i="30"/>
  <c r="EQ69" i="30"/>
  <c r="EP69" i="30"/>
  <c r="EN69" i="30"/>
  <c r="EA68" i="30"/>
  <c r="EE68" i="30"/>
  <c r="ED68" i="30"/>
  <c r="EC68" i="30"/>
  <c r="EB68" i="30"/>
  <c r="EQ178" i="30"/>
  <c r="EP178" i="30"/>
  <c r="EM178" i="30"/>
  <c r="EO178" i="30"/>
  <c r="EN178" i="30"/>
  <c r="EQ123" i="30"/>
  <c r="EO123" i="30"/>
  <c r="EN123" i="30"/>
  <c r="EM123" i="30"/>
  <c r="EP123" i="30"/>
  <c r="CD178" i="30"/>
  <c r="CD176" i="30"/>
  <c r="CD175" i="30"/>
  <c r="CD177" i="30"/>
  <c r="CD179" i="30"/>
  <c r="CD124" i="30"/>
  <c r="CD121" i="30"/>
  <c r="CD120" i="30"/>
  <c r="CD122" i="30"/>
  <c r="CD66" i="30"/>
  <c r="CD65" i="30"/>
  <c r="CD68" i="30"/>
  <c r="CD69" i="30"/>
  <c r="CD123" i="30"/>
  <c r="CD11" i="30"/>
  <c r="CD10" i="30"/>
  <c r="CD9" i="30"/>
  <c r="CD13" i="30"/>
  <c r="CD12" i="30"/>
  <c r="CD67" i="30"/>
  <c r="EE13" i="30"/>
  <c r="ED13" i="30"/>
  <c r="EC13" i="30"/>
  <c r="EA13" i="30"/>
  <c r="EB13" i="30"/>
  <c r="EA123" i="30"/>
  <c r="EE123" i="30"/>
  <c r="ED123" i="30"/>
  <c r="EC123" i="30"/>
  <c r="EB123" i="30"/>
  <c r="EC178" i="30"/>
  <c r="EB178" i="30"/>
  <c r="EE178" i="30"/>
  <c r="ED178" i="30"/>
  <c r="EA178" i="30"/>
  <c r="R64" i="30"/>
  <c r="EM13" i="30"/>
  <c r="EO13" i="30"/>
  <c r="EQ13" i="30"/>
  <c r="EP13" i="30"/>
  <c r="EN13" i="30"/>
  <c r="EE179" i="30"/>
  <c r="ED179" i="30"/>
  <c r="EC179" i="30"/>
  <c r="EB179" i="30"/>
  <c r="EA179" i="30"/>
  <c r="BP181" i="30"/>
  <c r="BN199" i="30"/>
  <c r="BP179" i="30"/>
  <c r="BP180" i="30"/>
  <c r="EF177" i="30"/>
  <c r="EX176" i="30"/>
  <c r="EF122" i="30"/>
  <c r="EG122" i="30"/>
  <c r="ES68" i="30"/>
  <c r="ER68" i="30"/>
  <c r="ER122" i="30"/>
  <c r="ES122" i="30"/>
  <c r="EG177" i="30"/>
  <c r="ES177" i="30"/>
  <c r="ER177" i="30"/>
  <c r="EG67" i="30"/>
  <c r="EX67" i="30" s="1"/>
  <c r="EF67" i="30"/>
  <c r="ES12" i="30"/>
  <c r="ER12" i="30"/>
  <c r="EG12" i="30"/>
  <c r="EF12" i="30"/>
  <c r="EX121" i="30"/>
  <c r="EX66" i="30"/>
  <c r="EX10" i="30"/>
  <c r="EL179" i="30"/>
  <c r="CD174" i="30"/>
  <c r="R174" i="30"/>
  <c r="R119" i="30"/>
  <c r="DZ180" i="30"/>
  <c r="DZ124" i="30"/>
  <c r="EL124" i="30"/>
  <c r="CE119" i="30"/>
  <c r="DZ69" i="30"/>
  <c r="EL70" i="30"/>
  <c r="CD64" i="30"/>
  <c r="EL14" i="30"/>
  <c r="DZ14" i="30"/>
  <c r="CE8" i="30"/>
  <c r="EX11" i="30" l="1"/>
  <c r="EF178" i="30"/>
  <c r="EG178" i="30"/>
  <c r="EQ124" i="30"/>
  <c r="EP124" i="30"/>
  <c r="EO124" i="30"/>
  <c r="EN124" i="30"/>
  <c r="EM124" i="30"/>
  <c r="EB14" i="30"/>
  <c r="EA14" i="30"/>
  <c r="EE14" i="30"/>
  <c r="ED14" i="30"/>
  <c r="EC14" i="30"/>
  <c r="EA124" i="30"/>
  <c r="EB124" i="30"/>
  <c r="EE124" i="30"/>
  <c r="ED124" i="30"/>
  <c r="EC124" i="30"/>
  <c r="ED69" i="30"/>
  <c r="EC69" i="30"/>
  <c r="EA69" i="30"/>
  <c r="EB69" i="30"/>
  <c r="EE69" i="30"/>
  <c r="EQ14" i="30"/>
  <c r="EP14" i="30"/>
  <c r="EO14" i="30"/>
  <c r="EN14" i="30"/>
  <c r="EM14" i="30"/>
  <c r="EC180" i="30"/>
  <c r="EB180" i="30"/>
  <c r="EA180" i="30"/>
  <c r="EE180" i="30"/>
  <c r="ED180" i="30"/>
  <c r="S64" i="30"/>
  <c r="EO179" i="30"/>
  <c r="EN179" i="30"/>
  <c r="EM179" i="30"/>
  <c r="EQ179" i="30"/>
  <c r="EP179" i="30"/>
  <c r="EQ70" i="30"/>
  <c r="EP70" i="30"/>
  <c r="EO70" i="30"/>
  <c r="EN70" i="30"/>
  <c r="EM70" i="30"/>
  <c r="CE178" i="30"/>
  <c r="CE179" i="30"/>
  <c r="CE177" i="30"/>
  <c r="CE180" i="30"/>
  <c r="CE176" i="30"/>
  <c r="CE175" i="30"/>
  <c r="CE124" i="30"/>
  <c r="CE122" i="30"/>
  <c r="CE66" i="30"/>
  <c r="CE65" i="30"/>
  <c r="CE67" i="30"/>
  <c r="CE125" i="30"/>
  <c r="CE68" i="30"/>
  <c r="CE69" i="30"/>
  <c r="CE70" i="30"/>
  <c r="CE123" i="30"/>
  <c r="CE120" i="30"/>
  <c r="CE10" i="30"/>
  <c r="CE9" i="30"/>
  <c r="CE14" i="30"/>
  <c r="CE13" i="30"/>
  <c r="CE11" i="30"/>
  <c r="CE12" i="30"/>
  <c r="CE121" i="30"/>
  <c r="BQ180" i="30"/>
  <c r="BR180" i="30" s="1"/>
  <c r="BT180" i="30" s="1"/>
  <c r="BQ179" i="30"/>
  <c r="BR179" i="30" s="1"/>
  <c r="EX177" i="30"/>
  <c r="ER123" i="30"/>
  <c r="ES123" i="30"/>
  <c r="EG123" i="30"/>
  <c r="EF123" i="30"/>
  <c r="ES178" i="30"/>
  <c r="ER178" i="30"/>
  <c r="EG179" i="30"/>
  <c r="EF179" i="30"/>
  <c r="ES69" i="30"/>
  <c r="ER69" i="30"/>
  <c r="EG68" i="30"/>
  <c r="EX68" i="30" s="1"/>
  <c r="EF68" i="30"/>
  <c r="ES13" i="30"/>
  <c r="ER13" i="30"/>
  <c r="EG13" i="30"/>
  <c r="EF13" i="30"/>
  <c r="EX12" i="30"/>
  <c r="EX122" i="30"/>
  <c r="EL180" i="30"/>
  <c r="S174" i="30"/>
  <c r="CE174" i="30"/>
  <c r="S119" i="30"/>
  <c r="DZ181" i="30"/>
  <c r="EL125" i="30"/>
  <c r="CF119" i="30"/>
  <c r="DZ125" i="30"/>
  <c r="EL71" i="30"/>
  <c r="DZ70" i="30"/>
  <c r="CE64" i="30"/>
  <c r="EL15" i="30"/>
  <c r="DZ15" i="30"/>
  <c r="CF8" i="30"/>
  <c r="EX178" i="30" l="1"/>
  <c r="EO71" i="30"/>
  <c r="EP71" i="30"/>
  <c r="EN71" i="30"/>
  <c r="EM71" i="30"/>
  <c r="EQ71" i="30"/>
  <c r="EM180" i="30"/>
  <c r="EQ180" i="30"/>
  <c r="EP180" i="30"/>
  <c r="EO180" i="30"/>
  <c r="EN180" i="30"/>
  <c r="EO15" i="30"/>
  <c r="EM15" i="30"/>
  <c r="EN15" i="30"/>
  <c r="EQ15" i="30"/>
  <c r="EP15" i="30"/>
  <c r="EA70" i="30"/>
  <c r="EE70" i="30"/>
  <c r="ED70" i="30"/>
  <c r="EC70" i="30"/>
  <c r="EB70" i="30"/>
  <c r="EE125" i="30"/>
  <c r="ED125" i="30"/>
  <c r="EC125" i="30"/>
  <c r="EB125" i="30"/>
  <c r="EA125" i="30"/>
  <c r="EE181" i="30"/>
  <c r="ED181" i="30"/>
  <c r="EC181" i="30"/>
  <c r="EA181" i="30"/>
  <c r="EB181" i="30"/>
  <c r="CF179" i="30"/>
  <c r="CF181" i="30"/>
  <c r="CF178" i="30"/>
  <c r="CF180" i="30"/>
  <c r="CF176" i="30"/>
  <c r="CF175" i="30"/>
  <c r="CF125" i="30"/>
  <c r="CF177" i="30"/>
  <c r="CF124" i="30"/>
  <c r="CF123" i="30"/>
  <c r="CF67" i="30"/>
  <c r="CF70" i="30"/>
  <c r="CF126" i="30"/>
  <c r="CF69" i="30"/>
  <c r="CF122" i="30"/>
  <c r="CF120" i="30"/>
  <c r="CF71" i="30"/>
  <c r="CF11" i="30"/>
  <c r="CF12" i="30"/>
  <c r="CF68" i="30"/>
  <c r="CF65" i="30"/>
  <c r="CF121" i="30"/>
  <c r="CF13" i="30"/>
  <c r="CF9" i="30"/>
  <c r="CF66" i="30"/>
  <c r="CF10" i="30"/>
  <c r="CF15" i="30"/>
  <c r="CF14" i="30"/>
  <c r="EE15" i="30"/>
  <c r="EA15" i="30"/>
  <c r="ED15" i="30"/>
  <c r="EC15" i="30"/>
  <c r="EB15" i="30"/>
  <c r="EM125" i="30"/>
  <c r="EQ125" i="30"/>
  <c r="EO125" i="30"/>
  <c r="EP125" i="30"/>
  <c r="EN125" i="30"/>
  <c r="T64" i="30"/>
  <c r="BT179" i="30"/>
  <c r="E73" i="3" s="1"/>
  <c r="BZ224" i="30"/>
  <c r="CB223" i="30"/>
  <c r="CD222" i="30"/>
  <c r="CF221" i="30"/>
  <c r="BZ220" i="30"/>
  <c r="CB219" i="30"/>
  <c r="CD218" i="30"/>
  <c r="CF217" i="30"/>
  <c r="BZ216" i="30"/>
  <c r="CB215" i="30"/>
  <c r="CD214" i="30"/>
  <c r="CF213" i="30"/>
  <c r="BZ212" i="30"/>
  <c r="CB211" i="30"/>
  <c r="CD210" i="30"/>
  <c r="BY224" i="30"/>
  <c r="CA223" i="30"/>
  <c r="CC222" i="30"/>
  <c r="CE221" i="30"/>
  <c r="BY220" i="30"/>
  <c r="CA219" i="30"/>
  <c r="CC218" i="30"/>
  <c r="CE217" i="30"/>
  <c r="BY216" i="30"/>
  <c r="CA215" i="30"/>
  <c r="CC214" i="30"/>
  <c r="CE213" i="30"/>
  <c r="CF224" i="30"/>
  <c r="BZ223" i="30"/>
  <c r="CB222" i="30"/>
  <c r="CD221" i="30"/>
  <c r="CF220" i="30"/>
  <c r="BZ219" i="30"/>
  <c r="CB218" i="30"/>
  <c r="CD217" i="30"/>
  <c r="CF216" i="30"/>
  <c r="BZ215" i="30"/>
  <c r="CB214" i="30"/>
  <c r="CE224" i="30"/>
  <c r="BY223" i="30"/>
  <c r="CA222" i="30"/>
  <c r="CC221" i="30"/>
  <c r="CE220" i="30"/>
  <c r="BY219" i="30"/>
  <c r="CA218" i="30"/>
  <c r="CC217" i="30"/>
  <c r="CE216" i="30"/>
  <c r="BY215" i="30"/>
  <c r="CA214" i="30"/>
  <c r="CC213" i="30"/>
  <c r="CE212" i="30"/>
  <c r="BY211" i="30"/>
  <c r="CA210" i="30"/>
  <c r="CD224" i="30"/>
  <c r="CF223" i="30"/>
  <c r="BZ222" i="30"/>
  <c r="CB221" i="30"/>
  <c r="CD220" i="30"/>
  <c r="CF219" i="30"/>
  <c r="BZ218" i="30"/>
  <c r="CB217" i="30"/>
  <c r="CD216" i="30"/>
  <c r="CF215" i="30"/>
  <c r="BZ214" i="30"/>
  <c r="CB213" i="30"/>
  <c r="CD212" i="30"/>
  <c r="CF211" i="30"/>
  <c r="BZ210" i="30"/>
  <c r="CC224" i="30"/>
  <c r="CE223" i="30"/>
  <c r="BY222" i="30"/>
  <c r="CA221" i="30"/>
  <c r="CC220" i="30"/>
  <c r="CE219" i="30"/>
  <c r="BY218" i="30"/>
  <c r="CA217" i="30"/>
  <c r="CC216" i="30"/>
  <c r="CE215" i="30"/>
  <c r="BY214" i="30"/>
  <c r="CA213" i="30"/>
  <c r="CC212" i="30"/>
  <c r="CE211" i="30"/>
  <c r="BY210" i="30"/>
  <c r="CB224" i="30"/>
  <c r="CD223" i="30"/>
  <c r="CF222" i="30"/>
  <c r="BZ221" i="30"/>
  <c r="CB220" i="30"/>
  <c r="CD219" i="30"/>
  <c r="CF218" i="30"/>
  <c r="BZ217" i="30"/>
  <c r="CB216" i="30"/>
  <c r="CD215" i="30"/>
  <c r="CF214" i="30"/>
  <c r="BZ213" i="30"/>
  <c r="CB212" i="30"/>
  <c r="CD211" i="30"/>
  <c r="CF210" i="30"/>
  <c r="BZ211" i="30"/>
  <c r="BZ209" i="30"/>
  <c r="CB208" i="30"/>
  <c r="CD207" i="30"/>
  <c r="CF206" i="30"/>
  <c r="BZ205" i="30"/>
  <c r="CB204" i="30"/>
  <c r="CD203" i="30"/>
  <c r="CF202" i="30"/>
  <c r="BZ201" i="30"/>
  <c r="CB200" i="30"/>
  <c r="CD199" i="30"/>
  <c r="CF198" i="30"/>
  <c r="BZ197" i="30"/>
  <c r="CB196" i="30"/>
  <c r="CD195" i="30"/>
  <c r="CF194" i="30"/>
  <c r="BZ193" i="30"/>
  <c r="CB192" i="30"/>
  <c r="CD191" i="30"/>
  <c r="CF190" i="30"/>
  <c r="BZ189" i="30"/>
  <c r="CA220" i="30"/>
  <c r="CA216" i="30"/>
  <c r="CE210" i="30"/>
  <c r="BY209" i="30"/>
  <c r="CA208" i="30"/>
  <c r="CC207" i="30"/>
  <c r="CE206" i="30"/>
  <c r="BY205" i="30"/>
  <c r="CA204" i="30"/>
  <c r="CC203" i="30"/>
  <c r="CE202" i="30"/>
  <c r="BY201" i="30"/>
  <c r="CA200" i="30"/>
  <c r="CC199" i="30"/>
  <c r="CE198" i="30"/>
  <c r="CD213" i="30"/>
  <c r="CF212" i="30"/>
  <c r="CC210" i="30"/>
  <c r="CF209" i="30"/>
  <c r="BZ208" i="30"/>
  <c r="CB207" i="30"/>
  <c r="CD206" i="30"/>
  <c r="CF205" i="30"/>
  <c r="BZ204" i="30"/>
  <c r="CB203" i="30"/>
  <c r="CD202" i="30"/>
  <c r="CF201" i="30"/>
  <c r="BZ200" i="30"/>
  <c r="CB199" i="30"/>
  <c r="CD198" i="30"/>
  <c r="CF197" i="30"/>
  <c r="BZ196" i="30"/>
  <c r="CB195" i="30"/>
  <c r="CD194" i="30"/>
  <c r="CF193" i="30"/>
  <c r="BZ192" i="30"/>
  <c r="CB191" i="30"/>
  <c r="CD190" i="30"/>
  <c r="CF189" i="30"/>
  <c r="BY213" i="30"/>
  <c r="CA212" i="30"/>
  <c r="CB210" i="30"/>
  <c r="CE209" i="30"/>
  <c r="BY208" i="30"/>
  <c r="CA207" i="30"/>
  <c r="CC206" i="30"/>
  <c r="CE205" i="30"/>
  <c r="BY204" i="30"/>
  <c r="CA203" i="30"/>
  <c r="CC202" i="30"/>
  <c r="CE201" i="30"/>
  <c r="BY200" i="30"/>
  <c r="CA199" i="30"/>
  <c r="CC198" i="30"/>
  <c r="CE197" i="30"/>
  <c r="BY196" i="30"/>
  <c r="CA195" i="30"/>
  <c r="CC194" i="30"/>
  <c r="CE193" i="30"/>
  <c r="BY192" i="30"/>
  <c r="CA191" i="30"/>
  <c r="CC190" i="30"/>
  <c r="CE189" i="30"/>
  <c r="CC219" i="30"/>
  <c r="BY217" i="30"/>
  <c r="BY212" i="30"/>
  <c r="CD209" i="30"/>
  <c r="CF208" i="30"/>
  <c r="BZ207" i="30"/>
  <c r="CB206" i="30"/>
  <c r="CD205" i="30"/>
  <c r="CF204" i="30"/>
  <c r="BZ203" i="30"/>
  <c r="CB202" i="30"/>
  <c r="CD201" i="30"/>
  <c r="CF200" i="30"/>
  <c r="BZ199" i="30"/>
  <c r="CB198" i="30"/>
  <c r="CD197" i="30"/>
  <c r="CF196" i="30"/>
  <c r="BZ195" i="30"/>
  <c r="CB194" i="30"/>
  <c r="CD193" i="30"/>
  <c r="CF192" i="30"/>
  <c r="BZ191" i="30"/>
  <c r="CB190" i="30"/>
  <c r="CD189" i="30"/>
  <c r="CF188" i="30"/>
  <c r="CC209" i="30"/>
  <c r="CE208" i="30"/>
  <c r="BY207" i="30"/>
  <c r="CA206" i="30"/>
  <c r="CC205" i="30"/>
  <c r="CE204" i="30"/>
  <c r="BY203" i="30"/>
  <c r="CA202" i="30"/>
  <c r="CC201" i="30"/>
  <c r="CE200" i="30"/>
  <c r="BY199" i="30"/>
  <c r="CA198" i="30"/>
  <c r="CC197" i="30"/>
  <c r="CE196" i="30"/>
  <c r="BY195" i="30"/>
  <c r="CA194" i="30"/>
  <c r="CC193" i="30"/>
  <c r="CE192" i="30"/>
  <c r="BY191" i="30"/>
  <c r="CA190" i="30"/>
  <c r="CC189" i="30"/>
  <c r="CE188" i="30"/>
  <c r="CC223" i="30"/>
  <c r="CE222" i="30"/>
  <c r="CE214" i="30"/>
  <c r="CC211" i="30"/>
  <c r="CB209" i="30"/>
  <c r="CD208" i="30"/>
  <c r="CF207" i="30"/>
  <c r="BZ206" i="30"/>
  <c r="CB205" i="30"/>
  <c r="CD204" i="30"/>
  <c r="CF203" i="30"/>
  <c r="BZ202" i="30"/>
  <c r="CB201" i="30"/>
  <c r="CD200" i="30"/>
  <c r="CF199" i="30"/>
  <c r="BZ198" i="30"/>
  <c r="CB197" i="30"/>
  <c r="CD196" i="30"/>
  <c r="CF195" i="30"/>
  <c r="BZ194" i="30"/>
  <c r="CB193" i="30"/>
  <c r="CD192" i="30"/>
  <c r="CF191" i="30"/>
  <c r="BZ190" i="30"/>
  <c r="CB189" i="30"/>
  <c r="CD188" i="30"/>
  <c r="CA224" i="30"/>
  <c r="BY206" i="30"/>
  <c r="BY198" i="30"/>
  <c r="CA197" i="30"/>
  <c r="BY194" i="30"/>
  <c r="CC192" i="30"/>
  <c r="BZ187" i="30"/>
  <c r="CB186" i="30"/>
  <c r="CD185" i="30"/>
  <c r="CF184" i="30"/>
  <c r="BZ183" i="30"/>
  <c r="CB182" i="30"/>
  <c r="CD181" i="30"/>
  <c r="BZ179" i="30"/>
  <c r="CB178" i="30"/>
  <c r="CE218" i="30"/>
  <c r="CA209" i="30"/>
  <c r="BY202" i="30"/>
  <c r="BY197" i="30"/>
  <c r="CA192" i="30"/>
  <c r="BY187" i="30"/>
  <c r="CA186" i="30"/>
  <c r="CC185" i="30"/>
  <c r="CE184" i="30"/>
  <c r="BY183" i="30"/>
  <c r="CA182" i="30"/>
  <c r="CC181" i="30"/>
  <c r="BY179" i="30"/>
  <c r="CA178" i="30"/>
  <c r="BY175" i="30"/>
  <c r="CE207" i="30"/>
  <c r="CC196" i="30"/>
  <c r="CA189" i="30"/>
  <c r="CF187" i="30"/>
  <c r="BZ186" i="30"/>
  <c r="CB185" i="30"/>
  <c r="CD184" i="30"/>
  <c r="CF183" i="30"/>
  <c r="BZ182" i="30"/>
  <c r="CB181" i="30"/>
  <c r="CD180" i="30"/>
  <c r="BZ178" i="30"/>
  <c r="CE199" i="30"/>
  <c r="CA196" i="30"/>
  <c r="CE190" i="30"/>
  <c r="BY189" i="30"/>
  <c r="CC188" i="30"/>
  <c r="CE187" i="30"/>
  <c r="BY186" i="30"/>
  <c r="CA185" i="30"/>
  <c r="CC184" i="30"/>
  <c r="CE183" i="30"/>
  <c r="BY182" i="30"/>
  <c r="CA181" i="30"/>
  <c r="CC180" i="30"/>
  <c r="BY178" i="30"/>
  <c r="CA177" i="30"/>
  <c r="CC215" i="30"/>
  <c r="CA201" i="30"/>
  <c r="CE195" i="30"/>
  <c r="CA193" i="30"/>
  <c r="BY190" i="30"/>
  <c r="CB188" i="30"/>
  <c r="CD187" i="30"/>
  <c r="CF186" i="30"/>
  <c r="BZ185" i="30"/>
  <c r="CB184" i="30"/>
  <c r="CD183" i="30"/>
  <c r="CF182" i="30"/>
  <c r="BZ181" i="30"/>
  <c r="CB180" i="30"/>
  <c r="BZ177" i="30"/>
  <c r="CC208" i="30"/>
  <c r="CC195" i="30"/>
  <c r="BY193" i="30"/>
  <c r="CE191" i="30"/>
  <c r="CA188" i="30"/>
  <c r="CC187" i="30"/>
  <c r="CE186" i="30"/>
  <c r="BY185" i="30"/>
  <c r="CA184" i="30"/>
  <c r="CC183" i="30"/>
  <c r="CE182" i="30"/>
  <c r="BY181" i="30"/>
  <c r="CA180" i="30"/>
  <c r="CC179" i="30"/>
  <c r="BY177" i="30"/>
  <c r="CA211" i="30"/>
  <c r="CC191" i="30"/>
  <c r="BZ188" i="30"/>
  <c r="CB187" i="30"/>
  <c r="CD186" i="30"/>
  <c r="CF185" i="30"/>
  <c r="BZ184" i="30"/>
  <c r="CB183" i="30"/>
  <c r="CD182" i="30"/>
  <c r="BZ180" i="30"/>
  <c r="CB179" i="30"/>
  <c r="BZ176" i="30"/>
  <c r="CC204" i="30"/>
  <c r="CA187" i="30"/>
  <c r="BY188" i="30"/>
  <c r="BY184" i="30"/>
  <c r="CE181" i="30"/>
  <c r="CA205" i="30"/>
  <c r="CA183" i="30"/>
  <c r="BY176" i="30"/>
  <c r="CC200" i="30"/>
  <c r="CA179" i="30"/>
  <c r="CC186" i="30"/>
  <c r="CE185" i="30"/>
  <c r="BY180" i="30"/>
  <c r="CE203" i="30"/>
  <c r="CE194" i="30"/>
  <c r="CC182" i="30"/>
  <c r="BY221" i="30"/>
  <c r="EF180" i="30"/>
  <c r="EG180" i="30"/>
  <c r="EG69" i="30"/>
  <c r="EF69" i="30"/>
  <c r="ES70" i="30"/>
  <c r="ER70" i="30"/>
  <c r="ES124" i="30"/>
  <c r="ER124" i="30"/>
  <c r="ES179" i="30"/>
  <c r="EX179" i="30" s="1"/>
  <c r="ER179" i="30"/>
  <c r="EG124" i="30"/>
  <c r="EF124" i="30"/>
  <c r="ES14" i="30"/>
  <c r="ER14" i="30"/>
  <c r="EG14" i="30"/>
  <c r="EF14" i="30"/>
  <c r="EX13" i="30"/>
  <c r="EX123" i="30"/>
  <c r="EL181" i="30"/>
  <c r="CF174" i="30"/>
  <c r="T174" i="30"/>
  <c r="T119" i="30"/>
  <c r="DZ182" i="30"/>
  <c r="CG119" i="30"/>
  <c r="EL126" i="30"/>
  <c r="DZ126" i="30"/>
  <c r="DZ71" i="30"/>
  <c r="EL72" i="30"/>
  <c r="CF64" i="30"/>
  <c r="EL16" i="30"/>
  <c r="DZ16" i="30"/>
  <c r="CG8" i="30"/>
  <c r="CG215" i="30" s="1"/>
  <c r="CG198" i="30" l="1"/>
  <c r="CG193" i="30"/>
  <c r="CG204" i="30"/>
  <c r="CG208" i="30"/>
  <c r="CG205" i="30"/>
  <c r="CG209" i="30"/>
  <c r="CG213" i="30"/>
  <c r="CG214" i="30"/>
  <c r="EQ16" i="30"/>
  <c r="EP16" i="30"/>
  <c r="EO16" i="30"/>
  <c r="EN16" i="30"/>
  <c r="EM16" i="30"/>
  <c r="EC182" i="30"/>
  <c r="EB182" i="30"/>
  <c r="EA182" i="30"/>
  <c r="EE182" i="30"/>
  <c r="ED182" i="30"/>
  <c r="CG206" i="30"/>
  <c r="CG184" i="30"/>
  <c r="CG187" i="30"/>
  <c r="CG195" i="30"/>
  <c r="CG207" i="30"/>
  <c r="CG201" i="30"/>
  <c r="U64" i="30"/>
  <c r="CG194" i="30"/>
  <c r="CG186" i="30"/>
  <c r="CG190" i="30"/>
  <c r="CG203" i="30"/>
  <c r="CG200" i="30"/>
  <c r="CG217" i="30"/>
  <c r="CG183" i="30"/>
  <c r="CG189" i="30"/>
  <c r="CG211" i="30"/>
  <c r="CG223" i="30"/>
  <c r="CG220" i="30"/>
  <c r="CG224" i="30"/>
  <c r="EB16" i="30"/>
  <c r="EA16" i="30"/>
  <c r="EE16" i="30"/>
  <c r="ED16" i="30"/>
  <c r="EC16" i="30"/>
  <c r="CG197" i="30"/>
  <c r="CG202" i="30"/>
  <c r="CG199" i="30"/>
  <c r="CG188" i="30"/>
  <c r="CG192" i="30"/>
  <c r="CG222" i="30"/>
  <c r="CG219" i="30"/>
  <c r="EQ72" i="30"/>
  <c r="EP72" i="30"/>
  <c r="EO72" i="30"/>
  <c r="EM72" i="30"/>
  <c r="EN72" i="30"/>
  <c r="EA71" i="30"/>
  <c r="ED71" i="30"/>
  <c r="EC71" i="30"/>
  <c r="EB71" i="30"/>
  <c r="EE71" i="30"/>
  <c r="CG221" i="30"/>
  <c r="CG210" i="30"/>
  <c r="CG218" i="30"/>
  <c r="CG216" i="30"/>
  <c r="EO181" i="30"/>
  <c r="EM181" i="30"/>
  <c r="EN181" i="30"/>
  <c r="EQ181" i="30"/>
  <c r="EP181" i="30"/>
  <c r="EB126" i="30"/>
  <c r="EE126" i="30"/>
  <c r="EA126" i="30"/>
  <c r="ED126" i="30"/>
  <c r="EC126" i="30"/>
  <c r="CG196" i="30"/>
  <c r="CG212" i="30"/>
  <c r="CG182" i="30"/>
  <c r="CG179" i="30"/>
  <c r="CG181" i="30"/>
  <c r="CG176" i="30"/>
  <c r="CG178" i="30"/>
  <c r="CG180" i="30"/>
  <c r="CG175" i="30"/>
  <c r="CG125" i="30"/>
  <c r="CG177" i="30"/>
  <c r="CG121" i="30"/>
  <c r="CG120" i="30"/>
  <c r="CG123" i="30"/>
  <c r="CG70" i="30"/>
  <c r="CG68" i="30"/>
  <c r="CG127" i="30"/>
  <c r="CG126" i="30"/>
  <c r="CG69" i="30"/>
  <c r="CG124" i="30"/>
  <c r="CG71" i="30"/>
  <c r="CG122" i="30"/>
  <c r="CG72" i="30"/>
  <c r="CG66" i="30"/>
  <c r="CG65" i="30"/>
  <c r="CG67" i="30"/>
  <c r="CG14" i="30"/>
  <c r="CG16" i="30"/>
  <c r="CG12" i="30"/>
  <c r="CG9" i="30"/>
  <c r="CG11" i="30"/>
  <c r="CG10" i="30"/>
  <c r="CG15" i="30"/>
  <c r="CG13" i="30"/>
  <c r="EQ126" i="30"/>
  <c r="EP126" i="30"/>
  <c r="EO126" i="30"/>
  <c r="EM126" i="30"/>
  <c r="EN126" i="30"/>
  <c r="CG185" i="30"/>
  <c r="CG191" i="30"/>
  <c r="EX69" i="30"/>
  <c r="EG70" i="30"/>
  <c r="EX70" i="30" s="1"/>
  <c r="EF70" i="30"/>
  <c r="ES71" i="30"/>
  <c r="ER71" i="30"/>
  <c r="ER125" i="30"/>
  <c r="ES125" i="30"/>
  <c r="EG181" i="30"/>
  <c r="EF181" i="30"/>
  <c r="EG125" i="30"/>
  <c r="EF125" i="30"/>
  <c r="ES180" i="30"/>
  <c r="EX180" i="30" s="1"/>
  <c r="ER180" i="30"/>
  <c r="ER15" i="30"/>
  <c r="ES15" i="30"/>
  <c r="EG15" i="30"/>
  <c r="EF15" i="30"/>
  <c r="EX124" i="30"/>
  <c r="EX14" i="30"/>
  <c r="EL182" i="30"/>
  <c r="U174" i="30"/>
  <c r="CG174" i="30"/>
  <c r="U119" i="30"/>
  <c r="DZ183" i="30"/>
  <c r="CH119" i="30"/>
  <c r="EL127" i="30"/>
  <c r="DZ127" i="30"/>
  <c r="EL73" i="30"/>
  <c r="DZ72" i="30"/>
  <c r="CG64" i="30"/>
  <c r="EL17" i="30"/>
  <c r="DZ17" i="30"/>
  <c r="CH8" i="30"/>
  <c r="EM73" i="30" l="1"/>
  <c r="EO73" i="30"/>
  <c r="EQ73" i="30"/>
  <c r="EP73" i="30"/>
  <c r="EN73" i="30"/>
  <c r="EQ182" i="30"/>
  <c r="EP182" i="30"/>
  <c r="EO182" i="30"/>
  <c r="EM182" i="30"/>
  <c r="EN182" i="30"/>
  <c r="EE72" i="30"/>
  <c r="ED72" i="30"/>
  <c r="EC72" i="30"/>
  <c r="EB72" i="30"/>
  <c r="EA72" i="30"/>
  <c r="EE127" i="30"/>
  <c r="ED127" i="30"/>
  <c r="EC127" i="30"/>
  <c r="EB127" i="30"/>
  <c r="EA127" i="30"/>
  <c r="CH179" i="30"/>
  <c r="CH181" i="30"/>
  <c r="CH176" i="30"/>
  <c r="CH177" i="30"/>
  <c r="CH182" i="30"/>
  <c r="CH180" i="30"/>
  <c r="CH183" i="30"/>
  <c r="CH175" i="30"/>
  <c r="CH128" i="30"/>
  <c r="CH121" i="30"/>
  <c r="CH120" i="30"/>
  <c r="CH122" i="30"/>
  <c r="CH123" i="30"/>
  <c r="CH178" i="30"/>
  <c r="CH127" i="30"/>
  <c r="CH126" i="30"/>
  <c r="CH68" i="30"/>
  <c r="CH73" i="30"/>
  <c r="CH125" i="30"/>
  <c r="CH124" i="30"/>
  <c r="CH71" i="30"/>
  <c r="CH66" i="30"/>
  <c r="CH65" i="30"/>
  <c r="CH69" i="30"/>
  <c r="CH70" i="30"/>
  <c r="CH67" i="30"/>
  <c r="CH12" i="30"/>
  <c r="CH17" i="30"/>
  <c r="CH72" i="30"/>
  <c r="CH15" i="30"/>
  <c r="CH16" i="30"/>
  <c r="CH11" i="30"/>
  <c r="CH10" i="30"/>
  <c r="CH14" i="30"/>
  <c r="CH13" i="30"/>
  <c r="CH9" i="30"/>
  <c r="CH201" i="30"/>
  <c r="CH192" i="30"/>
  <c r="CH220" i="30"/>
  <c r="CH210" i="30"/>
  <c r="CH211" i="30"/>
  <c r="CH194" i="30"/>
  <c r="CH190" i="30"/>
  <c r="CH186" i="30"/>
  <c r="CH224" i="30"/>
  <c r="CH212" i="30"/>
  <c r="CH215" i="30"/>
  <c r="CH218" i="30"/>
  <c r="CH217" i="30"/>
  <c r="CH209" i="30"/>
  <c r="CH205" i="30"/>
  <c r="CH199" i="30"/>
  <c r="CH202" i="30"/>
  <c r="CH222" i="30"/>
  <c r="CH200" i="30"/>
  <c r="CH206" i="30"/>
  <c r="CH221" i="30"/>
  <c r="CH197" i="30"/>
  <c r="CH187" i="30"/>
  <c r="CH219" i="30"/>
  <c r="CH204" i="30"/>
  <c r="CH203" i="30"/>
  <c r="CH195" i="30"/>
  <c r="CH184" i="30"/>
  <c r="CH223" i="30"/>
  <c r="CH214" i="30"/>
  <c r="CH213" i="30"/>
  <c r="CH193" i="30"/>
  <c r="CH189" i="30"/>
  <c r="CH208" i="30"/>
  <c r="CH196" i="30"/>
  <c r="CH207" i="30"/>
  <c r="CH191" i="30"/>
  <c r="CH198" i="30"/>
  <c r="CH216" i="30"/>
  <c r="CH188" i="30"/>
  <c r="CH185" i="30"/>
  <c r="EM127" i="30"/>
  <c r="EQ127" i="30"/>
  <c r="EO127" i="30"/>
  <c r="EP127" i="30"/>
  <c r="EN127" i="30"/>
  <c r="EA17" i="30"/>
  <c r="EE17" i="30"/>
  <c r="ED17" i="30"/>
  <c r="EC17" i="30"/>
  <c r="EB17" i="30"/>
  <c r="EO17" i="30"/>
  <c r="EQ17" i="30"/>
  <c r="EP17" i="30"/>
  <c r="EN17" i="30"/>
  <c r="EM17" i="30"/>
  <c r="EE183" i="30"/>
  <c r="EA183" i="30"/>
  <c r="ED183" i="30"/>
  <c r="EC183" i="30"/>
  <c r="EB183" i="30"/>
  <c r="V64" i="30"/>
  <c r="EF71" i="30"/>
  <c r="EG71" i="30"/>
  <c r="EX71" i="30" s="1"/>
  <c r="EG126" i="30"/>
  <c r="EF126" i="30"/>
  <c r="ES126" i="30"/>
  <c r="ER126" i="30"/>
  <c r="EF182" i="30"/>
  <c r="EG182" i="30"/>
  <c r="ES72" i="30"/>
  <c r="ER72" i="30"/>
  <c r="ES181" i="30"/>
  <c r="EX181" i="30" s="1"/>
  <c r="ER181" i="30"/>
  <c r="ES16" i="30"/>
  <c r="ER16" i="30"/>
  <c r="EG16" i="30"/>
  <c r="EF16" i="30"/>
  <c r="EX125" i="30"/>
  <c r="EX15" i="30"/>
  <c r="EL183" i="30"/>
  <c r="CH174" i="30"/>
  <c r="V174" i="30"/>
  <c r="V119" i="30"/>
  <c r="DZ184" i="30"/>
  <c r="CI119" i="30"/>
  <c r="DZ128" i="30"/>
  <c r="EL128" i="30"/>
  <c r="EL74" i="30"/>
  <c r="DZ73" i="30"/>
  <c r="CH64" i="30"/>
  <c r="EL18" i="30"/>
  <c r="DZ18" i="30"/>
  <c r="CI8" i="30"/>
  <c r="W64" i="30" l="1"/>
  <c r="EB18" i="30"/>
  <c r="EE18" i="30"/>
  <c r="ED18" i="30"/>
  <c r="EA18" i="30"/>
  <c r="EC18" i="30"/>
  <c r="EQ18" i="30"/>
  <c r="EP18" i="30"/>
  <c r="EO18" i="30"/>
  <c r="EN18" i="30"/>
  <c r="EM18" i="30"/>
  <c r="EC184" i="30"/>
  <c r="EB184" i="30"/>
  <c r="EA184" i="30"/>
  <c r="EE184" i="30"/>
  <c r="ED184" i="30"/>
  <c r="ED73" i="30"/>
  <c r="EC73" i="30"/>
  <c r="EB73" i="30"/>
  <c r="EA73" i="30"/>
  <c r="EE73" i="30"/>
  <c r="EQ74" i="30"/>
  <c r="EM74" i="30"/>
  <c r="EP74" i="30"/>
  <c r="EO74" i="30"/>
  <c r="EN74" i="30"/>
  <c r="EO183" i="30"/>
  <c r="EN183" i="30"/>
  <c r="EQ183" i="30"/>
  <c r="EM183" i="30"/>
  <c r="EP183" i="30"/>
  <c r="EQ128" i="30"/>
  <c r="EM128" i="30"/>
  <c r="EP128" i="30"/>
  <c r="EO128" i="30"/>
  <c r="EN128" i="30"/>
  <c r="CI181" i="30"/>
  <c r="CI176" i="30"/>
  <c r="CI177" i="30"/>
  <c r="CI180" i="30"/>
  <c r="CI182" i="30"/>
  <c r="CI179" i="30"/>
  <c r="CI183" i="30"/>
  <c r="CI175" i="30"/>
  <c r="CI129" i="30"/>
  <c r="CI128" i="30"/>
  <c r="CI127" i="30"/>
  <c r="CI178" i="30"/>
  <c r="CI122" i="30"/>
  <c r="CI123" i="30"/>
  <c r="CI126" i="30"/>
  <c r="CI184" i="30"/>
  <c r="CI125" i="30"/>
  <c r="CI124" i="30"/>
  <c r="CI74" i="30"/>
  <c r="CI73" i="30"/>
  <c r="CI72" i="30"/>
  <c r="CI66" i="30"/>
  <c r="CI65" i="30"/>
  <c r="CI121" i="30"/>
  <c r="CI120" i="30"/>
  <c r="CI67" i="30"/>
  <c r="CI18" i="30"/>
  <c r="CI17" i="30"/>
  <c r="CI70" i="30"/>
  <c r="CI71" i="30"/>
  <c r="CI16" i="30"/>
  <c r="CI68" i="30"/>
  <c r="CI13" i="30"/>
  <c r="CI9" i="30"/>
  <c r="CI14" i="30"/>
  <c r="CI10" i="30"/>
  <c r="CI12" i="30"/>
  <c r="CI11" i="30"/>
  <c r="CI69" i="30"/>
  <c r="CI15" i="30"/>
  <c r="CI217" i="30"/>
  <c r="CI216" i="30"/>
  <c r="CI199" i="30"/>
  <c r="CI209" i="30"/>
  <c r="CI186" i="30"/>
  <c r="CI218" i="30"/>
  <c r="CI210" i="30"/>
  <c r="CI221" i="30"/>
  <c r="CI200" i="30"/>
  <c r="CI202" i="30"/>
  <c r="CI194" i="30"/>
  <c r="CI223" i="30"/>
  <c r="CI219" i="30"/>
  <c r="CI222" i="30"/>
  <c r="CI211" i="30"/>
  <c r="CI206" i="30"/>
  <c r="CI190" i="30"/>
  <c r="CI189" i="30"/>
  <c r="CI212" i="30"/>
  <c r="CI208" i="30"/>
  <c r="CI204" i="30"/>
  <c r="CI207" i="30"/>
  <c r="CI203" i="30"/>
  <c r="CI201" i="30"/>
  <c r="CI197" i="30"/>
  <c r="CI213" i="30"/>
  <c r="CI195" i="30"/>
  <c r="CI193" i="30"/>
  <c r="CI220" i="30"/>
  <c r="CI191" i="30"/>
  <c r="CI188" i="30"/>
  <c r="CI205" i="30"/>
  <c r="CI192" i="30"/>
  <c r="CI214" i="30"/>
  <c r="CI198" i="30"/>
  <c r="CI215" i="30"/>
  <c r="CI224" i="30"/>
  <c r="CI196" i="30"/>
  <c r="CI185" i="30"/>
  <c r="CI187" i="30"/>
  <c r="EB128" i="30"/>
  <c r="EA128" i="30"/>
  <c r="EE128" i="30"/>
  <c r="ED128" i="30"/>
  <c r="EC128" i="30"/>
  <c r="EG183" i="30"/>
  <c r="EF183" i="30"/>
  <c r="ER127" i="30"/>
  <c r="ES127" i="30"/>
  <c r="EG72" i="30"/>
  <c r="EX72" i="30" s="1"/>
  <c r="EF72" i="30"/>
  <c r="ES182" i="30"/>
  <c r="EX182" i="30" s="1"/>
  <c r="ER182" i="30"/>
  <c r="EG127" i="30"/>
  <c r="EF127" i="30"/>
  <c r="ES73" i="30"/>
  <c r="ER73" i="30"/>
  <c r="ES17" i="30"/>
  <c r="ER17" i="30"/>
  <c r="EG17" i="30"/>
  <c r="EF17" i="30"/>
  <c r="EX126" i="30"/>
  <c r="EX16" i="30"/>
  <c r="EL184" i="30"/>
  <c r="W174" i="30"/>
  <c r="CI174" i="30"/>
  <c r="W119" i="30"/>
  <c r="DZ185" i="30"/>
  <c r="DZ129" i="30"/>
  <c r="CJ119" i="30"/>
  <c r="EL129" i="30"/>
  <c r="DZ74" i="30"/>
  <c r="EL75" i="30"/>
  <c r="CI64" i="30"/>
  <c r="EL19" i="30"/>
  <c r="DZ19" i="30"/>
  <c r="CJ8" i="30"/>
  <c r="EE74" i="30" l="1"/>
  <c r="ED74" i="30"/>
  <c r="EA74" i="30"/>
  <c r="EC74" i="30"/>
  <c r="EB74" i="30"/>
  <c r="EQ184" i="30"/>
  <c r="EP184" i="30"/>
  <c r="EO184" i="30"/>
  <c r="EN184" i="30"/>
  <c r="EM184" i="30"/>
  <c r="EM75" i="30"/>
  <c r="EO75" i="30"/>
  <c r="EQ75" i="30"/>
  <c r="EP75" i="30"/>
  <c r="EN75" i="30"/>
  <c r="EQ129" i="30"/>
  <c r="EO129" i="30"/>
  <c r="EM129" i="30"/>
  <c r="EP129" i="30"/>
  <c r="EN129" i="30"/>
  <c r="CJ176" i="30"/>
  <c r="CJ177" i="30"/>
  <c r="CJ180" i="30"/>
  <c r="CJ178" i="30"/>
  <c r="CJ179" i="30"/>
  <c r="CJ183" i="30"/>
  <c r="CJ175" i="30"/>
  <c r="CJ185" i="30"/>
  <c r="CJ181" i="30"/>
  <c r="CJ130" i="30"/>
  <c r="CJ127" i="30"/>
  <c r="CJ124" i="30"/>
  <c r="CJ184" i="30"/>
  <c r="CJ182" i="30"/>
  <c r="CJ129" i="30"/>
  <c r="CJ123" i="30"/>
  <c r="CJ126" i="30"/>
  <c r="CJ125" i="30"/>
  <c r="CJ75" i="30"/>
  <c r="CJ72" i="30"/>
  <c r="CJ69" i="30"/>
  <c r="CJ128" i="30"/>
  <c r="CJ121" i="30"/>
  <c r="CJ120" i="30"/>
  <c r="CJ67" i="30"/>
  <c r="CJ122" i="30"/>
  <c r="CJ70" i="30"/>
  <c r="CJ19" i="30"/>
  <c r="CJ16" i="30"/>
  <c r="CJ73" i="30"/>
  <c r="CJ71" i="30"/>
  <c r="CJ74" i="30"/>
  <c r="CJ66" i="30"/>
  <c r="CJ65" i="30"/>
  <c r="CJ68" i="30"/>
  <c r="CJ15" i="30"/>
  <c r="CJ11" i="30"/>
  <c r="CJ13" i="30"/>
  <c r="CJ17" i="30"/>
  <c r="CJ10" i="30"/>
  <c r="CJ14" i="30"/>
  <c r="CJ9" i="30"/>
  <c r="CJ18" i="30"/>
  <c r="CJ12" i="30"/>
  <c r="CJ223" i="30"/>
  <c r="CJ192" i="30"/>
  <c r="CJ188" i="30"/>
  <c r="CJ194" i="30"/>
  <c r="CJ190" i="30"/>
  <c r="CJ221" i="30"/>
  <c r="CJ203" i="30"/>
  <c r="CJ195" i="30"/>
  <c r="CJ202" i="30"/>
  <c r="CJ197" i="30"/>
  <c r="CJ187" i="30"/>
  <c r="CJ224" i="30"/>
  <c r="CJ220" i="30"/>
  <c r="CJ207" i="30"/>
  <c r="CJ191" i="30"/>
  <c r="CJ206" i="30"/>
  <c r="CJ218" i="30"/>
  <c r="CJ213" i="30"/>
  <c r="CJ212" i="30"/>
  <c r="CJ200" i="30"/>
  <c r="CJ193" i="30"/>
  <c r="CJ189" i="30"/>
  <c r="CJ215" i="30"/>
  <c r="CJ222" i="30"/>
  <c r="CJ198" i="30"/>
  <c r="CJ201" i="30"/>
  <c r="CJ208" i="30"/>
  <c r="CJ204" i="30"/>
  <c r="CJ199" i="30"/>
  <c r="CJ186" i="30"/>
  <c r="CJ219" i="30"/>
  <c r="CJ211" i="30"/>
  <c r="CJ214" i="30"/>
  <c r="CJ217" i="30"/>
  <c r="CJ216" i="30"/>
  <c r="CJ210" i="30"/>
  <c r="CJ196" i="30"/>
  <c r="CJ209" i="30"/>
  <c r="CJ205" i="30"/>
  <c r="EE19" i="30"/>
  <c r="ED19" i="30"/>
  <c r="EC19" i="30"/>
  <c r="EB19" i="30"/>
  <c r="EA19" i="30"/>
  <c r="EE129" i="30"/>
  <c r="ED129" i="30"/>
  <c r="EA129" i="30"/>
  <c r="EC129" i="30"/>
  <c r="EB129" i="30"/>
  <c r="EM19" i="30"/>
  <c r="EO19" i="30"/>
  <c r="EQ19" i="30"/>
  <c r="EP19" i="30"/>
  <c r="EN19" i="30"/>
  <c r="EA185" i="30"/>
  <c r="EE185" i="30"/>
  <c r="ED185" i="30"/>
  <c r="EC185" i="30"/>
  <c r="EB185" i="30"/>
  <c r="X64" i="30"/>
  <c r="EF184" i="30"/>
  <c r="EG184" i="30"/>
  <c r="EG128" i="30"/>
  <c r="EF128" i="30"/>
  <c r="EG73" i="30"/>
  <c r="EX73" i="30" s="1"/>
  <c r="EF73" i="30"/>
  <c r="ES183" i="30"/>
  <c r="EX183" i="30" s="1"/>
  <c r="ER183" i="30"/>
  <c r="ES74" i="30"/>
  <c r="ER74" i="30"/>
  <c r="ES128" i="30"/>
  <c r="ER128" i="30"/>
  <c r="ES18" i="30"/>
  <c r="ER18" i="30"/>
  <c r="EG18" i="30"/>
  <c r="EF18" i="30"/>
  <c r="EX17" i="30"/>
  <c r="EX127" i="30"/>
  <c r="EL185" i="30"/>
  <c r="CJ174" i="30"/>
  <c r="X174" i="30"/>
  <c r="X119" i="30"/>
  <c r="DZ186" i="30"/>
  <c r="DZ130" i="30"/>
  <c r="EL130" i="30"/>
  <c r="CK119" i="30"/>
  <c r="EL76" i="30"/>
  <c r="DZ75" i="30"/>
  <c r="CJ64" i="30"/>
  <c r="EL20" i="30"/>
  <c r="DZ20" i="30"/>
  <c r="CK8" i="30"/>
  <c r="Y64" i="30" l="1"/>
  <c r="ED75" i="30"/>
  <c r="EC75" i="30"/>
  <c r="EB75" i="30"/>
  <c r="EA75" i="30"/>
  <c r="EE75" i="30"/>
  <c r="EQ76" i="30"/>
  <c r="EP76" i="30"/>
  <c r="EO76" i="30"/>
  <c r="EN76" i="30"/>
  <c r="EM76" i="30"/>
  <c r="EO185" i="30"/>
  <c r="EN185" i="30"/>
  <c r="EM185" i="30"/>
  <c r="EQ185" i="30"/>
  <c r="EP185" i="30"/>
  <c r="CK177" i="30"/>
  <c r="CK180" i="30"/>
  <c r="CK178" i="30"/>
  <c r="CK184" i="30"/>
  <c r="CK183" i="30"/>
  <c r="CK186" i="30"/>
  <c r="CK175" i="30"/>
  <c r="CK185" i="30"/>
  <c r="CK181" i="30"/>
  <c r="CK176" i="30"/>
  <c r="CK124" i="30"/>
  <c r="CK131" i="30"/>
  <c r="CK126" i="30"/>
  <c r="CK179" i="30"/>
  <c r="CK130" i="30"/>
  <c r="CK182" i="30"/>
  <c r="CK123" i="30"/>
  <c r="CK125" i="30"/>
  <c r="CK127" i="30"/>
  <c r="CK129" i="30"/>
  <c r="CK128" i="30"/>
  <c r="CK121" i="30"/>
  <c r="CK120" i="30"/>
  <c r="CK69" i="30"/>
  <c r="CK76" i="30"/>
  <c r="CK71" i="30"/>
  <c r="CK122" i="30"/>
  <c r="CK70" i="30"/>
  <c r="CK68" i="30"/>
  <c r="CK73" i="30"/>
  <c r="CK74" i="30"/>
  <c r="CK66" i="30"/>
  <c r="CK65" i="30"/>
  <c r="CK67" i="30"/>
  <c r="CK75" i="30"/>
  <c r="CK20" i="30"/>
  <c r="CK17" i="30"/>
  <c r="CK13" i="30"/>
  <c r="CK18" i="30"/>
  <c r="CK10" i="30"/>
  <c r="CK9" i="30"/>
  <c r="CK11" i="30"/>
  <c r="CK16" i="30"/>
  <c r="CK15" i="30"/>
  <c r="CK14" i="30"/>
  <c r="CK19" i="30"/>
  <c r="CK72" i="30"/>
  <c r="CK12" i="30"/>
  <c r="CK222" i="30"/>
  <c r="CK221" i="30"/>
  <c r="CK212" i="30"/>
  <c r="CK197" i="30"/>
  <c r="CK200" i="30"/>
  <c r="CK208" i="30"/>
  <c r="CK191" i="30"/>
  <c r="CK210" i="30"/>
  <c r="CK213" i="30"/>
  <c r="CK219" i="30"/>
  <c r="CK198" i="30"/>
  <c r="CK193" i="30"/>
  <c r="CK188" i="30"/>
  <c r="CK214" i="30"/>
  <c r="CK199" i="30"/>
  <c r="CK201" i="30"/>
  <c r="CK189" i="30"/>
  <c r="CK216" i="30"/>
  <c r="CK211" i="30"/>
  <c r="CK209" i="30"/>
  <c r="CK187" i="30"/>
  <c r="CK217" i="30"/>
  <c r="CK202" i="30"/>
  <c r="CK194" i="30"/>
  <c r="CK223" i="30"/>
  <c r="CK205" i="30"/>
  <c r="CK215" i="30"/>
  <c r="CK196" i="30"/>
  <c r="CK195" i="30"/>
  <c r="CK204" i="30"/>
  <c r="CK192" i="30"/>
  <c r="CK218" i="30"/>
  <c r="CK224" i="30"/>
  <c r="CK220" i="30"/>
  <c r="CK207" i="30"/>
  <c r="CK203" i="30"/>
  <c r="CK206" i="30"/>
  <c r="CK190" i="30"/>
  <c r="EQ130" i="30"/>
  <c r="EP130" i="30"/>
  <c r="EO130" i="30"/>
  <c r="EN130" i="30"/>
  <c r="EM130" i="30"/>
  <c r="EB20" i="30"/>
  <c r="EA20" i="30"/>
  <c r="EE20" i="30"/>
  <c r="ED20" i="30"/>
  <c r="EC20" i="30"/>
  <c r="EB130" i="30"/>
  <c r="EA130" i="30"/>
  <c r="EE130" i="30"/>
  <c r="ED130" i="30"/>
  <c r="EC130" i="30"/>
  <c r="EQ20" i="30"/>
  <c r="EP20" i="30"/>
  <c r="EM20" i="30"/>
  <c r="EO20" i="30"/>
  <c r="EN20" i="30"/>
  <c r="EC186" i="30"/>
  <c r="EB186" i="30"/>
  <c r="EE186" i="30"/>
  <c r="ED186" i="30"/>
  <c r="EA186" i="30"/>
  <c r="ER129" i="30"/>
  <c r="ES129" i="30"/>
  <c r="ES184" i="30"/>
  <c r="EX184" i="30" s="1"/>
  <c r="ER184" i="30"/>
  <c r="EF185" i="30"/>
  <c r="EG185" i="30"/>
  <c r="EG129" i="30"/>
  <c r="EF129" i="30"/>
  <c r="EG74" i="30"/>
  <c r="EX74" i="30" s="1"/>
  <c r="EF74" i="30"/>
  <c r="ES75" i="30"/>
  <c r="ER75" i="30"/>
  <c r="ER19" i="30"/>
  <c r="ES19" i="30"/>
  <c r="EG19" i="30"/>
  <c r="EF19" i="30"/>
  <c r="EX128" i="30"/>
  <c r="EX18" i="30"/>
  <c r="EL186" i="30"/>
  <c r="Y174" i="30"/>
  <c r="CK174" i="30"/>
  <c r="Y119" i="30"/>
  <c r="DZ187" i="30"/>
  <c r="DZ131" i="30"/>
  <c r="EL131" i="30"/>
  <c r="CL119" i="30"/>
  <c r="EL77" i="30"/>
  <c r="DZ76" i="30"/>
  <c r="CK64" i="30"/>
  <c r="EL21" i="30"/>
  <c r="DZ21" i="30"/>
  <c r="CL8" i="30"/>
  <c r="CL187" i="30" l="1"/>
  <c r="CL180" i="30"/>
  <c r="CL178" i="30"/>
  <c r="CL184" i="30"/>
  <c r="CL183" i="30"/>
  <c r="CL185" i="30"/>
  <c r="CL182" i="30"/>
  <c r="CL175" i="30"/>
  <c r="CL181" i="30"/>
  <c r="CL176" i="30"/>
  <c r="CL177" i="30"/>
  <c r="CL131" i="30"/>
  <c r="CL126" i="30"/>
  <c r="CL186" i="30"/>
  <c r="CL132" i="30"/>
  <c r="CL125" i="30"/>
  <c r="CL127" i="30"/>
  <c r="CL179" i="30"/>
  <c r="CL129" i="30"/>
  <c r="CL128" i="30"/>
  <c r="CL124" i="30"/>
  <c r="CL121" i="30"/>
  <c r="CL120" i="30"/>
  <c r="CL122" i="30"/>
  <c r="CL76" i="30"/>
  <c r="CL71" i="30"/>
  <c r="CL66" i="30"/>
  <c r="CL65" i="30"/>
  <c r="CL130" i="30"/>
  <c r="CL68" i="30"/>
  <c r="CL123" i="30"/>
  <c r="CL74" i="30"/>
  <c r="CL73" i="30"/>
  <c r="CL77" i="30"/>
  <c r="CL70" i="30"/>
  <c r="CL20" i="30"/>
  <c r="CL67" i="30"/>
  <c r="CL75" i="30"/>
  <c r="CL72" i="30"/>
  <c r="CL15" i="30"/>
  <c r="CL11" i="30"/>
  <c r="CL16" i="30"/>
  <c r="CL69" i="30"/>
  <c r="CL19" i="30"/>
  <c r="CL12" i="30"/>
  <c r="CL21" i="30"/>
  <c r="CL10" i="30"/>
  <c r="CL14" i="30"/>
  <c r="CL9" i="30"/>
  <c r="CL13" i="30"/>
  <c r="CL17" i="30"/>
  <c r="CL18" i="30"/>
  <c r="CL217" i="30"/>
  <c r="CL212" i="30"/>
  <c r="CL223" i="30"/>
  <c r="CL197" i="30"/>
  <c r="CL200" i="30"/>
  <c r="CL214" i="30"/>
  <c r="CL213" i="30"/>
  <c r="CL203" i="30"/>
  <c r="CL195" i="30"/>
  <c r="CL198" i="30"/>
  <c r="CL221" i="30"/>
  <c r="CL207" i="30"/>
  <c r="CL191" i="30"/>
  <c r="CL193" i="30"/>
  <c r="CL189" i="30"/>
  <c r="CL210" i="30"/>
  <c r="CL194" i="30"/>
  <c r="CL208" i="30"/>
  <c r="CL204" i="30"/>
  <c r="CL218" i="30"/>
  <c r="CL216" i="30"/>
  <c r="CL215" i="30"/>
  <c r="CL202" i="30"/>
  <c r="CL190" i="30"/>
  <c r="CL201" i="30"/>
  <c r="CL196" i="30"/>
  <c r="CL192" i="30"/>
  <c r="CL188" i="30"/>
  <c r="CL222" i="30"/>
  <c r="CL199" i="30"/>
  <c r="CL206" i="30"/>
  <c r="CL209" i="30"/>
  <c r="CL205" i="30"/>
  <c r="CL224" i="30"/>
  <c r="CL220" i="30"/>
  <c r="CL219" i="30"/>
  <c r="CL211" i="30"/>
  <c r="EQ131" i="30"/>
  <c r="EO131" i="30"/>
  <c r="EN131" i="30"/>
  <c r="EP131" i="30"/>
  <c r="EM131" i="30"/>
  <c r="EE21" i="30"/>
  <c r="ED21" i="30"/>
  <c r="EC21" i="30"/>
  <c r="EA21" i="30"/>
  <c r="EB21" i="30"/>
  <c r="EA131" i="30"/>
  <c r="EE131" i="30"/>
  <c r="ED131" i="30"/>
  <c r="EC131" i="30"/>
  <c r="EB131" i="30"/>
  <c r="EA76" i="30"/>
  <c r="EE76" i="30"/>
  <c r="ED76" i="30"/>
  <c r="EC76" i="30"/>
  <c r="EB76" i="30"/>
  <c r="EM21" i="30"/>
  <c r="EO21" i="30"/>
  <c r="EQ21" i="30"/>
  <c r="EP21" i="30"/>
  <c r="EN21" i="30"/>
  <c r="EE187" i="30"/>
  <c r="ED187" i="30"/>
  <c r="EC187" i="30"/>
  <c r="EB187" i="30"/>
  <c r="EA187" i="30"/>
  <c r="Z64" i="30"/>
  <c r="EM77" i="30"/>
  <c r="EO77" i="30"/>
  <c r="EN77" i="30"/>
  <c r="EQ77" i="30"/>
  <c r="EP77" i="30"/>
  <c r="EQ186" i="30"/>
  <c r="EP186" i="30"/>
  <c r="EM186" i="30"/>
  <c r="EO186" i="30"/>
  <c r="EN186" i="30"/>
  <c r="EG75" i="30"/>
  <c r="EX75" i="30" s="1"/>
  <c r="EF75" i="30"/>
  <c r="ES185" i="30"/>
  <c r="EX185" i="30" s="1"/>
  <c r="ER185" i="30"/>
  <c r="ES76" i="30"/>
  <c r="ER76" i="30"/>
  <c r="EG130" i="30"/>
  <c r="EF130" i="30"/>
  <c r="ES130" i="30"/>
  <c r="ER130" i="30"/>
  <c r="EF186" i="30"/>
  <c r="EG186" i="30"/>
  <c r="ES20" i="30"/>
  <c r="ER20" i="30"/>
  <c r="EG20" i="30"/>
  <c r="EF20" i="30"/>
  <c r="EX129" i="30"/>
  <c r="EX19" i="30"/>
  <c r="EL187" i="30"/>
  <c r="CL174" i="30"/>
  <c r="Z174" i="30"/>
  <c r="Z119" i="30"/>
  <c r="DZ188" i="30"/>
  <c r="EL132" i="30"/>
  <c r="CM119" i="30"/>
  <c r="DZ132" i="30"/>
  <c r="DZ77" i="30"/>
  <c r="EL78" i="30"/>
  <c r="CL64" i="30"/>
  <c r="EL22" i="30"/>
  <c r="DZ22" i="30"/>
  <c r="CM8" i="30"/>
  <c r="ED77" i="30" l="1"/>
  <c r="EC77" i="30"/>
  <c r="EA77" i="30"/>
  <c r="EB77" i="30"/>
  <c r="EE77" i="30"/>
  <c r="EO187" i="30"/>
  <c r="EN187" i="30"/>
  <c r="EM187" i="30"/>
  <c r="EQ187" i="30"/>
  <c r="EP187" i="30"/>
  <c r="EQ78" i="30"/>
  <c r="EP78" i="30"/>
  <c r="EO78" i="30"/>
  <c r="EN78" i="30"/>
  <c r="EM78" i="30"/>
  <c r="EA132" i="30"/>
  <c r="EB132" i="30"/>
  <c r="EE132" i="30"/>
  <c r="ED132" i="30"/>
  <c r="EC132" i="30"/>
  <c r="CM178" i="30"/>
  <c r="CM184" i="30"/>
  <c r="CM183" i="30"/>
  <c r="CM185" i="30"/>
  <c r="CM182" i="30"/>
  <c r="CM188" i="30"/>
  <c r="CM179" i="30"/>
  <c r="CM187" i="30"/>
  <c r="CM180" i="30"/>
  <c r="CM181" i="30"/>
  <c r="CM176" i="30"/>
  <c r="CM177" i="30"/>
  <c r="CM186" i="30"/>
  <c r="CM132" i="30"/>
  <c r="CM129" i="30"/>
  <c r="CM128" i="30"/>
  <c r="CM175" i="30"/>
  <c r="CM131" i="30"/>
  <c r="CM133" i="30"/>
  <c r="CM125" i="30"/>
  <c r="CM127" i="30"/>
  <c r="CM126" i="30"/>
  <c r="CM124" i="30"/>
  <c r="CM122" i="30"/>
  <c r="CM130" i="30"/>
  <c r="CM66" i="30"/>
  <c r="CM65" i="30"/>
  <c r="CM67" i="30"/>
  <c r="CM77" i="30"/>
  <c r="CM121" i="30"/>
  <c r="CM120" i="30"/>
  <c r="CM123" i="30"/>
  <c r="CM74" i="30"/>
  <c r="CM73" i="30"/>
  <c r="CM75" i="30"/>
  <c r="CM72" i="30"/>
  <c r="CM78" i="30"/>
  <c r="CM71" i="30"/>
  <c r="CM68" i="30"/>
  <c r="CM18" i="30"/>
  <c r="CM17" i="30"/>
  <c r="CM69" i="30"/>
  <c r="CM10" i="30"/>
  <c r="CM9" i="30"/>
  <c r="CM14" i="30"/>
  <c r="CM22" i="30"/>
  <c r="CM21" i="30"/>
  <c r="CM16" i="30"/>
  <c r="CM70" i="30"/>
  <c r="CM15" i="30"/>
  <c r="CM13" i="30"/>
  <c r="CM11" i="30"/>
  <c r="CM20" i="30"/>
  <c r="CM76" i="30"/>
  <c r="CM12" i="30"/>
  <c r="CM19" i="30"/>
  <c r="CM193" i="30"/>
  <c r="CM191" i="30"/>
  <c r="CM213" i="30"/>
  <c r="CM201" i="30"/>
  <c r="CM189" i="30"/>
  <c r="CM208" i="30"/>
  <c r="CM204" i="30"/>
  <c r="CM199" i="30"/>
  <c r="CM194" i="30"/>
  <c r="CM215" i="30"/>
  <c r="CM202" i="30"/>
  <c r="CM209" i="30"/>
  <c r="CM207" i="30"/>
  <c r="CM216" i="30"/>
  <c r="CM206" i="30"/>
  <c r="CM205" i="30"/>
  <c r="CM196" i="30"/>
  <c r="CM190" i="30"/>
  <c r="CM195" i="30"/>
  <c r="CM217" i="30"/>
  <c r="CM219" i="30"/>
  <c r="CM218" i="30"/>
  <c r="CM210" i="30"/>
  <c r="CM224" i="30"/>
  <c r="CM220" i="30"/>
  <c r="CM223" i="30"/>
  <c r="CM211" i="30"/>
  <c r="CM214" i="30"/>
  <c r="CM192" i="30"/>
  <c r="CM221" i="30"/>
  <c r="CM197" i="30"/>
  <c r="CM212" i="30"/>
  <c r="CM198" i="30"/>
  <c r="CM222" i="30"/>
  <c r="CM200" i="30"/>
  <c r="CM203" i="30"/>
  <c r="EB22" i="30"/>
  <c r="EA22" i="30"/>
  <c r="EE22" i="30"/>
  <c r="ED22" i="30"/>
  <c r="EC22" i="30"/>
  <c r="EQ132" i="30"/>
  <c r="EP132" i="30"/>
  <c r="EO132" i="30"/>
  <c r="EN132" i="30"/>
  <c r="EM132" i="30"/>
  <c r="EQ22" i="30"/>
  <c r="EP22" i="30"/>
  <c r="EO22" i="30"/>
  <c r="EN22" i="30"/>
  <c r="EM22" i="30"/>
  <c r="EC188" i="30"/>
  <c r="EB188" i="30"/>
  <c r="EA188" i="30"/>
  <c r="EE188" i="30"/>
  <c r="ED188" i="30"/>
  <c r="AA64" i="30"/>
  <c r="EF187" i="30"/>
  <c r="EG187" i="30"/>
  <c r="ES186" i="30"/>
  <c r="EX186" i="30" s="1"/>
  <c r="ER186" i="30"/>
  <c r="ES77" i="30"/>
  <c r="ER77" i="30"/>
  <c r="EF76" i="30"/>
  <c r="EG76" i="30"/>
  <c r="EX76" i="30" s="1"/>
  <c r="EG131" i="30"/>
  <c r="EF131" i="30"/>
  <c r="ER131" i="30"/>
  <c r="ES131" i="30"/>
  <c r="ES21" i="30"/>
  <c r="ER21" i="30"/>
  <c r="EG21" i="30"/>
  <c r="EF21" i="30"/>
  <c r="EX20" i="30"/>
  <c r="EX130" i="30"/>
  <c r="EL188" i="30"/>
  <c r="AA174" i="30"/>
  <c r="CM174" i="30"/>
  <c r="AA119" i="30"/>
  <c r="DZ189" i="30"/>
  <c r="CN119" i="30"/>
  <c r="DZ133" i="30"/>
  <c r="EL133" i="30"/>
  <c r="DZ78" i="30"/>
  <c r="EL79" i="30"/>
  <c r="CM64" i="30"/>
  <c r="EL23" i="30"/>
  <c r="DZ23" i="30"/>
  <c r="CN8" i="30"/>
  <c r="EE23" i="30" l="1"/>
  <c r="EA23" i="30"/>
  <c r="ED23" i="30"/>
  <c r="EC23" i="30"/>
  <c r="EB23" i="30"/>
  <c r="EO23" i="30"/>
  <c r="EM23" i="30"/>
  <c r="EQ23" i="30"/>
  <c r="EP23" i="30"/>
  <c r="EN23" i="30"/>
  <c r="EE189" i="30"/>
  <c r="ED189" i="30"/>
  <c r="EC189" i="30"/>
  <c r="EA189" i="30"/>
  <c r="EB189" i="30"/>
  <c r="AB64" i="30"/>
  <c r="EA78" i="30"/>
  <c r="EE78" i="30"/>
  <c r="ED78" i="30"/>
  <c r="EC78" i="30"/>
  <c r="EB78" i="30"/>
  <c r="EM188" i="30"/>
  <c r="EQ188" i="30"/>
  <c r="EP188" i="30"/>
  <c r="EO188" i="30"/>
  <c r="EN188" i="30"/>
  <c r="EM133" i="30"/>
  <c r="EQ133" i="30"/>
  <c r="EO133" i="30"/>
  <c r="EP133" i="30"/>
  <c r="EN133" i="30"/>
  <c r="EO79" i="30"/>
  <c r="EM79" i="30"/>
  <c r="EQ79" i="30"/>
  <c r="EP79" i="30"/>
  <c r="EN79" i="30"/>
  <c r="CN189" i="30"/>
  <c r="CN184" i="30"/>
  <c r="CN183" i="30"/>
  <c r="CN185" i="30"/>
  <c r="CN182" i="30"/>
  <c r="CN188" i="30"/>
  <c r="CN179" i="30"/>
  <c r="CN186" i="30"/>
  <c r="CN181" i="30"/>
  <c r="CN187" i="30"/>
  <c r="CN180" i="30"/>
  <c r="CN176" i="30"/>
  <c r="CN177" i="30"/>
  <c r="CN178" i="30"/>
  <c r="CN132" i="30"/>
  <c r="CN125" i="30"/>
  <c r="CN134" i="30"/>
  <c r="CN129" i="30"/>
  <c r="CN130" i="30"/>
  <c r="CN127" i="30"/>
  <c r="CN126" i="30"/>
  <c r="CN175" i="30"/>
  <c r="CN131" i="30"/>
  <c r="CN124" i="30"/>
  <c r="CN128" i="30"/>
  <c r="CN123" i="30"/>
  <c r="CN67" i="30"/>
  <c r="CN77" i="30"/>
  <c r="CN70" i="30"/>
  <c r="CN121" i="30"/>
  <c r="CN120" i="30"/>
  <c r="CN79" i="30"/>
  <c r="CN122" i="30"/>
  <c r="CN75" i="30"/>
  <c r="CN72" i="30"/>
  <c r="CN133" i="30"/>
  <c r="CN78" i="30"/>
  <c r="CN69" i="30"/>
  <c r="CN73" i="30"/>
  <c r="CN71" i="30"/>
  <c r="CN74" i="30"/>
  <c r="CN66" i="30"/>
  <c r="CN65" i="30"/>
  <c r="CN23" i="30"/>
  <c r="CN68" i="30"/>
  <c r="CN19" i="30"/>
  <c r="CN16" i="30"/>
  <c r="CN76" i="30"/>
  <c r="CN22" i="30"/>
  <c r="CN18" i="30"/>
  <c r="CN11" i="30"/>
  <c r="CN21" i="30"/>
  <c r="CN12" i="30"/>
  <c r="CN17" i="30"/>
  <c r="CN15" i="30"/>
  <c r="CN14" i="30"/>
  <c r="CN10" i="30"/>
  <c r="CN13" i="30"/>
  <c r="CN9" i="30"/>
  <c r="CN20" i="30"/>
  <c r="CN224" i="30"/>
  <c r="CN217" i="30"/>
  <c r="CN215" i="30"/>
  <c r="CN214" i="30"/>
  <c r="CN198" i="30"/>
  <c r="CN209" i="30"/>
  <c r="CN205" i="30"/>
  <c r="CN204" i="30"/>
  <c r="CN208" i="30"/>
  <c r="CN196" i="30"/>
  <c r="CN221" i="30"/>
  <c r="CN210" i="30"/>
  <c r="CN194" i="30"/>
  <c r="CN197" i="30"/>
  <c r="CN199" i="30"/>
  <c r="CN219" i="30"/>
  <c r="CN211" i="30"/>
  <c r="CN218" i="30"/>
  <c r="CN202" i="30"/>
  <c r="CN190" i="30"/>
  <c r="CN192" i="30"/>
  <c r="CN213" i="30"/>
  <c r="CN216" i="30"/>
  <c r="CN223" i="30"/>
  <c r="CN193" i="30"/>
  <c r="CN212" i="30"/>
  <c r="CN222" i="30"/>
  <c r="CN206" i="30"/>
  <c r="CN203" i="30"/>
  <c r="CN195" i="30"/>
  <c r="CN220" i="30"/>
  <c r="CN201" i="30"/>
  <c r="CN200" i="30"/>
  <c r="CN207" i="30"/>
  <c r="CN191" i="30"/>
  <c r="EE133" i="30"/>
  <c r="ED133" i="30"/>
  <c r="EC133" i="30"/>
  <c r="EB133" i="30"/>
  <c r="EA133" i="30"/>
  <c r="EG132" i="30"/>
  <c r="EF132" i="30"/>
  <c r="ES78" i="30"/>
  <c r="ER78" i="30"/>
  <c r="EF188" i="30"/>
  <c r="EG188" i="30"/>
  <c r="ES187" i="30"/>
  <c r="EX187" i="30" s="1"/>
  <c r="ER187" i="30"/>
  <c r="ES132" i="30"/>
  <c r="ER132" i="30"/>
  <c r="EG77" i="30"/>
  <c r="EX77" i="30" s="1"/>
  <c r="EF77" i="30"/>
  <c r="ES22" i="30"/>
  <c r="ER22" i="30"/>
  <c r="EG22" i="30"/>
  <c r="EF22" i="30"/>
  <c r="EX131" i="30"/>
  <c r="EX21" i="30"/>
  <c r="EL189" i="30"/>
  <c r="CN174" i="30"/>
  <c r="AB174" i="30"/>
  <c r="AB119" i="30"/>
  <c r="DZ190" i="30"/>
  <c r="EL134" i="30"/>
  <c r="CO119" i="30"/>
  <c r="DZ134" i="30"/>
  <c r="DZ79" i="30"/>
  <c r="EL80" i="30"/>
  <c r="CN64" i="30"/>
  <c r="EL24" i="30"/>
  <c r="DZ24" i="30"/>
  <c r="CO8" i="30"/>
  <c r="CO190" i="30" l="1"/>
  <c r="CO185" i="30"/>
  <c r="CO182" i="30"/>
  <c r="CO188" i="30"/>
  <c r="CO179" i="30"/>
  <c r="CO186" i="30"/>
  <c r="CO181" i="30"/>
  <c r="CO176" i="30"/>
  <c r="CO183" i="30"/>
  <c r="CO177" i="30"/>
  <c r="CO189" i="30"/>
  <c r="CO178" i="30"/>
  <c r="CO184" i="30"/>
  <c r="CO175" i="30"/>
  <c r="CO132" i="30"/>
  <c r="CO125" i="30"/>
  <c r="CO180" i="30"/>
  <c r="CO134" i="30"/>
  <c r="CO130" i="30"/>
  <c r="CO133" i="30"/>
  <c r="CO187" i="30"/>
  <c r="CO135" i="30"/>
  <c r="CO127" i="30"/>
  <c r="CO126" i="30"/>
  <c r="CO131" i="30"/>
  <c r="CO124" i="30"/>
  <c r="CO121" i="30"/>
  <c r="CO120" i="30"/>
  <c r="CO128" i="30"/>
  <c r="CO129" i="30"/>
  <c r="CO123" i="30"/>
  <c r="CO77" i="30"/>
  <c r="CO70" i="30"/>
  <c r="CO79" i="30"/>
  <c r="CO68" i="30"/>
  <c r="CO122" i="30"/>
  <c r="CO74" i="30"/>
  <c r="CO73" i="30"/>
  <c r="CO78" i="30"/>
  <c r="CO69" i="30"/>
  <c r="CO76" i="30"/>
  <c r="CO71" i="30"/>
  <c r="CO21" i="30"/>
  <c r="CO66" i="30"/>
  <c r="CO65" i="30"/>
  <c r="CO67" i="30"/>
  <c r="CO80" i="30"/>
  <c r="CO75" i="30"/>
  <c r="CO72" i="30"/>
  <c r="CO22" i="30"/>
  <c r="CO14" i="30"/>
  <c r="CO23" i="30"/>
  <c r="CO19" i="30"/>
  <c r="CO13" i="30"/>
  <c r="CO10" i="30"/>
  <c r="CO9" i="30"/>
  <c r="CO15" i="30"/>
  <c r="CO20" i="30"/>
  <c r="CO12" i="30"/>
  <c r="CO24" i="30"/>
  <c r="CO16" i="30"/>
  <c r="CO17" i="30"/>
  <c r="CO18" i="30"/>
  <c r="CO11" i="30"/>
  <c r="CO215" i="30"/>
  <c r="CO196" i="30"/>
  <c r="CO221" i="30"/>
  <c r="CO194" i="30"/>
  <c r="CO216" i="30"/>
  <c r="CO218" i="30"/>
  <c r="CO210" i="30"/>
  <c r="CO212" i="30"/>
  <c r="CO193" i="30"/>
  <c r="CO202" i="30"/>
  <c r="CO219" i="30"/>
  <c r="CO222" i="30"/>
  <c r="CO192" i="30"/>
  <c r="CO199" i="30"/>
  <c r="CO198" i="30"/>
  <c r="CO224" i="30"/>
  <c r="CO220" i="30"/>
  <c r="CO223" i="30"/>
  <c r="CO211" i="30"/>
  <c r="CO200" i="30"/>
  <c r="CO203" i="30"/>
  <c r="CO206" i="30"/>
  <c r="CO201" i="30"/>
  <c r="CO207" i="30"/>
  <c r="CO195" i="30"/>
  <c r="CO213" i="30"/>
  <c r="CO214" i="30"/>
  <c r="CO209" i="30"/>
  <c r="CO205" i="30"/>
  <c r="CO217" i="30"/>
  <c r="CO208" i="30"/>
  <c r="CO204" i="30"/>
  <c r="CO191" i="30"/>
  <c r="CO197" i="30"/>
  <c r="EB24" i="30"/>
  <c r="EA24" i="30"/>
  <c r="EE24" i="30"/>
  <c r="ED24" i="30"/>
  <c r="EC24" i="30"/>
  <c r="EQ134" i="30"/>
  <c r="EP134" i="30"/>
  <c r="EO134" i="30"/>
  <c r="EM134" i="30"/>
  <c r="EN134" i="30"/>
  <c r="EQ24" i="30"/>
  <c r="EP24" i="30"/>
  <c r="EO24" i="30"/>
  <c r="EN24" i="30"/>
  <c r="EM24" i="30"/>
  <c r="EC190" i="30"/>
  <c r="EB190" i="30"/>
  <c r="EA190" i="30"/>
  <c r="EE190" i="30"/>
  <c r="ED190" i="30"/>
  <c r="EA79" i="30"/>
  <c r="ED79" i="30"/>
  <c r="EC79" i="30"/>
  <c r="EB79" i="30"/>
  <c r="EE79" i="30"/>
  <c r="EO189" i="30"/>
  <c r="EM189" i="30"/>
  <c r="EN189" i="30"/>
  <c r="EQ189" i="30"/>
  <c r="EP189" i="30"/>
  <c r="EQ80" i="30"/>
  <c r="EP80" i="30"/>
  <c r="EO80" i="30"/>
  <c r="EM80" i="30"/>
  <c r="EN80" i="30"/>
  <c r="EB134" i="30"/>
  <c r="EE134" i="30"/>
  <c r="EA134" i="30"/>
  <c r="ED134" i="30"/>
  <c r="EC134" i="30"/>
  <c r="AC64" i="30"/>
  <c r="ES188" i="30"/>
  <c r="EX188" i="30" s="1"/>
  <c r="ER188" i="30"/>
  <c r="EF78" i="30"/>
  <c r="EG78" i="30"/>
  <c r="EX78" i="30" s="1"/>
  <c r="ER133" i="30"/>
  <c r="ES133" i="30"/>
  <c r="ES79" i="30"/>
  <c r="ER79" i="30"/>
  <c r="EG133" i="30"/>
  <c r="EF133" i="30"/>
  <c r="EF189" i="30"/>
  <c r="EG189" i="30"/>
  <c r="ER23" i="30"/>
  <c r="ES23" i="30"/>
  <c r="EG23" i="30"/>
  <c r="EF23" i="30"/>
  <c r="EX22" i="30"/>
  <c r="EX132" i="30"/>
  <c r="EL190" i="30"/>
  <c r="AC174" i="30"/>
  <c r="CO174" i="30"/>
  <c r="AC119" i="30"/>
  <c r="DZ191" i="30"/>
  <c r="CP119" i="30"/>
  <c r="DZ135" i="30"/>
  <c r="EL135" i="30"/>
  <c r="EL81" i="30"/>
  <c r="DZ80" i="30"/>
  <c r="CO64" i="30"/>
  <c r="EL25" i="30"/>
  <c r="DZ25" i="30"/>
  <c r="CP8" i="30"/>
  <c r="EE80" i="30" l="1"/>
  <c r="ED80" i="30"/>
  <c r="EC80" i="30"/>
  <c r="EB80" i="30"/>
  <c r="EA80" i="30"/>
  <c r="EM81" i="30"/>
  <c r="EO81" i="30"/>
  <c r="EQ81" i="30"/>
  <c r="EP81" i="30"/>
  <c r="EN81" i="30"/>
  <c r="EQ190" i="30"/>
  <c r="EP190" i="30"/>
  <c r="EO190" i="30"/>
  <c r="EN190" i="30"/>
  <c r="EM190" i="30"/>
  <c r="EM135" i="30"/>
  <c r="EQ135" i="30"/>
  <c r="EO135" i="30"/>
  <c r="EP135" i="30"/>
  <c r="EN135" i="30"/>
  <c r="CP189" i="30"/>
  <c r="CP188" i="30"/>
  <c r="CP179" i="30"/>
  <c r="CP186" i="30"/>
  <c r="CP181" i="30"/>
  <c r="CP190" i="30"/>
  <c r="CP176" i="30"/>
  <c r="CP177" i="30"/>
  <c r="CP187" i="30"/>
  <c r="CP183" i="30"/>
  <c r="CP191" i="30"/>
  <c r="CP185" i="30"/>
  <c r="CP178" i="30"/>
  <c r="CP184" i="30"/>
  <c r="CP175" i="30"/>
  <c r="CP182" i="30"/>
  <c r="CP180" i="30"/>
  <c r="CP134" i="30"/>
  <c r="CP129" i="30"/>
  <c r="CP128" i="30"/>
  <c r="CP133" i="30"/>
  <c r="CP131" i="30"/>
  <c r="CP132" i="30"/>
  <c r="CP125" i="30"/>
  <c r="CP124" i="30"/>
  <c r="CP121" i="30"/>
  <c r="CP120" i="30"/>
  <c r="CP122" i="30"/>
  <c r="CP123" i="30"/>
  <c r="CP130" i="30"/>
  <c r="CP136" i="30"/>
  <c r="CP135" i="30"/>
  <c r="CP79" i="30"/>
  <c r="CP68" i="30"/>
  <c r="CP74" i="30"/>
  <c r="CP73" i="30"/>
  <c r="CP75" i="30"/>
  <c r="CP127" i="30"/>
  <c r="CP126" i="30"/>
  <c r="CP76" i="30"/>
  <c r="CP71" i="30"/>
  <c r="CP81" i="30"/>
  <c r="CP66" i="30"/>
  <c r="CP65" i="30"/>
  <c r="CP23" i="30"/>
  <c r="CP78" i="30"/>
  <c r="CP67" i="30"/>
  <c r="CP80" i="30"/>
  <c r="CP72" i="30"/>
  <c r="CP69" i="30"/>
  <c r="CP20" i="30"/>
  <c r="CP25" i="30"/>
  <c r="CP24" i="30"/>
  <c r="CP12" i="30"/>
  <c r="CP21" i="30"/>
  <c r="CP18" i="30"/>
  <c r="CP77" i="30"/>
  <c r="CP11" i="30"/>
  <c r="CP70" i="30"/>
  <c r="CP10" i="30"/>
  <c r="CP15" i="30"/>
  <c r="CP14" i="30"/>
  <c r="CP13" i="30"/>
  <c r="CP9" i="30"/>
  <c r="CP19" i="30"/>
  <c r="CP22" i="30"/>
  <c r="CP16" i="30"/>
  <c r="CP17" i="30"/>
  <c r="CP220" i="30"/>
  <c r="CP210" i="30"/>
  <c r="CP194" i="30"/>
  <c r="CP224" i="30"/>
  <c r="CP212" i="30"/>
  <c r="CP215" i="30"/>
  <c r="CP218" i="30"/>
  <c r="CP217" i="30"/>
  <c r="CP209" i="30"/>
  <c r="CP205" i="30"/>
  <c r="CP199" i="30"/>
  <c r="CP202" i="30"/>
  <c r="CP222" i="30"/>
  <c r="CP200" i="30"/>
  <c r="CP206" i="30"/>
  <c r="CP221" i="30"/>
  <c r="CP197" i="30"/>
  <c r="CP219" i="30"/>
  <c r="CP204" i="30"/>
  <c r="CP203" i="30"/>
  <c r="CP195" i="30"/>
  <c r="CP223" i="30"/>
  <c r="CP214" i="30"/>
  <c r="CP213" i="30"/>
  <c r="CP193" i="30"/>
  <c r="CP211" i="30"/>
  <c r="CP208" i="30"/>
  <c r="CP196" i="30"/>
  <c r="CP207" i="30"/>
  <c r="CP198" i="30"/>
  <c r="CP216" i="30"/>
  <c r="CP201" i="30"/>
  <c r="CP192" i="30"/>
  <c r="EE135" i="30"/>
  <c r="ED135" i="30"/>
  <c r="EC135" i="30"/>
  <c r="EB135" i="30"/>
  <c r="EA135" i="30"/>
  <c r="AD64" i="30"/>
  <c r="EA25" i="30"/>
  <c r="EE25" i="30"/>
  <c r="ED25" i="30"/>
  <c r="EC25" i="30"/>
  <c r="EB25" i="30"/>
  <c r="EO25" i="30"/>
  <c r="EP25" i="30"/>
  <c r="EN25" i="30"/>
  <c r="EM25" i="30"/>
  <c r="EQ25" i="30"/>
  <c r="EE191" i="30"/>
  <c r="EA191" i="30"/>
  <c r="ED191" i="30"/>
  <c r="EC191" i="30"/>
  <c r="EB191" i="30"/>
  <c r="ES134" i="30"/>
  <c r="ER134" i="30"/>
  <c r="EG134" i="30"/>
  <c r="EF134" i="30"/>
  <c r="ES80" i="30"/>
  <c r="ER80" i="30"/>
  <c r="EF79" i="30"/>
  <c r="EG79" i="30"/>
  <c r="EX79" i="30" s="1"/>
  <c r="ES189" i="30"/>
  <c r="EX189" i="30" s="1"/>
  <c r="ER189" i="30"/>
  <c r="EF190" i="30"/>
  <c r="EG190" i="30"/>
  <c r="ES24" i="30"/>
  <c r="ER24" i="30"/>
  <c r="EG24" i="30"/>
  <c r="EF24" i="30"/>
  <c r="EX133" i="30"/>
  <c r="EX23" i="30"/>
  <c r="EL191" i="30"/>
  <c r="CP174" i="30"/>
  <c r="AD174" i="30"/>
  <c r="AD119" i="30"/>
  <c r="DZ192" i="30"/>
  <c r="DZ136" i="30"/>
  <c r="CQ119" i="30"/>
  <c r="EL136" i="30"/>
  <c r="DZ81" i="30"/>
  <c r="EL82" i="30"/>
  <c r="CP64" i="30"/>
  <c r="EL26" i="30"/>
  <c r="DZ26" i="30"/>
  <c r="CQ8" i="30"/>
  <c r="CQ189" i="30" l="1"/>
  <c r="CQ188" i="30"/>
  <c r="CQ192" i="30"/>
  <c r="CQ191" i="30"/>
  <c r="CQ186" i="30"/>
  <c r="CQ181" i="30"/>
  <c r="CQ190" i="30"/>
  <c r="CQ176" i="30"/>
  <c r="CQ177" i="30"/>
  <c r="CQ187" i="30"/>
  <c r="CQ180" i="30"/>
  <c r="CQ185" i="30"/>
  <c r="CQ178" i="30"/>
  <c r="CQ184" i="30"/>
  <c r="CQ175" i="30"/>
  <c r="CQ182" i="30"/>
  <c r="CQ179" i="30"/>
  <c r="CQ129" i="30"/>
  <c r="CQ128" i="30"/>
  <c r="CQ183" i="30"/>
  <c r="CQ130" i="30"/>
  <c r="CQ127" i="30"/>
  <c r="CQ133" i="30"/>
  <c r="CQ131" i="30"/>
  <c r="CQ137" i="30"/>
  <c r="CQ136" i="30"/>
  <c r="CQ134" i="30"/>
  <c r="CQ132" i="30"/>
  <c r="CQ122" i="30"/>
  <c r="CQ123" i="30"/>
  <c r="CQ135" i="30"/>
  <c r="CQ74" i="30"/>
  <c r="CQ73" i="30"/>
  <c r="CQ121" i="30"/>
  <c r="CQ120" i="30"/>
  <c r="CQ75" i="30"/>
  <c r="CQ72" i="30"/>
  <c r="CQ126" i="30"/>
  <c r="CQ78" i="30"/>
  <c r="CQ125" i="30"/>
  <c r="CQ124" i="30"/>
  <c r="CQ82" i="30"/>
  <c r="CQ81" i="30"/>
  <c r="CQ66" i="30"/>
  <c r="CQ65" i="30"/>
  <c r="CQ80" i="30"/>
  <c r="CQ67" i="30"/>
  <c r="CQ71" i="30"/>
  <c r="CQ18" i="30"/>
  <c r="CQ17" i="30"/>
  <c r="CQ68" i="30"/>
  <c r="CQ22" i="30"/>
  <c r="CQ69" i="30"/>
  <c r="CQ79" i="30"/>
  <c r="CQ76" i="30"/>
  <c r="CQ26" i="30"/>
  <c r="CQ25" i="30"/>
  <c r="CQ70" i="30"/>
  <c r="CQ24" i="30"/>
  <c r="CQ77" i="30"/>
  <c r="CQ21" i="30"/>
  <c r="CQ19" i="30"/>
  <c r="CQ16" i="30"/>
  <c r="CQ13" i="30"/>
  <c r="CQ20" i="30"/>
  <c r="CQ15" i="30"/>
  <c r="CQ14" i="30"/>
  <c r="CQ9" i="30"/>
  <c r="CQ12" i="30"/>
  <c r="CQ10" i="30"/>
  <c r="CQ23" i="30"/>
  <c r="CQ11" i="30"/>
  <c r="CQ218" i="30"/>
  <c r="CQ210" i="30"/>
  <c r="CQ221" i="30"/>
  <c r="CQ200" i="30"/>
  <c r="CQ202" i="30"/>
  <c r="CQ194" i="30"/>
  <c r="CQ193" i="30"/>
  <c r="CQ201" i="30"/>
  <c r="CQ220" i="30"/>
  <c r="CQ223" i="30"/>
  <c r="CQ219" i="30"/>
  <c r="CQ222" i="30"/>
  <c r="CQ206" i="30"/>
  <c r="CQ211" i="30"/>
  <c r="CQ208" i="30"/>
  <c r="CQ204" i="30"/>
  <c r="CQ207" i="30"/>
  <c r="CQ203" i="30"/>
  <c r="CQ209" i="30"/>
  <c r="CQ213" i="30"/>
  <c r="CQ195" i="30"/>
  <c r="CQ205" i="30"/>
  <c r="CQ196" i="30"/>
  <c r="CQ216" i="30"/>
  <c r="CQ214" i="30"/>
  <c r="CQ224" i="30"/>
  <c r="CQ198" i="30"/>
  <c r="CQ215" i="30"/>
  <c r="CQ197" i="30"/>
  <c r="CQ217" i="30"/>
  <c r="CQ199" i="30"/>
  <c r="CQ212" i="30"/>
  <c r="EQ26" i="30"/>
  <c r="EP26" i="30"/>
  <c r="EO26" i="30"/>
  <c r="EN26" i="30"/>
  <c r="EM26" i="30"/>
  <c r="EC192" i="30"/>
  <c r="EB192" i="30"/>
  <c r="EA192" i="30"/>
  <c r="EE192" i="30"/>
  <c r="ED192" i="30"/>
  <c r="EQ82" i="30"/>
  <c r="EM82" i="30"/>
  <c r="EP82" i="30"/>
  <c r="EO82" i="30"/>
  <c r="EN82" i="30"/>
  <c r="ED81" i="30"/>
  <c r="EC81" i="30"/>
  <c r="EB81" i="30"/>
  <c r="EA81" i="30"/>
  <c r="EE81" i="30"/>
  <c r="EO191" i="30"/>
  <c r="EN191" i="30"/>
  <c r="EQ191" i="30"/>
  <c r="EM191" i="30"/>
  <c r="EP191" i="30"/>
  <c r="EQ136" i="30"/>
  <c r="EM136" i="30"/>
  <c r="EP136" i="30"/>
  <c r="EO136" i="30"/>
  <c r="EN136" i="30"/>
  <c r="EB26" i="30"/>
  <c r="EE26" i="30"/>
  <c r="ED26" i="30"/>
  <c r="EA26" i="30"/>
  <c r="EC26" i="30"/>
  <c r="EB136" i="30"/>
  <c r="EA136" i="30"/>
  <c r="EE136" i="30"/>
  <c r="ED136" i="30"/>
  <c r="EC136" i="30"/>
  <c r="AE64" i="30"/>
  <c r="ES81" i="30"/>
  <c r="ER81" i="30"/>
  <c r="ES190" i="30"/>
  <c r="EX190" i="30" s="1"/>
  <c r="ER190" i="30"/>
  <c r="EG80" i="30"/>
  <c r="EX80" i="30" s="1"/>
  <c r="EF80" i="30"/>
  <c r="ER135" i="30"/>
  <c r="ES135" i="30"/>
  <c r="EG135" i="30"/>
  <c r="EF135" i="30"/>
  <c r="EF191" i="30"/>
  <c r="EG191" i="30"/>
  <c r="ES25" i="30"/>
  <c r="ER25" i="30"/>
  <c r="EG25" i="30"/>
  <c r="EF25" i="30"/>
  <c r="EX134" i="30"/>
  <c r="EX24" i="30"/>
  <c r="EL192" i="30"/>
  <c r="AE174" i="30"/>
  <c r="CQ174" i="30"/>
  <c r="AE119" i="30"/>
  <c r="DZ193" i="30"/>
  <c r="DZ137" i="30"/>
  <c r="CR119" i="30"/>
  <c r="EL137" i="30"/>
  <c r="EL83" i="30"/>
  <c r="DZ82" i="30"/>
  <c r="CQ64" i="30"/>
  <c r="EL27" i="30"/>
  <c r="DZ27" i="30"/>
  <c r="CR8" i="30"/>
  <c r="EQ137" i="30" l="1"/>
  <c r="EO137" i="30"/>
  <c r="EP137" i="30"/>
  <c r="EN137" i="30"/>
  <c r="EM137" i="30"/>
  <c r="CR192" i="30"/>
  <c r="CR191" i="30"/>
  <c r="CR193" i="30"/>
  <c r="CR190" i="30"/>
  <c r="CR176" i="30"/>
  <c r="CR177" i="30"/>
  <c r="CR187" i="30"/>
  <c r="CR180" i="30"/>
  <c r="CR178" i="30"/>
  <c r="CR181" i="30"/>
  <c r="CR188" i="30"/>
  <c r="CR184" i="30"/>
  <c r="CR175" i="30"/>
  <c r="CR189" i="30"/>
  <c r="CR182" i="30"/>
  <c r="CR179" i="30"/>
  <c r="CR186" i="30"/>
  <c r="CR183" i="30"/>
  <c r="CR130" i="30"/>
  <c r="CR127" i="30"/>
  <c r="CR133" i="30"/>
  <c r="CR124" i="30"/>
  <c r="CR131" i="30"/>
  <c r="CR137" i="30"/>
  <c r="CR136" i="30"/>
  <c r="CR138" i="30"/>
  <c r="CR135" i="30"/>
  <c r="CR185" i="30"/>
  <c r="CR129" i="30"/>
  <c r="CR128" i="30"/>
  <c r="CR123" i="30"/>
  <c r="CR126" i="30"/>
  <c r="CR121" i="30"/>
  <c r="CR120" i="30"/>
  <c r="CR75" i="30"/>
  <c r="CR72" i="30"/>
  <c r="CR122" i="30"/>
  <c r="CR78" i="30"/>
  <c r="CR69" i="30"/>
  <c r="CR134" i="30"/>
  <c r="CR125" i="30"/>
  <c r="CR76" i="30"/>
  <c r="CR82" i="30"/>
  <c r="CR81" i="30"/>
  <c r="CR83" i="30"/>
  <c r="CR80" i="30"/>
  <c r="CR67" i="30"/>
  <c r="CR77" i="30"/>
  <c r="CR70" i="30"/>
  <c r="CR73" i="30"/>
  <c r="CR66" i="30"/>
  <c r="CR65" i="30"/>
  <c r="CR19" i="30"/>
  <c r="CR16" i="30"/>
  <c r="CR74" i="30"/>
  <c r="CR68" i="30"/>
  <c r="CR79" i="30"/>
  <c r="CR27" i="30"/>
  <c r="CR24" i="30"/>
  <c r="CR23" i="30"/>
  <c r="CR22" i="30"/>
  <c r="CR15" i="30"/>
  <c r="CR12" i="30"/>
  <c r="CR71" i="30"/>
  <c r="CR20" i="30"/>
  <c r="CR132" i="30"/>
  <c r="CR14" i="30"/>
  <c r="CR13" i="30"/>
  <c r="CR9" i="30"/>
  <c r="CR18" i="30"/>
  <c r="CR17" i="30"/>
  <c r="CR11" i="30"/>
  <c r="CR10" i="30"/>
  <c r="CR26" i="30"/>
  <c r="CR21" i="30"/>
  <c r="CR25" i="30"/>
  <c r="CR221" i="30"/>
  <c r="CR203" i="30"/>
  <c r="CR195" i="30"/>
  <c r="CR202" i="30"/>
  <c r="CR197" i="30"/>
  <c r="CR224" i="30"/>
  <c r="CR220" i="30"/>
  <c r="CR207" i="30"/>
  <c r="CR206" i="30"/>
  <c r="CR218" i="30"/>
  <c r="CR213" i="30"/>
  <c r="CR212" i="30"/>
  <c r="CR200" i="30"/>
  <c r="CR210" i="30"/>
  <c r="CR215" i="30"/>
  <c r="CR222" i="30"/>
  <c r="CR198" i="30"/>
  <c r="CR201" i="30"/>
  <c r="CR208" i="30"/>
  <c r="CR204" i="30"/>
  <c r="CR199" i="30"/>
  <c r="CR219" i="30"/>
  <c r="CR211" i="30"/>
  <c r="CR214" i="30"/>
  <c r="CR217" i="30"/>
  <c r="CR216" i="30"/>
  <c r="CR196" i="30"/>
  <c r="CR209" i="30"/>
  <c r="CR205" i="30"/>
  <c r="CR223" i="30"/>
  <c r="CR194" i="30"/>
  <c r="EE27" i="30"/>
  <c r="ED27" i="30"/>
  <c r="EC27" i="30"/>
  <c r="EB27" i="30"/>
  <c r="EA27" i="30"/>
  <c r="EE137" i="30"/>
  <c r="ED137" i="30"/>
  <c r="EA137" i="30"/>
  <c r="EC137" i="30"/>
  <c r="EB137" i="30"/>
  <c r="EE82" i="30"/>
  <c r="ED82" i="30"/>
  <c r="EA82" i="30"/>
  <c r="EC82" i="30"/>
  <c r="EB82" i="30"/>
  <c r="EM27" i="30"/>
  <c r="EO27" i="30"/>
  <c r="EQ27" i="30"/>
  <c r="EP27" i="30"/>
  <c r="EN27" i="30"/>
  <c r="EA193" i="30"/>
  <c r="EE193" i="30"/>
  <c r="ED193" i="30"/>
  <c r="EC193" i="30"/>
  <c r="EB193" i="30"/>
  <c r="AF64" i="30"/>
  <c r="EM83" i="30"/>
  <c r="EO83" i="30"/>
  <c r="EQ83" i="30"/>
  <c r="EP83" i="30"/>
  <c r="EN83" i="30"/>
  <c r="EQ192" i="30"/>
  <c r="EP192" i="30"/>
  <c r="EO192" i="30"/>
  <c r="EN192" i="30"/>
  <c r="EM192" i="30"/>
  <c r="EG136" i="30"/>
  <c r="EF136" i="30"/>
  <c r="EF192" i="30"/>
  <c r="EG192" i="30"/>
  <c r="ES136" i="30"/>
  <c r="ER136" i="30"/>
  <c r="ES191" i="30"/>
  <c r="EX191" i="30" s="1"/>
  <c r="ER191" i="30"/>
  <c r="EG81" i="30"/>
  <c r="EX81" i="30" s="1"/>
  <c r="EF81" i="30"/>
  <c r="ES82" i="30"/>
  <c r="ER82" i="30"/>
  <c r="ES26" i="30"/>
  <c r="ER26" i="30"/>
  <c r="EG26" i="30"/>
  <c r="EF26" i="30"/>
  <c r="EX135" i="30"/>
  <c r="EX25" i="30"/>
  <c r="EL193" i="30"/>
  <c r="CR174" i="30"/>
  <c r="AF174" i="30"/>
  <c r="AF119" i="30"/>
  <c r="DZ194" i="30"/>
  <c r="CS119" i="30"/>
  <c r="DZ138" i="30"/>
  <c r="EL138" i="30"/>
  <c r="DZ83" i="30"/>
  <c r="EL84" i="30"/>
  <c r="CR64" i="30"/>
  <c r="EL28" i="30"/>
  <c r="DZ28" i="30"/>
  <c r="CS8" i="30"/>
  <c r="EQ84" i="30" l="1"/>
  <c r="EP84" i="30"/>
  <c r="EO84" i="30"/>
  <c r="EN84" i="30"/>
  <c r="EM84" i="30"/>
  <c r="ED83" i="30"/>
  <c r="EC83" i="30"/>
  <c r="EB83" i="30"/>
  <c r="EA83" i="30"/>
  <c r="EE83" i="30"/>
  <c r="EO193" i="30"/>
  <c r="EN193" i="30"/>
  <c r="EM193" i="30"/>
  <c r="EQ193" i="30"/>
  <c r="EP193" i="30"/>
  <c r="CS192" i="30"/>
  <c r="CS191" i="30"/>
  <c r="CS193" i="30"/>
  <c r="CS190" i="30"/>
  <c r="CS177" i="30"/>
  <c r="CS187" i="30"/>
  <c r="CS180" i="30"/>
  <c r="CS178" i="30"/>
  <c r="CS194" i="30"/>
  <c r="CS184" i="30"/>
  <c r="CS183" i="30"/>
  <c r="CS181" i="30"/>
  <c r="CS188" i="30"/>
  <c r="CS176" i="30"/>
  <c r="CS175" i="30"/>
  <c r="CS189" i="30"/>
  <c r="CS182" i="30"/>
  <c r="CS179" i="30"/>
  <c r="CS186" i="30"/>
  <c r="CS133" i="30"/>
  <c r="CS124" i="30"/>
  <c r="CS131" i="30"/>
  <c r="CS126" i="30"/>
  <c r="CS137" i="30"/>
  <c r="CS136" i="30"/>
  <c r="CS138" i="30"/>
  <c r="CS135" i="30"/>
  <c r="CS132" i="30"/>
  <c r="CS130" i="30"/>
  <c r="CS123" i="30"/>
  <c r="CS128" i="30"/>
  <c r="CS129" i="30"/>
  <c r="CS185" i="30"/>
  <c r="CS134" i="30"/>
  <c r="CS125" i="30"/>
  <c r="CS121" i="30"/>
  <c r="CS120" i="30"/>
  <c r="CS122" i="30"/>
  <c r="CS78" i="30"/>
  <c r="CS69" i="30"/>
  <c r="CS139" i="30"/>
  <c r="CS76" i="30"/>
  <c r="CS71" i="30"/>
  <c r="CS127" i="30"/>
  <c r="CS82" i="30"/>
  <c r="CS81" i="30"/>
  <c r="CS83" i="30"/>
  <c r="CS80" i="30"/>
  <c r="CS77" i="30"/>
  <c r="CS70" i="30"/>
  <c r="CS84" i="30"/>
  <c r="CS79" i="30"/>
  <c r="CS68" i="30"/>
  <c r="CS74" i="30"/>
  <c r="CS67" i="30"/>
  <c r="CS22" i="30"/>
  <c r="CS75" i="30"/>
  <c r="CS72" i="30"/>
  <c r="CS26" i="30"/>
  <c r="CS25" i="30"/>
  <c r="CS21" i="30"/>
  <c r="CS28" i="30"/>
  <c r="CS23" i="30"/>
  <c r="CS13" i="30"/>
  <c r="CS20" i="30"/>
  <c r="CS17" i="30"/>
  <c r="CS10" i="30"/>
  <c r="CS9" i="30"/>
  <c r="CS65" i="30"/>
  <c r="CS66" i="30"/>
  <c r="CS16" i="30"/>
  <c r="CS15" i="30"/>
  <c r="CS14" i="30"/>
  <c r="CS12" i="30"/>
  <c r="CS73" i="30"/>
  <c r="CS19" i="30"/>
  <c r="CS18" i="30"/>
  <c r="CS11" i="30"/>
  <c r="CS24" i="30"/>
  <c r="CS27" i="30"/>
  <c r="CS212" i="30"/>
  <c r="CS197" i="30"/>
  <c r="CS195" i="30"/>
  <c r="CS213" i="30"/>
  <c r="CS198" i="30"/>
  <c r="CS208" i="30"/>
  <c r="CS214" i="30"/>
  <c r="CS199" i="30"/>
  <c r="CS210" i="30"/>
  <c r="CS201" i="30"/>
  <c r="CS216" i="30"/>
  <c r="CS211" i="30"/>
  <c r="CS215" i="30"/>
  <c r="CS209" i="30"/>
  <c r="CS204" i="30"/>
  <c r="CS196" i="30"/>
  <c r="CS217" i="30"/>
  <c r="CS219" i="30"/>
  <c r="CS202" i="30"/>
  <c r="CS223" i="30"/>
  <c r="CS205" i="30"/>
  <c r="CS218" i="30"/>
  <c r="CS224" i="30"/>
  <c r="CS220" i="30"/>
  <c r="CS207" i="30"/>
  <c r="CS203" i="30"/>
  <c r="CS206" i="30"/>
  <c r="CS200" i="30"/>
  <c r="CS222" i="30"/>
  <c r="CS221" i="30"/>
  <c r="EQ138" i="30"/>
  <c r="EP138" i="30"/>
  <c r="EO138" i="30"/>
  <c r="EN138" i="30"/>
  <c r="EM138" i="30"/>
  <c r="AG64" i="30"/>
  <c r="EB28" i="30"/>
  <c r="EA28" i="30"/>
  <c r="EE28" i="30"/>
  <c r="ED28" i="30"/>
  <c r="EC28" i="30"/>
  <c r="EB138" i="30"/>
  <c r="EA138" i="30"/>
  <c r="EE138" i="30"/>
  <c r="ED138" i="30"/>
  <c r="EC138" i="30"/>
  <c r="EQ28" i="30"/>
  <c r="EP28" i="30"/>
  <c r="EM28" i="30"/>
  <c r="EO28" i="30"/>
  <c r="EN28" i="30"/>
  <c r="EC194" i="30"/>
  <c r="EB194" i="30"/>
  <c r="EE194" i="30"/>
  <c r="ED194" i="30"/>
  <c r="EA194" i="30"/>
  <c r="EG82" i="30"/>
  <c r="EX82" i="30" s="1"/>
  <c r="EF82" i="30"/>
  <c r="ES192" i="30"/>
  <c r="EX192" i="30" s="1"/>
  <c r="ER192" i="30"/>
  <c r="ER137" i="30"/>
  <c r="ES137" i="30"/>
  <c r="ES83" i="30"/>
  <c r="ER83" i="30"/>
  <c r="EG137" i="30"/>
  <c r="EF137" i="30"/>
  <c r="EF193" i="30"/>
  <c r="EG193" i="30"/>
  <c r="ER27" i="30"/>
  <c r="ES27" i="30"/>
  <c r="EG27" i="30"/>
  <c r="EF27" i="30"/>
  <c r="EX136" i="30"/>
  <c r="EX26" i="30"/>
  <c r="EL194" i="30"/>
  <c r="AG174" i="30"/>
  <c r="CS174" i="30"/>
  <c r="AG119" i="30"/>
  <c r="DZ195" i="30"/>
  <c r="EL139" i="30"/>
  <c r="CT119" i="30"/>
  <c r="DZ139" i="30"/>
  <c r="DZ84" i="30"/>
  <c r="EL85" i="30"/>
  <c r="CS64" i="30"/>
  <c r="EL29" i="30"/>
  <c r="DZ29" i="30"/>
  <c r="CT8" i="30"/>
  <c r="EE29" i="30" l="1"/>
  <c r="ED29" i="30"/>
  <c r="EC29" i="30"/>
  <c r="EA29" i="30"/>
  <c r="EB29" i="30"/>
  <c r="EM29" i="30"/>
  <c r="EO29" i="30"/>
  <c r="EQ29" i="30"/>
  <c r="EP29" i="30"/>
  <c r="EN29" i="30"/>
  <c r="EQ139" i="30"/>
  <c r="EO139" i="30"/>
  <c r="EN139" i="30"/>
  <c r="EM139" i="30"/>
  <c r="EP139" i="30"/>
  <c r="EE195" i="30"/>
  <c r="ED195" i="30"/>
  <c r="EC195" i="30"/>
  <c r="EB195" i="30"/>
  <c r="EA195" i="30"/>
  <c r="AH64" i="30"/>
  <c r="EM85" i="30"/>
  <c r="EO85" i="30"/>
  <c r="EQ85" i="30"/>
  <c r="EP85" i="30"/>
  <c r="EN85" i="30"/>
  <c r="EA84" i="30"/>
  <c r="EE84" i="30"/>
  <c r="ED84" i="30"/>
  <c r="EC84" i="30"/>
  <c r="EB84" i="30"/>
  <c r="EQ194" i="30"/>
  <c r="EP194" i="30"/>
  <c r="EM194" i="30"/>
  <c r="EO194" i="30"/>
  <c r="EN194" i="30"/>
  <c r="CT195" i="30"/>
  <c r="CT188" i="30"/>
  <c r="CT193" i="30"/>
  <c r="CT190" i="30"/>
  <c r="CT194" i="30"/>
  <c r="CT189" i="30"/>
  <c r="CT192" i="30"/>
  <c r="CT187" i="30"/>
  <c r="CT180" i="30"/>
  <c r="CT178" i="30"/>
  <c r="CT184" i="30"/>
  <c r="CT183" i="30"/>
  <c r="CT185" i="30"/>
  <c r="CT182" i="30"/>
  <c r="CT191" i="30"/>
  <c r="CT176" i="30"/>
  <c r="CT175" i="30"/>
  <c r="CT177" i="30"/>
  <c r="CT179" i="30"/>
  <c r="CT186" i="30"/>
  <c r="CT131" i="30"/>
  <c r="CT126" i="30"/>
  <c r="CT137" i="30"/>
  <c r="CT136" i="30"/>
  <c r="CT138" i="30"/>
  <c r="CT135" i="30"/>
  <c r="CT181" i="30"/>
  <c r="CT132" i="30"/>
  <c r="CT139" i="30"/>
  <c r="CT134" i="30"/>
  <c r="CT140" i="30"/>
  <c r="CT133" i="30"/>
  <c r="CT128" i="30"/>
  <c r="CT129" i="30"/>
  <c r="CT130" i="30"/>
  <c r="CT125" i="30"/>
  <c r="CT121" i="30"/>
  <c r="CT120" i="30"/>
  <c r="CT127" i="30"/>
  <c r="CT122" i="30"/>
  <c r="CT76" i="30"/>
  <c r="CT71" i="30"/>
  <c r="CT82" i="30"/>
  <c r="CT81" i="30"/>
  <c r="CT66" i="30"/>
  <c r="CT65" i="30"/>
  <c r="CT124" i="30"/>
  <c r="CT83" i="30"/>
  <c r="CT80" i="30"/>
  <c r="CT123" i="30"/>
  <c r="CT84" i="30"/>
  <c r="CT79" i="30"/>
  <c r="CT68" i="30"/>
  <c r="CT74" i="30"/>
  <c r="CT73" i="30"/>
  <c r="CT78" i="30"/>
  <c r="CT20" i="30"/>
  <c r="CT75" i="30"/>
  <c r="CT72" i="30"/>
  <c r="CT69" i="30"/>
  <c r="CT27" i="30"/>
  <c r="CT24" i="30"/>
  <c r="CT85" i="30"/>
  <c r="CT70" i="30"/>
  <c r="CT28" i="30"/>
  <c r="CT23" i="30"/>
  <c r="CT77" i="30"/>
  <c r="CT16" i="30"/>
  <c r="CT15" i="30"/>
  <c r="CT11" i="30"/>
  <c r="CT25" i="30"/>
  <c r="CT19" i="30"/>
  <c r="CT9" i="30"/>
  <c r="CT67" i="30"/>
  <c r="CT26" i="30"/>
  <c r="CT17" i="30"/>
  <c r="CT10" i="30"/>
  <c r="CT13" i="30"/>
  <c r="CT12" i="30"/>
  <c r="CT18" i="30"/>
  <c r="CT29" i="30"/>
  <c r="CT22" i="30"/>
  <c r="CT14" i="30"/>
  <c r="CT21" i="30"/>
  <c r="CT214" i="30"/>
  <c r="CT203" i="30"/>
  <c r="CT198" i="30"/>
  <c r="CT213" i="30"/>
  <c r="CT221" i="30"/>
  <c r="CT207" i="30"/>
  <c r="CT210" i="30"/>
  <c r="CT208" i="30"/>
  <c r="CT204" i="30"/>
  <c r="CT218" i="30"/>
  <c r="CT216" i="30"/>
  <c r="CT215" i="30"/>
  <c r="CT202" i="30"/>
  <c r="CT201" i="30"/>
  <c r="CT196" i="30"/>
  <c r="CT222" i="30"/>
  <c r="CT199" i="30"/>
  <c r="CT206" i="30"/>
  <c r="CT209" i="30"/>
  <c r="CT205" i="30"/>
  <c r="CT224" i="30"/>
  <c r="CT220" i="30"/>
  <c r="CT219" i="30"/>
  <c r="CT211" i="30"/>
  <c r="CT217" i="30"/>
  <c r="CT212" i="30"/>
  <c r="CT223" i="30"/>
  <c r="CT197" i="30"/>
  <c r="CT200" i="30"/>
  <c r="EA139" i="30"/>
  <c r="EE139" i="30"/>
  <c r="ED139" i="30"/>
  <c r="EC139" i="30"/>
  <c r="EB139" i="30"/>
  <c r="EG138" i="30"/>
  <c r="EF138" i="30"/>
  <c r="ES138" i="30"/>
  <c r="ER138" i="30"/>
  <c r="EF194" i="30"/>
  <c r="EG194" i="30"/>
  <c r="ES193" i="30"/>
  <c r="EX193" i="30" s="1"/>
  <c r="ER193" i="30"/>
  <c r="EG83" i="30"/>
  <c r="EX83" i="30" s="1"/>
  <c r="EF83" i="30"/>
  <c r="ES84" i="30"/>
  <c r="ER84" i="30"/>
  <c r="ES28" i="30"/>
  <c r="ER28" i="30"/>
  <c r="EG28" i="30"/>
  <c r="EF28" i="30"/>
  <c r="EX137" i="30"/>
  <c r="EX27" i="30"/>
  <c r="EL195" i="30"/>
  <c r="CT174" i="30"/>
  <c r="AH174" i="30"/>
  <c r="AH119" i="30"/>
  <c r="DZ196" i="30"/>
  <c r="CU119" i="30"/>
  <c r="DZ140" i="30"/>
  <c r="EL140" i="30"/>
  <c r="DZ85" i="30"/>
  <c r="EL86" i="30"/>
  <c r="CT64" i="30"/>
  <c r="EL30" i="30"/>
  <c r="DZ30" i="30"/>
  <c r="CU8" i="30"/>
  <c r="EQ86" i="30" l="1"/>
  <c r="EP86" i="30"/>
  <c r="EO86" i="30"/>
  <c r="EN86" i="30"/>
  <c r="EM86" i="30"/>
  <c r="EQ140" i="30"/>
  <c r="EP140" i="30"/>
  <c r="EO140" i="30"/>
  <c r="EN140" i="30"/>
  <c r="EM140" i="30"/>
  <c r="CU195" i="30"/>
  <c r="CU192" i="30"/>
  <c r="CU191" i="30"/>
  <c r="CU196" i="30"/>
  <c r="CU194" i="30"/>
  <c r="CU189" i="30"/>
  <c r="CU190" i="30"/>
  <c r="CU178" i="30"/>
  <c r="CU184" i="30"/>
  <c r="CU183" i="30"/>
  <c r="CU185" i="30"/>
  <c r="CU182" i="30"/>
  <c r="CU179" i="30"/>
  <c r="CU193" i="30"/>
  <c r="CU186" i="30"/>
  <c r="CU188" i="30"/>
  <c r="CU177" i="30"/>
  <c r="CU138" i="30"/>
  <c r="CU180" i="30"/>
  <c r="CU141" i="30"/>
  <c r="CU137" i="30"/>
  <c r="CU136" i="30"/>
  <c r="CU135" i="30"/>
  <c r="CU181" i="30"/>
  <c r="CU132" i="30"/>
  <c r="CU139" i="30"/>
  <c r="CU134" i="30"/>
  <c r="CU129" i="30"/>
  <c r="CU128" i="30"/>
  <c r="CU176" i="30"/>
  <c r="CU131" i="30"/>
  <c r="CU175" i="30"/>
  <c r="CU187" i="30"/>
  <c r="CU140" i="30"/>
  <c r="CU130" i="30"/>
  <c r="CU125" i="30"/>
  <c r="CU127" i="30"/>
  <c r="CU126" i="30"/>
  <c r="CU122" i="30"/>
  <c r="CU124" i="30"/>
  <c r="CU82" i="30"/>
  <c r="CU81" i="30"/>
  <c r="CU66" i="30"/>
  <c r="CU65" i="30"/>
  <c r="CU83" i="30"/>
  <c r="CU80" i="30"/>
  <c r="CU67" i="30"/>
  <c r="CU123" i="30"/>
  <c r="CU86" i="30"/>
  <c r="CU77" i="30"/>
  <c r="CU84" i="30"/>
  <c r="CU133" i="30"/>
  <c r="CU74" i="30"/>
  <c r="CU73" i="30"/>
  <c r="CU75" i="30"/>
  <c r="CU72" i="30"/>
  <c r="CU68" i="30"/>
  <c r="CU26" i="30"/>
  <c r="CU25" i="30"/>
  <c r="CU69" i="30"/>
  <c r="CU85" i="30"/>
  <c r="CU79" i="30"/>
  <c r="CU30" i="30"/>
  <c r="CU120" i="30"/>
  <c r="CU76" i="30"/>
  <c r="CU70" i="30"/>
  <c r="CU18" i="30"/>
  <c r="CU17" i="30"/>
  <c r="CU121" i="30"/>
  <c r="CU71" i="30"/>
  <c r="CU22" i="30"/>
  <c r="CU10" i="30"/>
  <c r="CU9" i="30"/>
  <c r="CU14" i="30"/>
  <c r="CU27" i="30"/>
  <c r="CU11" i="30"/>
  <c r="CU78" i="30"/>
  <c r="CU24" i="30"/>
  <c r="CU13" i="30"/>
  <c r="CU12" i="30"/>
  <c r="CU29" i="30"/>
  <c r="CU19" i="30"/>
  <c r="CU20" i="30"/>
  <c r="CU23" i="30"/>
  <c r="CU16" i="30"/>
  <c r="CU15" i="30"/>
  <c r="CU21" i="30"/>
  <c r="CU28" i="30"/>
  <c r="CU213" i="30"/>
  <c r="CU201" i="30"/>
  <c r="CU208" i="30"/>
  <c r="CU204" i="30"/>
  <c r="CU215" i="30"/>
  <c r="CU202" i="30"/>
  <c r="CU209" i="30"/>
  <c r="CU207" i="30"/>
  <c r="CU216" i="30"/>
  <c r="CU206" i="30"/>
  <c r="CU205" i="30"/>
  <c r="CU218" i="30"/>
  <c r="CU217" i="30"/>
  <c r="CU219" i="30"/>
  <c r="CU224" i="30"/>
  <c r="CU220" i="30"/>
  <c r="CU223" i="30"/>
  <c r="CU211" i="30"/>
  <c r="CU221" i="30"/>
  <c r="CU197" i="30"/>
  <c r="CU214" i="30"/>
  <c r="CU199" i="30"/>
  <c r="CU203" i="30"/>
  <c r="CU212" i="30"/>
  <c r="CU198" i="30"/>
  <c r="CU210" i="30"/>
  <c r="CU222" i="30"/>
  <c r="CU200" i="30"/>
  <c r="EA140" i="30"/>
  <c r="EB140" i="30"/>
  <c r="EE140" i="30"/>
  <c r="ED140" i="30"/>
  <c r="EC140" i="30"/>
  <c r="EB30" i="30"/>
  <c r="EA30" i="30"/>
  <c r="EE30" i="30"/>
  <c r="ED30" i="30"/>
  <c r="EC30" i="30"/>
  <c r="AI64" i="30"/>
  <c r="EQ30" i="30"/>
  <c r="EP30" i="30"/>
  <c r="EO30" i="30"/>
  <c r="EN30" i="30"/>
  <c r="EM30" i="30"/>
  <c r="EC196" i="30"/>
  <c r="EB196" i="30"/>
  <c r="EA196" i="30"/>
  <c r="EE196" i="30"/>
  <c r="ED196" i="30"/>
  <c r="ED85" i="30"/>
  <c r="EC85" i="30"/>
  <c r="EA85" i="30"/>
  <c r="EB85" i="30"/>
  <c r="EE85" i="30"/>
  <c r="EO195" i="30"/>
  <c r="EN195" i="30"/>
  <c r="EM195" i="30"/>
  <c r="EQ195" i="30"/>
  <c r="EP195" i="30"/>
  <c r="EG84" i="30"/>
  <c r="EX84" i="30" s="1"/>
  <c r="EF84" i="30"/>
  <c r="ES194" i="30"/>
  <c r="EX194" i="30" s="1"/>
  <c r="ER194" i="30"/>
  <c r="EG139" i="30"/>
  <c r="EF139" i="30"/>
  <c r="ES85" i="30"/>
  <c r="ER85" i="30"/>
  <c r="ER139" i="30"/>
  <c r="ES139" i="30"/>
  <c r="EF195" i="30"/>
  <c r="EG195" i="30"/>
  <c r="ES29" i="30"/>
  <c r="ER29" i="30"/>
  <c r="EG29" i="30"/>
  <c r="EF29" i="30"/>
  <c r="EX28" i="30"/>
  <c r="EX138" i="30"/>
  <c r="EL196" i="30"/>
  <c r="AI174" i="30"/>
  <c r="CU174" i="30"/>
  <c r="AI119" i="30"/>
  <c r="DZ197" i="30"/>
  <c r="DZ141" i="30"/>
  <c r="CV119" i="30"/>
  <c r="EL141" i="30"/>
  <c r="EL87" i="30"/>
  <c r="DZ86" i="30"/>
  <c r="CU64" i="30"/>
  <c r="EL31" i="30"/>
  <c r="DZ31" i="30"/>
  <c r="CV8" i="30"/>
  <c r="EE31" i="30" l="1"/>
  <c r="EA31" i="30"/>
  <c r="ED31" i="30"/>
  <c r="EC31" i="30"/>
  <c r="EB31" i="30"/>
  <c r="EO31" i="30"/>
  <c r="EM31" i="30"/>
  <c r="EN31" i="30"/>
  <c r="EQ31" i="30"/>
  <c r="EP31" i="30"/>
  <c r="EE141" i="30"/>
  <c r="ED141" i="30"/>
  <c r="EC141" i="30"/>
  <c r="EB141" i="30"/>
  <c r="EA141" i="30"/>
  <c r="EA86" i="30"/>
  <c r="EE86" i="30"/>
  <c r="ED86" i="30"/>
  <c r="EC86" i="30"/>
  <c r="EB86" i="30"/>
  <c r="EE197" i="30"/>
  <c r="ED197" i="30"/>
  <c r="EC197" i="30"/>
  <c r="EA197" i="30"/>
  <c r="EB197" i="30"/>
  <c r="EO87" i="30"/>
  <c r="EP87" i="30"/>
  <c r="EN87" i="30"/>
  <c r="EM87" i="30"/>
  <c r="EQ87" i="30"/>
  <c r="EM196" i="30"/>
  <c r="EQ196" i="30"/>
  <c r="EP196" i="30"/>
  <c r="EO196" i="30"/>
  <c r="EN196" i="30"/>
  <c r="AJ64" i="30"/>
  <c r="CV197" i="30"/>
  <c r="CV192" i="30"/>
  <c r="CV191" i="30"/>
  <c r="CV193" i="30"/>
  <c r="CV190" i="30"/>
  <c r="CV196" i="30"/>
  <c r="CV194" i="30"/>
  <c r="CV189" i="30"/>
  <c r="CV184" i="30"/>
  <c r="CV183" i="30"/>
  <c r="CV185" i="30"/>
  <c r="CV182" i="30"/>
  <c r="CV179" i="30"/>
  <c r="CV186" i="30"/>
  <c r="CV181" i="30"/>
  <c r="CV188" i="30"/>
  <c r="CV138" i="30"/>
  <c r="CV178" i="30"/>
  <c r="CV141" i="30"/>
  <c r="CV195" i="30"/>
  <c r="CV180" i="30"/>
  <c r="CV187" i="30"/>
  <c r="CV135" i="30"/>
  <c r="CV177" i="30"/>
  <c r="CV132" i="30"/>
  <c r="CV125" i="30"/>
  <c r="CV139" i="30"/>
  <c r="CV134" i="30"/>
  <c r="CV129" i="30"/>
  <c r="CV128" i="30"/>
  <c r="CV175" i="30"/>
  <c r="CV130" i="30"/>
  <c r="CV137" i="30"/>
  <c r="CV136" i="30"/>
  <c r="CV176" i="30"/>
  <c r="CV142" i="30"/>
  <c r="CV131" i="30"/>
  <c r="CV140" i="30"/>
  <c r="CV127" i="30"/>
  <c r="CV126" i="30"/>
  <c r="CV124" i="30"/>
  <c r="CV133" i="30"/>
  <c r="CV123" i="30"/>
  <c r="CV83" i="30"/>
  <c r="CV80" i="30"/>
  <c r="CV67" i="30"/>
  <c r="CV86" i="30"/>
  <c r="CV77" i="30"/>
  <c r="CV70" i="30"/>
  <c r="CV84" i="30"/>
  <c r="CV79" i="30"/>
  <c r="CV75" i="30"/>
  <c r="CV72" i="30"/>
  <c r="CV85" i="30"/>
  <c r="CV78" i="30"/>
  <c r="CV69" i="30"/>
  <c r="CV27" i="30"/>
  <c r="CV24" i="30"/>
  <c r="CV82" i="30"/>
  <c r="CV81" i="30"/>
  <c r="CV30" i="30"/>
  <c r="CV120" i="30"/>
  <c r="CV76" i="30"/>
  <c r="CV28" i="30"/>
  <c r="CV23" i="30"/>
  <c r="CV121" i="30"/>
  <c r="CV87" i="30"/>
  <c r="CV19" i="30"/>
  <c r="CV16" i="30"/>
  <c r="CV71" i="30"/>
  <c r="CV29" i="30"/>
  <c r="CV22" i="30"/>
  <c r="CV31" i="30"/>
  <c r="CV20" i="30"/>
  <c r="CV17" i="30"/>
  <c r="CV11" i="30"/>
  <c r="CV65" i="30"/>
  <c r="CV18" i="30"/>
  <c r="CV12" i="30"/>
  <c r="CV74" i="30"/>
  <c r="CV122" i="30"/>
  <c r="CV66" i="30"/>
  <c r="CV26" i="30"/>
  <c r="CV73" i="30"/>
  <c r="CV21" i="30"/>
  <c r="CV9" i="30"/>
  <c r="CV68" i="30"/>
  <c r="CV25" i="30"/>
  <c r="CV15" i="30"/>
  <c r="CV14" i="30"/>
  <c r="CV13" i="30"/>
  <c r="CV10" i="30"/>
  <c r="CV217" i="30"/>
  <c r="CV215" i="30"/>
  <c r="CV214" i="30"/>
  <c r="CV198" i="30"/>
  <c r="CV205" i="30"/>
  <c r="CV204" i="30"/>
  <c r="CV208" i="30"/>
  <c r="CV221" i="30"/>
  <c r="CV210" i="30"/>
  <c r="CV199" i="30"/>
  <c r="CV219" i="30"/>
  <c r="CV211" i="30"/>
  <c r="CV218" i="30"/>
  <c r="CV202" i="30"/>
  <c r="CV213" i="30"/>
  <c r="CV216" i="30"/>
  <c r="CV223" i="30"/>
  <c r="CV222" i="30"/>
  <c r="CV206" i="30"/>
  <c r="CV203" i="30"/>
  <c r="CV209" i="30"/>
  <c r="CV220" i="30"/>
  <c r="CV201" i="30"/>
  <c r="CV200" i="30"/>
  <c r="CV207" i="30"/>
  <c r="CV224" i="30"/>
  <c r="CV212" i="30"/>
  <c r="EM141" i="30"/>
  <c r="EQ141" i="30"/>
  <c r="EO141" i="30"/>
  <c r="EP141" i="30"/>
  <c r="EN141" i="30"/>
  <c r="EF196" i="30"/>
  <c r="EG196" i="30"/>
  <c r="ES86" i="30"/>
  <c r="ER86" i="30"/>
  <c r="ES140" i="30"/>
  <c r="ER140" i="30"/>
  <c r="EG85" i="30"/>
  <c r="EX85" i="30" s="1"/>
  <c r="EF85" i="30"/>
  <c r="ES195" i="30"/>
  <c r="EX195" i="30" s="1"/>
  <c r="ER195" i="30"/>
  <c r="EG140" i="30"/>
  <c r="EF140" i="30"/>
  <c r="ES30" i="30"/>
  <c r="ER30" i="30"/>
  <c r="EG30" i="30"/>
  <c r="EF30" i="30"/>
  <c r="EX139" i="30"/>
  <c r="EX29" i="30"/>
  <c r="EL197" i="30"/>
  <c r="CV174" i="30"/>
  <c r="AJ174" i="30"/>
  <c r="AJ119" i="30"/>
  <c r="DZ198" i="30"/>
  <c r="CW119" i="30"/>
  <c r="DZ142" i="30"/>
  <c r="EL142" i="30"/>
  <c r="EL88" i="30"/>
  <c r="DZ87" i="30"/>
  <c r="CV64" i="30"/>
  <c r="EL32" i="30"/>
  <c r="DZ32" i="30"/>
  <c r="CW8" i="30"/>
  <c r="CW193" i="30" l="1"/>
  <c r="CW190" i="30"/>
  <c r="CW196" i="30"/>
  <c r="CW194" i="30"/>
  <c r="CW198" i="30"/>
  <c r="CW195" i="30"/>
  <c r="CW197" i="30"/>
  <c r="CW185" i="30"/>
  <c r="CW182" i="30"/>
  <c r="CW179" i="30"/>
  <c r="CW186" i="30"/>
  <c r="CW181" i="30"/>
  <c r="CW191" i="30"/>
  <c r="CW188" i="30"/>
  <c r="CW176" i="30"/>
  <c r="CW175" i="30"/>
  <c r="CW189" i="30"/>
  <c r="CW178" i="30"/>
  <c r="CW141" i="30"/>
  <c r="CW184" i="30"/>
  <c r="CW139" i="30"/>
  <c r="CW180" i="30"/>
  <c r="CW187" i="30"/>
  <c r="CW192" i="30"/>
  <c r="CW183" i="30"/>
  <c r="CW177" i="30"/>
  <c r="CW132" i="30"/>
  <c r="CW125" i="30"/>
  <c r="CW138" i="30"/>
  <c r="CW134" i="30"/>
  <c r="CW123" i="30"/>
  <c r="CW130" i="30"/>
  <c r="CW143" i="30"/>
  <c r="CW140" i="30"/>
  <c r="CW133" i="30"/>
  <c r="CW135" i="30"/>
  <c r="CW129" i="30"/>
  <c r="CW121" i="30"/>
  <c r="CW120" i="30"/>
  <c r="CW127" i="30"/>
  <c r="CW126" i="30"/>
  <c r="CW124" i="30"/>
  <c r="CW137" i="30"/>
  <c r="CW136" i="30"/>
  <c r="CW86" i="30"/>
  <c r="CW77" i="30"/>
  <c r="CW70" i="30"/>
  <c r="CW131" i="30"/>
  <c r="CW84" i="30"/>
  <c r="CW79" i="30"/>
  <c r="CW68" i="30"/>
  <c r="CW74" i="30"/>
  <c r="CW73" i="30"/>
  <c r="CW128" i="30"/>
  <c r="CW88" i="30"/>
  <c r="CW85" i="30"/>
  <c r="CW78" i="30"/>
  <c r="CW69" i="30"/>
  <c r="CW142" i="30"/>
  <c r="CW87" i="30"/>
  <c r="CW76" i="30"/>
  <c r="CW71" i="30"/>
  <c r="CW82" i="30"/>
  <c r="CW81" i="30"/>
  <c r="CW75" i="30"/>
  <c r="CW72" i="30"/>
  <c r="CW30" i="30"/>
  <c r="CW21" i="30"/>
  <c r="CW83" i="30"/>
  <c r="CW80" i="30"/>
  <c r="CW32" i="30"/>
  <c r="CW29" i="30"/>
  <c r="CW22" i="30"/>
  <c r="CW66" i="30"/>
  <c r="CW65" i="30"/>
  <c r="CW31" i="30"/>
  <c r="CW14" i="30"/>
  <c r="CW67" i="30"/>
  <c r="CW23" i="30"/>
  <c r="CW24" i="30"/>
  <c r="CW28" i="30"/>
  <c r="CW18" i="30"/>
  <c r="CW12" i="30"/>
  <c r="CW122" i="30"/>
  <c r="CW19" i="30"/>
  <c r="CW20" i="30"/>
  <c r="CW11" i="30"/>
  <c r="CW25" i="30"/>
  <c r="CW17" i="30"/>
  <c r="CW26" i="30"/>
  <c r="CW16" i="30"/>
  <c r="CW10" i="30"/>
  <c r="CW27" i="30"/>
  <c r="CW13" i="30"/>
  <c r="CW9" i="30"/>
  <c r="CW15" i="30"/>
  <c r="CW216" i="30"/>
  <c r="CW218" i="30"/>
  <c r="CW210" i="30"/>
  <c r="CW209" i="30"/>
  <c r="CW202" i="30"/>
  <c r="CW219" i="30"/>
  <c r="CW222" i="30"/>
  <c r="CW199" i="30"/>
  <c r="CW224" i="30"/>
  <c r="CW220" i="30"/>
  <c r="CW223" i="30"/>
  <c r="CW211" i="30"/>
  <c r="CW212" i="30"/>
  <c r="CW206" i="30"/>
  <c r="CW200" i="30"/>
  <c r="CW203" i="30"/>
  <c r="CW201" i="30"/>
  <c r="CW207" i="30"/>
  <c r="CW214" i="30"/>
  <c r="CW217" i="30"/>
  <c r="CW205" i="30"/>
  <c r="CW208" i="30"/>
  <c r="CW204" i="30"/>
  <c r="CW213" i="30"/>
  <c r="CW215" i="30"/>
  <c r="CW221" i="30"/>
  <c r="EB142" i="30"/>
  <c r="EE142" i="30"/>
  <c r="EA142" i="30"/>
  <c r="ED142" i="30"/>
  <c r="EC142" i="30"/>
  <c r="EB32" i="30"/>
  <c r="EA32" i="30"/>
  <c r="EE32" i="30"/>
  <c r="ED32" i="30"/>
  <c r="EC32" i="30"/>
  <c r="EQ32" i="30"/>
  <c r="EP32" i="30"/>
  <c r="EO32" i="30"/>
  <c r="EN32" i="30"/>
  <c r="EM32" i="30"/>
  <c r="EC198" i="30"/>
  <c r="EB198" i="30"/>
  <c r="EA198" i="30"/>
  <c r="EE198" i="30"/>
  <c r="ED198" i="30"/>
  <c r="AK64" i="30"/>
  <c r="EA87" i="30"/>
  <c r="ED87" i="30"/>
  <c r="EC87" i="30"/>
  <c r="EB87" i="30"/>
  <c r="EE87" i="30"/>
  <c r="EQ88" i="30"/>
  <c r="EP88" i="30"/>
  <c r="EO88" i="30"/>
  <c r="EM88" i="30"/>
  <c r="EN88" i="30"/>
  <c r="EO197" i="30"/>
  <c r="EM197" i="30"/>
  <c r="EN197" i="30"/>
  <c r="EQ197" i="30"/>
  <c r="EP197" i="30"/>
  <c r="EQ142" i="30"/>
  <c r="EP142" i="30"/>
  <c r="EO142" i="30"/>
  <c r="EM142" i="30"/>
  <c r="EN142" i="30"/>
  <c r="ES196" i="30"/>
  <c r="EX196" i="30" s="1"/>
  <c r="ER196" i="30"/>
  <c r="ES87" i="30"/>
  <c r="ER87" i="30"/>
  <c r="EG86" i="30"/>
  <c r="EX86" i="30" s="1"/>
  <c r="EF86" i="30"/>
  <c r="EG141" i="30"/>
  <c r="EF141" i="30"/>
  <c r="ER141" i="30"/>
  <c r="ES141" i="30"/>
  <c r="EF197" i="30"/>
  <c r="EG197" i="30"/>
  <c r="ER31" i="30"/>
  <c r="ES31" i="30"/>
  <c r="EG31" i="30"/>
  <c r="EF31" i="30"/>
  <c r="EX140" i="30"/>
  <c r="EX30" i="30"/>
  <c r="EL198" i="30"/>
  <c r="AK174" i="30"/>
  <c r="CW174" i="30"/>
  <c r="AK119" i="30"/>
  <c r="DZ199" i="30"/>
  <c r="EL143" i="30"/>
  <c r="CX119" i="30"/>
  <c r="DZ143" i="30"/>
  <c r="EL89" i="30"/>
  <c r="DZ88" i="30"/>
  <c r="CW64" i="30"/>
  <c r="EL33" i="30"/>
  <c r="DZ33" i="30"/>
  <c r="CX8" i="30"/>
  <c r="EE88" i="30" l="1"/>
  <c r="ED88" i="30"/>
  <c r="EC88" i="30"/>
  <c r="EB88" i="30"/>
  <c r="EA88" i="30"/>
  <c r="EM89" i="30"/>
  <c r="EO89" i="30"/>
  <c r="EQ89" i="30"/>
  <c r="EP89" i="30"/>
  <c r="EN89" i="30"/>
  <c r="EQ198" i="30"/>
  <c r="EP198" i="30"/>
  <c r="EO198" i="30"/>
  <c r="EN198" i="30"/>
  <c r="EM198" i="30"/>
  <c r="EE143" i="30"/>
  <c r="ED143" i="30"/>
  <c r="EC143" i="30"/>
  <c r="EB143" i="30"/>
  <c r="EA143" i="30"/>
  <c r="EA33" i="30"/>
  <c r="EE33" i="30"/>
  <c r="ED33" i="30"/>
  <c r="EC33" i="30"/>
  <c r="EB33" i="30"/>
  <c r="EM143" i="30"/>
  <c r="EQ143" i="30"/>
  <c r="EO143" i="30"/>
  <c r="EP143" i="30"/>
  <c r="EN143" i="30"/>
  <c r="CX196" i="30"/>
  <c r="CX194" i="30"/>
  <c r="CX189" i="30"/>
  <c r="CX199" i="30"/>
  <c r="CX198" i="30"/>
  <c r="CX195" i="30"/>
  <c r="CX197" i="30"/>
  <c r="CX179" i="30"/>
  <c r="CX186" i="30"/>
  <c r="CX181" i="30"/>
  <c r="CX191" i="30"/>
  <c r="CX188" i="30"/>
  <c r="CX176" i="30"/>
  <c r="CX175" i="30"/>
  <c r="CX193" i="30"/>
  <c r="CX177" i="30"/>
  <c r="CX187" i="30"/>
  <c r="CX184" i="30"/>
  <c r="CX139" i="30"/>
  <c r="CX182" i="30"/>
  <c r="CX144" i="30"/>
  <c r="CX180" i="30"/>
  <c r="CX143" i="30"/>
  <c r="CX192" i="30"/>
  <c r="CX183" i="30"/>
  <c r="CX185" i="30"/>
  <c r="CX190" i="30"/>
  <c r="CX138" i="30"/>
  <c r="CX134" i="30"/>
  <c r="CX123" i="30"/>
  <c r="CX129" i="30"/>
  <c r="CX128" i="30"/>
  <c r="CX178" i="30"/>
  <c r="CX140" i="30"/>
  <c r="CX133" i="30"/>
  <c r="CX142" i="30"/>
  <c r="CX131" i="30"/>
  <c r="CX141" i="30"/>
  <c r="CX132" i="30"/>
  <c r="CX121" i="30"/>
  <c r="CX120" i="30"/>
  <c r="CX130" i="30"/>
  <c r="CX127" i="30"/>
  <c r="CX126" i="30"/>
  <c r="CX122" i="30"/>
  <c r="CX125" i="30"/>
  <c r="CX124" i="30"/>
  <c r="CX137" i="30"/>
  <c r="CX136" i="30"/>
  <c r="CX135" i="30"/>
  <c r="CX84" i="30"/>
  <c r="CX79" i="30"/>
  <c r="CX68" i="30"/>
  <c r="CX89" i="30"/>
  <c r="CX74" i="30"/>
  <c r="CX73" i="30"/>
  <c r="CX88" i="30"/>
  <c r="CX75" i="30"/>
  <c r="CX85" i="30"/>
  <c r="CX87" i="30"/>
  <c r="CX76" i="30"/>
  <c r="CX71" i="30"/>
  <c r="CX82" i="30"/>
  <c r="CX81" i="30"/>
  <c r="CX66" i="30"/>
  <c r="CX65" i="30"/>
  <c r="CX83" i="30"/>
  <c r="CX80" i="30"/>
  <c r="CX69" i="30"/>
  <c r="CX28" i="30"/>
  <c r="CX23" i="30"/>
  <c r="CX33" i="30"/>
  <c r="CX70" i="30"/>
  <c r="CX32" i="30"/>
  <c r="CX86" i="30"/>
  <c r="CX29" i="30"/>
  <c r="CX77" i="30"/>
  <c r="CX31" i="30"/>
  <c r="CX20" i="30"/>
  <c r="CX15" i="30"/>
  <c r="CX67" i="30"/>
  <c r="CX26" i="30"/>
  <c r="CX25" i="30"/>
  <c r="CX18" i="30"/>
  <c r="CX12" i="30"/>
  <c r="CX72" i="30"/>
  <c r="CX78" i="30"/>
  <c r="CX21" i="30"/>
  <c r="CX19" i="30"/>
  <c r="CX11" i="30"/>
  <c r="CX17" i="30"/>
  <c r="CX24" i="30"/>
  <c r="CX22" i="30"/>
  <c r="CX16" i="30"/>
  <c r="CX10" i="30"/>
  <c r="CX27" i="30"/>
  <c r="CX14" i="30"/>
  <c r="CX13" i="30"/>
  <c r="CX9" i="30"/>
  <c r="CX30" i="30"/>
  <c r="CX224" i="30"/>
  <c r="CX212" i="30"/>
  <c r="CX215" i="30"/>
  <c r="CX218" i="30"/>
  <c r="CX217" i="30"/>
  <c r="CX205" i="30"/>
  <c r="CX202" i="30"/>
  <c r="CX222" i="30"/>
  <c r="CX200" i="30"/>
  <c r="CX206" i="30"/>
  <c r="CX221" i="30"/>
  <c r="CX219" i="30"/>
  <c r="CX204" i="30"/>
  <c r="CX203" i="30"/>
  <c r="CX223" i="30"/>
  <c r="CX214" i="30"/>
  <c r="CX213" i="30"/>
  <c r="CX208" i="30"/>
  <c r="CX207" i="30"/>
  <c r="CX216" i="30"/>
  <c r="CX209" i="30"/>
  <c r="CX201" i="30"/>
  <c r="CX220" i="30"/>
  <c r="CX210" i="30"/>
  <c r="CX211" i="30"/>
  <c r="EO33" i="30"/>
  <c r="EQ33" i="30"/>
  <c r="EP33" i="30"/>
  <c r="EN33" i="30"/>
  <c r="EM33" i="30"/>
  <c r="EE199" i="30"/>
  <c r="EA199" i="30"/>
  <c r="ED199" i="30"/>
  <c r="EC199" i="30"/>
  <c r="EB199" i="30"/>
  <c r="AL64" i="30"/>
  <c r="ES88" i="30"/>
  <c r="ER88" i="30"/>
  <c r="ES197" i="30"/>
  <c r="EX197" i="30" s="1"/>
  <c r="ER197" i="30"/>
  <c r="EF198" i="30"/>
  <c r="EG198" i="30"/>
  <c r="EG142" i="30"/>
  <c r="EF142" i="30"/>
  <c r="EG87" i="30"/>
  <c r="EX87" i="30" s="1"/>
  <c r="EF87" i="30"/>
  <c r="ES142" i="30"/>
  <c r="ER142" i="30"/>
  <c r="ES32" i="30"/>
  <c r="ER32" i="30"/>
  <c r="EG32" i="30"/>
  <c r="EF32" i="30"/>
  <c r="EX141" i="30"/>
  <c r="EX31" i="30"/>
  <c r="EL199" i="30"/>
  <c r="CX174" i="30"/>
  <c r="AL174" i="30"/>
  <c r="AL119" i="30"/>
  <c r="DZ200" i="30"/>
  <c r="DZ144" i="30"/>
  <c r="EL144" i="30"/>
  <c r="CY119" i="30"/>
  <c r="DZ89" i="30"/>
  <c r="EL90" i="30"/>
  <c r="CX64" i="30"/>
  <c r="EL34" i="30"/>
  <c r="DZ34" i="30"/>
  <c r="CY8" i="30"/>
  <c r="EC200" i="30" l="1"/>
  <c r="EB200" i="30"/>
  <c r="EA200" i="30"/>
  <c r="EE200" i="30"/>
  <c r="ED200" i="30"/>
  <c r="AM64" i="30"/>
  <c r="ED89" i="30"/>
  <c r="EC89" i="30"/>
  <c r="EB89" i="30"/>
  <c r="EA89" i="30"/>
  <c r="EE89" i="30"/>
  <c r="EO199" i="30"/>
  <c r="EN199" i="30"/>
  <c r="EQ199" i="30"/>
  <c r="EM199" i="30"/>
  <c r="EP199" i="30"/>
  <c r="EQ90" i="30"/>
  <c r="EM90" i="30"/>
  <c r="EP90" i="30"/>
  <c r="EO90" i="30"/>
  <c r="EN90" i="30"/>
  <c r="EQ144" i="30"/>
  <c r="EM144" i="30"/>
  <c r="EP144" i="30"/>
  <c r="EO144" i="30"/>
  <c r="EN144" i="30"/>
  <c r="CY196" i="30"/>
  <c r="CY194" i="30"/>
  <c r="CY189" i="30"/>
  <c r="CY200" i="30"/>
  <c r="CY199" i="30"/>
  <c r="CY198" i="30"/>
  <c r="CY195" i="30"/>
  <c r="CY188" i="30"/>
  <c r="CY197" i="30"/>
  <c r="CY192" i="30"/>
  <c r="CY191" i="30"/>
  <c r="CY186" i="30"/>
  <c r="CY181" i="30"/>
  <c r="CY176" i="30"/>
  <c r="CY175" i="30"/>
  <c r="CY193" i="30"/>
  <c r="CY177" i="30"/>
  <c r="CY187" i="30"/>
  <c r="CY180" i="30"/>
  <c r="CY182" i="30"/>
  <c r="CY145" i="30"/>
  <c r="CY144" i="30"/>
  <c r="CY179" i="30"/>
  <c r="CY143" i="30"/>
  <c r="CY183" i="30"/>
  <c r="CY185" i="30"/>
  <c r="CY190" i="30"/>
  <c r="CY129" i="30"/>
  <c r="CY128" i="30"/>
  <c r="CY139" i="30"/>
  <c r="CY130" i="30"/>
  <c r="CY127" i="30"/>
  <c r="CY178" i="30"/>
  <c r="CY140" i="30"/>
  <c r="CY133" i="30"/>
  <c r="CY184" i="30"/>
  <c r="CY142" i="30"/>
  <c r="CY131" i="30"/>
  <c r="CY137" i="30"/>
  <c r="CY136" i="30"/>
  <c r="CY138" i="30"/>
  <c r="CY134" i="30"/>
  <c r="CY126" i="30"/>
  <c r="CY122" i="30"/>
  <c r="CY125" i="30"/>
  <c r="CY124" i="30"/>
  <c r="CY135" i="30"/>
  <c r="CY141" i="30"/>
  <c r="CY123" i="30"/>
  <c r="CY90" i="30"/>
  <c r="CY89" i="30"/>
  <c r="CY74" i="30"/>
  <c r="CY73" i="30"/>
  <c r="CY88" i="30"/>
  <c r="CY75" i="30"/>
  <c r="CY72" i="30"/>
  <c r="CY85" i="30"/>
  <c r="CY78" i="30"/>
  <c r="CY87" i="30"/>
  <c r="CY82" i="30"/>
  <c r="CY81" i="30"/>
  <c r="CY66" i="30"/>
  <c r="CY65" i="30"/>
  <c r="CY121" i="30"/>
  <c r="CY120" i="30"/>
  <c r="CY83" i="30"/>
  <c r="CY80" i="30"/>
  <c r="CY67" i="30"/>
  <c r="CY34" i="30"/>
  <c r="CY33" i="30"/>
  <c r="CY18" i="30"/>
  <c r="CY17" i="30"/>
  <c r="CY84" i="30"/>
  <c r="CY79" i="30"/>
  <c r="CY76" i="30"/>
  <c r="CY70" i="30"/>
  <c r="CY32" i="30"/>
  <c r="CY86" i="30"/>
  <c r="CY29" i="30"/>
  <c r="CY22" i="30"/>
  <c r="CY77" i="30"/>
  <c r="CY31" i="30"/>
  <c r="CY71" i="30"/>
  <c r="CY26" i="30"/>
  <c r="CY25" i="30"/>
  <c r="CY27" i="30"/>
  <c r="CY24" i="30"/>
  <c r="CY132" i="30"/>
  <c r="CY68" i="30"/>
  <c r="CY21" i="30"/>
  <c r="CY19" i="30"/>
  <c r="CY13" i="30"/>
  <c r="CY69" i="30"/>
  <c r="CY30" i="30"/>
  <c r="CY20" i="30"/>
  <c r="CY16" i="30"/>
  <c r="CY15" i="30"/>
  <c r="CY14" i="30"/>
  <c r="CY10" i="30"/>
  <c r="CY28" i="30"/>
  <c r="CY9" i="30"/>
  <c r="CY11" i="30"/>
  <c r="CY23" i="30"/>
  <c r="CY12" i="30"/>
  <c r="CY223" i="30"/>
  <c r="CY219" i="30"/>
  <c r="CY222" i="30"/>
  <c r="CY206" i="30"/>
  <c r="CY208" i="30"/>
  <c r="CY204" i="30"/>
  <c r="CY207" i="30"/>
  <c r="CY203" i="30"/>
  <c r="CY213" i="30"/>
  <c r="CY212" i="30"/>
  <c r="CY211" i="30"/>
  <c r="CY220" i="30"/>
  <c r="CY205" i="30"/>
  <c r="CY214" i="30"/>
  <c r="CY224" i="30"/>
  <c r="CY201" i="30"/>
  <c r="CY215" i="30"/>
  <c r="CY209" i="30"/>
  <c r="CY216" i="30"/>
  <c r="CY217" i="30"/>
  <c r="CY218" i="30"/>
  <c r="CY210" i="30"/>
  <c r="CY221" i="30"/>
  <c r="CY202" i="30"/>
  <c r="EB34" i="30"/>
  <c r="EE34" i="30"/>
  <c r="ED34" i="30"/>
  <c r="EA34" i="30"/>
  <c r="EC34" i="30"/>
  <c r="EQ34" i="30"/>
  <c r="EP34" i="30"/>
  <c r="EO34" i="30"/>
  <c r="EN34" i="30"/>
  <c r="EM34" i="30"/>
  <c r="EB144" i="30"/>
  <c r="EA144" i="30"/>
  <c r="EE144" i="30"/>
  <c r="ED144" i="30"/>
  <c r="EC144" i="30"/>
  <c r="ES198" i="30"/>
  <c r="EX198" i="30" s="1"/>
  <c r="ER198" i="30"/>
  <c r="ES89" i="30"/>
  <c r="ER89" i="30"/>
  <c r="EG143" i="30"/>
  <c r="EF143" i="30"/>
  <c r="EF199" i="30"/>
  <c r="EG199" i="30"/>
  <c r="EG88" i="30"/>
  <c r="EX88" i="30" s="1"/>
  <c r="EF88" i="30"/>
  <c r="ER143" i="30"/>
  <c r="ES143" i="30"/>
  <c r="ES33" i="30"/>
  <c r="ER33" i="30"/>
  <c r="EG33" i="30"/>
  <c r="EF33" i="30"/>
  <c r="EX142" i="30"/>
  <c r="EX32" i="30"/>
  <c r="EL200" i="30"/>
  <c r="AM174" i="30"/>
  <c r="CY174" i="30"/>
  <c r="AM119" i="30"/>
  <c r="DZ201" i="30"/>
  <c r="DZ145" i="30"/>
  <c r="CZ119" i="30"/>
  <c r="EL145" i="30"/>
  <c r="EL91" i="30"/>
  <c r="DZ90" i="30"/>
  <c r="CY64" i="30"/>
  <c r="EL35" i="30"/>
  <c r="DZ35" i="30"/>
  <c r="CZ8" i="30"/>
  <c r="EM35" i="30" l="1"/>
  <c r="EO35" i="30"/>
  <c r="EQ35" i="30"/>
  <c r="EP35" i="30"/>
  <c r="EN35" i="30"/>
  <c r="EE145" i="30"/>
  <c r="ED145" i="30"/>
  <c r="EA145" i="30"/>
  <c r="EC145" i="30"/>
  <c r="EB145" i="30"/>
  <c r="AN64" i="30"/>
  <c r="EE35" i="30"/>
  <c r="ED35" i="30"/>
  <c r="EC35" i="30"/>
  <c r="EB35" i="30"/>
  <c r="EA35" i="30"/>
  <c r="EA201" i="30"/>
  <c r="EE201" i="30"/>
  <c r="ED201" i="30"/>
  <c r="EC201" i="30"/>
  <c r="EB201" i="30"/>
  <c r="EM91" i="30"/>
  <c r="EO91" i="30"/>
  <c r="EQ91" i="30"/>
  <c r="EP91" i="30"/>
  <c r="EN91" i="30"/>
  <c r="EQ200" i="30"/>
  <c r="EP200" i="30"/>
  <c r="EO200" i="30"/>
  <c r="EN200" i="30"/>
  <c r="EM200" i="30"/>
  <c r="EE90" i="30"/>
  <c r="ED90" i="30"/>
  <c r="EA90" i="30"/>
  <c r="EC90" i="30"/>
  <c r="EB90" i="30"/>
  <c r="CZ194" i="30"/>
  <c r="CZ200" i="30"/>
  <c r="CZ199" i="30"/>
  <c r="CZ201" i="30"/>
  <c r="CZ198" i="30"/>
  <c r="CZ195" i="30"/>
  <c r="CZ197" i="30"/>
  <c r="CZ192" i="30"/>
  <c r="CZ191" i="30"/>
  <c r="CZ193" i="30"/>
  <c r="CZ190" i="30"/>
  <c r="CZ176" i="30"/>
  <c r="CZ175" i="30"/>
  <c r="CZ188" i="30"/>
  <c r="CZ177" i="30"/>
  <c r="CZ187" i="30"/>
  <c r="CZ180" i="30"/>
  <c r="CZ196" i="30"/>
  <c r="CZ189" i="30"/>
  <c r="CZ178" i="30"/>
  <c r="CZ179" i="30"/>
  <c r="CZ146" i="30"/>
  <c r="CZ143" i="30"/>
  <c r="CZ140" i="30"/>
  <c r="CZ186" i="30"/>
  <c r="CZ183" i="30"/>
  <c r="CZ142" i="30"/>
  <c r="CZ185" i="30"/>
  <c r="CZ181" i="30"/>
  <c r="CZ139" i="30"/>
  <c r="CZ130" i="30"/>
  <c r="CZ127" i="30"/>
  <c r="CZ133" i="30"/>
  <c r="CZ124" i="30"/>
  <c r="CZ184" i="30"/>
  <c r="CZ131" i="30"/>
  <c r="CZ145" i="30"/>
  <c r="CZ137" i="30"/>
  <c r="CZ136" i="30"/>
  <c r="CZ135" i="30"/>
  <c r="CZ144" i="30"/>
  <c r="CZ129" i="30"/>
  <c r="CZ128" i="30"/>
  <c r="CZ125" i="30"/>
  <c r="CZ141" i="30"/>
  <c r="CZ123" i="30"/>
  <c r="CZ138" i="30"/>
  <c r="CZ134" i="30"/>
  <c r="CZ132" i="30"/>
  <c r="CZ91" i="30"/>
  <c r="CZ88" i="30"/>
  <c r="CZ75" i="30"/>
  <c r="CZ72" i="30"/>
  <c r="CZ182" i="30"/>
  <c r="CZ126" i="30"/>
  <c r="CZ85" i="30"/>
  <c r="CZ78" i="30"/>
  <c r="CZ69" i="30"/>
  <c r="CZ87" i="30"/>
  <c r="CZ76" i="30"/>
  <c r="CZ82" i="30"/>
  <c r="CZ81" i="30"/>
  <c r="CZ121" i="30"/>
  <c r="CZ120" i="30"/>
  <c r="CZ83" i="30"/>
  <c r="CZ80" i="30"/>
  <c r="CZ67" i="30"/>
  <c r="CZ122" i="30"/>
  <c r="CZ86" i="30"/>
  <c r="CZ77" i="30"/>
  <c r="CZ70" i="30"/>
  <c r="CZ84" i="30"/>
  <c r="CZ79" i="30"/>
  <c r="CZ35" i="30"/>
  <c r="CZ32" i="30"/>
  <c r="CZ19" i="30"/>
  <c r="CZ16" i="30"/>
  <c r="CZ90" i="30"/>
  <c r="CZ29" i="30"/>
  <c r="CZ31" i="30"/>
  <c r="CZ71" i="30"/>
  <c r="CZ66" i="30"/>
  <c r="CZ65" i="30"/>
  <c r="CZ27" i="30"/>
  <c r="CZ24" i="30"/>
  <c r="CZ73" i="30"/>
  <c r="CZ68" i="30"/>
  <c r="CZ30" i="30"/>
  <c r="CZ74" i="30"/>
  <c r="CZ13" i="30"/>
  <c r="CZ89" i="30"/>
  <c r="CZ22" i="30"/>
  <c r="CZ11" i="30"/>
  <c r="CZ20" i="30"/>
  <c r="CZ18" i="30"/>
  <c r="CZ17" i="30"/>
  <c r="CZ34" i="30"/>
  <c r="CZ25" i="30"/>
  <c r="CZ23" i="30"/>
  <c r="CZ10" i="30"/>
  <c r="CZ26" i="30"/>
  <c r="CZ21" i="30"/>
  <c r="CZ15" i="30"/>
  <c r="CZ14" i="30"/>
  <c r="CZ33" i="30"/>
  <c r="CZ9" i="30"/>
  <c r="CZ12" i="30"/>
  <c r="CZ28" i="30"/>
  <c r="CZ224" i="30"/>
  <c r="CZ220" i="30"/>
  <c r="CZ209" i="30"/>
  <c r="CZ207" i="30"/>
  <c r="CZ206" i="30"/>
  <c r="CZ218" i="30"/>
  <c r="CZ213" i="30"/>
  <c r="CZ212" i="30"/>
  <c r="CZ215" i="30"/>
  <c r="CZ222" i="30"/>
  <c r="CZ208" i="30"/>
  <c r="CZ204" i="30"/>
  <c r="CZ219" i="30"/>
  <c r="CZ211" i="30"/>
  <c r="CZ214" i="30"/>
  <c r="CZ217" i="30"/>
  <c r="CZ216" i="30"/>
  <c r="CZ205" i="30"/>
  <c r="CZ223" i="30"/>
  <c r="CZ210" i="30"/>
  <c r="CZ221" i="30"/>
  <c r="CZ203" i="30"/>
  <c r="CZ202" i="30"/>
  <c r="EQ145" i="30"/>
  <c r="EO145" i="30"/>
  <c r="EP145" i="30"/>
  <c r="EN145" i="30"/>
  <c r="EM145" i="30"/>
  <c r="EF200" i="30"/>
  <c r="EG200" i="30"/>
  <c r="EG144" i="30"/>
  <c r="EF144" i="30"/>
  <c r="ES144" i="30"/>
  <c r="ER144" i="30"/>
  <c r="ES90" i="30"/>
  <c r="ER90" i="30"/>
  <c r="EF89" i="30"/>
  <c r="EG89" i="30"/>
  <c r="EX89" i="30" s="1"/>
  <c r="ES199" i="30"/>
  <c r="EX199" i="30" s="1"/>
  <c r="ER199" i="30"/>
  <c r="ES34" i="30"/>
  <c r="ER34" i="30"/>
  <c r="EG34" i="30"/>
  <c r="EF34" i="30"/>
  <c r="EX33" i="30"/>
  <c r="EX143" i="30"/>
  <c r="EL201" i="30"/>
  <c r="CZ174" i="30"/>
  <c r="AN174" i="30"/>
  <c r="AN119" i="30"/>
  <c r="DZ202" i="30"/>
  <c r="EL146" i="30"/>
  <c r="DZ146" i="30"/>
  <c r="DA119" i="30"/>
  <c r="DZ91" i="30"/>
  <c r="EL92" i="30"/>
  <c r="CZ64" i="30"/>
  <c r="EL36" i="30"/>
  <c r="DZ36" i="30"/>
  <c r="DA8" i="30"/>
  <c r="ED91" i="30" l="1"/>
  <c r="EC91" i="30"/>
  <c r="EB91" i="30"/>
  <c r="EA91" i="30"/>
  <c r="EE91" i="30"/>
  <c r="EO201" i="30"/>
  <c r="EN201" i="30"/>
  <c r="EM201" i="30"/>
  <c r="EQ201" i="30"/>
  <c r="EP201" i="30"/>
  <c r="EQ92" i="30"/>
  <c r="EP92" i="30"/>
  <c r="EO92" i="30"/>
  <c r="EN92" i="30"/>
  <c r="EM92" i="30"/>
  <c r="EB146" i="30"/>
  <c r="EA146" i="30"/>
  <c r="EE146" i="30"/>
  <c r="ED146" i="30"/>
  <c r="EC146" i="30"/>
  <c r="AO64" i="30"/>
  <c r="DA200" i="30"/>
  <c r="DA199" i="30"/>
  <c r="DA201" i="30"/>
  <c r="DA198" i="30"/>
  <c r="DA195" i="30"/>
  <c r="DA202" i="30"/>
  <c r="DA197" i="30"/>
  <c r="DA192" i="30"/>
  <c r="DA191" i="30"/>
  <c r="DA193" i="30"/>
  <c r="DA190" i="30"/>
  <c r="DA196" i="30"/>
  <c r="DA188" i="30"/>
  <c r="DA177" i="30"/>
  <c r="DA187" i="30"/>
  <c r="DA180" i="30"/>
  <c r="DA194" i="30"/>
  <c r="DA189" i="30"/>
  <c r="DA178" i="30"/>
  <c r="DA184" i="30"/>
  <c r="DA183" i="30"/>
  <c r="DA140" i="30"/>
  <c r="DA186" i="30"/>
  <c r="DA147" i="30"/>
  <c r="DA142" i="30"/>
  <c r="DA185" i="30"/>
  <c r="DA181" i="30"/>
  <c r="DA176" i="30"/>
  <c r="DA175" i="30"/>
  <c r="DA133" i="30"/>
  <c r="DA124" i="30"/>
  <c r="DA131" i="30"/>
  <c r="DA126" i="30"/>
  <c r="DA145" i="30"/>
  <c r="DA137" i="30"/>
  <c r="DA136" i="30"/>
  <c r="DA143" i="30"/>
  <c r="DA135" i="30"/>
  <c r="DA182" i="30"/>
  <c r="DA141" i="30"/>
  <c r="DA132" i="30"/>
  <c r="DA146" i="30"/>
  <c r="DA139" i="30"/>
  <c r="DA130" i="30"/>
  <c r="DA144" i="30"/>
  <c r="DA127" i="30"/>
  <c r="DA123" i="30"/>
  <c r="DA179" i="30"/>
  <c r="DA138" i="30"/>
  <c r="DA134" i="30"/>
  <c r="DA121" i="30"/>
  <c r="DA120" i="30"/>
  <c r="DA85" i="30"/>
  <c r="DA78" i="30"/>
  <c r="DA69" i="30"/>
  <c r="DA125" i="30"/>
  <c r="DA92" i="30"/>
  <c r="DA87" i="30"/>
  <c r="DA76" i="30"/>
  <c r="DA71" i="30"/>
  <c r="DA128" i="30"/>
  <c r="DA82" i="30"/>
  <c r="DA81" i="30"/>
  <c r="DA83" i="30"/>
  <c r="DA80" i="30"/>
  <c r="DA122" i="30"/>
  <c r="DA86" i="30"/>
  <c r="DA77" i="30"/>
  <c r="DA70" i="30"/>
  <c r="DA84" i="30"/>
  <c r="DA79" i="30"/>
  <c r="DA68" i="30"/>
  <c r="DA90" i="30"/>
  <c r="DA29" i="30"/>
  <c r="DA22" i="30"/>
  <c r="DA129" i="30"/>
  <c r="DA36" i="30"/>
  <c r="DA31" i="30"/>
  <c r="DA26" i="30"/>
  <c r="DA25" i="30"/>
  <c r="DA91" i="30"/>
  <c r="DA66" i="30"/>
  <c r="DA65" i="30"/>
  <c r="DA73" i="30"/>
  <c r="DA67" i="30"/>
  <c r="DA30" i="30"/>
  <c r="DA21" i="30"/>
  <c r="DA88" i="30"/>
  <c r="DA74" i="30"/>
  <c r="DA28" i="30"/>
  <c r="DA23" i="30"/>
  <c r="DA13" i="30"/>
  <c r="DA72" i="30"/>
  <c r="DA33" i="30"/>
  <c r="DA15" i="30"/>
  <c r="DA10" i="30"/>
  <c r="DA9" i="30"/>
  <c r="DA75" i="30"/>
  <c r="DA17" i="30"/>
  <c r="DA89" i="30"/>
  <c r="DA34" i="30"/>
  <c r="DA19" i="30"/>
  <c r="DA35" i="30"/>
  <c r="DA32" i="30"/>
  <c r="DA20" i="30"/>
  <c r="DA18" i="30"/>
  <c r="DA24" i="30"/>
  <c r="DA16" i="30"/>
  <c r="DA27" i="30"/>
  <c r="DA14" i="30"/>
  <c r="DA12" i="30"/>
  <c r="DA11" i="30"/>
  <c r="DA223" i="30"/>
  <c r="DA211" i="30"/>
  <c r="DA213" i="30"/>
  <c r="DA214" i="30"/>
  <c r="DA216" i="30"/>
  <c r="DA210" i="30"/>
  <c r="DA209" i="30"/>
  <c r="DA217" i="30"/>
  <c r="DA219" i="30"/>
  <c r="DA215" i="30"/>
  <c r="DA205" i="30"/>
  <c r="DA204" i="30"/>
  <c r="DA218" i="30"/>
  <c r="DA224" i="30"/>
  <c r="DA220" i="30"/>
  <c r="DA207" i="30"/>
  <c r="DA203" i="30"/>
  <c r="DA206" i="30"/>
  <c r="DA222" i="30"/>
  <c r="DA221" i="30"/>
  <c r="DA208" i="30"/>
  <c r="DA212" i="30"/>
  <c r="EB36" i="30"/>
  <c r="EA36" i="30"/>
  <c r="EE36" i="30"/>
  <c r="ED36" i="30"/>
  <c r="EC36" i="30"/>
  <c r="EQ36" i="30"/>
  <c r="EP36" i="30"/>
  <c r="EM36" i="30"/>
  <c r="EO36" i="30"/>
  <c r="EN36" i="30"/>
  <c r="EQ146" i="30"/>
  <c r="EP146" i="30"/>
  <c r="EO146" i="30"/>
  <c r="EN146" i="30"/>
  <c r="EM146" i="30"/>
  <c r="EC202" i="30"/>
  <c r="EB202" i="30"/>
  <c r="EE202" i="30"/>
  <c r="ED202" i="30"/>
  <c r="EA202" i="30"/>
  <c r="ER145" i="30"/>
  <c r="ES145" i="30"/>
  <c r="EG90" i="30"/>
  <c r="EX90" i="30" s="1"/>
  <c r="EF90" i="30"/>
  <c r="ES200" i="30"/>
  <c r="EX200" i="30" s="1"/>
  <c r="ER200" i="30"/>
  <c r="EF201" i="30"/>
  <c r="EG201" i="30"/>
  <c r="ES91" i="30"/>
  <c r="ER91" i="30"/>
  <c r="EG145" i="30"/>
  <c r="EF145" i="30"/>
  <c r="ER35" i="30"/>
  <c r="ES35" i="30"/>
  <c r="EG35" i="30"/>
  <c r="EF35" i="30"/>
  <c r="EX34" i="30"/>
  <c r="EX144" i="30"/>
  <c r="EL202" i="30"/>
  <c r="AO174" i="30"/>
  <c r="DA174" i="30"/>
  <c r="AO119" i="30"/>
  <c r="DZ203" i="30"/>
  <c r="DZ147" i="30"/>
  <c r="EL147" i="30"/>
  <c r="DB119" i="30"/>
  <c r="EL93" i="30"/>
  <c r="DZ92" i="30"/>
  <c r="DA64" i="30"/>
  <c r="EL37" i="30"/>
  <c r="DZ37" i="30"/>
  <c r="DB8" i="30"/>
  <c r="EQ147" i="30" l="1"/>
  <c r="EO147" i="30"/>
  <c r="EN147" i="30"/>
  <c r="EM147" i="30"/>
  <c r="EP147" i="30"/>
  <c r="DB201" i="30"/>
  <c r="DB198" i="30"/>
  <c r="DB195" i="30"/>
  <c r="DB188" i="30"/>
  <c r="DB202" i="30"/>
  <c r="DB197" i="30"/>
  <c r="DB193" i="30"/>
  <c r="DB190" i="30"/>
  <c r="DB203" i="30"/>
  <c r="DB196" i="30"/>
  <c r="DB194" i="30"/>
  <c r="DB189" i="30"/>
  <c r="DB187" i="30"/>
  <c r="DB180" i="30"/>
  <c r="DB199" i="30"/>
  <c r="DB191" i="30"/>
  <c r="DB178" i="30"/>
  <c r="DB184" i="30"/>
  <c r="DB183" i="30"/>
  <c r="DB185" i="30"/>
  <c r="DB182" i="30"/>
  <c r="DB186" i="30"/>
  <c r="DB147" i="30"/>
  <c r="DB142" i="30"/>
  <c r="DB192" i="30"/>
  <c r="DB181" i="30"/>
  <c r="DB176" i="30"/>
  <c r="DB175" i="30"/>
  <c r="DB200" i="30"/>
  <c r="DB177" i="30"/>
  <c r="DB145" i="30"/>
  <c r="DB144" i="30"/>
  <c r="DB148" i="30"/>
  <c r="DB131" i="30"/>
  <c r="DB126" i="30"/>
  <c r="DB140" i="30"/>
  <c r="DB137" i="30"/>
  <c r="DB136" i="30"/>
  <c r="DB143" i="30"/>
  <c r="DB135" i="30"/>
  <c r="DB141" i="30"/>
  <c r="DB132" i="30"/>
  <c r="DB179" i="30"/>
  <c r="DB138" i="30"/>
  <c r="DB134" i="30"/>
  <c r="DB133" i="30"/>
  <c r="DB130" i="30"/>
  <c r="DB124" i="30"/>
  <c r="DB123" i="30"/>
  <c r="DB146" i="30"/>
  <c r="DB121" i="30"/>
  <c r="DB120" i="30"/>
  <c r="DB128" i="30"/>
  <c r="DB122" i="30"/>
  <c r="DB139" i="30"/>
  <c r="DB125" i="30"/>
  <c r="DB92" i="30"/>
  <c r="DB87" i="30"/>
  <c r="DB76" i="30"/>
  <c r="DB71" i="30"/>
  <c r="DB127" i="30"/>
  <c r="DB82" i="30"/>
  <c r="DB81" i="30"/>
  <c r="DB66" i="30"/>
  <c r="DB65" i="30"/>
  <c r="DB83" i="30"/>
  <c r="DB80" i="30"/>
  <c r="DB93" i="30"/>
  <c r="DB86" i="30"/>
  <c r="DB84" i="30"/>
  <c r="DB79" i="30"/>
  <c r="DB68" i="30"/>
  <c r="DB90" i="30"/>
  <c r="DB89" i="30"/>
  <c r="DB74" i="30"/>
  <c r="DB73" i="30"/>
  <c r="DB129" i="30"/>
  <c r="DB70" i="30"/>
  <c r="DB36" i="30"/>
  <c r="DB31" i="30"/>
  <c r="DB20" i="30"/>
  <c r="DB15" i="30"/>
  <c r="DB85" i="30"/>
  <c r="DB91" i="30"/>
  <c r="DB77" i="30"/>
  <c r="DB27" i="30"/>
  <c r="DB24" i="30"/>
  <c r="DB67" i="30"/>
  <c r="DB37" i="30"/>
  <c r="DB30" i="30"/>
  <c r="DB88" i="30"/>
  <c r="DB28" i="30"/>
  <c r="DB23" i="30"/>
  <c r="DB78" i="30"/>
  <c r="DB72" i="30"/>
  <c r="DB34" i="30"/>
  <c r="DB33" i="30"/>
  <c r="DB32" i="30"/>
  <c r="DB21" i="30"/>
  <c r="DB19" i="30"/>
  <c r="DB69" i="30"/>
  <c r="DB26" i="30"/>
  <c r="DB25" i="30"/>
  <c r="DB16" i="30"/>
  <c r="DB11" i="30"/>
  <c r="DB35" i="30"/>
  <c r="DB12" i="30"/>
  <c r="DB22" i="30"/>
  <c r="DB17" i="30"/>
  <c r="DB75" i="30"/>
  <c r="DB29" i="30"/>
  <c r="DB10" i="30"/>
  <c r="DB14" i="30"/>
  <c r="DB13" i="30"/>
  <c r="DB9" i="30"/>
  <c r="DB18" i="30"/>
  <c r="DB221" i="30"/>
  <c r="DB207" i="30"/>
  <c r="DB210" i="30"/>
  <c r="DB208" i="30"/>
  <c r="DB204" i="30"/>
  <c r="DB218" i="30"/>
  <c r="DB216" i="30"/>
  <c r="DB215" i="30"/>
  <c r="DB222" i="30"/>
  <c r="DB206" i="30"/>
  <c r="DB205" i="30"/>
  <c r="DB224" i="30"/>
  <c r="DB220" i="30"/>
  <c r="DB219" i="30"/>
  <c r="DB211" i="30"/>
  <c r="DB209" i="30"/>
  <c r="DB217" i="30"/>
  <c r="DB212" i="30"/>
  <c r="DB223" i="30"/>
  <c r="DB213" i="30"/>
  <c r="DB214" i="30"/>
  <c r="EE37" i="30"/>
  <c r="ED37" i="30"/>
  <c r="EC37" i="30"/>
  <c r="EA37" i="30"/>
  <c r="EB37" i="30"/>
  <c r="EA147" i="30"/>
  <c r="EE147" i="30"/>
  <c r="ED147" i="30"/>
  <c r="EC147" i="30"/>
  <c r="EB147" i="30"/>
  <c r="EM37" i="30"/>
  <c r="EO37" i="30"/>
  <c r="EQ37" i="30"/>
  <c r="EP37" i="30"/>
  <c r="EN37" i="30"/>
  <c r="EE203" i="30"/>
  <c r="ED203" i="30"/>
  <c r="EC203" i="30"/>
  <c r="EB203" i="30"/>
  <c r="EA203" i="30"/>
  <c r="AP64" i="30"/>
  <c r="EA92" i="30"/>
  <c r="EE92" i="30"/>
  <c r="ED92" i="30"/>
  <c r="EC92" i="30"/>
  <c r="EB92" i="30"/>
  <c r="EM93" i="30"/>
  <c r="EO93" i="30"/>
  <c r="EN93" i="30"/>
  <c r="EQ93" i="30"/>
  <c r="EP93" i="30"/>
  <c r="EQ202" i="30"/>
  <c r="EP202" i="30"/>
  <c r="EM202" i="30"/>
  <c r="EO202" i="30"/>
  <c r="EN202" i="30"/>
  <c r="ES92" i="30"/>
  <c r="ER92" i="30"/>
  <c r="ES146" i="30"/>
  <c r="ER146" i="30"/>
  <c r="EF202" i="30"/>
  <c r="EG202" i="30"/>
  <c r="ES201" i="30"/>
  <c r="EX201" i="30" s="1"/>
  <c r="ER201" i="30"/>
  <c r="EF91" i="30"/>
  <c r="EG91" i="30"/>
  <c r="EX91" i="30" s="1"/>
  <c r="EG146" i="30"/>
  <c r="EF146" i="30"/>
  <c r="ES36" i="30"/>
  <c r="ER36" i="30"/>
  <c r="EG36" i="30"/>
  <c r="EF36" i="30"/>
  <c r="EX145" i="30"/>
  <c r="EX35" i="30"/>
  <c r="EL203" i="30"/>
  <c r="DB174" i="30"/>
  <c r="AP174" i="30"/>
  <c r="AP119" i="30"/>
  <c r="DZ204" i="30"/>
  <c r="DZ148" i="30"/>
  <c r="DC119" i="30"/>
  <c r="EL148" i="30"/>
  <c r="EL94" i="30"/>
  <c r="DZ93" i="30"/>
  <c r="DB64" i="30"/>
  <c r="EL38" i="30"/>
  <c r="DZ38" i="30"/>
  <c r="DC8" i="30"/>
  <c r="ED93" i="30" l="1"/>
  <c r="EC93" i="30"/>
  <c r="EA93" i="30"/>
  <c r="EB93" i="30"/>
  <c r="EE93" i="30"/>
  <c r="EQ94" i="30"/>
  <c r="EP94" i="30"/>
  <c r="EO94" i="30"/>
  <c r="EN94" i="30"/>
  <c r="EM94" i="30"/>
  <c r="EO203" i="30"/>
  <c r="EN203" i="30"/>
  <c r="EM203" i="30"/>
  <c r="EQ203" i="30"/>
  <c r="EP203" i="30"/>
  <c r="EQ148" i="30"/>
  <c r="EP148" i="30"/>
  <c r="EO148" i="30"/>
  <c r="EN148" i="30"/>
  <c r="EM148" i="30"/>
  <c r="DC204" i="30"/>
  <c r="DC195" i="30"/>
  <c r="DC202" i="30"/>
  <c r="DC197" i="30"/>
  <c r="DC192" i="30"/>
  <c r="DC191" i="30"/>
  <c r="DC203" i="30"/>
  <c r="DC196" i="30"/>
  <c r="DC194" i="30"/>
  <c r="DC189" i="30"/>
  <c r="DC200" i="30"/>
  <c r="DC199" i="30"/>
  <c r="DC178" i="30"/>
  <c r="DC193" i="30"/>
  <c r="DC184" i="30"/>
  <c r="DC183" i="30"/>
  <c r="DC185" i="30"/>
  <c r="DC182" i="30"/>
  <c r="DC201" i="30"/>
  <c r="DC179" i="30"/>
  <c r="DC198" i="30"/>
  <c r="DC186" i="30"/>
  <c r="DC180" i="30"/>
  <c r="DC138" i="30"/>
  <c r="DC181" i="30"/>
  <c r="DC148" i="30"/>
  <c r="DC187" i="30"/>
  <c r="DC176" i="30"/>
  <c r="DC175" i="30"/>
  <c r="DC190" i="30"/>
  <c r="DC177" i="30"/>
  <c r="DC146" i="30"/>
  <c r="DC143" i="30"/>
  <c r="DC140" i="30"/>
  <c r="DC137" i="30"/>
  <c r="DC136" i="30"/>
  <c r="DC145" i="30"/>
  <c r="DC135" i="30"/>
  <c r="DC142" i="30"/>
  <c r="DC141" i="30"/>
  <c r="DC132" i="30"/>
  <c r="DC188" i="30"/>
  <c r="DC147" i="30"/>
  <c r="DC134" i="30"/>
  <c r="DC129" i="30"/>
  <c r="DC128" i="30"/>
  <c r="DC149" i="30"/>
  <c r="DC131" i="30"/>
  <c r="DC123" i="30"/>
  <c r="DC133" i="30"/>
  <c r="DC122" i="30"/>
  <c r="DC139" i="30"/>
  <c r="DC125" i="30"/>
  <c r="DC127" i="30"/>
  <c r="DC126" i="30"/>
  <c r="DC82" i="30"/>
  <c r="DC81" i="30"/>
  <c r="DC66" i="30"/>
  <c r="DC65" i="30"/>
  <c r="DC124" i="30"/>
  <c r="DC83" i="30"/>
  <c r="DC80" i="30"/>
  <c r="DC67" i="30"/>
  <c r="DC93" i="30"/>
  <c r="DC86" i="30"/>
  <c r="DC77" i="30"/>
  <c r="DC144" i="30"/>
  <c r="DC130" i="30"/>
  <c r="DC121" i="30"/>
  <c r="DC120" i="30"/>
  <c r="DC84" i="30"/>
  <c r="DC79" i="30"/>
  <c r="DC90" i="30"/>
  <c r="DC89" i="30"/>
  <c r="DC74" i="30"/>
  <c r="DC73" i="30"/>
  <c r="DC91" i="30"/>
  <c r="DC88" i="30"/>
  <c r="DC75" i="30"/>
  <c r="DC72" i="30"/>
  <c r="DC85" i="30"/>
  <c r="DC76" i="30"/>
  <c r="DC26" i="30"/>
  <c r="DC25" i="30"/>
  <c r="DC94" i="30"/>
  <c r="DC71" i="30"/>
  <c r="DC37" i="30"/>
  <c r="DC30" i="30"/>
  <c r="DC87" i="30"/>
  <c r="DC28" i="30"/>
  <c r="DC78" i="30"/>
  <c r="DC68" i="30"/>
  <c r="DC34" i="30"/>
  <c r="DC33" i="30"/>
  <c r="DC18" i="30"/>
  <c r="DC17" i="30"/>
  <c r="DC92" i="30"/>
  <c r="DC69" i="30"/>
  <c r="DC35" i="30"/>
  <c r="DC32" i="30"/>
  <c r="DC10" i="30"/>
  <c r="DC9" i="30"/>
  <c r="DC27" i="30"/>
  <c r="DC24" i="30"/>
  <c r="DC14" i="30"/>
  <c r="DC31" i="30"/>
  <c r="DC38" i="30"/>
  <c r="DC36" i="30"/>
  <c r="DC29" i="30"/>
  <c r="DC23" i="30"/>
  <c r="DC16" i="30"/>
  <c r="DC22" i="30"/>
  <c r="DC21" i="30"/>
  <c r="DC15" i="30"/>
  <c r="DC13" i="30"/>
  <c r="DC12" i="30"/>
  <c r="DC70" i="30"/>
  <c r="DC20" i="30"/>
  <c r="DC11" i="30"/>
  <c r="DC19" i="30"/>
  <c r="DC215" i="30"/>
  <c r="DC207" i="30"/>
  <c r="DC216" i="30"/>
  <c r="DC206" i="30"/>
  <c r="DC222" i="30"/>
  <c r="DC205" i="30"/>
  <c r="DC217" i="30"/>
  <c r="DC219" i="30"/>
  <c r="DC218" i="30"/>
  <c r="DC224" i="30"/>
  <c r="DC220" i="30"/>
  <c r="DC223" i="30"/>
  <c r="DC211" i="30"/>
  <c r="DC209" i="30"/>
  <c r="DC221" i="30"/>
  <c r="DC212" i="30"/>
  <c r="DC210" i="30"/>
  <c r="DC213" i="30"/>
  <c r="DC214" i="30"/>
  <c r="DC208" i="30"/>
  <c r="EB38" i="30"/>
  <c r="EA38" i="30"/>
  <c r="EE38" i="30"/>
  <c r="ED38" i="30"/>
  <c r="EC38" i="30"/>
  <c r="EA148" i="30"/>
  <c r="EB148" i="30"/>
  <c r="EE148" i="30"/>
  <c r="ED148" i="30"/>
  <c r="EC148" i="30"/>
  <c r="AQ64" i="30"/>
  <c r="EQ38" i="30"/>
  <c r="EP38" i="30"/>
  <c r="EO38" i="30"/>
  <c r="EN38" i="30"/>
  <c r="EM38" i="30"/>
  <c r="EC204" i="30"/>
  <c r="EB204" i="30"/>
  <c r="EA204" i="30"/>
  <c r="EE204" i="30"/>
  <c r="ED204" i="30"/>
  <c r="EG92" i="30"/>
  <c r="EX92" i="30" s="1"/>
  <c r="EF92" i="30"/>
  <c r="EG147" i="30"/>
  <c r="EF147" i="30"/>
  <c r="ES202" i="30"/>
  <c r="EX202" i="30" s="1"/>
  <c r="ER202" i="30"/>
  <c r="EF203" i="30"/>
  <c r="EG203" i="30"/>
  <c r="ES93" i="30"/>
  <c r="ER93" i="30"/>
  <c r="ER147" i="30"/>
  <c r="ES147" i="30"/>
  <c r="ES37" i="30"/>
  <c r="ER37" i="30"/>
  <c r="EG37" i="30"/>
  <c r="EF37" i="30"/>
  <c r="EX146" i="30"/>
  <c r="EX36" i="30"/>
  <c r="EL204" i="30"/>
  <c r="AQ174" i="30"/>
  <c r="DC174" i="30"/>
  <c r="AQ119" i="30"/>
  <c r="DZ205" i="30"/>
  <c r="DZ149" i="30"/>
  <c r="EL149" i="30"/>
  <c r="DD119" i="30"/>
  <c r="DZ94" i="30"/>
  <c r="EL95" i="30"/>
  <c r="DC64" i="30"/>
  <c r="EL39" i="30"/>
  <c r="DZ39" i="30"/>
  <c r="DD8" i="30"/>
  <c r="EO95" i="30" l="1"/>
  <c r="EM95" i="30"/>
  <c r="EQ95" i="30"/>
  <c r="EP95" i="30"/>
  <c r="EN95" i="30"/>
  <c r="EA94" i="30"/>
  <c r="EE94" i="30"/>
  <c r="ED94" i="30"/>
  <c r="EC94" i="30"/>
  <c r="EB94" i="30"/>
  <c r="EM204" i="30"/>
  <c r="EQ204" i="30"/>
  <c r="EP204" i="30"/>
  <c r="EO204" i="30"/>
  <c r="EN204" i="30"/>
  <c r="DD202" i="30"/>
  <c r="DD197" i="30"/>
  <c r="DD192" i="30"/>
  <c r="DD191" i="30"/>
  <c r="DD193" i="30"/>
  <c r="DD190" i="30"/>
  <c r="DD203" i="30"/>
  <c r="DD196" i="30"/>
  <c r="DD205" i="30"/>
  <c r="DD194" i="30"/>
  <c r="DD189" i="30"/>
  <c r="DD200" i="30"/>
  <c r="DD199" i="30"/>
  <c r="DD201" i="30"/>
  <c r="DD198" i="30"/>
  <c r="DD184" i="30"/>
  <c r="DD183" i="30"/>
  <c r="DD185" i="30"/>
  <c r="DD182" i="30"/>
  <c r="DD179" i="30"/>
  <c r="DD204" i="30"/>
  <c r="DD186" i="30"/>
  <c r="DD181" i="30"/>
  <c r="DD180" i="30"/>
  <c r="DD138" i="30"/>
  <c r="DD148" i="30"/>
  <c r="DD141" i="30"/>
  <c r="DD187" i="30"/>
  <c r="DD176" i="30"/>
  <c r="DD175" i="30"/>
  <c r="DD150" i="30"/>
  <c r="DD195" i="30"/>
  <c r="DD177" i="30"/>
  <c r="DD178" i="30"/>
  <c r="DD149" i="30"/>
  <c r="DD145" i="30"/>
  <c r="DD135" i="30"/>
  <c r="DD143" i="30"/>
  <c r="DD142" i="30"/>
  <c r="DD132" i="30"/>
  <c r="DD125" i="30"/>
  <c r="DD188" i="30"/>
  <c r="DD147" i="30"/>
  <c r="DD134" i="30"/>
  <c r="DD129" i="30"/>
  <c r="DD128" i="30"/>
  <c r="DD144" i="30"/>
  <c r="DD139" i="30"/>
  <c r="DD130" i="30"/>
  <c r="DD140" i="30"/>
  <c r="DD137" i="30"/>
  <c r="DD136" i="30"/>
  <c r="DD146" i="30"/>
  <c r="DD133" i="30"/>
  <c r="DD122" i="30"/>
  <c r="DD127" i="30"/>
  <c r="DD126" i="30"/>
  <c r="DD131" i="30"/>
  <c r="DD124" i="30"/>
  <c r="DD83" i="30"/>
  <c r="DD80" i="30"/>
  <c r="DD67" i="30"/>
  <c r="DD123" i="30"/>
  <c r="DD93" i="30"/>
  <c r="DD86" i="30"/>
  <c r="DD77" i="30"/>
  <c r="DD70" i="30"/>
  <c r="DD121" i="30"/>
  <c r="DD120" i="30"/>
  <c r="DD95" i="30"/>
  <c r="DD84" i="30"/>
  <c r="DD79" i="30"/>
  <c r="DD90" i="30"/>
  <c r="DD89" i="30"/>
  <c r="DD91" i="30"/>
  <c r="DD88" i="30"/>
  <c r="DD75" i="30"/>
  <c r="DD72" i="30"/>
  <c r="DD94" i="30"/>
  <c r="DD85" i="30"/>
  <c r="DD78" i="30"/>
  <c r="DD69" i="30"/>
  <c r="DD27" i="30"/>
  <c r="DD24" i="30"/>
  <c r="DD71" i="30"/>
  <c r="DD37" i="30"/>
  <c r="DD30" i="30"/>
  <c r="DD87" i="30"/>
  <c r="DD66" i="30"/>
  <c r="DD65" i="30"/>
  <c r="DD39" i="30"/>
  <c r="DD28" i="30"/>
  <c r="DD23" i="30"/>
  <c r="DD73" i="30"/>
  <c r="DD68" i="30"/>
  <c r="DD34" i="30"/>
  <c r="DD33" i="30"/>
  <c r="DD92" i="30"/>
  <c r="DD74" i="30"/>
  <c r="DD35" i="30"/>
  <c r="DD32" i="30"/>
  <c r="DD19" i="30"/>
  <c r="DD16" i="30"/>
  <c r="DD38" i="30"/>
  <c r="DD29" i="30"/>
  <c r="DD22" i="30"/>
  <c r="DD36" i="30"/>
  <c r="DD15" i="30"/>
  <c r="DD11" i="30"/>
  <c r="DD20" i="30"/>
  <c r="DD17" i="30"/>
  <c r="DD12" i="30"/>
  <c r="DD82" i="30"/>
  <c r="DD76" i="30"/>
  <c r="DD26" i="30"/>
  <c r="DD21" i="30"/>
  <c r="DD18" i="30"/>
  <c r="DD81" i="30"/>
  <c r="DD25" i="30"/>
  <c r="DD14" i="30"/>
  <c r="DD10" i="30"/>
  <c r="DD13" i="30"/>
  <c r="DD31" i="30"/>
  <c r="DD9" i="30"/>
  <c r="DD212" i="30"/>
  <c r="DD208" i="30"/>
  <c r="DD221" i="30"/>
  <c r="DD210" i="30"/>
  <c r="DD219" i="30"/>
  <c r="DD211" i="30"/>
  <c r="DD218" i="30"/>
  <c r="DD213" i="30"/>
  <c r="DD216" i="30"/>
  <c r="DD223" i="30"/>
  <c r="DD222" i="30"/>
  <c r="DD206" i="30"/>
  <c r="DD209" i="30"/>
  <c r="DD220" i="30"/>
  <c r="DD207" i="30"/>
  <c r="DD224" i="30"/>
  <c r="DD217" i="30"/>
  <c r="DD215" i="30"/>
  <c r="DD214" i="30"/>
  <c r="AR64" i="30"/>
  <c r="EE39" i="30"/>
  <c r="EA39" i="30"/>
  <c r="ED39" i="30"/>
  <c r="EC39" i="30"/>
  <c r="EB39" i="30"/>
  <c r="EM149" i="30"/>
  <c r="EQ149" i="30"/>
  <c r="EO149" i="30"/>
  <c r="EP149" i="30"/>
  <c r="EN149" i="30"/>
  <c r="EO39" i="30"/>
  <c r="EM39" i="30"/>
  <c r="EQ39" i="30"/>
  <c r="EP39" i="30"/>
  <c r="EN39" i="30"/>
  <c r="EE149" i="30"/>
  <c r="ED149" i="30"/>
  <c r="EC149" i="30"/>
  <c r="EB149" i="30"/>
  <c r="EA149" i="30"/>
  <c r="EE205" i="30"/>
  <c r="ED205" i="30"/>
  <c r="EC205" i="30"/>
  <c r="EA205" i="30"/>
  <c r="EB205" i="30"/>
  <c r="EF204" i="30"/>
  <c r="EG204" i="30"/>
  <c r="ES94" i="30"/>
  <c r="ER94" i="30"/>
  <c r="ES148" i="30"/>
  <c r="ER148" i="30"/>
  <c r="ES203" i="30"/>
  <c r="EX203" i="30" s="1"/>
  <c r="ER203" i="30"/>
  <c r="EG148" i="30"/>
  <c r="EF148" i="30"/>
  <c r="EG93" i="30"/>
  <c r="EX93" i="30" s="1"/>
  <c r="EF93" i="30"/>
  <c r="ES38" i="30"/>
  <c r="ER38" i="30"/>
  <c r="EG38" i="30"/>
  <c r="EF38" i="30"/>
  <c r="EX147" i="30"/>
  <c r="EX37" i="30"/>
  <c r="EL205" i="30"/>
  <c r="DD174" i="30"/>
  <c r="AR174" i="30"/>
  <c r="AR119" i="30"/>
  <c r="DZ206" i="30"/>
  <c r="DE119" i="30"/>
  <c r="DZ150" i="30"/>
  <c r="EL150" i="30"/>
  <c r="EL96" i="30"/>
  <c r="DZ95" i="30"/>
  <c r="DD64" i="30"/>
  <c r="EL40" i="30"/>
  <c r="DZ40" i="30"/>
  <c r="DE8" i="30"/>
  <c r="EQ40" i="30" l="1"/>
  <c r="EP40" i="30"/>
  <c r="EO40" i="30"/>
  <c r="EN40" i="30"/>
  <c r="EM40" i="30"/>
  <c r="EA95" i="30"/>
  <c r="ED95" i="30"/>
  <c r="EC95" i="30"/>
  <c r="EB95" i="30"/>
  <c r="EE95" i="30"/>
  <c r="DE206" i="30"/>
  <c r="DE193" i="30"/>
  <c r="DE190" i="30"/>
  <c r="DE203" i="30"/>
  <c r="DE196" i="30"/>
  <c r="DE205" i="30"/>
  <c r="DE194" i="30"/>
  <c r="DE200" i="30"/>
  <c r="DE199" i="30"/>
  <c r="DE201" i="30"/>
  <c r="DE198" i="30"/>
  <c r="DE204" i="30"/>
  <c r="DE195" i="30"/>
  <c r="DE188" i="30"/>
  <c r="DE202" i="30"/>
  <c r="DE191" i="30"/>
  <c r="DE185" i="30"/>
  <c r="DE182" i="30"/>
  <c r="DE189" i="30"/>
  <c r="DE179" i="30"/>
  <c r="DE186" i="30"/>
  <c r="DE181" i="30"/>
  <c r="DE176" i="30"/>
  <c r="DE175" i="30"/>
  <c r="DE192" i="30"/>
  <c r="DE148" i="30"/>
  <c r="DE141" i="30"/>
  <c r="DE197" i="30"/>
  <c r="DE187" i="30"/>
  <c r="DE183" i="30"/>
  <c r="DE150" i="30"/>
  <c r="DE139" i="30"/>
  <c r="DE177" i="30"/>
  <c r="DE145" i="30"/>
  <c r="DE144" i="30"/>
  <c r="DE178" i="30"/>
  <c r="DE184" i="30"/>
  <c r="DE147" i="30"/>
  <c r="DE143" i="30"/>
  <c r="DE142" i="30"/>
  <c r="DE132" i="30"/>
  <c r="DE125" i="30"/>
  <c r="DE151" i="30"/>
  <c r="DE134" i="30"/>
  <c r="DE123" i="30"/>
  <c r="DE138" i="30"/>
  <c r="DE130" i="30"/>
  <c r="DE146" i="30"/>
  <c r="DE133" i="30"/>
  <c r="DE180" i="30"/>
  <c r="DE135" i="30"/>
  <c r="DE140" i="30"/>
  <c r="DE121" i="30"/>
  <c r="DE120" i="30"/>
  <c r="DE149" i="30"/>
  <c r="DE137" i="30"/>
  <c r="DE136" i="30"/>
  <c r="DE122" i="30"/>
  <c r="DE128" i="30"/>
  <c r="DE127" i="30"/>
  <c r="DE126" i="30"/>
  <c r="DE131" i="30"/>
  <c r="DE129" i="30"/>
  <c r="DE124" i="30"/>
  <c r="DE93" i="30"/>
  <c r="DE86" i="30"/>
  <c r="DE77" i="30"/>
  <c r="DE70" i="30"/>
  <c r="DE95" i="30"/>
  <c r="DE84" i="30"/>
  <c r="DE79" i="30"/>
  <c r="DE68" i="30"/>
  <c r="DE90" i="30"/>
  <c r="DE89" i="30"/>
  <c r="DE74" i="30"/>
  <c r="DE73" i="30"/>
  <c r="DE91" i="30"/>
  <c r="DE88" i="30"/>
  <c r="DE94" i="30"/>
  <c r="DE85" i="30"/>
  <c r="DE78" i="30"/>
  <c r="DE69" i="30"/>
  <c r="DE92" i="30"/>
  <c r="DE87" i="30"/>
  <c r="DE76" i="30"/>
  <c r="DE71" i="30"/>
  <c r="DE37" i="30"/>
  <c r="DE30" i="30"/>
  <c r="DE21" i="30"/>
  <c r="DE66" i="30"/>
  <c r="DE65" i="30"/>
  <c r="DE39" i="30"/>
  <c r="DE28" i="30"/>
  <c r="DE67" i="30"/>
  <c r="DE34" i="30"/>
  <c r="DE33" i="30"/>
  <c r="DE96" i="30"/>
  <c r="DE35" i="30"/>
  <c r="DE32" i="30"/>
  <c r="DE72" i="30"/>
  <c r="DE38" i="30"/>
  <c r="DE29" i="30"/>
  <c r="DE22" i="30"/>
  <c r="DE75" i="30"/>
  <c r="DE36" i="30"/>
  <c r="DE31" i="30"/>
  <c r="DE26" i="30"/>
  <c r="DE25" i="30"/>
  <c r="DE16" i="30"/>
  <c r="DE14" i="30"/>
  <c r="DE82" i="30"/>
  <c r="DE23" i="30"/>
  <c r="DE24" i="30"/>
  <c r="DE9" i="30"/>
  <c r="DE81" i="30"/>
  <c r="DE27" i="30"/>
  <c r="DE20" i="30"/>
  <c r="DE13" i="30"/>
  <c r="DE10" i="30"/>
  <c r="DE83" i="30"/>
  <c r="DE15" i="30"/>
  <c r="DE40" i="30"/>
  <c r="DE12" i="30"/>
  <c r="DE80" i="30"/>
  <c r="DE17" i="30"/>
  <c r="DE18" i="30"/>
  <c r="DE11" i="30"/>
  <c r="DE19" i="30"/>
  <c r="DE219" i="30"/>
  <c r="DE222" i="30"/>
  <c r="DE213" i="30"/>
  <c r="DE224" i="30"/>
  <c r="DE220" i="30"/>
  <c r="DE223" i="30"/>
  <c r="DE211" i="30"/>
  <c r="DE221" i="30"/>
  <c r="DE212" i="30"/>
  <c r="DE207" i="30"/>
  <c r="DE214" i="30"/>
  <c r="DE208" i="30"/>
  <c r="DE209" i="30"/>
  <c r="DE215" i="30"/>
  <c r="DE216" i="30"/>
  <c r="DE218" i="30"/>
  <c r="DE210" i="30"/>
  <c r="DE217" i="30"/>
  <c r="EB150" i="30"/>
  <c r="EE150" i="30"/>
  <c r="EA150" i="30"/>
  <c r="ED150" i="30"/>
  <c r="EC150" i="30"/>
  <c r="EB40" i="30"/>
  <c r="EA40" i="30"/>
  <c r="EE40" i="30"/>
  <c r="ED40" i="30"/>
  <c r="EC40" i="30"/>
  <c r="EC206" i="30"/>
  <c r="EB206" i="30"/>
  <c r="EA206" i="30"/>
  <c r="EE206" i="30"/>
  <c r="ED206" i="30"/>
  <c r="EQ96" i="30"/>
  <c r="EP96" i="30"/>
  <c r="EO96" i="30"/>
  <c r="EM96" i="30"/>
  <c r="EN96" i="30"/>
  <c r="EO205" i="30"/>
  <c r="EM205" i="30"/>
  <c r="EN205" i="30"/>
  <c r="EQ205" i="30"/>
  <c r="EP205" i="30"/>
  <c r="EQ150" i="30"/>
  <c r="EP150" i="30"/>
  <c r="EO150" i="30"/>
  <c r="EM150" i="30"/>
  <c r="EN150" i="30"/>
  <c r="AS64" i="30"/>
  <c r="ES204" i="30"/>
  <c r="EX204" i="30" s="1"/>
  <c r="ER204" i="30"/>
  <c r="EF94" i="30"/>
  <c r="EG94" i="30"/>
  <c r="EX94" i="30" s="1"/>
  <c r="ER149" i="30"/>
  <c r="ES149" i="30"/>
  <c r="ES95" i="30"/>
  <c r="ER95" i="30"/>
  <c r="EG149" i="30"/>
  <c r="EF149" i="30"/>
  <c r="EF205" i="30"/>
  <c r="EG205" i="30"/>
  <c r="ER39" i="30"/>
  <c r="ES39" i="30"/>
  <c r="EG39" i="30"/>
  <c r="EF39" i="30"/>
  <c r="EX38" i="30"/>
  <c r="EX148" i="30"/>
  <c r="EL206" i="30"/>
  <c r="AS174" i="30"/>
  <c r="DE174" i="30"/>
  <c r="AS119" i="30"/>
  <c r="DZ207" i="30"/>
  <c r="EL151" i="30"/>
  <c r="DF119" i="30"/>
  <c r="DZ151" i="30"/>
  <c r="EL97" i="30"/>
  <c r="DZ96" i="30"/>
  <c r="DE64" i="30"/>
  <c r="EL41" i="30"/>
  <c r="DZ41" i="30"/>
  <c r="DF8" i="30"/>
  <c r="EE96" i="30" l="1"/>
  <c r="ED96" i="30"/>
  <c r="EC96" i="30"/>
  <c r="EB96" i="30"/>
  <c r="EA96" i="30"/>
  <c r="EM97" i="30"/>
  <c r="EO97" i="30"/>
  <c r="EQ97" i="30"/>
  <c r="EP97" i="30"/>
  <c r="EN97" i="30"/>
  <c r="EQ206" i="30"/>
  <c r="EP206" i="30"/>
  <c r="EO206" i="30"/>
  <c r="EN206" i="30"/>
  <c r="EM206" i="30"/>
  <c r="EE151" i="30"/>
  <c r="ED151" i="30"/>
  <c r="EC151" i="30"/>
  <c r="EB151" i="30"/>
  <c r="EA151" i="30"/>
  <c r="AT64" i="30"/>
  <c r="DF206" i="30"/>
  <c r="DF203" i="30"/>
  <c r="DF196" i="30"/>
  <c r="DF205" i="30"/>
  <c r="DF194" i="30"/>
  <c r="DF189" i="30"/>
  <c r="DF200" i="30"/>
  <c r="DF199" i="30"/>
  <c r="DF201" i="30"/>
  <c r="DF198" i="30"/>
  <c r="DF204" i="30"/>
  <c r="DF195" i="30"/>
  <c r="DF188" i="30"/>
  <c r="DF202" i="30"/>
  <c r="DF197" i="30"/>
  <c r="DF193" i="30"/>
  <c r="DF179" i="30"/>
  <c r="DF186" i="30"/>
  <c r="DF181" i="30"/>
  <c r="DF176" i="30"/>
  <c r="DF175" i="30"/>
  <c r="DF192" i="30"/>
  <c r="DF177" i="30"/>
  <c r="DF207" i="30"/>
  <c r="DF190" i="30"/>
  <c r="DF187" i="30"/>
  <c r="DF191" i="30"/>
  <c r="DF183" i="30"/>
  <c r="DF150" i="30"/>
  <c r="DF139" i="30"/>
  <c r="DF185" i="30"/>
  <c r="DF145" i="30"/>
  <c r="DF144" i="30"/>
  <c r="DF146" i="30"/>
  <c r="DF143" i="30"/>
  <c r="DF178" i="30"/>
  <c r="DF149" i="30"/>
  <c r="DF184" i="30"/>
  <c r="DF182" i="30"/>
  <c r="DF152" i="30"/>
  <c r="DF151" i="30"/>
  <c r="DF134" i="30"/>
  <c r="DF123" i="30"/>
  <c r="DF147" i="30"/>
  <c r="DF141" i="30"/>
  <c r="DF129" i="30"/>
  <c r="DF128" i="30"/>
  <c r="DF138" i="30"/>
  <c r="DF130" i="30"/>
  <c r="DF133" i="30"/>
  <c r="DF131" i="30"/>
  <c r="DF148" i="30"/>
  <c r="DF142" i="30"/>
  <c r="DF132" i="30"/>
  <c r="DF121" i="30"/>
  <c r="DF120" i="30"/>
  <c r="DF137" i="30"/>
  <c r="DF136" i="30"/>
  <c r="DF122" i="30"/>
  <c r="DF97" i="30"/>
  <c r="DF180" i="30"/>
  <c r="DF135" i="30"/>
  <c r="DF127" i="30"/>
  <c r="DF126" i="30"/>
  <c r="DF125" i="30"/>
  <c r="DF124" i="30"/>
  <c r="DF95" i="30"/>
  <c r="DF84" i="30"/>
  <c r="DF79" i="30"/>
  <c r="DF68" i="30"/>
  <c r="DF90" i="30"/>
  <c r="DF89" i="30"/>
  <c r="DF74" i="30"/>
  <c r="DF73" i="30"/>
  <c r="DF91" i="30"/>
  <c r="DF88" i="30"/>
  <c r="DF75" i="30"/>
  <c r="DF94" i="30"/>
  <c r="DF85" i="30"/>
  <c r="DF92" i="30"/>
  <c r="DF87" i="30"/>
  <c r="DF76" i="30"/>
  <c r="DF71" i="30"/>
  <c r="DF82" i="30"/>
  <c r="DF81" i="30"/>
  <c r="DF66" i="30"/>
  <c r="DF65" i="30"/>
  <c r="DF39" i="30"/>
  <c r="DF28" i="30"/>
  <c r="DF23" i="30"/>
  <c r="DF86" i="30"/>
  <c r="DF77" i="30"/>
  <c r="DF67" i="30"/>
  <c r="DF34" i="30"/>
  <c r="DF33" i="30"/>
  <c r="DF96" i="30"/>
  <c r="DF35" i="30"/>
  <c r="DF32" i="30"/>
  <c r="DF140" i="30"/>
  <c r="DF78" i="30"/>
  <c r="DF72" i="30"/>
  <c r="DF38" i="30"/>
  <c r="DF29" i="30"/>
  <c r="DF69" i="30"/>
  <c r="DF36" i="30"/>
  <c r="DF31" i="30"/>
  <c r="DF20" i="30"/>
  <c r="DF15" i="30"/>
  <c r="DF41" i="30"/>
  <c r="DF26" i="30"/>
  <c r="DF25" i="30"/>
  <c r="DF83" i="30"/>
  <c r="DF27" i="30"/>
  <c r="DF24" i="30"/>
  <c r="DF17" i="30"/>
  <c r="DF12" i="30"/>
  <c r="DF18" i="30"/>
  <c r="DF93" i="30"/>
  <c r="DF11" i="30"/>
  <c r="DF70" i="30"/>
  <c r="DF40" i="30"/>
  <c r="DF16" i="30"/>
  <c r="DF22" i="30"/>
  <c r="DF14" i="30"/>
  <c r="DF13" i="30"/>
  <c r="DF37" i="30"/>
  <c r="DF21" i="30"/>
  <c r="DF9" i="30"/>
  <c r="DF80" i="30"/>
  <c r="DF30" i="30"/>
  <c r="DF19" i="30"/>
  <c r="DF10" i="30"/>
  <c r="DF222" i="30"/>
  <c r="DF209" i="30"/>
  <c r="DF221" i="30"/>
  <c r="DF211" i="30"/>
  <c r="DF219" i="30"/>
  <c r="DF223" i="30"/>
  <c r="DF214" i="30"/>
  <c r="DF213" i="30"/>
  <c r="DF208" i="30"/>
  <c r="DF216" i="30"/>
  <c r="DF220" i="30"/>
  <c r="DF210" i="30"/>
  <c r="DF224" i="30"/>
  <c r="DF212" i="30"/>
  <c r="DF215" i="30"/>
  <c r="DF218" i="30"/>
  <c r="DF217" i="30"/>
  <c r="EA41" i="30"/>
  <c r="EE41" i="30"/>
  <c r="ED41" i="30"/>
  <c r="EC41" i="30"/>
  <c r="EB41" i="30"/>
  <c r="EM151" i="30"/>
  <c r="EQ151" i="30"/>
  <c r="EO151" i="30"/>
  <c r="EP151" i="30"/>
  <c r="EN151" i="30"/>
  <c r="EO41" i="30"/>
  <c r="EP41" i="30"/>
  <c r="EN41" i="30"/>
  <c r="EM41" i="30"/>
  <c r="EQ41" i="30"/>
  <c r="EE207" i="30"/>
  <c r="EA207" i="30"/>
  <c r="ED207" i="30"/>
  <c r="EC207" i="30"/>
  <c r="EB207" i="30"/>
  <c r="EF206" i="30"/>
  <c r="EG206" i="30"/>
  <c r="EG150" i="30"/>
  <c r="EF150" i="30"/>
  <c r="ES150" i="30"/>
  <c r="ER150" i="30"/>
  <c r="EG95" i="30"/>
  <c r="EF95" i="30"/>
  <c r="ES96" i="30"/>
  <c r="ER96" i="30"/>
  <c r="ES205" i="30"/>
  <c r="EX205" i="30" s="1"/>
  <c r="ER205" i="30"/>
  <c r="ES40" i="30"/>
  <c r="ER40" i="30"/>
  <c r="EG40" i="30"/>
  <c r="EF40" i="30"/>
  <c r="EX149" i="30"/>
  <c r="EX39" i="30"/>
  <c r="EL207" i="30"/>
  <c r="DF174" i="30"/>
  <c r="AT174" i="30"/>
  <c r="AT119" i="30"/>
  <c r="DZ208" i="30"/>
  <c r="DG119" i="30"/>
  <c r="DZ152" i="30"/>
  <c r="EL152" i="30"/>
  <c r="DZ97" i="30"/>
  <c r="EL98" i="30"/>
  <c r="DF64" i="30"/>
  <c r="EL42" i="30"/>
  <c r="DZ42" i="30"/>
  <c r="DG8" i="30"/>
  <c r="AU64" i="30" l="1"/>
  <c r="EB42" i="30"/>
  <c r="EE42" i="30"/>
  <c r="ED42" i="30"/>
  <c r="EA42" i="30"/>
  <c r="EC42" i="30"/>
  <c r="EQ42" i="30"/>
  <c r="EP42" i="30"/>
  <c r="EO42" i="30"/>
  <c r="EN42" i="30"/>
  <c r="EM42" i="30"/>
  <c r="EO207" i="30"/>
  <c r="EN207" i="30"/>
  <c r="EQ207" i="30"/>
  <c r="EM207" i="30"/>
  <c r="EP207" i="30"/>
  <c r="EC208" i="30"/>
  <c r="EB208" i="30"/>
  <c r="EA208" i="30"/>
  <c r="EE208" i="30"/>
  <c r="ED208" i="30"/>
  <c r="EQ98" i="30"/>
  <c r="EM98" i="30"/>
  <c r="EP98" i="30"/>
  <c r="EO98" i="30"/>
  <c r="EN98" i="30"/>
  <c r="ED97" i="30"/>
  <c r="EC97" i="30"/>
  <c r="EB97" i="30"/>
  <c r="EA97" i="30"/>
  <c r="EE97" i="30"/>
  <c r="EQ152" i="30"/>
  <c r="EM152" i="30"/>
  <c r="EP152" i="30"/>
  <c r="EO152" i="30"/>
  <c r="EN152" i="30"/>
  <c r="DG203" i="30"/>
  <c r="DG196" i="30"/>
  <c r="DG205" i="30"/>
  <c r="DG194" i="30"/>
  <c r="DG189" i="30"/>
  <c r="DG200" i="30"/>
  <c r="DG199" i="30"/>
  <c r="DG201" i="30"/>
  <c r="DG198" i="30"/>
  <c r="DG204" i="30"/>
  <c r="DG195" i="30"/>
  <c r="DG188" i="30"/>
  <c r="DG202" i="30"/>
  <c r="DG197" i="30"/>
  <c r="DG208" i="30"/>
  <c r="DG207" i="30"/>
  <c r="DG192" i="30"/>
  <c r="DG191" i="30"/>
  <c r="DG186" i="30"/>
  <c r="DG181" i="30"/>
  <c r="DG176" i="30"/>
  <c r="DG175" i="30"/>
  <c r="DG177" i="30"/>
  <c r="DG190" i="30"/>
  <c r="DG187" i="30"/>
  <c r="DG180" i="30"/>
  <c r="DG185" i="30"/>
  <c r="DG145" i="30"/>
  <c r="DG144" i="30"/>
  <c r="DG146" i="30"/>
  <c r="DG143" i="30"/>
  <c r="DG178" i="30"/>
  <c r="DG149" i="30"/>
  <c r="DG184" i="30"/>
  <c r="DG182" i="30"/>
  <c r="DG153" i="30"/>
  <c r="DG179" i="30"/>
  <c r="DG151" i="30"/>
  <c r="DG147" i="30"/>
  <c r="DG141" i="30"/>
  <c r="DG129" i="30"/>
  <c r="DG128" i="30"/>
  <c r="DG206" i="30"/>
  <c r="DG152" i="30"/>
  <c r="DG138" i="30"/>
  <c r="DG130" i="30"/>
  <c r="DG127" i="30"/>
  <c r="DG133" i="30"/>
  <c r="DG139" i="30"/>
  <c r="DG131" i="30"/>
  <c r="DG140" i="30"/>
  <c r="DG137" i="30"/>
  <c r="DG136" i="30"/>
  <c r="DG183" i="30"/>
  <c r="DG150" i="30"/>
  <c r="DG134" i="30"/>
  <c r="DG122" i="30"/>
  <c r="DG98" i="30"/>
  <c r="DG97" i="30"/>
  <c r="DG135" i="30"/>
  <c r="DG96" i="30"/>
  <c r="DG126" i="30"/>
  <c r="DG125" i="30"/>
  <c r="DG124" i="30"/>
  <c r="DG148" i="30"/>
  <c r="DG132" i="30"/>
  <c r="DG123" i="30"/>
  <c r="DG90" i="30"/>
  <c r="DG89" i="30"/>
  <c r="DG74" i="30"/>
  <c r="DG73" i="30"/>
  <c r="DG121" i="30"/>
  <c r="DG120" i="30"/>
  <c r="DG91" i="30"/>
  <c r="DG88" i="30"/>
  <c r="DG75" i="30"/>
  <c r="DG72" i="30"/>
  <c r="DG94" i="30"/>
  <c r="DG85" i="30"/>
  <c r="DG78" i="30"/>
  <c r="DG92" i="30"/>
  <c r="DG87" i="30"/>
  <c r="DG142" i="30"/>
  <c r="DG82" i="30"/>
  <c r="DG81" i="30"/>
  <c r="DG66" i="30"/>
  <c r="DG65" i="30"/>
  <c r="DG83" i="30"/>
  <c r="DG80" i="30"/>
  <c r="DG67" i="30"/>
  <c r="DG86" i="30"/>
  <c r="DG77" i="30"/>
  <c r="DG71" i="30"/>
  <c r="DG34" i="30"/>
  <c r="DG33" i="30"/>
  <c r="DG18" i="30"/>
  <c r="DG17" i="30"/>
  <c r="DG35" i="30"/>
  <c r="DG32" i="30"/>
  <c r="DG68" i="30"/>
  <c r="DG38" i="30"/>
  <c r="DG29" i="30"/>
  <c r="DG22" i="30"/>
  <c r="DG69" i="30"/>
  <c r="DG36" i="30"/>
  <c r="DG31" i="30"/>
  <c r="DG42" i="30"/>
  <c r="DG41" i="30"/>
  <c r="DG26" i="30"/>
  <c r="DG25" i="30"/>
  <c r="DG95" i="30"/>
  <c r="DG70" i="30"/>
  <c r="DG40" i="30"/>
  <c r="DG27" i="30"/>
  <c r="DG24" i="30"/>
  <c r="DG93" i="30"/>
  <c r="DG20" i="30"/>
  <c r="DG76" i="30"/>
  <c r="DG37" i="30"/>
  <c r="DG13" i="30"/>
  <c r="DG39" i="30"/>
  <c r="DG19" i="30"/>
  <c r="DG84" i="30"/>
  <c r="DG23" i="30"/>
  <c r="DG16" i="30"/>
  <c r="DG15" i="30"/>
  <c r="DG14" i="30"/>
  <c r="DG21" i="30"/>
  <c r="DG9" i="30"/>
  <c r="DG12" i="30"/>
  <c r="DG28" i="30"/>
  <c r="DG11" i="30"/>
  <c r="DG79" i="30"/>
  <c r="DG30" i="30"/>
  <c r="DG10" i="30"/>
  <c r="DG193" i="30"/>
  <c r="DG213" i="30"/>
  <c r="DG220" i="30"/>
  <c r="DG212" i="30"/>
  <c r="DG214" i="30"/>
  <c r="DG216" i="30"/>
  <c r="DG215" i="30"/>
  <c r="DG209" i="30"/>
  <c r="DG211" i="30"/>
  <c r="DG217" i="30"/>
  <c r="DG218" i="30"/>
  <c r="DG210" i="30"/>
  <c r="DG221" i="30"/>
  <c r="DG223" i="30"/>
  <c r="DG219" i="30"/>
  <c r="DG222" i="30"/>
  <c r="DG224" i="30"/>
  <c r="EB152" i="30"/>
  <c r="EA152" i="30"/>
  <c r="EE152" i="30"/>
  <c r="ED152" i="30"/>
  <c r="EC152" i="30"/>
  <c r="EX95" i="30"/>
  <c r="EG96" i="30"/>
  <c r="EX96" i="30" s="1"/>
  <c r="EF96" i="30"/>
  <c r="ES206" i="30"/>
  <c r="EX206" i="30" s="1"/>
  <c r="ER206" i="30"/>
  <c r="ER151" i="30"/>
  <c r="ES151" i="30"/>
  <c r="EF207" i="30"/>
  <c r="EG207" i="30"/>
  <c r="EG151" i="30"/>
  <c r="EF151" i="30"/>
  <c r="ES97" i="30"/>
  <c r="ER97" i="30"/>
  <c r="ES41" i="30"/>
  <c r="ER41" i="30"/>
  <c r="EG41" i="30"/>
  <c r="EF41" i="30"/>
  <c r="EX40" i="30"/>
  <c r="EX150" i="30"/>
  <c r="EL208" i="30"/>
  <c r="AU174" i="30"/>
  <c r="DG174" i="30"/>
  <c r="AU119" i="30"/>
  <c r="DZ209" i="30"/>
  <c r="DZ153" i="30"/>
  <c r="EL153" i="30"/>
  <c r="DH119" i="30"/>
  <c r="EL99" i="30"/>
  <c r="DZ98" i="30"/>
  <c r="DG64" i="30"/>
  <c r="EL43" i="30"/>
  <c r="DZ43" i="30"/>
  <c r="DH8" i="30"/>
  <c r="EE43" i="30" l="1"/>
  <c r="ED43" i="30"/>
  <c r="EC43" i="30"/>
  <c r="EB43" i="30"/>
  <c r="EA43" i="30"/>
  <c r="EE153" i="30"/>
  <c r="ED153" i="30"/>
  <c r="EA153" i="30"/>
  <c r="EC153" i="30"/>
  <c r="EB153" i="30"/>
  <c r="DH205" i="30"/>
  <c r="DH194" i="30"/>
  <c r="DH200" i="30"/>
  <c r="DH199" i="30"/>
  <c r="DH201" i="30"/>
  <c r="DH198" i="30"/>
  <c r="DH204" i="30"/>
  <c r="DH195" i="30"/>
  <c r="DH202" i="30"/>
  <c r="DH197" i="30"/>
  <c r="DH208" i="30"/>
  <c r="DH207" i="30"/>
  <c r="DH192" i="30"/>
  <c r="DH191" i="30"/>
  <c r="DH209" i="30"/>
  <c r="DH206" i="30"/>
  <c r="DH193" i="30"/>
  <c r="DH190" i="30"/>
  <c r="DH189" i="30"/>
  <c r="DH176" i="30"/>
  <c r="DH175" i="30"/>
  <c r="DH177" i="30"/>
  <c r="DH196" i="30"/>
  <c r="DH187" i="30"/>
  <c r="DH180" i="30"/>
  <c r="DH178" i="30"/>
  <c r="DH146" i="30"/>
  <c r="DH143" i="30"/>
  <c r="DH203" i="30"/>
  <c r="DH181" i="30"/>
  <c r="DH149" i="30"/>
  <c r="DH140" i="30"/>
  <c r="DH184" i="30"/>
  <c r="DH147" i="30"/>
  <c r="DH142" i="30"/>
  <c r="DH182" i="30"/>
  <c r="DH153" i="30"/>
  <c r="DH152" i="30"/>
  <c r="DH179" i="30"/>
  <c r="DH154" i="30"/>
  <c r="DH188" i="30"/>
  <c r="DH148" i="30"/>
  <c r="DH138" i="30"/>
  <c r="DH130" i="30"/>
  <c r="DH127" i="30"/>
  <c r="DH186" i="30"/>
  <c r="DH133" i="30"/>
  <c r="DH124" i="30"/>
  <c r="DH139" i="30"/>
  <c r="DH131" i="30"/>
  <c r="DH144" i="30"/>
  <c r="DH137" i="30"/>
  <c r="DH136" i="30"/>
  <c r="DH135" i="30"/>
  <c r="DH151" i="30"/>
  <c r="DH145" i="30"/>
  <c r="DH141" i="30"/>
  <c r="DH129" i="30"/>
  <c r="DH128" i="30"/>
  <c r="DH150" i="30"/>
  <c r="DH99" i="30"/>
  <c r="DH96" i="30"/>
  <c r="DH126" i="30"/>
  <c r="DH134" i="30"/>
  <c r="DH125" i="30"/>
  <c r="DH185" i="30"/>
  <c r="DH132" i="30"/>
  <c r="DH123" i="30"/>
  <c r="DH183" i="30"/>
  <c r="DH121" i="30"/>
  <c r="DH120" i="30"/>
  <c r="DH91" i="30"/>
  <c r="DH88" i="30"/>
  <c r="DH75" i="30"/>
  <c r="DH72" i="30"/>
  <c r="DH94" i="30"/>
  <c r="DH85" i="30"/>
  <c r="DH78" i="30"/>
  <c r="DH69" i="30"/>
  <c r="DH92" i="30"/>
  <c r="DH87" i="30"/>
  <c r="DH76" i="30"/>
  <c r="DH122" i="30"/>
  <c r="DH82" i="30"/>
  <c r="DH81" i="30"/>
  <c r="DH83" i="30"/>
  <c r="DH80" i="30"/>
  <c r="DH67" i="30"/>
  <c r="DH98" i="30"/>
  <c r="DH97" i="30"/>
  <c r="DH93" i="30"/>
  <c r="DH86" i="30"/>
  <c r="DH77" i="30"/>
  <c r="DH70" i="30"/>
  <c r="DH66" i="30"/>
  <c r="DH65" i="30"/>
  <c r="DH35" i="30"/>
  <c r="DH32" i="30"/>
  <c r="DH19" i="30"/>
  <c r="DH16" i="30"/>
  <c r="DH68" i="30"/>
  <c r="DH38" i="30"/>
  <c r="DH29" i="30"/>
  <c r="DH73" i="30"/>
  <c r="DH36" i="30"/>
  <c r="DH31" i="30"/>
  <c r="DH74" i="30"/>
  <c r="DH42" i="30"/>
  <c r="DH41" i="30"/>
  <c r="DH95" i="30"/>
  <c r="DH43" i="30"/>
  <c r="DH40" i="30"/>
  <c r="DH27" i="30"/>
  <c r="DH24" i="30"/>
  <c r="DH89" i="30"/>
  <c r="DH37" i="30"/>
  <c r="DH30" i="30"/>
  <c r="DH21" i="30"/>
  <c r="DH79" i="30"/>
  <c r="DH39" i="30"/>
  <c r="DH23" i="30"/>
  <c r="DH28" i="30"/>
  <c r="DH22" i="30"/>
  <c r="DH84" i="30"/>
  <c r="DH33" i="30"/>
  <c r="DH34" i="30"/>
  <c r="DH25" i="30"/>
  <c r="DH20" i="30"/>
  <c r="DH12" i="30"/>
  <c r="DH13" i="30"/>
  <c r="DH9" i="30"/>
  <c r="DH15" i="30"/>
  <c r="DH26" i="30"/>
  <c r="DH11" i="30"/>
  <c r="DH90" i="30"/>
  <c r="DH17" i="30"/>
  <c r="DH18" i="30"/>
  <c r="DH10" i="30"/>
  <c r="DH71" i="30"/>
  <c r="DH14" i="30"/>
  <c r="DH218" i="30"/>
  <c r="DH213" i="30"/>
  <c r="DH212" i="30"/>
  <c r="DH210" i="30"/>
  <c r="DH215" i="30"/>
  <c r="DH222" i="30"/>
  <c r="DH219" i="30"/>
  <c r="DH211" i="30"/>
  <c r="DH214" i="30"/>
  <c r="DH217" i="30"/>
  <c r="DH216" i="30"/>
  <c r="DH223" i="30"/>
  <c r="DH221" i="30"/>
  <c r="DH224" i="30"/>
  <c r="DH220" i="30"/>
  <c r="EQ153" i="30"/>
  <c r="EO153" i="30"/>
  <c r="EP153" i="30"/>
  <c r="EN153" i="30"/>
  <c r="EM153" i="30"/>
  <c r="EM43" i="30"/>
  <c r="EO43" i="30"/>
  <c r="EQ43" i="30"/>
  <c r="EP43" i="30"/>
  <c r="EN43" i="30"/>
  <c r="EA209" i="30"/>
  <c r="EE209" i="30"/>
  <c r="ED209" i="30"/>
  <c r="EC209" i="30"/>
  <c r="EB209" i="30"/>
  <c r="AV64" i="30"/>
  <c r="EE98" i="30"/>
  <c r="ED98" i="30"/>
  <c r="EA98" i="30"/>
  <c r="EC98" i="30"/>
  <c r="EB98" i="30"/>
  <c r="EM99" i="30"/>
  <c r="EO99" i="30"/>
  <c r="EQ99" i="30"/>
  <c r="EP99" i="30"/>
  <c r="EN99" i="30"/>
  <c r="EQ208" i="30"/>
  <c r="EP208" i="30"/>
  <c r="EO208" i="30"/>
  <c r="EN208" i="30"/>
  <c r="EM208" i="30"/>
  <c r="EG152" i="30"/>
  <c r="EF152" i="30"/>
  <c r="EG97" i="30"/>
  <c r="EX97" i="30" s="1"/>
  <c r="EF97" i="30"/>
  <c r="ES98" i="30"/>
  <c r="ER98" i="30"/>
  <c r="EF208" i="30"/>
  <c r="EG208" i="30"/>
  <c r="ES207" i="30"/>
  <c r="EX207" i="30" s="1"/>
  <c r="ER207" i="30"/>
  <c r="ER152" i="30"/>
  <c r="ES152" i="30"/>
  <c r="ES42" i="30"/>
  <c r="ER42" i="30"/>
  <c r="EG42" i="30"/>
  <c r="EF42" i="30"/>
  <c r="EX41" i="30"/>
  <c r="EX151" i="30"/>
  <c r="EL209" i="30"/>
  <c r="DH174" i="30"/>
  <c r="AV174" i="30"/>
  <c r="AV119" i="30"/>
  <c r="DZ210" i="30"/>
  <c r="EL154" i="30"/>
  <c r="DZ154" i="30"/>
  <c r="DI119" i="30"/>
  <c r="DZ99" i="30"/>
  <c r="EL100" i="30"/>
  <c r="DH64" i="30"/>
  <c r="EL44" i="30"/>
  <c r="DZ44" i="30"/>
  <c r="DI8" i="30"/>
  <c r="EQ100" i="30" l="1"/>
  <c r="EP100" i="30"/>
  <c r="EO100" i="30"/>
  <c r="EN100" i="30"/>
  <c r="EM100" i="30"/>
  <c r="ED99" i="30"/>
  <c r="EC99" i="30"/>
  <c r="EB99" i="30"/>
  <c r="EA99" i="30"/>
  <c r="EE99" i="30"/>
  <c r="EO209" i="30"/>
  <c r="EN209" i="30"/>
  <c r="EM209" i="30"/>
  <c r="EQ209" i="30"/>
  <c r="EP209" i="30"/>
  <c r="AW64" i="30"/>
  <c r="EB154" i="30"/>
  <c r="EA154" i="30"/>
  <c r="EE154" i="30"/>
  <c r="ED154" i="30"/>
  <c r="EC154" i="30"/>
  <c r="DI200" i="30"/>
  <c r="DI199" i="30"/>
  <c r="DI201" i="30"/>
  <c r="DI198" i="30"/>
  <c r="DI204" i="30"/>
  <c r="DI195" i="30"/>
  <c r="DI188" i="30"/>
  <c r="DI202" i="30"/>
  <c r="DI197" i="30"/>
  <c r="DI208" i="30"/>
  <c r="DI207" i="30"/>
  <c r="DI192" i="30"/>
  <c r="DI191" i="30"/>
  <c r="DI209" i="30"/>
  <c r="DI206" i="30"/>
  <c r="DI193" i="30"/>
  <c r="DI190" i="30"/>
  <c r="DI203" i="30"/>
  <c r="DI196" i="30"/>
  <c r="DI205" i="30"/>
  <c r="DI177" i="30"/>
  <c r="DI194" i="30"/>
  <c r="DI187" i="30"/>
  <c r="DI180" i="30"/>
  <c r="DI178" i="30"/>
  <c r="DI184" i="30"/>
  <c r="DI183" i="30"/>
  <c r="DI181" i="30"/>
  <c r="DI149" i="30"/>
  <c r="DI140" i="30"/>
  <c r="DI189" i="30"/>
  <c r="DI176" i="30"/>
  <c r="DI175" i="30"/>
  <c r="DI147" i="30"/>
  <c r="DI142" i="30"/>
  <c r="DI182" i="30"/>
  <c r="DI153" i="30"/>
  <c r="DI152" i="30"/>
  <c r="DI179" i="30"/>
  <c r="DI154" i="30"/>
  <c r="DI151" i="30"/>
  <c r="DI210" i="30"/>
  <c r="DI155" i="30"/>
  <c r="DI150" i="30"/>
  <c r="DI186" i="30"/>
  <c r="DI133" i="30"/>
  <c r="DI124" i="30"/>
  <c r="DI139" i="30"/>
  <c r="DI131" i="30"/>
  <c r="DI126" i="30"/>
  <c r="DI144" i="30"/>
  <c r="DI137" i="30"/>
  <c r="DI136" i="30"/>
  <c r="DI146" i="30"/>
  <c r="DI135" i="30"/>
  <c r="DI185" i="30"/>
  <c r="DI132" i="30"/>
  <c r="DI143" i="30"/>
  <c r="DI138" i="30"/>
  <c r="DI130" i="30"/>
  <c r="DI134" i="30"/>
  <c r="DI125" i="30"/>
  <c r="DI100" i="30"/>
  <c r="DI95" i="30"/>
  <c r="DI141" i="30"/>
  <c r="DI127" i="30"/>
  <c r="DI148" i="30"/>
  <c r="DI128" i="30"/>
  <c r="DI145" i="30"/>
  <c r="DI129" i="30"/>
  <c r="DI123" i="30"/>
  <c r="DI121" i="30"/>
  <c r="DI120" i="30"/>
  <c r="DI94" i="30"/>
  <c r="DI85" i="30"/>
  <c r="DI78" i="30"/>
  <c r="DI69" i="30"/>
  <c r="DI92" i="30"/>
  <c r="DI87" i="30"/>
  <c r="DI76" i="30"/>
  <c r="DI71" i="30"/>
  <c r="DI122" i="30"/>
  <c r="DI82" i="30"/>
  <c r="DI81" i="30"/>
  <c r="DI83" i="30"/>
  <c r="DI80" i="30"/>
  <c r="DI98" i="30"/>
  <c r="DI97" i="30"/>
  <c r="DI93" i="30"/>
  <c r="DI86" i="30"/>
  <c r="DI77" i="30"/>
  <c r="DI70" i="30"/>
  <c r="DI99" i="30"/>
  <c r="DI96" i="30"/>
  <c r="DI84" i="30"/>
  <c r="DI79" i="30"/>
  <c r="DI68" i="30"/>
  <c r="DI67" i="30"/>
  <c r="DI38" i="30"/>
  <c r="DI29" i="30"/>
  <c r="DI22" i="30"/>
  <c r="DI91" i="30"/>
  <c r="DI73" i="30"/>
  <c r="DI36" i="30"/>
  <c r="DI31" i="30"/>
  <c r="DI74" i="30"/>
  <c r="DI72" i="30"/>
  <c r="DI42" i="30"/>
  <c r="DI41" i="30"/>
  <c r="DI26" i="30"/>
  <c r="DI25" i="30"/>
  <c r="DI88" i="30"/>
  <c r="DI43" i="30"/>
  <c r="DI40" i="30"/>
  <c r="DI89" i="30"/>
  <c r="DI75" i="30"/>
  <c r="DI37" i="30"/>
  <c r="DI30" i="30"/>
  <c r="DI21" i="30"/>
  <c r="DI44" i="30"/>
  <c r="DI39" i="30"/>
  <c r="DI28" i="30"/>
  <c r="DI23" i="30"/>
  <c r="DI33" i="30"/>
  <c r="DI18" i="30"/>
  <c r="DI13" i="30"/>
  <c r="DI34" i="30"/>
  <c r="DI10" i="30"/>
  <c r="DI9" i="30"/>
  <c r="DI66" i="30"/>
  <c r="DI14" i="30"/>
  <c r="DI90" i="30"/>
  <c r="DI27" i="30"/>
  <c r="DI17" i="30"/>
  <c r="DI15" i="30"/>
  <c r="DI65" i="30"/>
  <c r="DI24" i="30"/>
  <c r="DI12" i="30"/>
  <c r="DI11" i="30"/>
  <c r="DI19" i="30"/>
  <c r="DI16" i="30"/>
  <c r="DI32" i="30"/>
  <c r="DI35" i="30"/>
  <c r="DI20" i="30"/>
  <c r="DI213" i="30"/>
  <c r="DI214" i="30"/>
  <c r="DI216" i="30"/>
  <c r="DI223" i="30"/>
  <c r="DI217" i="30"/>
  <c r="DI218" i="30"/>
  <c r="DI224" i="30"/>
  <c r="DI220" i="30"/>
  <c r="DI211" i="30"/>
  <c r="DI222" i="30"/>
  <c r="DI221" i="30"/>
  <c r="DI212" i="30"/>
  <c r="DI219" i="30"/>
  <c r="DI215" i="30"/>
  <c r="EB44" i="30"/>
  <c r="EA44" i="30"/>
  <c r="EE44" i="30"/>
  <c r="ED44" i="30"/>
  <c r="EC44" i="30"/>
  <c r="EQ154" i="30"/>
  <c r="EP154" i="30"/>
  <c r="EO154" i="30"/>
  <c r="EN154" i="30"/>
  <c r="EM154" i="30"/>
  <c r="EQ44" i="30"/>
  <c r="EP44" i="30"/>
  <c r="EM44" i="30"/>
  <c r="EO44" i="30"/>
  <c r="EN44" i="30"/>
  <c r="EC210" i="30"/>
  <c r="EB210" i="30"/>
  <c r="EE210" i="30"/>
  <c r="ED210" i="30"/>
  <c r="EA210" i="30"/>
  <c r="ES208" i="30"/>
  <c r="EX208" i="30" s="1"/>
  <c r="ER208" i="30"/>
  <c r="ES99" i="30"/>
  <c r="ER99" i="30"/>
  <c r="EG153" i="30"/>
  <c r="EF153" i="30"/>
  <c r="ER153" i="30"/>
  <c r="ES153" i="30"/>
  <c r="EG98" i="30"/>
  <c r="EF98" i="30"/>
  <c r="EF209" i="30"/>
  <c r="EG209" i="30"/>
  <c r="ER43" i="30"/>
  <c r="ES43" i="30"/>
  <c r="EG43" i="30"/>
  <c r="EF43" i="30"/>
  <c r="EX152" i="30"/>
  <c r="EX42" i="30"/>
  <c r="EL210" i="30"/>
  <c r="AW174" i="30"/>
  <c r="DI174" i="30"/>
  <c r="AW119" i="30"/>
  <c r="DZ211" i="30"/>
  <c r="DZ155" i="30"/>
  <c r="EL155" i="30"/>
  <c r="DJ119" i="30"/>
  <c r="DZ100" i="30"/>
  <c r="EL101" i="30"/>
  <c r="DI64" i="30"/>
  <c r="EL45" i="30"/>
  <c r="DZ45" i="30"/>
  <c r="DJ8" i="30"/>
  <c r="EE45" i="30" l="1"/>
  <c r="ED45" i="30"/>
  <c r="EC45" i="30"/>
  <c r="EA45" i="30"/>
  <c r="EB45" i="30"/>
  <c r="EA155" i="30"/>
  <c r="EE155" i="30"/>
  <c r="ED155" i="30"/>
  <c r="EC155" i="30"/>
  <c r="EB155" i="30"/>
  <c r="EM45" i="30"/>
  <c r="EO45" i="30"/>
  <c r="EQ45" i="30"/>
  <c r="EP45" i="30"/>
  <c r="EN45" i="30"/>
  <c r="EE211" i="30"/>
  <c r="ED211" i="30"/>
  <c r="EC211" i="30"/>
  <c r="EB211" i="30"/>
  <c r="EA211" i="30"/>
  <c r="EM101" i="30"/>
  <c r="EO101" i="30"/>
  <c r="EQ101" i="30"/>
  <c r="EP101" i="30"/>
  <c r="EN101" i="30"/>
  <c r="EA100" i="30"/>
  <c r="EE100" i="30"/>
  <c r="ED100" i="30"/>
  <c r="EC100" i="30"/>
  <c r="EB100" i="30"/>
  <c r="EQ210" i="30"/>
  <c r="EP210" i="30"/>
  <c r="EM210" i="30"/>
  <c r="EO210" i="30"/>
  <c r="EN210" i="30"/>
  <c r="DJ201" i="30"/>
  <c r="DJ198" i="30"/>
  <c r="DJ211" i="30"/>
  <c r="DJ204" i="30"/>
  <c r="DJ195" i="30"/>
  <c r="DJ188" i="30"/>
  <c r="DJ202" i="30"/>
  <c r="DJ197" i="30"/>
  <c r="DJ208" i="30"/>
  <c r="DJ207" i="30"/>
  <c r="DJ209" i="30"/>
  <c r="DJ206" i="30"/>
  <c r="DJ193" i="30"/>
  <c r="DJ190" i="30"/>
  <c r="DJ203" i="30"/>
  <c r="DJ196" i="30"/>
  <c r="DJ210" i="30"/>
  <c r="DJ205" i="30"/>
  <c r="DJ194" i="30"/>
  <c r="DJ189" i="30"/>
  <c r="DJ199" i="30"/>
  <c r="DJ187" i="30"/>
  <c r="DJ180" i="30"/>
  <c r="DJ178" i="30"/>
  <c r="DJ192" i="30"/>
  <c r="DJ184" i="30"/>
  <c r="DJ183" i="30"/>
  <c r="DJ185" i="30"/>
  <c r="DJ182" i="30"/>
  <c r="DJ176" i="30"/>
  <c r="DJ175" i="30"/>
  <c r="DJ147" i="30"/>
  <c r="DJ142" i="30"/>
  <c r="DJ177" i="30"/>
  <c r="DJ153" i="30"/>
  <c r="DJ152" i="30"/>
  <c r="DJ179" i="30"/>
  <c r="DJ154" i="30"/>
  <c r="DJ151" i="30"/>
  <c r="DJ200" i="30"/>
  <c r="DJ155" i="30"/>
  <c r="DJ186" i="30"/>
  <c r="DJ145" i="30"/>
  <c r="DJ144" i="30"/>
  <c r="DJ139" i="30"/>
  <c r="DJ131" i="30"/>
  <c r="DJ126" i="30"/>
  <c r="DJ181" i="30"/>
  <c r="DJ156" i="30"/>
  <c r="DJ137" i="30"/>
  <c r="DJ136" i="30"/>
  <c r="DJ146" i="30"/>
  <c r="DJ135" i="30"/>
  <c r="DJ140" i="30"/>
  <c r="DJ132" i="30"/>
  <c r="DJ148" i="30"/>
  <c r="DJ134" i="30"/>
  <c r="DJ191" i="30"/>
  <c r="DJ133" i="30"/>
  <c r="DJ125" i="30"/>
  <c r="DJ100" i="30"/>
  <c r="DJ95" i="30"/>
  <c r="DJ149" i="30"/>
  <c r="DJ141" i="30"/>
  <c r="DJ127" i="30"/>
  <c r="DJ143" i="30"/>
  <c r="DJ138" i="30"/>
  <c r="DJ128" i="30"/>
  <c r="DJ124" i="30"/>
  <c r="DJ129" i="30"/>
  <c r="DJ123" i="30"/>
  <c r="DJ121" i="30"/>
  <c r="DJ120" i="30"/>
  <c r="DJ122" i="30"/>
  <c r="DJ98" i="30"/>
  <c r="DJ97" i="30"/>
  <c r="DJ92" i="30"/>
  <c r="DJ87" i="30"/>
  <c r="DJ76" i="30"/>
  <c r="DJ71" i="30"/>
  <c r="DJ82" i="30"/>
  <c r="DJ81" i="30"/>
  <c r="DJ66" i="30"/>
  <c r="DJ65" i="30"/>
  <c r="DJ130" i="30"/>
  <c r="DJ83" i="30"/>
  <c r="DJ80" i="30"/>
  <c r="DJ93" i="30"/>
  <c r="DJ86" i="30"/>
  <c r="DJ99" i="30"/>
  <c r="DJ96" i="30"/>
  <c r="DJ84" i="30"/>
  <c r="DJ79" i="30"/>
  <c r="DJ68" i="30"/>
  <c r="DJ90" i="30"/>
  <c r="DJ89" i="30"/>
  <c r="DJ74" i="30"/>
  <c r="DJ73" i="30"/>
  <c r="DJ91" i="30"/>
  <c r="DJ36" i="30"/>
  <c r="DJ31" i="30"/>
  <c r="DJ20" i="30"/>
  <c r="DJ15" i="30"/>
  <c r="DJ150" i="30"/>
  <c r="DJ101" i="30"/>
  <c r="DJ94" i="30"/>
  <c r="DJ72" i="30"/>
  <c r="DJ42" i="30"/>
  <c r="DJ41" i="30"/>
  <c r="DJ88" i="30"/>
  <c r="DJ78" i="30"/>
  <c r="DJ69" i="30"/>
  <c r="DJ43" i="30"/>
  <c r="DJ40" i="30"/>
  <c r="DJ27" i="30"/>
  <c r="DJ24" i="30"/>
  <c r="DJ75" i="30"/>
  <c r="DJ37" i="30"/>
  <c r="DJ30" i="30"/>
  <c r="DJ70" i="30"/>
  <c r="DJ44" i="30"/>
  <c r="DJ39" i="30"/>
  <c r="DJ28" i="30"/>
  <c r="DJ23" i="30"/>
  <c r="DJ34" i="30"/>
  <c r="DJ33" i="30"/>
  <c r="DJ19" i="30"/>
  <c r="DJ11" i="30"/>
  <c r="DJ22" i="30"/>
  <c r="DJ10" i="30"/>
  <c r="DJ77" i="30"/>
  <c r="DJ38" i="30"/>
  <c r="DJ29" i="30"/>
  <c r="DJ32" i="30"/>
  <c r="DJ9" i="30"/>
  <c r="DJ21" i="30"/>
  <c r="DJ12" i="30"/>
  <c r="DJ85" i="30"/>
  <c r="DJ26" i="30"/>
  <c r="DJ25" i="30"/>
  <c r="DJ45" i="30"/>
  <c r="DJ18" i="30"/>
  <c r="DJ17" i="30"/>
  <c r="DJ13" i="30"/>
  <c r="DJ67" i="30"/>
  <c r="DJ35" i="30"/>
  <c r="DJ14" i="30"/>
  <c r="DJ16" i="30"/>
  <c r="DJ213" i="30"/>
  <c r="DJ218" i="30"/>
  <c r="DJ216" i="30"/>
  <c r="DJ215" i="30"/>
  <c r="DJ222" i="30"/>
  <c r="DJ224" i="30"/>
  <c r="DJ220" i="30"/>
  <c r="DJ219" i="30"/>
  <c r="DJ217" i="30"/>
  <c r="DJ212" i="30"/>
  <c r="DJ223" i="30"/>
  <c r="DJ214" i="30"/>
  <c r="DJ221" i="30"/>
  <c r="EQ155" i="30"/>
  <c r="EO155" i="30"/>
  <c r="EN155" i="30"/>
  <c r="EM155" i="30"/>
  <c r="EP155" i="30"/>
  <c r="AX64" i="30"/>
  <c r="ES100" i="30"/>
  <c r="ER100" i="30"/>
  <c r="ES154" i="30"/>
  <c r="ER154" i="30"/>
  <c r="EF210" i="30"/>
  <c r="EG210" i="30"/>
  <c r="ES209" i="30"/>
  <c r="EX209" i="30" s="1"/>
  <c r="ER209" i="30"/>
  <c r="EG99" i="30"/>
  <c r="EX99" i="30" s="1"/>
  <c r="EF99" i="30"/>
  <c r="EG154" i="30"/>
  <c r="EF154" i="30"/>
  <c r="ES44" i="30"/>
  <c r="ER44" i="30"/>
  <c r="EG44" i="30"/>
  <c r="EF44" i="30"/>
  <c r="EX153" i="30"/>
  <c r="EX43" i="30"/>
  <c r="EX98" i="30"/>
  <c r="EL211" i="30"/>
  <c r="DJ174" i="30"/>
  <c r="AX174" i="30"/>
  <c r="AX119" i="30"/>
  <c r="DZ212" i="30"/>
  <c r="DZ156" i="30"/>
  <c r="DK119" i="30"/>
  <c r="EL156" i="30"/>
  <c r="EL102" i="30"/>
  <c r="DZ101" i="30"/>
  <c r="DJ64" i="30"/>
  <c r="EL46" i="30"/>
  <c r="DZ46" i="30"/>
  <c r="DK8" i="30"/>
  <c r="EB46" i="30" l="1"/>
  <c r="EA46" i="30"/>
  <c r="EE46" i="30"/>
  <c r="ED46" i="30"/>
  <c r="EC46" i="30"/>
  <c r="EQ46" i="30"/>
  <c r="EP46" i="30"/>
  <c r="EO46" i="30"/>
  <c r="EN46" i="30"/>
  <c r="EM46" i="30"/>
  <c r="EA156" i="30"/>
  <c r="EB156" i="30"/>
  <c r="EE156" i="30"/>
  <c r="ED156" i="30"/>
  <c r="EC156" i="30"/>
  <c r="DK211" i="30"/>
  <c r="DK204" i="30"/>
  <c r="DK195" i="30"/>
  <c r="DK202" i="30"/>
  <c r="DK197" i="30"/>
  <c r="DK208" i="30"/>
  <c r="DK207" i="30"/>
  <c r="DK192" i="30"/>
  <c r="DK191" i="30"/>
  <c r="DK209" i="30"/>
  <c r="DK206" i="30"/>
  <c r="DK212" i="30"/>
  <c r="DK203" i="30"/>
  <c r="DK196" i="30"/>
  <c r="DK210" i="30"/>
  <c r="DK205" i="30"/>
  <c r="DK194" i="30"/>
  <c r="DK189" i="30"/>
  <c r="DK200" i="30"/>
  <c r="DK199" i="30"/>
  <c r="DK178" i="30"/>
  <c r="DK184" i="30"/>
  <c r="DK183" i="30"/>
  <c r="DK201" i="30"/>
  <c r="DK190" i="30"/>
  <c r="DK185" i="30"/>
  <c r="DK182" i="30"/>
  <c r="DK198" i="30"/>
  <c r="DK179" i="30"/>
  <c r="DK188" i="30"/>
  <c r="DK186" i="30"/>
  <c r="DK187" i="30"/>
  <c r="DK177" i="30"/>
  <c r="DK153" i="30"/>
  <c r="DK152" i="30"/>
  <c r="DK154" i="30"/>
  <c r="DK151" i="30"/>
  <c r="DK138" i="30"/>
  <c r="DK157" i="30"/>
  <c r="DK148" i="30"/>
  <c r="DK141" i="30"/>
  <c r="DK155" i="30"/>
  <c r="DK150" i="30"/>
  <c r="DK180" i="30"/>
  <c r="DK146" i="30"/>
  <c r="DK143" i="30"/>
  <c r="DK181" i="30"/>
  <c r="DK156" i="30"/>
  <c r="DK137" i="30"/>
  <c r="DK136" i="30"/>
  <c r="DK144" i="30"/>
  <c r="DK135" i="30"/>
  <c r="DK140" i="30"/>
  <c r="DK132" i="30"/>
  <c r="DK175" i="30"/>
  <c r="DK134" i="30"/>
  <c r="DK193" i="30"/>
  <c r="DK149" i="30"/>
  <c r="DK129" i="30"/>
  <c r="DK128" i="30"/>
  <c r="DK147" i="30"/>
  <c r="DK139" i="30"/>
  <c r="DK131" i="30"/>
  <c r="DK127" i="30"/>
  <c r="DK126" i="30"/>
  <c r="DK124" i="30"/>
  <c r="DK133" i="30"/>
  <c r="DK123" i="30"/>
  <c r="DK145" i="30"/>
  <c r="DK122" i="30"/>
  <c r="DK98" i="30"/>
  <c r="DK97" i="30"/>
  <c r="DK142" i="30"/>
  <c r="DK130" i="30"/>
  <c r="DK99" i="30"/>
  <c r="DK96" i="30"/>
  <c r="DK102" i="30"/>
  <c r="DK82" i="30"/>
  <c r="DK81" i="30"/>
  <c r="DK66" i="30"/>
  <c r="DK65" i="30"/>
  <c r="DK83" i="30"/>
  <c r="DK80" i="30"/>
  <c r="DK67" i="30"/>
  <c r="DK93" i="30"/>
  <c r="DK86" i="30"/>
  <c r="DK77" i="30"/>
  <c r="DK176" i="30"/>
  <c r="DK84" i="30"/>
  <c r="DK79" i="30"/>
  <c r="DK90" i="30"/>
  <c r="DK89" i="30"/>
  <c r="DK74" i="30"/>
  <c r="DK73" i="30"/>
  <c r="DK100" i="30"/>
  <c r="DK95" i="30"/>
  <c r="DK91" i="30"/>
  <c r="DK88" i="30"/>
  <c r="DK75" i="30"/>
  <c r="DK72" i="30"/>
  <c r="DK101" i="30"/>
  <c r="DK94" i="30"/>
  <c r="DK68" i="30"/>
  <c r="DK42" i="30"/>
  <c r="DK41" i="30"/>
  <c r="DK26" i="30"/>
  <c r="DK25" i="30"/>
  <c r="DK120" i="30"/>
  <c r="DK87" i="30"/>
  <c r="DK78" i="30"/>
  <c r="DK69" i="30"/>
  <c r="DK43" i="30"/>
  <c r="DK40" i="30"/>
  <c r="DK46" i="30"/>
  <c r="DK37" i="30"/>
  <c r="DK30" i="30"/>
  <c r="DK21" i="30"/>
  <c r="DK121" i="30"/>
  <c r="DK92" i="30"/>
  <c r="DK70" i="30"/>
  <c r="DK44" i="30"/>
  <c r="DK39" i="30"/>
  <c r="DK28" i="30"/>
  <c r="DK34" i="30"/>
  <c r="DK33" i="30"/>
  <c r="DK18" i="30"/>
  <c r="DK17" i="30"/>
  <c r="DK76" i="30"/>
  <c r="DK35" i="30"/>
  <c r="DK32" i="30"/>
  <c r="DK45" i="30"/>
  <c r="DK22" i="30"/>
  <c r="DK10" i="30"/>
  <c r="DK9" i="30"/>
  <c r="DK29" i="30"/>
  <c r="DK14" i="30"/>
  <c r="DK125" i="30"/>
  <c r="DK13" i="30"/>
  <c r="DK71" i="30"/>
  <c r="DK36" i="30"/>
  <c r="DK23" i="30"/>
  <c r="DK11" i="30"/>
  <c r="DK85" i="30"/>
  <c r="DK24" i="30"/>
  <c r="DK31" i="30"/>
  <c r="DK27" i="30"/>
  <c r="DK19" i="30"/>
  <c r="DK12" i="30"/>
  <c r="DK38" i="30"/>
  <c r="DK20" i="30"/>
  <c r="DK16" i="30"/>
  <c r="DK15" i="30"/>
  <c r="DK216" i="30"/>
  <c r="DK217" i="30"/>
  <c r="DK219" i="30"/>
  <c r="DK224" i="30"/>
  <c r="DK220" i="30"/>
  <c r="DK223" i="30"/>
  <c r="DK221" i="30"/>
  <c r="DK222" i="30"/>
  <c r="DK218" i="30"/>
  <c r="DK213" i="30"/>
  <c r="DK215" i="30"/>
  <c r="DK214" i="30"/>
  <c r="EC212" i="30"/>
  <c r="EB212" i="30"/>
  <c r="EA212" i="30"/>
  <c r="EE212" i="30"/>
  <c r="ED212" i="30"/>
  <c r="AY64" i="30"/>
  <c r="EQ156" i="30"/>
  <c r="EP156" i="30"/>
  <c r="EO156" i="30"/>
  <c r="EN156" i="30"/>
  <c r="EM156" i="30"/>
  <c r="ED101" i="30"/>
  <c r="EC101" i="30"/>
  <c r="EA101" i="30"/>
  <c r="EB101" i="30"/>
  <c r="EE101" i="30"/>
  <c r="EQ102" i="30"/>
  <c r="EP102" i="30"/>
  <c r="EO102" i="30"/>
  <c r="EN102" i="30"/>
  <c r="EM102" i="30"/>
  <c r="EO211" i="30"/>
  <c r="EN211" i="30"/>
  <c r="EM211" i="30"/>
  <c r="EQ211" i="30"/>
  <c r="EP211" i="30"/>
  <c r="ES210" i="30"/>
  <c r="EX210" i="30" s="1"/>
  <c r="ER210" i="30"/>
  <c r="ES101" i="30"/>
  <c r="ER101" i="30"/>
  <c r="EG155" i="30"/>
  <c r="EF155" i="30"/>
  <c r="EG100" i="30"/>
  <c r="EX100" i="30" s="1"/>
  <c r="EF100" i="30"/>
  <c r="ER155" i="30"/>
  <c r="ES155" i="30"/>
  <c r="EF211" i="30"/>
  <c r="EG211" i="30"/>
  <c r="ES45" i="30"/>
  <c r="ER45" i="30"/>
  <c r="EG45" i="30"/>
  <c r="EF45" i="30"/>
  <c r="EX154" i="30"/>
  <c r="EX44" i="30"/>
  <c r="EL212" i="30"/>
  <c r="AY174" i="30"/>
  <c r="DK174" i="30"/>
  <c r="AY119" i="30"/>
  <c r="DZ213" i="30"/>
  <c r="DZ157" i="30"/>
  <c r="EL157" i="30"/>
  <c r="DL119" i="30"/>
  <c r="EL103" i="30"/>
  <c r="DZ102" i="30"/>
  <c r="DK64" i="30"/>
  <c r="EL47" i="30"/>
  <c r="DZ47" i="30"/>
  <c r="DL8" i="30"/>
  <c r="EO47" i="30" l="1"/>
  <c r="EM47" i="30"/>
  <c r="EN47" i="30"/>
  <c r="EQ47" i="30"/>
  <c r="EP47" i="30"/>
  <c r="EE213" i="30"/>
  <c r="ED213" i="30"/>
  <c r="EC213" i="30"/>
  <c r="EA213" i="30"/>
  <c r="EB213" i="30"/>
  <c r="EA102" i="30"/>
  <c r="EE102" i="30"/>
  <c r="ED102" i="30"/>
  <c r="EC102" i="30"/>
  <c r="EB102" i="30"/>
  <c r="EO103" i="30"/>
  <c r="EM103" i="30"/>
  <c r="EP103" i="30"/>
  <c r="EN103" i="30"/>
  <c r="EQ103" i="30"/>
  <c r="EM212" i="30"/>
  <c r="EQ212" i="30"/>
  <c r="EP212" i="30"/>
  <c r="EO212" i="30"/>
  <c r="EN212" i="30"/>
  <c r="AZ64" i="30"/>
  <c r="EM157" i="30"/>
  <c r="EQ157" i="30"/>
  <c r="EO157" i="30"/>
  <c r="EP157" i="30"/>
  <c r="EN157" i="30"/>
  <c r="DL213" i="30"/>
  <c r="DL202" i="30"/>
  <c r="DL197" i="30"/>
  <c r="DL208" i="30"/>
  <c r="DL207" i="30"/>
  <c r="DL192" i="30"/>
  <c r="DL191" i="30"/>
  <c r="DL209" i="30"/>
  <c r="DL206" i="30"/>
  <c r="DL193" i="30"/>
  <c r="DL190" i="30"/>
  <c r="DL212" i="30"/>
  <c r="DL203" i="30"/>
  <c r="DL196" i="30"/>
  <c r="DL210" i="30"/>
  <c r="DL205" i="30"/>
  <c r="DL194" i="30"/>
  <c r="DL189" i="30"/>
  <c r="DL200" i="30"/>
  <c r="DL199" i="30"/>
  <c r="DL201" i="30"/>
  <c r="DL198" i="30"/>
  <c r="DL184" i="30"/>
  <c r="DL183" i="30"/>
  <c r="DL185" i="30"/>
  <c r="DL182" i="30"/>
  <c r="DL204" i="30"/>
  <c r="DL179" i="30"/>
  <c r="DL188" i="30"/>
  <c r="DL186" i="30"/>
  <c r="DL181" i="30"/>
  <c r="DL211" i="30"/>
  <c r="DL154" i="30"/>
  <c r="DL151" i="30"/>
  <c r="DL138" i="30"/>
  <c r="DL178" i="30"/>
  <c r="DL157" i="30"/>
  <c r="DL148" i="30"/>
  <c r="DL141" i="30"/>
  <c r="DL195" i="30"/>
  <c r="DL155" i="30"/>
  <c r="DL150" i="30"/>
  <c r="DL180" i="30"/>
  <c r="DL156" i="30"/>
  <c r="DL149" i="30"/>
  <c r="DL152" i="30"/>
  <c r="DL144" i="30"/>
  <c r="DL135" i="30"/>
  <c r="DL146" i="30"/>
  <c r="DL140" i="30"/>
  <c r="DL132" i="30"/>
  <c r="DL125" i="30"/>
  <c r="DL175" i="30"/>
  <c r="DL158" i="30"/>
  <c r="DL134" i="30"/>
  <c r="DL153" i="30"/>
  <c r="DL129" i="30"/>
  <c r="DL128" i="30"/>
  <c r="DL176" i="30"/>
  <c r="DL145" i="30"/>
  <c r="DL142" i="30"/>
  <c r="DL130" i="30"/>
  <c r="DL177" i="30"/>
  <c r="DL137" i="30"/>
  <c r="DL136" i="30"/>
  <c r="DL124" i="30"/>
  <c r="DL187" i="30"/>
  <c r="DL143" i="30"/>
  <c r="DL133" i="30"/>
  <c r="DL123" i="30"/>
  <c r="DL101" i="30"/>
  <c r="DL122" i="30"/>
  <c r="DL139" i="30"/>
  <c r="DL131" i="30"/>
  <c r="DL99" i="30"/>
  <c r="DL96" i="30"/>
  <c r="DL102" i="30"/>
  <c r="DL147" i="30"/>
  <c r="DL83" i="30"/>
  <c r="DL80" i="30"/>
  <c r="DL67" i="30"/>
  <c r="DL93" i="30"/>
  <c r="DL86" i="30"/>
  <c r="DL77" i="30"/>
  <c r="DL70" i="30"/>
  <c r="DL103" i="30"/>
  <c r="DL84" i="30"/>
  <c r="DL79" i="30"/>
  <c r="DL98" i="30"/>
  <c r="DL97" i="30"/>
  <c r="DL90" i="30"/>
  <c r="DL89" i="30"/>
  <c r="DL100" i="30"/>
  <c r="DL95" i="30"/>
  <c r="DL91" i="30"/>
  <c r="DL88" i="30"/>
  <c r="DL75" i="30"/>
  <c r="DL72" i="30"/>
  <c r="DL94" i="30"/>
  <c r="DL85" i="30"/>
  <c r="DL78" i="30"/>
  <c r="DL69" i="30"/>
  <c r="DL120" i="30"/>
  <c r="DL87" i="30"/>
  <c r="DL73" i="30"/>
  <c r="DL43" i="30"/>
  <c r="DL40" i="30"/>
  <c r="DL27" i="30"/>
  <c r="DL24" i="30"/>
  <c r="DL74" i="30"/>
  <c r="DL46" i="30"/>
  <c r="DL37" i="30"/>
  <c r="DL30" i="30"/>
  <c r="DL121" i="30"/>
  <c r="DL92" i="30"/>
  <c r="DL44" i="30"/>
  <c r="DL39" i="30"/>
  <c r="DL28" i="30"/>
  <c r="DL23" i="30"/>
  <c r="DL127" i="30"/>
  <c r="DL34" i="30"/>
  <c r="DL33" i="30"/>
  <c r="DL76" i="30"/>
  <c r="DL35" i="30"/>
  <c r="DL32" i="30"/>
  <c r="DL19" i="30"/>
  <c r="DL16" i="30"/>
  <c r="DL126" i="30"/>
  <c r="DL82" i="30"/>
  <c r="DL81" i="30"/>
  <c r="DL71" i="30"/>
  <c r="DL45" i="30"/>
  <c r="DL38" i="30"/>
  <c r="DL29" i="30"/>
  <c r="DL22" i="30"/>
  <c r="DL65" i="30"/>
  <c r="DL11" i="30"/>
  <c r="DL66" i="30"/>
  <c r="DL47" i="30"/>
  <c r="DL21" i="30"/>
  <c r="DL15" i="30"/>
  <c r="DL12" i="30"/>
  <c r="DL31" i="30"/>
  <c r="DL20" i="30"/>
  <c r="DL68" i="30"/>
  <c r="DL18" i="30"/>
  <c r="DL26" i="30"/>
  <c r="DL25" i="30"/>
  <c r="DL41" i="30"/>
  <c r="DL36" i="30"/>
  <c r="DL17" i="30"/>
  <c r="DL10" i="30"/>
  <c r="DL42" i="30"/>
  <c r="DL14" i="30"/>
  <c r="DL9" i="30"/>
  <c r="DL13" i="30"/>
  <c r="DL221" i="30"/>
  <c r="DL219" i="30"/>
  <c r="DL218" i="30"/>
  <c r="DL216" i="30"/>
  <c r="DL223" i="30"/>
  <c r="DL222" i="30"/>
  <c r="DL220" i="30"/>
  <c r="DL224" i="30"/>
  <c r="DL217" i="30"/>
  <c r="DL215" i="30"/>
  <c r="DL214" i="30"/>
  <c r="EE47" i="30"/>
  <c r="EA47" i="30"/>
  <c r="ED47" i="30"/>
  <c r="EC47" i="30"/>
  <c r="EB47" i="30"/>
  <c r="EE157" i="30"/>
  <c r="ED157" i="30"/>
  <c r="EC157" i="30"/>
  <c r="EB157" i="30"/>
  <c r="EA157" i="30"/>
  <c r="ES156" i="30"/>
  <c r="ER156" i="30"/>
  <c r="EF212" i="30"/>
  <c r="EG212" i="30"/>
  <c r="ES211" i="30"/>
  <c r="EX211" i="30" s="1"/>
  <c r="ER211" i="30"/>
  <c r="EG156" i="30"/>
  <c r="EF156" i="30"/>
  <c r="ES102" i="30"/>
  <c r="ER102" i="30"/>
  <c r="EG101" i="30"/>
  <c r="EX101" i="30" s="1"/>
  <c r="EF101" i="30"/>
  <c r="ES46" i="30"/>
  <c r="ER46" i="30"/>
  <c r="EG46" i="30"/>
  <c r="EF46" i="30"/>
  <c r="EX45" i="30"/>
  <c r="EX155" i="30"/>
  <c r="EL213" i="30"/>
  <c r="DL174" i="30"/>
  <c r="AZ174" i="30"/>
  <c r="AZ119" i="30"/>
  <c r="DZ214" i="30"/>
  <c r="EL158" i="30"/>
  <c r="DM119" i="30"/>
  <c r="DZ158" i="30"/>
  <c r="EL104" i="30"/>
  <c r="DZ103" i="30"/>
  <c r="DL64" i="30"/>
  <c r="EL48" i="30"/>
  <c r="DZ48" i="30"/>
  <c r="DM8" i="30"/>
  <c r="DM208" i="30" l="1"/>
  <c r="DM207" i="30"/>
  <c r="DM209" i="30"/>
  <c r="DM206" i="30"/>
  <c r="DM193" i="30"/>
  <c r="DM190" i="30"/>
  <c r="DM212" i="30"/>
  <c r="DM203" i="30"/>
  <c r="DM196" i="30"/>
  <c r="DM210" i="30"/>
  <c r="DM205" i="30"/>
  <c r="DM194" i="30"/>
  <c r="DM200" i="30"/>
  <c r="DM199" i="30"/>
  <c r="DM214" i="30"/>
  <c r="DM201" i="30"/>
  <c r="DM198" i="30"/>
  <c r="DM211" i="30"/>
  <c r="DM204" i="30"/>
  <c r="DM195" i="30"/>
  <c r="DM188" i="30"/>
  <c r="DM185" i="30"/>
  <c r="DM182" i="30"/>
  <c r="DM213" i="30"/>
  <c r="DM192" i="30"/>
  <c r="DM179" i="30"/>
  <c r="DM186" i="30"/>
  <c r="DM181" i="30"/>
  <c r="DM176" i="30"/>
  <c r="DM175" i="30"/>
  <c r="DM197" i="30"/>
  <c r="DM189" i="30"/>
  <c r="DM178" i="30"/>
  <c r="DM157" i="30"/>
  <c r="DM148" i="30"/>
  <c r="DM141" i="30"/>
  <c r="DM184" i="30"/>
  <c r="DM155" i="30"/>
  <c r="DM150" i="30"/>
  <c r="DM139" i="30"/>
  <c r="DM145" i="30"/>
  <c r="DM144" i="30"/>
  <c r="DM202" i="30"/>
  <c r="DM180" i="30"/>
  <c r="DM159" i="30"/>
  <c r="DM156" i="30"/>
  <c r="DM183" i="30"/>
  <c r="DM158" i="30"/>
  <c r="DM147" i="30"/>
  <c r="DM146" i="30"/>
  <c r="DM140" i="30"/>
  <c r="DM132" i="30"/>
  <c r="DM125" i="30"/>
  <c r="DM134" i="30"/>
  <c r="DM123" i="30"/>
  <c r="DM153" i="30"/>
  <c r="DM149" i="30"/>
  <c r="DM142" i="30"/>
  <c r="DM130" i="30"/>
  <c r="DM187" i="30"/>
  <c r="DM143" i="30"/>
  <c r="DM133" i="30"/>
  <c r="DM154" i="30"/>
  <c r="DM152" i="30"/>
  <c r="DM135" i="30"/>
  <c r="DM191" i="30"/>
  <c r="DM137" i="30"/>
  <c r="DM136" i="30"/>
  <c r="DM101" i="30"/>
  <c r="DM138" i="30"/>
  <c r="DM128" i="30"/>
  <c r="DM121" i="30"/>
  <c r="DM120" i="30"/>
  <c r="DM103" i="30"/>
  <c r="DM129" i="30"/>
  <c r="DM122" i="30"/>
  <c r="DM131" i="30"/>
  <c r="DM102" i="30"/>
  <c r="DM100" i="30"/>
  <c r="DM95" i="30"/>
  <c r="DM93" i="30"/>
  <c r="DM86" i="30"/>
  <c r="DM77" i="30"/>
  <c r="DM70" i="30"/>
  <c r="DM84" i="30"/>
  <c r="DM79" i="30"/>
  <c r="DM68" i="30"/>
  <c r="DM177" i="30"/>
  <c r="DM98" i="30"/>
  <c r="DM97" i="30"/>
  <c r="DM90" i="30"/>
  <c r="DM89" i="30"/>
  <c r="DM74" i="30"/>
  <c r="DM73" i="30"/>
  <c r="DM99" i="30"/>
  <c r="DM96" i="30"/>
  <c r="DM91" i="30"/>
  <c r="DM88" i="30"/>
  <c r="DM94" i="30"/>
  <c r="DM85" i="30"/>
  <c r="DM78" i="30"/>
  <c r="DM69" i="30"/>
  <c r="DM104" i="30"/>
  <c r="DM92" i="30"/>
  <c r="DM87" i="30"/>
  <c r="DM76" i="30"/>
  <c r="DM71" i="30"/>
  <c r="DM151" i="30"/>
  <c r="DM72" i="30"/>
  <c r="DM46" i="30"/>
  <c r="DM37" i="30"/>
  <c r="DM30" i="30"/>
  <c r="DM21" i="30"/>
  <c r="DM124" i="30"/>
  <c r="DM44" i="30"/>
  <c r="DM39" i="30"/>
  <c r="DM28" i="30"/>
  <c r="DM127" i="30"/>
  <c r="DM75" i="30"/>
  <c r="DM34" i="30"/>
  <c r="DM33" i="30"/>
  <c r="DM48" i="30"/>
  <c r="DM35" i="30"/>
  <c r="DM32" i="30"/>
  <c r="DM126" i="30"/>
  <c r="DM82" i="30"/>
  <c r="DM81" i="30"/>
  <c r="DM45" i="30"/>
  <c r="DM38" i="30"/>
  <c r="DM29" i="30"/>
  <c r="DM22" i="30"/>
  <c r="DM83" i="30"/>
  <c r="DM80" i="30"/>
  <c r="DM66" i="30"/>
  <c r="DM65" i="30"/>
  <c r="DM47" i="30"/>
  <c r="DM36" i="30"/>
  <c r="DM31" i="30"/>
  <c r="DM19" i="30"/>
  <c r="DM14" i="30"/>
  <c r="DM42" i="30"/>
  <c r="DM16" i="30"/>
  <c r="DM41" i="30"/>
  <c r="DM25" i="30"/>
  <c r="DM15" i="30"/>
  <c r="DM12" i="30"/>
  <c r="DM43" i="30"/>
  <c r="DM40" i="30"/>
  <c r="DM26" i="30"/>
  <c r="DM23" i="30"/>
  <c r="DM27" i="30"/>
  <c r="DM11" i="30"/>
  <c r="DM18" i="30"/>
  <c r="DM17" i="30"/>
  <c r="DM10" i="30"/>
  <c r="DM67" i="30"/>
  <c r="DM20" i="30"/>
  <c r="DM24" i="30"/>
  <c r="DM13" i="30"/>
  <c r="DM9" i="30"/>
  <c r="DM224" i="30"/>
  <c r="DM220" i="30"/>
  <c r="DM223" i="30"/>
  <c r="DM217" i="30"/>
  <c r="DM221" i="30"/>
  <c r="DM215" i="30"/>
  <c r="DM216" i="30"/>
  <c r="DM218" i="30"/>
  <c r="DM219" i="30"/>
  <c r="DM222" i="30"/>
  <c r="EQ158" i="30"/>
  <c r="EP158" i="30"/>
  <c r="EO158" i="30"/>
  <c r="EM158" i="30"/>
  <c r="EN158" i="30"/>
  <c r="EB48" i="30"/>
  <c r="EA48" i="30"/>
  <c r="EE48" i="30"/>
  <c r="ED48" i="30"/>
  <c r="EC48" i="30"/>
  <c r="EQ48" i="30"/>
  <c r="EP48" i="30"/>
  <c r="EO48" i="30"/>
  <c r="EN48" i="30"/>
  <c r="EM48" i="30"/>
  <c r="EC214" i="30"/>
  <c r="EB214" i="30"/>
  <c r="EA214" i="30"/>
  <c r="EE214" i="30"/>
  <c r="ED214" i="30"/>
  <c r="BA64" i="30"/>
  <c r="EQ104" i="30"/>
  <c r="EP104" i="30"/>
  <c r="EO104" i="30"/>
  <c r="EM104" i="30"/>
  <c r="EN104" i="30"/>
  <c r="EO213" i="30"/>
  <c r="EM213" i="30"/>
  <c r="EN213" i="30"/>
  <c r="EQ213" i="30"/>
  <c r="EP213" i="30"/>
  <c r="EA103" i="30"/>
  <c r="ED103" i="30"/>
  <c r="EC103" i="30"/>
  <c r="EB103" i="30"/>
  <c r="EE103" i="30"/>
  <c r="EB158" i="30"/>
  <c r="EE158" i="30"/>
  <c r="EA158" i="30"/>
  <c r="ED158" i="30"/>
  <c r="EC158" i="30"/>
  <c r="EG102" i="30"/>
  <c r="EX102" i="30" s="1"/>
  <c r="EF102" i="30"/>
  <c r="ES212" i="30"/>
  <c r="EX212" i="30" s="1"/>
  <c r="ER212" i="30"/>
  <c r="EG157" i="30"/>
  <c r="EF157" i="30"/>
  <c r="ER157" i="30"/>
  <c r="ES157" i="30"/>
  <c r="ES103" i="30"/>
  <c r="ER103" i="30"/>
  <c r="EF213" i="30"/>
  <c r="EG213" i="30"/>
  <c r="ER47" i="30"/>
  <c r="ES47" i="30"/>
  <c r="EG47" i="30"/>
  <c r="EF47" i="30"/>
  <c r="EX156" i="30"/>
  <c r="EX46" i="30"/>
  <c r="EL214" i="30"/>
  <c r="BA174" i="30"/>
  <c r="DM174" i="30"/>
  <c r="BA119" i="30"/>
  <c r="DZ215" i="30"/>
  <c r="DZ159" i="30"/>
  <c r="DN119" i="30"/>
  <c r="EL159" i="30"/>
  <c r="EL105" i="30"/>
  <c r="DZ104" i="30"/>
  <c r="DM64" i="30"/>
  <c r="EL49" i="30"/>
  <c r="DZ49" i="30"/>
  <c r="DN8" i="30"/>
  <c r="EE104" i="30" l="1"/>
  <c r="ED104" i="30"/>
  <c r="EC104" i="30"/>
  <c r="EB104" i="30"/>
  <c r="EA104" i="30"/>
  <c r="EM105" i="30"/>
  <c r="EO105" i="30"/>
  <c r="EQ105" i="30"/>
  <c r="EP105" i="30"/>
  <c r="EN105" i="30"/>
  <c r="EQ214" i="30"/>
  <c r="EP214" i="30"/>
  <c r="EO214" i="30"/>
  <c r="EM214" i="30"/>
  <c r="EN214" i="30"/>
  <c r="DN209" i="30"/>
  <c r="DN206" i="30"/>
  <c r="DN212" i="30"/>
  <c r="DN203" i="30"/>
  <c r="DN196" i="30"/>
  <c r="DN210" i="30"/>
  <c r="DN205" i="30"/>
  <c r="DN194" i="30"/>
  <c r="DN189" i="30"/>
  <c r="DN215" i="30"/>
  <c r="DN200" i="30"/>
  <c r="DN199" i="30"/>
  <c r="DN214" i="30"/>
  <c r="DN201" i="30"/>
  <c r="DN198" i="30"/>
  <c r="DN211" i="30"/>
  <c r="DN204" i="30"/>
  <c r="DN195" i="30"/>
  <c r="DN188" i="30"/>
  <c r="DN213" i="30"/>
  <c r="DN202" i="30"/>
  <c r="DN197" i="30"/>
  <c r="DN192" i="30"/>
  <c r="DN179" i="30"/>
  <c r="DN208" i="30"/>
  <c r="DN190" i="30"/>
  <c r="DN186" i="30"/>
  <c r="DN181" i="30"/>
  <c r="DN176" i="30"/>
  <c r="DN175" i="30"/>
  <c r="DN207" i="30"/>
  <c r="DN177" i="30"/>
  <c r="DN191" i="30"/>
  <c r="DN187" i="30"/>
  <c r="DN184" i="30"/>
  <c r="DN155" i="30"/>
  <c r="DN150" i="30"/>
  <c r="DN139" i="30"/>
  <c r="DN182" i="30"/>
  <c r="DN160" i="30"/>
  <c r="DN145" i="30"/>
  <c r="DN144" i="30"/>
  <c r="DN180" i="30"/>
  <c r="DN159" i="30"/>
  <c r="DN146" i="30"/>
  <c r="DN143" i="30"/>
  <c r="DN156" i="30"/>
  <c r="DN149" i="30"/>
  <c r="DN183" i="30"/>
  <c r="DN158" i="30"/>
  <c r="DN193" i="30"/>
  <c r="DN185" i="30"/>
  <c r="DN153" i="30"/>
  <c r="DN152" i="30"/>
  <c r="DN134" i="30"/>
  <c r="DN123" i="30"/>
  <c r="DN178" i="30"/>
  <c r="DN129" i="30"/>
  <c r="DN128" i="30"/>
  <c r="DN142" i="30"/>
  <c r="DN130" i="30"/>
  <c r="DN148" i="30"/>
  <c r="DN133" i="30"/>
  <c r="DN141" i="30"/>
  <c r="DN138" i="30"/>
  <c r="DN131" i="30"/>
  <c r="DN140" i="30"/>
  <c r="DN132" i="30"/>
  <c r="DN135" i="30"/>
  <c r="DN121" i="30"/>
  <c r="DN120" i="30"/>
  <c r="DN103" i="30"/>
  <c r="DN122" i="30"/>
  <c r="DN98" i="30"/>
  <c r="DN97" i="30"/>
  <c r="DN154" i="30"/>
  <c r="DN100" i="30"/>
  <c r="DN95" i="30"/>
  <c r="DN151" i="30"/>
  <c r="DN147" i="30"/>
  <c r="DN127" i="30"/>
  <c r="DN126" i="30"/>
  <c r="DN105" i="30"/>
  <c r="DN84" i="30"/>
  <c r="DN79" i="30"/>
  <c r="DN68" i="30"/>
  <c r="DN90" i="30"/>
  <c r="DN89" i="30"/>
  <c r="DN74" i="30"/>
  <c r="DN73" i="30"/>
  <c r="DN99" i="30"/>
  <c r="DN96" i="30"/>
  <c r="DN91" i="30"/>
  <c r="DN88" i="30"/>
  <c r="DN75" i="30"/>
  <c r="DN137" i="30"/>
  <c r="DN94" i="30"/>
  <c r="DN85" i="30"/>
  <c r="DN104" i="30"/>
  <c r="DN92" i="30"/>
  <c r="DN87" i="30"/>
  <c r="DN76" i="30"/>
  <c r="DN71" i="30"/>
  <c r="DN157" i="30"/>
  <c r="DN136" i="30"/>
  <c r="DN101" i="30"/>
  <c r="DN82" i="30"/>
  <c r="DN81" i="30"/>
  <c r="DN66" i="30"/>
  <c r="DN65" i="30"/>
  <c r="DN124" i="30"/>
  <c r="DN78" i="30"/>
  <c r="DN69" i="30"/>
  <c r="DN44" i="30"/>
  <c r="DN39" i="30"/>
  <c r="DN28" i="30"/>
  <c r="DN23" i="30"/>
  <c r="DN49" i="30"/>
  <c r="DN34" i="30"/>
  <c r="DN33" i="30"/>
  <c r="DN70" i="30"/>
  <c r="DN48" i="30"/>
  <c r="DN35" i="30"/>
  <c r="DN32" i="30"/>
  <c r="DN45" i="30"/>
  <c r="DN38" i="30"/>
  <c r="DN29" i="30"/>
  <c r="DN83" i="30"/>
  <c r="DN80" i="30"/>
  <c r="DN47" i="30"/>
  <c r="DN36" i="30"/>
  <c r="DN31" i="30"/>
  <c r="DN20" i="30"/>
  <c r="DN15" i="30"/>
  <c r="DN93" i="30"/>
  <c r="DN67" i="30"/>
  <c r="DN42" i="30"/>
  <c r="DN41" i="30"/>
  <c r="DN26" i="30"/>
  <c r="DN25" i="30"/>
  <c r="DN12" i="30"/>
  <c r="DN125" i="30"/>
  <c r="DN40" i="30"/>
  <c r="DN17" i="30"/>
  <c r="DN102" i="30"/>
  <c r="DN86" i="30"/>
  <c r="DN27" i="30"/>
  <c r="DN16" i="30"/>
  <c r="DN46" i="30"/>
  <c r="DN24" i="30"/>
  <c r="DN21" i="30"/>
  <c r="DN22" i="30"/>
  <c r="DN11" i="30"/>
  <c r="DN37" i="30"/>
  <c r="DN19" i="30"/>
  <c r="DN18" i="30"/>
  <c r="DN10" i="30"/>
  <c r="DN72" i="30"/>
  <c r="DN30" i="30"/>
  <c r="DN14" i="30"/>
  <c r="DN13" i="30"/>
  <c r="DN77" i="30"/>
  <c r="DN9" i="30"/>
  <c r="DN43" i="30"/>
  <c r="DN221" i="30"/>
  <c r="DN219" i="30"/>
  <c r="DN223" i="30"/>
  <c r="DN216" i="30"/>
  <c r="DN220" i="30"/>
  <c r="DN224" i="30"/>
  <c r="DN218" i="30"/>
  <c r="DN217" i="30"/>
  <c r="DN222" i="30"/>
  <c r="EO49" i="30"/>
  <c r="EM49" i="30"/>
  <c r="EQ49" i="30"/>
  <c r="EP49" i="30"/>
  <c r="EN49" i="30"/>
  <c r="EE159" i="30"/>
  <c r="ED159" i="30"/>
  <c r="EC159" i="30"/>
  <c r="EB159" i="30"/>
  <c r="EA159" i="30"/>
  <c r="EM159" i="30"/>
  <c r="EQ159" i="30"/>
  <c r="EO159" i="30"/>
  <c r="EP159" i="30"/>
  <c r="EN159" i="30"/>
  <c r="EA49" i="30"/>
  <c r="EE49" i="30"/>
  <c r="ED49" i="30"/>
  <c r="EC49" i="30"/>
  <c r="EB49" i="30"/>
  <c r="EE215" i="30"/>
  <c r="EA215" i="30"/>
  <c r="ED215" i="30"/>
  <c r="EC215" i="30"/>
  <c r="EB215" i="30"/>
  <c r="BB64" i="30"/>
  <c r="EG103" i="30"/>
  <c r="EX103" i="30" s="1"/>
  <c r="EF103" i="30"/>
  <c r="ES213" i="30"/>
  <c r="EX213" i="30" s="1"/>
  <c r="ER213" i="30"/>
  <c r="ES104" i="30"/>
  <c r="ER104" i="30"/>
  <c r="EG158" i="30"/>
  <c r="EF158" i="30"/>
  <c r="EF214" i="30"/>
  <c r="EG214" i="30"/>
  <c r="ES158" i="30"/>
  <c r="ER158" i="30"/>
  <c r="ES48" i="30"/>
  <c r="ER48" i="30"/>
  <c r="EG48" i="30"/>
  <c r="EF48" i="30"/>
  <c r="EX157" i="30"/>
  <c r="EX47" i="30"/>
  <c r="EL215" i="30"/>
  <c r="DN174" i="30"/>
  <c r="BB174" i="30"/>
  <c r="BB119" i="30"/>
  <c r="DZ216" i="30"/>
  <c r="EL160" i="30"/>
  <c r="DZ160" i="30"/>
  <c r="DO119" i="30"/>
  <c r="EL106" i="30"/>
  <c r="DZ105" i="30"/>
  <c r="DN64" i="30"/>
  <c r="EL50" i="30"/>
  <c r="DZ50" i="30"/>
  <c r="DO8" i="30"/>
  <c r="EQ50" i="30" l="1"/>
  <c r="EP50" i="30"/>
  <c r="EO50" i="30"/>
  <c r="EN50" i="30"/>
  <c r="EM50" i="30"/>
  <c r="BC64" i="30"/>
  <c r="EQ160" i="30"/>
  <c r="EM160" i="30"/>
  <c r="EP160" i="30"/>
  <c r="EO160" i="30"/>
  <c r="EN160" i="30"/>
  <c r="ED216" i="30"/>
  <c r="EC216" i="30"/>
  <c r="EB216" i="30"/>
  <c r="EA216" i="30"/>
  <c r="EE216" i="30"/>
  <c r="ED105" i="30"/>
  <c r="EC105" i="30"/>
  <c r="EB105" i="30"/>
  <c r="EA105" i="30"/>
  <c r="EE105" i="30"/>
  <c r="EO215" i="30"/>
  <c r="EN215" i="30"/>
  <c r="EQ215" i="30"/>
  <c r="EM215" i="30"/>
  <c r="EP215" i="30"/>
  <c r="EQ106" i="30"/>
  <c r="EM106" i="30"/>
  <c r="EP106" i="30"/>
  <c r="EO106" i="30"/>
  <c r="EN106" i="30"/>
  <c r="DO212" i="30"/>
  <c r="DO203" i="30"/>
  <c r="DO196" i="30"/>
  <c r="DO210" i="30"/>
  <c r="DO205" i="30"/>
  <c r="DO194" i="30"/>
  <c r="DO189" i="30"/>
  <c r="DO216" i="30"/>
  <c r="DO215" i="30"/>
  <c r="DO200" i="30"/>
  <c r="DO199" i="30"/>
  <c r="DO214" i="30"/>
  <c r="DO201" i="30"/>
  <c r="DO198" i="30"/>
  <c r="DO211" i="30"/>
  <c r="DO204" i="30"/>
  <c r="DO195" i="30"/>
  <c r="DO188" i="30"/>
  <c r="DO213" i="30"/>
  <c r="DO202" i="30"/>
  <c r="DO197" i="30"/>
  <c r="DO208" i="30"/>
  <c r="DO207" i="30"/>
  <c r="DO192" i="30"/>
  <c r="DO191" i="30"/>
  <c r="DO190" i="30"/>
  <c r="DO186" i="30"/>
  <c r="DO181" i="30"/>
  <c r="DO176" i="30"/>
  <c r="DO175" i="30"/>
  <c r="DO177" i="30"/>
  <c r="DO187" i="30"/>
  <c r="DO180" i="30"/>
  <c r="DO193" i="30"/>
  <c r="DO182" i="30"/>
  <c r="DO161" i="30"/>
  <c r="DO160" i="30"/>
  <c r="DO145" i="30"/>
  <c r="DO144" i="30"/>
  <c r="DO179" i="30"/>
  <c r="DO159" i="30"/>
  <c r="DO146" i="30"/>
  <c r="DO143" i="30"/>
  <c r="DO156" i="30"/>
  <c r="DO149" i="30"/>
  <c r="DO183" i="30"/>
  <c r="DO158" i="30"/>
  <c r="DO185" i="30"/>
  <c r="DO153" i="30"/>
  <c r="DO209" i="30"/>
  <c r="DO154" i="30"/>
  <c r="DO151" i="30"/>
  <c r="DO206" i="30"/>
  <c r="DO178" i="30"/>
  <c r="DO129" i="30"/>
  <c r="DO128" i="30"/>
  <c r="DO184" i="30"/>
  <c r="DO142" i="30"/>
  <c r="DO130" i="30"/>
  <c r="DO127" i="30"/>
  <c r="DO148" i="30"/>
  <c r="DO133" i="30"/>
  <c r="DO155" i="30"/>
  <c r="DO141" i="30"/>
  <c r="DO138" i="30"/>
  <c r="DO131" i="30"/>
  <c r="DO157" i="30"/>
  <c r="DO150" i="30"/>
  <c r="DO147" i="30"/>
  <c r="DO137" i="30"/>
  <c r="DO136" i="30"/>
  <c r="DO134" i="30"/>
  <c r="DO123" i="30"/>
  <c r="DO122" i="30"/>
  <c r="DO98" i="30"/>
  <c r="DO97" i="30"/>
  <c r="DO99" i="30"/>
  <c r="DO96" i="30"/>
  <c r="DO132" i="30"/>
  <c r="DO139" i="30"/>
  <c r="DO152" i="30"/>
  <c r="DO126" i="30"/>
  <c r="DO106" i="30"/>
  <c r="DO105" i="30"/>
  <c r="DO125" i="30"/>
  <c r="DO124" i="30"/>
  <c r="DO104" i="30"/>
  <c r="DO90" i="30"/>
  <c r="DO89" i="30"/>
  <c r="DO74" i="30"/>
  <c r="DO73" i="30"/>
  <c r="DO103" i="30"/>
  <c r="DO91" i="30"/>
  <c r="DO88" i="30"/>
  <c r="DO75" i="30"/>
  <c r="DO72" i="30"/>
  <c r="DO94" i="30"/>
  <c r="DO85" i="30"/>
  <c r="DO78" i="30"/>
  <c r="DO100" i="30"/>
  <c r="DO95" i="30"/>
  <c r="DO92" i="30"/>
  <c r="DO87" i="30"/>
  <c r="DO101" i="30"/>
  <c r="DO82" i="30"/>
  <c r="DO81" i="30"/>
  <c r="DO66" i="30"/>
  <c r="DO65" i="30"/>
  <c r="DO121" i="30"/>
  <c r="DO120" i="30"/>
  <c r="DO83" i="30"/>
  <c r="DO80" i="30"/>
  <c r="DO67" i="30"/>
  <c r="DO50" i="30"/>
  <c r="DO49" i="30"/>
  <c r="DO34" i="30"/>
  <c r="DO33" i="30"/>
  <c r="DO18" i="30"/>
  <c r="DO17" i="30"/>
  <c r="DO70" i="30"/>
  <c r="DO48" i="30"/>
  <c r="DO35" i="30"/>
  <c r="DO32" i="30"/>
  <c r="DO140" i="30"/>
  <c r="DO45" i="30"/>
  <c r="DO38" i="30"/>
  <c r="DO29" i="30"/>
  <c r="DO22" i="30"/>
  <c r="DO76" i="30"/>
  <c r="DO47" i="30"/>
  <c r="DO36" i="30"/>
  <c r="DO31" i="30"/>
  <c r="DO93" i="30"/>
  <c r="DO71" i="30"/>
  <c r="DO42" i="30"/>
  <c r="DO41" i="30"/>
  <c r="DO26" i="30"/>
  <c r="DO25" i="30"/>
  <c r="DO135" i="30"/>
  <c r="DO84" i="30"/>
  <c r="DO79" i="30"/>
  <c r="DO77" i="30"/>
  <c r="DO43" i="30"/>
  <c r="DO40" i="30"/>
  <c r="DO27" i="30"/>
  <c r="DO24" i="30"/>
  <c r="DO37" i="30"/>
  <c r="DO21" i="30"/>
  <c r="DO16" i="30"/>
  <c r="DO15" i="30"/>
  <c r="DO102" i="30"/>
  <c r="DO86" i="30"/>
  <c r="DO30" i="30"/>
  <c r="DO20" i="30"/>
  <c r="DO13" i="30"/>
  <c r="DO69" i="30"/>
  <c r="DO28" i="30"/>
  <c r="DO9" i="30"/>
  <c r="DO68" i="30"/>
  <c r="DO19" i="30"/>
  <c r="DO14" i="30"/>
  <c r="DO10" i="30"/>
  <c r="DO46" i="30"/>
  <c r="DO44" i="30"/>
  <c r="DO12" i="30"/>
  <c r="DO39" i="30"/>
  <c r="DO11" i="30"/>
  <c r="DO23" i="30"/>
  <c r="DO220" i="30"/>
  <c r="DO224" i="30"/>
  <c r="DO217" i="30"/>
  <c r="DO218" i="30"/>
  <c r="DO221" i="30"/>
  <c r="DO223" i="30"/>
  <c r="DO219" i="30"/>
  <c r="DO222" i="30"/>
  <c r="EB50" i="30"/>
  <c r="EE50" i="30"/>
  <c r="ED50" i="30"/>
  <c r="EA50" i="30"/>
  <c r="EC50" i="30"/>
  <c r="EB160" i="30"/>
  <c r="EA160" i="30"/>
  <c r="EE160" i="30"/>
  <c r="ED160" i="30"/>
  <c r="EC160" i="30"/>
  <c r="EG159" i="30"/>
  <c r="EF159" i="30"/>
  <c r="ES214" i="30"/>
  <c r="EX214" i="30" s="1"/>
  <c r="ER214" i="30"/>
  <c r="ES105" i="30"/>
  <c r="ER105" i="30"/>
  <c r="EG104" i="30"/>
  <c r="EF104" i="30"/>
  <c r="ER159" i="30"/>
  <c r="ES159" i="30"/>
  <c r="EF215" i="30"/>
  <c r="EG215" i="30"/>
  <c r="ES49" i="30"/>
  <c r="ER49" i="30"/>
  <c r="EG49" i="30"/>
  <c r="EF49" i="30"/>
  <c r="EX158" i="30"/>
  <c r="EX48" i="30"/>
  <c r="EL216" i="30"/>
  <c r="BC174" i="30"/>
  <c r="DO174" i="30"/>
  <c r="BC119" i="30"/>
  <c r="DZ217" i="30"/>
  <c r="DZ161" i="30"/>
  <c r="DP119" i="30"/>
  <c r="EL161" i="30"/>
  <c r="DZ106" i="30"/>
  <c r="EL107" i="30"/>
  <c r="DO64" i="30"/>
  <c r="EL51" i="30"/>
  <c r="DZ51" i="30"/>
  <c r="DP8" i="30"/>
  <c r="EE106" i="30" l="1"/>
  <c r="ED106" i="30"/>
  <c r="EA106" i="30"/>
  <c r="EC106" i="30"/>
  <c r="EB106" i="30"/>
  <c r="EQ216" i="30"/>
  <c r="EP216" i="30"/>
  <c r="EO216" i="30"/>
  <c r="EN216" i="30"/>
  <c r="EM216" i="30"/>
  <c r="BD64" i="30"/>
  <c r="DP210" i="30"/>
  <c r="DP205" i="30"/>
  <c r="DP194" i="30"/>
  <c r="DP216" i="30"/>
  <c r="DP215" i="30"/>
  <c r="DP200" i="30"/>
  <c r="DP199" i="30"/>
  <c r="DP217" i="30"/>
  <c r="DP214" i="30"/>
  <c r="DP201" i="30"/>
  <c r="DP198" i="30"/>
  <c r="DP211" i="30"/>
  <c r="DP204" i="30"/>
  <c r="DP195" i="30"/>
  <c r="DP213" i="30"/>
  <c r="DP202" i="30"/>
  <c r="DP197" i="30"/>
  <c r="DP208" i="30"/>
  <c r="DP207" i="30"/>
  <c r="DP192" i="30"/>
  <c r="DP191" i="30"/>
  <c r="DP209" i="30"/>
  <c r="DP206" i="30"/>
  <c r="DP193" i="30"/>
  <c r="DP190" i="30"/>
  <c r="DP176" i="30"/>
  <c r="DP175" i="30"/>
  <c r="DP196" i="30"/>
  <c r="DP177" i="30"/>
  <c r="DP212" i="30"/>
  <c r="DP188" i="30"/>
  <c r="DP187" i="30"/>
  <c r="DP180" i="30"/>
  <c r="DP178" i="30"/>
  <c r="DP203" i="30"/>
  <c r="DP179" i="30"/>
  <c r="DP162" i="30"/>
  <c r="DP159" i="30"/>
  <c r="DP146" i="30"/>
  <c r="DP143" i="30"/>
  <c r="DP156" i="30"/>
  <c r="DP149" i="30"/>
  <c r="DP140" i="30"/>
  <c r="DP183" i="30"/>
  <c r="DP158" i="30"/>
  <c r="DP147" i="30"/>
  <c r="DP142" i="30"/>
  <c r="DP185" i="30"/>
  <c r="DP153" i="30"/>
  <c r="DP152" i="30"/>
  <c r="DP186" i="30"/>
  <c r="DP154" i="30"/>
  <c r="DP181" i="30"/>
  <c r="DP157" i="30"/>
  <c r="DP148" i="30"/>
  <c r="DP184" i="30"/>
  <c r="DP130" i="30"/>
  <c r="DP127" i="30"/>
  <c r="DP189" i="30"/>
  <c r="DP133" i="30"/>
  <c r="DP124" i="30"/>
  <c r="DP155" i="30"/>
  <c r="DP141" i="30"/>
  <c r="DP138" i="30"/>
  <c r="DP131" i="30"/>
  <c r="DP182" i="30"/>
  <c r="DP161" i="30"/>
  <c r="DP150" i="30"/>
  <c r="DP145" i="30"/>
  <c r="DP137" i="30"/>
  <c r="DP136" i="30"/>
  <c r="DP151" i="30"/>
  <c r="DP139" i="30"/>
  <c r="DP135" i="30"/>
  <c r="DP144" i="30"/>
  <c r="DP129" i="30"/>
  <c r="DP128" i="30"/>
  <c r="DP134" i="30"/>
  <c r="DP99" i="30"/>
  <c r="DP96" i="30"/>
  <c r="DP132" i="30"/>
  <c r="DP102" i="30"/>
  <c r="DP126" i="30"/>
  <c r="DP125" i="30"/>
  <c r="DP107" i="30"/>
  <c r="DP104" i="30"/>
  <c r="DP160" i="30"/>
  <c r="DP101" i="30"/>
  <c r="DP103" i="30"/>
  <c r="DP91" i="30"/>
  <c r="DP88" i="30"/>
  <c r="DP75" i="30"/>
  <c r="DP72" i="30"/>
  <c r="DP122" i="30"/>
  <c r="DP98" i="30"/>
  <c r="DP97" i="30"/>
  <c r="DP94" i="30"/>
  <c r="DP85" i="30"/>
  <c r="DP78" i="30"/>
  <c r="DP69" i="30"/>
  <c r="DP100" i="30"/>
  <c r="DP95" i="30"/>
  <c r="DP92" i="30"/>
  <c r="DP87" i="30"/>
  <c r="DP76" i="30"/>
  <c r="DP106" i="30"/>
  <c r="DP82" i="30"/>
  <c r="DP81" i="30"/>
  <c r="DP121" i="30"/>
  <c r="DP120" i="30"/>
  <c r="DP83" i="30"/>
  <c r="DP80" i="30"/>
  <c r="DP67" i="30"/>
  <c r="DP93" i="30"/>
  <c r="DP86" i="30"/>
  <c r="DP77" i="30"/>
  <c r="DP70" i="30"/>
  <c r="DP74" i="30"/>
  <c r="DP51" i="30"/>
  <c r="DP48" i="30"/>
  <c r="DP35" i="30"/>
  <c r="DP32" i="30"/>
  <c r="DP19" i="30"/>
  <c r="DP16" i="30"/>
  <c r="DP45" i="30"/>
  <c r="DP38" i="30"/>
  <c r="DP29" i="30"/>
  <c r="DP47" i="30"/>
  <c r="DP36" i="30"/>
  <c r="DP31" i="30"/>
  <c r="DP123" i="30"/>
  <c r="DP105" i="30"/>
  <c r="DP89" i="30"/>
  <c r="DP71" i="30"/>
  <c r="DP42" i="30"/>
  <c r="DP41" i="30"/>
  <c r="DP84" i="30"/>
  <c r="DP79" i="30"/>
  <c r="DP66" i="30"/>
  <c r="DP65" i="30"/>
  <c r="DP43" i="30"/>
  <c r="DP40" i="30"/>
  <c r="DP27" i="30"/>
  <c r="DP24" i="30"/>
  <c r="DP90" i="30"/>
  <c r="DP68" i="30"/>
  <c r="DP46" i="30"/>
  <c r="DP37" i="30"/>
  <c r="DP30" i="30"/>
  <c r="DP21" i="30"/>
  <c r="DP28" i="30"/>
  <c r="DP44" i="30"/>
  <c r="DP50" i="30"/>
  <c r="DP23" i="30"/>
  <c r="DP17" i="30"/>
  <c r="DP11" i="30"/>
  <c r="DP73" i="30"/>
  <c r="DP26" i="30"/>
  <c r="DP13" i="30"/>
  <c r="DP34" i="30"/>
  <c r="DP18" i="30"/>
  <c r="DP10" i="30"/>
  <c r="DP20" i="30"/>
  <c r="DP14" i="30"/>
  <c r="DP39" i="30"/>
  <c r="DP33" i="30"/>
  <c r="DP9" i="30"/>
  <c r="DP49" i="30"/>
  <c r="DP15" i="30"/>
  <c r="DP25" i="30"/>
  <c r="DP22" i="30"/>
  <c r="DP12" i="30"/>
  <c r="DP222" i="30"/>
  <c r="DP219" i="30"/>
  <c r="DP223" i="30"/>
  <c r="DP221" i="30"/>
  <c r="DP224" i="30"/>
  <c r="DP220" i="30"/>
  <c r="DP218" i="30"/>
  <c r="EQ161" i="30"/>
  <c r="EO161" i="30"/>
  <c r="EM161" i="30"/>
  <c r="EP161" i="30"/>
  <c r="EN161" i="30"/>
  <c r="EE51" i="30"/>
  <c r="ED51" i="30"/>
  <c r="EC51" i="30"/>
  <c r="EB51" i="30"/>
  <c r="EA51" i="30"/>
  <c r="EE161" i="30"/>
  <c r="ED161" i="30"/>
  <c r="EA161" i="30"/>
  <c r="EC161" i="30"/>
  <c r="EB161" i="30"/>
  <c r="EM51" i="30"/>
  <c r="EO51" i="30"/>
  <c r="EQ51" i="30"/>
  <c r="EP51" i="30"/>
  <c r="EN51" i="30"/>
  <c r="EE217" i="30"/>
  <c r="EA217" i="30"/>
  <c r="ED217" i="30"/>
  <c r="EC217" i="30"/>
  <c r="EB217" i="30"/>
  <c r="EM107" i="30"/>
  <c r="EO107" i="30"/>
  <c r="EQ107" i="30"/>
  <c r="EP107" i="30"/>
  <c r="EN107" i="30"/>
  <c r="EX104" i="30"/>
  <c r="EG160" i="30"/>
  <c r="EF160" i="30"/>
  <c r="ES160" i="30"/>
  <c r="ER160" i="30"/>
  <c r="ES215" i="30"/>
  <c r="EX215" i="30" s="1"/>
  <c r="ER215" i="30"/>
  <c r="EG105" i="30"/>
  <c r="EX105" i="30" s="1"/>
  <c r="EF105" i="30"/>
  <c r="EF216" i="30"/>
  <c r="EG216" i="30"/>
  <c r="ES106" i="30"/>
  <c r="ER106" i="30"/>
  <c r="ES50" i="30"/>
  <c r="ER50" i="30"/>
  <c r="EG50" i="30"/>
  <c r="EF50" i="30"/>
  <c r="EX49" i="30"/>
  <c r="EX159" i="30"/>
  <c r="EL217" i="30"/>
  <c r="DP174" i="30"/>
  <c r="BD174" i="30"/>
  <c r="BD119" i="30"/>
  <c r="DZ218" i="30"/>
  <c r="EL162" i="30"/>
  <c r="DQ119" i="30"/>
  <c r="DZ162" i="30"/>
  <c r="DZ107" i="30"/>
  <c r="EL108" i="30"/>
  <c r="DP64" i="30"/>
  <c r="EL52" i="30"/>
  <c r="DZ52" i="30"/>
  <c r="DQ8" i="30"/>
  <c r="EQ108" i="30" l="1"/>
  <c r="EP108" i="30"/>
  <c r="EO108" i="30"/>
  <c r="EN108" i="30"/>
  <c r="EM108" i="30"/>
  <c r="ED107" i="30"/>
  <c r="EC107" i="30"/>
  <c r="EB107" i="30"/>
  <c r="EA107" i="30"/>
  <c r="EE107" i="30"/>
  <c r="EO217" i="30"/>
  <c r="EN217" i="30"/>
  <c r="EM217" i="30"/>
  <c r="EQ217" i="30"/>
  <c r="EP217" i="30"/>
  <c r="EB162" i="30"/>
  <c r="EA162" i="30"/>
  <c r="EE162" i="30"/>
  <c r="ED162" i="30"/>
  <c r="EC162" i="30"/>
  <c r="BE64" i="30"/>
  <c r="DQ216" i="30"/>
  <c r="DQ215" i="30"/>
  <c r="DQ200" i="30"/>
  <c r="DQ199" i="30"/>
  <c r="DQ217" i="30"/>
  <c r="DQ214" i="30"/>
  <c r="DQ201" i="30"/>
  <c r="DQ198" i="30"/>
  <c r="DQ211" i="30"/>
  <c r="DQ204" i="30"/>
  <c r="DQ195" i="30"/>
  <c r="DQ188" i="30"/>
  <c r="DQ218" i="30"/>
  <c r="DQ213" i="30"/>
  <c r="DQ202" i="30"/>
  <c r="DQ197" i="30"/>
  <c r="DQ208" i="30"/>
  <c r="DQ207" i="30"/>
  <c r="DQ192" i="30"/>
  <c r="DQ191" i="30"/>
  <c r="DQ209" i="30"/>
  <c r="DQ206" i="30"/>
  <c r="DQ193" i="30"/>
  <c r="DQ190" i="30"/>
  <c r="DQ212" i="30"/>
  <c r="DQ203" i="30"/>
  <c r="DQ196" i="30"/>
  <c r="DQ194" i="30"/>
  <c r="DQ177" i="30"/>
  <c r="DQ187" i="30"/>
  <c r="DQ180" i="30"/>
  <c r="DQ178" i="30"/>
  <c r="DQ184" i="30"/>
  <c r="DQ183" i="30"/>
  <c r="DQ189" i="30"/>
  <c r="DQ205" i="30"/>
  <c r="DQ156" i="30"/>
  <c r="DQ149" i="30"/>
  <c r="DQ140" i="30"/>
  <c r="DQ163" i="30"/>
  <c r="DQ158" i="30"/>
  <c r="DQ147" i="30"/>
  <c r="DQ142" i="30"/>
  <c r="DQ185" i="30"/>
  <c r="DQ153" i="30"/>
  <c r="DQ152" i="30"/>
  <c r="DQ210" i="30"/>
  <c r="DQ186" i="30"/>
  <c r="DQ154" i="30"/>
  <c r="DQ151" i="30"/>
  <c r="DQ181" i="30"/>
  <c r="DQ157" i="30"/>
  <c r="DQ176" i="30"/>
  <c r="DQ175" i="30"/>
  <c r="DQ155" i="30"/>
  <c r="DQ150" i="30"/>
  <c r="DQ133" i="30"/>
  <c r="DQ124" i="30"/>
  <c r="DQ162" i="30"/>
  <c r="DQ148" i="30"/>
  <c r="DQ141" i="30"/>
  <c r="DQ138" i="30"/>
  <c r="DQ131" i="30"/>
  <c r="DQ126" i="30"/>
  <c r="DQ182" i="30"/>
  <c r="DQ161" i="30"/>
  <c r="DQ145" i="30"/>
  <c r="DQ137" i="30"/>
  <c r="DQ136" i="30"/>
  <c r="DQ179" i="30"/>
  <c r="DQ143" i="30"/>
  <c r="DQ139" i="30"/>
  <c r="DQ135" i="30"/>
  <c r="DQ160" i="30"/>
  <c r="DQ132" i="30"/>
  <c r="DQ159" i="30"/>
  <c r="DQ146" i="30"/>
  <c r="DQ130" i="30"/>
  <c r="DQ128" i="30"/>
  <c r="DQ102" i="30"/>
  <c r="DQ129" i="30"/>
  <c r="DQ100" i="30"/>
  <c r="DQ95" i="30"/>
  <c r="DQ125" i="30"/>
  <c r="DQ127" i="30"/>
  <c r="DQ101" i="30"/>
  <c r="DQ121" i="30"/>
  <c r="DQ120" i="30"/>
  <c r="DQ108" i="30"/>
  <c r="DQ103" i="30"/>
  <c r="DQ122" i="30"/>
  <c r="DQ98" i="30"/>
  <c r="DQ97" i="30"/>
  <c r="DQ94" i="30"/>
  <c r="DQ85" i="30"/>
  <c r="DQ78" i="30"/>
  <c r="DQ69" i="30"/>
  <c r="DQ134" i="30"/>
  <c r="DQ99" i="30"/>
  <c r="DQ96" i="30"/>
  <c r="DQ92" i="30"/>
  <c r="DQ87" i="30"/>
  <c r="DQ76" i="30"/>
  <c r="DQ71" i="30"/>
  <c r="DQ144" i="30"/>
  <c r="DQ106" i="30"/>
  <c r="DQ82" i="30"/>
  <c r="DQ81" i="30"/>
  <c r="DQ104" i="30"/>
  <c r="DQ83" i="30"/>
  <c r="DQ80" i="30"/>
  <c r="DQ93" i="30"/>
  <c r="DQ86" i="30"/>
  <c r="DQ77" i="30"/>
  <c r="DQ70" i="30"/>
  <c r="DQ84" i="30"/>
  <c r="DQ79" i="30"/>
  <c r="DQ68" i="30"/>
  <c r="DQ45" i="30"/>
  <c r="DQ38" i="30"/>
  <c r="DQ29" i="30"/>
  <c r="DQ22" i="30"/>
  <c r="DQ107" i="30"/>
  <c r="DQ88" i="30"/>
  <c r="DQ75" i="30"/>
  <c r="DQ47" i="30"/>
  <c r="DQ36" i="30"/>
  <c r="DQ31" i="30"/>
  <c r="DQ123" i="30"/>
  <c r="DQ105" i="30"/>
  <c r="DQ89" i="30"/>
  <c r="DQ42" i="30"/>
  <c r="DQ41" i="30"/>
  <c r="DQ26" i="30"/>
  <c r="DQ25" i="30"/>
  <c r="DQ66" i="30"/>
  <c r="DQ65" i="30"/>
  <c r="DQ52" i="30"/>
  <c r="DQ43" i="30"/>
  <c r="DQ40" i="30"/>
  <c r="DQ90" i="30"/>
  <c r="DQ67" i="30"/>
  <c r="DQ46" i="30"/>
  <c r="DQ37" i="30"/>
  <c r="DQ30" i="30"/>
  <c r="DQ21" i="30"/>
  <c r="DQ44" i="30"/>
  <c r="DQ39" i="30"/>
  <c r="DQ28" i="30"/>
  <c r="DQ23" i="30"/>
  <c r="DQ72" i="30"/>
  <c r="DQ34" i="30"/>
  <c r="DQ20" i="30"/>
  <c r="DQ17" i="30"/>
  <c r="DQ13" i="30"/>
  <c r="DQ50" i="30"/>
  <c r="DQ18" i="30"/>
  <c r="DQ10" i="30"/>
  <c r="DQ9" i="30"/>
  <c r="DQ91" i="30"/>
  <c r="DQ48" i="30"/>
  <c r="DQ74" i="30"/>
  <c r="DQ32" i="30"/>
  <c r="DQ24" i="30"/>
  <c r="DQ51" i="30"/>
  <c r="DQ27" i="30"/>
  <c r="DQ19" i="30"/>
  <c r="DQ73" i="30"/>
  <c r="DQ14" i="30"/>
  <c r="DQ33" i="30"/>
  <c r="DQ49" i="30"/>
  <c r="DQ16" i="30"/>
  <c r="DQ12" i="30"/>
  <c r="DQ11" i="30"/>
  <c r="DQ15" i="30"/>
  <c r="DQ35" i="30"/>
  <c r="DQ223" i="30"/>
  <c r="DQ224" i="30"/>
  <c r="DQ220" i="30"/>
  <c r="DQ219" i="30"/>
  <c r="DQ222" i="30"/>
  <c r="DQ221" i="30"/>
  <c r="EB52" i="30"/>
  <c r="EA52" i="30"/>
  <c r="EE52" i="30"/>
  <c r="ED52" i="30"/>
  <c r="EC52" i="30"/>
  <c r="EQ162" i="30"/>
  <c r="EP162" i="30"/>
  <c r="EO162" i="30"/>
  <c r="EN162" i="30"/>
  <c r="EM162" i="30"/>
  <c r="EQ52" i="30"/>
  <c r="EP52" i="30"/>
  <c r="EM52" i="30"/>
  <c r="EO52" i="30"/>
  <c r="EN52" i="30"/>
  <c r="ED218" i="30"/>
  <c r="EE218" i="30"/>
  <c r="EC218" i="30"/>
  <c r="EB218" i="30"/>
  <c r="EA218" i="30"/>
  <c r="ES216" i="30"/>
  <c r="EX216" i="30" s="1"/>
  <c r="ER216" i="30"/>
  <c r="ES107" i="30"/>
  <c r="ER107" i="30"/>
  <c r="ER161" i="30"/>
  <c r="ES161" i="30"/>
  <c r="EG106" i="30"/>
  <c r="EF106" i="30"/>
  <c r="EG161" i="30"/>
  <c r="EF161" i="30"/>
  <c r="EF217" i="30"/>
  <c r="EG217" i="30"/>
  <c r="ER51" i="30"/>
  <c r="ES51" i="30"/>
  <c r="EG51" i="30"/>
  <c r="EF51" i="30"/>
  <c r="EX50" i="30"/>
  <c r="EX160" i="30"/>
  <c r="EL218" i="30"/>
  <c r="BE174" i="30"/>
  <c r="DQ174" i="30"/>
  <c r="BE119" i="30"/>
  <c r="DZ219" i="30"/>
  <c r="DZ163" i="30"/>
  <c r="DR119" i="30"/>
  <c r="EL163" i="30"/>
  <c r="DZ108" i="30"/>
  <c r="EL109" i="30"/>
  <c r="DQ64" i="30"/>
  <c r="EL53" i="30"/>
  <c r="DZ53" i="30"/>
  <c r="DR8" i="30"/>
  <c r="EM53" i="30" l="1"/>
  <c r="EO53" i="30"/>
  <c r="EQ53" i="30"/>
  <c r="EP53" i="30"/>
  <c r="EN53" i="30"/>
  <c r="EE219" i="30"/>
  <c r="EB219" i="30"/>
  <c r="ED219" i="30"/>
  <c r="EA219" i="30"/>
  <c r="EC219" i="30"/>
  <c r="BF64" i="30"/>
  <c r="EM109" i="30"/>
  <c r="EO109" i="30"/>
  <c r="EN109" i="30"/>
  <c r="EQ109" i="30"/>
  <c r="EP109" i="30"/>
  <c r="EA108" i="30"/>
  <c r="EE108" i="30"/>
  <c r="ED108" i="30"/>
  <c r="EC108" i="30"/>
  <c r="EB108" i="30"/>
  <c r="EQ163" i="30"/>
  <c r="EO163" i="30"/>
  <c r="EN163" i="30"/>
  <c r="EP163" i="30"/>
  <c r="EM163" i="30"/>
  <c r="EQ218" i="30"/>
  <c r="EP218" i="30"/>
  <c r="EM218" i="30"/>
  <c r="EO218" i="30"/>
  <c r="EN218" i="30"/>
  <c r="DR217" i="30"/>
  <c r="DR214" i="30"/>
  <c r="DR201" i="30"/>
  <c r="DR198" i="30"/>
  <c r="DR211" i="30"/>
  <c r="DR204" i="30"/>
  <c r="DR195" i="30"/>
  <c r="DR188" i="30"/>
  <c r="DR218" i="30"/>
  <c r="DR213" i="30"/>
  <c r="DR202" i="30"/>
  <c r="DR197" i="30"/>
  <c r="DR208" i="30"/>
  <c r="DR207" i="30"/>
  <c r="DR209" i="30"/>
  <c r="DR206" i="30"/>
  <c r="DR193" i="30"/>
  <c r="DR190" i="30"/>
  <c r="DR219" i="30"/>
  <c r="DR212" i="30"/>
  <c r="DR203" i="30"/>
  <c r="DR196" i="30"/>
  <c r="DR210" i="30"/>
  <c r="DR205" i="30"/>
  <c r="DR194" i="30"/>
  <c r="DR189" i="30"/>
  <c r="DR187" i="30"/>
  <c r="DR180" i="30"/>
  <c r="DR178" i="30"/>
  <c r="DR184" i="30"/>
  <c r="DR183" i="30"/>
  <c r="DR191" i="30"/>
  <c r="DR185" i="30"/>
  <c r="DR182" i="30"/>
  <c r="DR200" i="30"/>
  <c r="DR216" i="30"/>
  <c r="DR163" i="30"/>
  <c r="DR158" i="30"/>
  <c r="DR147" i="30"/>
  <c r="DR142" i="30"/>
  <c r="DR215" i="30"/>
  <c r="DR153" i="30"/>
  <c r="DR152" i="30"/>
  <c r="DR192" i="30"/>
  <c r="DR186" i="30"/>
  <c r="DR154" i="30"/>
  <c r="DR151" i="30"/>
  <c r="DR181" i="30"/>
  <c r="DR164" i="30"/>
  <c r="DR157" i="30"/>
  <c r="DR148" i="30"/>
  <c r="DR176" i="30"/>
  <c r="DR175" i="30"/>
  <c r="DR155" i="30"/>
  <c r="DR177" i="30"/>
  <c r="DR161" i="30"/>
  <c r="DR160" i="30"/>
  <c r="DR145" i="30"/>
  <c r="DR144" i="30"/>
  <c r="DR162" i="30"/>
  <c r="DR141" i="30"/>
  <c r="DR138" i="30"/>
  <c r="DR131" i="30"/>
  <c r="DR126" i="30"/>
  <c r="DR137" i="30"/>
  <c r="DR136" i="30"/>
  <c r="DR199" i="30"/>
  <c r="DR179" i="30"/>
  <c r="DR150" i="30"/>
  <c r="DR149" i="30"/>
  <c r="DR143" i="30"/>
  <c r="DR139" i="30"/>
  <c r="DR135" i="30"/>
  <c r="DR132" i="30"/>
  <c r="DR134" i="30"/>
  <c r="DR156" i="30"/>
  <c r="DR133" i="30"/>
  <c r="DR146" i="30"/>
  <c r="DR129" i="30"/>
  <c r="DR100" i="30"/>
  <c r="DR95" i="30"/>
  <c r="DR106" i="30"/>
  <c r="DR105" i="30"/>
  <c r="DR125" i="30"/>
  <c r="DR127" i="30"/>
  <c r="DR130" i="30"/>
  <c r="DR124" i="30"/>
  <c r="DR121" i="30"/>
  <c r="DR120" i="30"/>
  <c r="DR108" i="30"/>
  <c r="DR103" i="30"/>
  <c r="DR140" i="30"/>
  <c r="DR123" i="30"/>
  <c r="DR122" i="30"/>
  <c r="DR98" i="30"/>
  <c r="DR97" i="30"/>
  <c r="DR99" i="30"/>
  <c r="DR96" i="30"/>
  <c r="DR92" i="30"/>
  <c r="DR87" i="30"/>
  <c r="DR76" i="30"/>
  <c r="DR71" i="30"/>
  <c r="DR128" i="30"/>
  <c r="DR109" i="30"/>
  <c r="DR82" i="30"/>
  <c r="DR81" i="30"/>
  <c r="DR66" i="30"/>
  <c r="DR65" i="30"/>
  <c r="DR52" i="30"/>
  <c r="DR104" i="30"/>
  <c r="DR83" i="30"/>
  <c r="DR80" i="30"/>
  <c r="DR101" i="30"/>
  <c r="DR93" i="30"/>
  <c r="DR86" i="30"/>
  <c r="DR159" i="30"/>
  <c r="DR84" i="30"/>
  <c r="DR79" i="30"/>
  <c r="DR68" i="30"/>
  <c r="DR53" i="30"/>
  <c r="DR102" i="30"/>
  <c r="DR90" i="30"/>
  <c r="DR89" i="30"/>
  <c r="DR74" i="30"/>
  <c r="DR73" i="30"/>
  <c r="DR107" i="30"/>
  <c r="DR88" i="30"/>
  <c r="DR75" i="30"/>
  <c r="DR70" i="30"/>
  <c r="DR47" i="30"/>
  <c r="DR36" i="30"/>
  <c r="DR31" i="30"/>
  <c r="DR20" i="30"/>
  <c r="DR15" i="30"/>
  <c r="DR42" i="30"/>
  <c r="DR41" i="30"/>
  <c r="DR43" i="30"/>
  <c r="DR40" i="30"/>
  <c r="DR27" i="30"/>
  <c r="DR24" i="30"/>
  <c r="DR67" i="30"/>
  <c r="DR46" i="30"/>
  <c r="DR37" i="30"/>
  <c r="DR30" i="30"/>
  <c r="DR77" i="30"/>
  <c r="DR44" i="30"/>
  <c r="DR39" i="30"/>
  <c r="DR28" i="30"/>
  <c r="DR23" i="30"/>
  <c r="DR85" i="30"/>
  <c r="DR72" i="30"/>
  <c r="DR50" i="30"/>
  <c r="DR49" i="30"/>
  <c r="DR34" i="30"/>
  <c r="DR33" i="30"/>
  <c r="DR69" i="30"/>
  <c r="DR51" i="30"/>
  <c r="DR91" i="30"/>
  <c r="DR35" i="30"/>
  <c r="DR26" i="30"/>
  <c r="DR25" i="30"/>
  <c r="DR11" i="30"/>
  <c r="DR78" i="30"/>
  <c r="DR18" i="30"/>
  <c r="DR21" i="30"/>
  <c r="DR12" i="30"/>
  <c r="DR29" i="30"/>
  <c r="DR19" i="30"/>
  <c r="DR10" i="30"/>
  <c r="DR45" i="30"/>
  <c r="DR14" i="30"/>
  <c r="DR17" i="30"/>
  <c r="DR16" i="30"/>
  <c r="DR13" i="30"/>
  <c r="DR9" i="30"/>
  <c r="DR94" i="30"/>
  <c r="DR32" i="30"/>
  <c r="DR38" i="30"/>
  <c r="DR48" i="30"/>
  <c r="DR22" i="30"/>
  <c r="DR222" i="30"/>
  <c r="DR224" i="30"/>
  <c r="DR220" i="30"/>
  <c r="DR223" i="30"/>
  <c r="DR221" i="30"/>
  <c r="EE53" i="30"/>
  <c r="ED53" i="30"/>
  <c r="EC53" i="30"/>
  <c r="EA53" i="30"/>
  <c r="EB53" i="30"/>
  <c r="EA163" i="30"/>
  <c r="EE163" i="30"/>
  <c r="ED163" i="30"/>
  <c r="EC163" i="30"/>
  <c r="EB163" i="30"/>
  <c r="EX106" i="30"/>
  <c r="EF107" i="30"/>
  <c r="EG107" i="30"/>
  <c r="EX107" i="30" s="1"/>
  <c r="ES108" i="30"/>
  <c r="ER108" i="30"/>
  <c r="ES162" i="30"/>
  <c r="ER162" i="30"/>
  <c r="EG162" i="30"/>
  <c r="EF162" i="30"/>
  <c r="ES217" i="30"/>
  <c r="EX217" i="30" s="1"/>
  <c r="ER217" i="30"/>
  <c r="EF218" i="30"/>
  <c r="EG218" i="30"/>
  <c r="ES52" i="30"/>
  <c r="ER52" i="30"/>
  <c r="EG52" i="30"/>
  <c r="EF52" i="30"/>
  <c r="EX51" i="30"/>
  <c r="EX161" i="30"/>
  <c r="EL219" i="30"/>
  <c r="DR174" i="30"/>
  <c r="BF174" i="30"/>
  <c r="BF119" i="30"/>
  <c r="DZ220" i="30"/>
  <c r="DZ164" i="30"/>
  <c r="DS119" i="30"/>
  <c r="EL164" i="30"/>
  <c r="EL110" i="30"/>
  <c r="DZ109" i="30"/>
  <c r="DR64" i="30"/>
  <c r="EL54" i="30"/>
  <c r="DZ54" i="30"/>
  <c r="DS8" i="30"/>
  <c r="ED109" i="30" l="1"/>
  <c r="EC109" i="30"/>
  <c r="EA109" i="30"/>
  <c r="EB109" i="30"/>
  <c r="EE109" i="30"/>
  <c r="EO219" i="30"/>
  <c r="EN219" i="30"/>
  <c r="EM219" i="30"/>
  <c r="EQ219" i="30"/>
  <c r="EP219" i="30"/>
  <c r="EQ110" i="30"/>
  <c r="EP110" i="30"/>
  <c r="EO110" i="30"/>
  <c r="EN110" i="30"/>
  <c r="EM110" i="30"/>
  <c r="DS220" i="30"/>
  <c r="DS211" i="30"/>
  <c r="DS204" i="30"/>
  <c r="DS195" i="30"/>
  <c r="DS218" i="30"/>
  <c r="DS213" i="30"/>
  <c r="DS202" i="30"/>
  <c r="DS197" i="30"/>
  <c r="DS208" i="30"/>
  <c r="DS207" i="30"/>
  <c r="DS192" i="30"/>
  <c r="DS191" i="30"/>
  <c r="DS209" i="30"/>
  <c r="DS206" i="30"/>
  <c r="DS193" i="30"/>
  <c r="DS219" i="30"/>
  <c r="DS212" i="30"/>
  <c r="DS203" i="30"/>
  <c r="DS196" i="30"/>
  <c r="DS210" i="30"/>
  <c r="DS205" i="30"/>
  <c r="DS194" i="30"/>
  <c r="DS189" i="30"/>
  <c r="DS216" i="30"/>
  <c r="DS215" i="30"/>
  <c r="DS200" i="30"/>
  <c r="DS199" i="30"/>
  <c r="DS178" i="30"/>
  <c r="DS201" i="30"/>
  <c r="DS188" i="30"/>
  <c r="DS184" i="30"/>
  <c r="DS183" i="30"/>
  <c r="DS198" i="30"/>
  <c r="DS185" i="30"/>
  <c r="DS182" i="30"/>
  <c r="DS179" i="30"/>
  <c r="DS217" i="30"/>
  <c r="DS186" i="30"/>
  <c r="DS153" i="30"/>
  <c r="DS152" i="30"/>
  <c r="DS180" i="30"/>
  <c r="DS154" i="30"/>
  <c r="DS151" i="30"/>
  <c r="DS138" i="30"/>
  <c r="DS214" i="30"/>
  <c r="DS181" i="30"/>
  <c r="DS164" i="30"/>
  <c r="DS157" i="30"/>
  <c r="DS148" i="30"/>
  <c r="DS141" i="30"/>
  <c r="DS190" i="30"/>
  <c r="DS176" i="30"/>
  <c r="DS175" i="30"/>
  <c r="DS155" i="30"/>
  <c r="DS150" i="30"/>
  <c r="DS177" i="30"/>
  <c r="DS161" i="30"/>
  <c r="DS160" i="30"/>
  <c r="DS187" i="30"/>
  <c r="DS162" i="30"/>
  <c r="DS159" i="30"/>
  <c r="DS146" i="30"/>
  <c r="DS143" i="30"/>
  <c r="DS142" i="30"/>
  <c r="DS137" i="30"/>
  <c r="DS136" i="30"/>
  <c r="DS158" i="30"/>
  <c r="DS149" i="30"/>
  <c r="DS145" i="30"/>
  <c r="DS139" i="30"/>
  <c r="DS135" i="30"/>
  <c r="DS132" i="30"/>
  <c r="DS147" i="30"/>
  <c r="DS134" i="30"/>
  <c r="DS165" i="30"/>
  <c r="DS140" i="30"/>
  <c r="DS129" i="30"/>
  <c r="DS128" i="30"/>
  <c r="DS163" i="30"/>
  <c r="DS131" i="30"/>
  <c r="DS156" i="30"/>
  <c r="DS133" i="30"/>
  <c r="DS106" i="30"/>
  <c r="DS105" i="30"/>
  <c r="DS125" i="30"/>
  <c r="DS107" i="30"/>
  <c r="DS104" i="30"/>
  <c r="DS127" i="30"/>
  <c r="DS126" i="30"/>
  <c r="DS130" i="30"/>
  <c r="DS124" i="30"/>
  <c r="DS123" i="30"/>
  <c r="DS122" i="30"/>
  <c r="DS98" i="30"/>
  <c r="DS97" i="30"/>
  <c r="DS144" i="30"/>
  <c r="DS99" i="30"/>
  <c r="DS96" i="30"/>
  <c r="DS109" i="30"/>
  <c r="DS82" i="30"/>
  <c r="DS81" i="30"/>
  <c r="DS66" i="30"/>
  <c r="DS65" i="30"/>
  <c r="DS52" i="30"/>
  <c r="DS100" i="30"/>
  <c r="DS95" i="30"/>
  <c r="DS83" i="30"/>
  <c r="DS80" i="30"/>
  <c r="DS67" i="30"/>
  <c r="DS101" i="30"/>
  <c r="DS93" i="30"/>
  <c r="DS86" i="30"/>
  <c r="DS77" i="30"/>
  <c r="DS121" i="30"/>
  <c r="DS120" i="30"/>
  <c r="DS108" i="30"/>
  <c r="DS84" i="30"/>
  <c r="DS79" i="30"/>
  <c r="DS102" i="30"/>
  <c r="DS90" i="30"/>
  <c r="DS89" i="30"/>
  <c r="DS74" i="30"/>
  <c r="DS73" i="30"/>
  <c r="DS91" i="30"/>
  <c r="DS88" i="30"/>
  <c r="DS75" i="30"/>
  <c r="DS72" i="30"/>
  <c r="DS53" i="30"/>
  <c r="DS42" i="30"/>
  <c r="DS41" i="30"/>
  <c r="DS26" i="30"/>
  <c r="DS25" i="30"/>
  <c r="DS92" i="30"/>
  <c r="DS43" i="30"/>
  <c r="DS40" i="30"/>
  <c r="DS76" i="30"/>
  <c r="DS71" i="30"/>
  <c r="DS46" i="30"/>
  <c r="DS37" i="30"/>
  <c r="DS30" i="30"/>
  <c r="DS21" i="30"/>
  <c r="DS44" i="30"/>
  <c r="DS39" i="30"/>
  <c r="DS28" i="30"/>
  <c r="DS85" i="30"/>
  <c r="DS68" i="30"/>
  <c r="DS50" i="30"/>
  <c r="DS49" i="30"/>
  <c r="DS34" i="30"/>
  <c r="DS33" i="30"/>
  <c r="DS18" i="30"/>
  <c r="DS17" i="30"/>
  <c r="DS103" i="30"/>
  <c r="DS69" i="30"/>
  <c r="DS51" i="30"/>
  <c r="DS48" i="30"/>
  <c r="DS35" i="30"/>
  <c r="DS32" i="30"/>
  <c r="DS110" i="30"/>
  <c r="DS29" i="30"/>
  <c r="DS10" i="30"/>
  <c r="DS9" i="30"/>
  <c r="DS78" i="30"/>
  <c r="DS38" i="30"/>
  <c r="DS27" i="30"/>
  <c r="DS24" i="30"/>
  <c r="DS14" i="30"/>
  <c r="DS70" i="30"/>
  <c r="DS45" i="30"/>
  <c r="DS22" i="30"/>
  <c r="DS31" i="30"/>
  <c r="DS20" i="30"/>
  <c r="DS16" i="30"/>
  <c r="DS13" i="30"/>
  <c r="DS54" i="30"/>
  <c r="DS36" i="30"/>
  <c r="DS12" i="30"/>
  <c r="DS94" i="30"/>
  <c r="DS15" i="30"/>
  <c r="DS11" i="30"/>
  <c r="DS87" i="30"/>
  <c r="DS23" i="30"/>
  <c r="DS19" i="30"/>
  <c r="DS47" i="30"/>
  <c r="DS224" i="30"/>
  <c r="DS223" i="30"/>
  <c r="DS221" i="30"/>
  <c r="DS222" i="30"/>
  <c r="EQ164" i="30"/>
  <c r="EP164" i="30"/>
  <c r="EO164" i="30"/>
  <c r="EN164" i="30"/>
  <c r="EM164" i="30"/>
  <c r="EQ54" i="30"/>
  <c r="EP54" i="30"/>
  <c r="EO54" i="30"/>
  <c r="EN54" i="30"/>
  <c r="EM54" i="30"/>
  <c r="EA164" i="30"/>
  <c r="EB164" i="30"/>
  <c r="EE164" i="30"/>
  <c r="ED164" i="30"/>
  <c r="EC164" i="30"/>
  <c r="BG64" i="30"/>
  <c r="ED220" i="30"/>
  <c r="EE220" i="30"/>
  <c r="EC220" i="30"/>
  <c r="EB220" i="30"/>
  <c r="EA220" i="30"/>
  <c r="EB54" i="30"/>
  <c r="EA54" i="30"/>
  <c r="EE54" i="30"/>
  <c r="ED54" i="30"/>
  <c r="EC54" i="30"/>
  <c r="EG108" i="30"/>
  <c r="EX108" i="30" s="1"/>
  <c r="EF108" i="30"/>
  <c r="ES109" i="30"/>
  <c r="ER109" i="30"/>
  <c r="EF219" i="30"/>
  <c r="EG219" i="30"/>
  <c r="ER163" i="30"/>
  <c r="ES163" i="30"/>
  <c r="EG163" i="30"/>
  <c r="EF163" i="30"/>
  <c r="ES218" i="30"/>
  <c r="EX218" i="30" s="1"/>
  <c r="ER218" i="30"/>
  <c r="ES53" i="30"/>
  <c r="ER53" i="30"/>
  <c r="EG53" i="30"/>
  <c r="EF53" i="30"/>
  <c r="EX162" i="30"/>
  <c r="EX52" i="30"/>
  <c r="EL220" i="30"/>
  <c r="BG174" i="30"/>
  <c r="DS174" i="30"/>
  <c r="BG119" i="30"/>
  <c r="DZ221" i="30"/>
  <c r="DT119" i="30"/>
  <c r="EL165" i="30"/>
  <c r="DZ165" i="30"/>
  <c r="DZ110" i="30"/>
  <c r="EL111" i="30"/>
  <c r="DS64" i="30"/>
  <c r="EL55" i="30"/>
  <c r="DZ55" i="30"/>
  <c r="DT8" i="30"/>
  <c r="EE55" i="30" l="1"/>
  <c r="EA55" i="30"/>
  <c r="ED55" i="30"/>
  <c r="EC55" i="30"/>
  <c r="EB55" i="30"/>
  <c r="EE221" i="30"/>
  <c r="ED221" i="30"/>
  <c r="EC221" i="30"/>
  <c r="EB221" i="30"/>
  <c r="EA221" i="30"/>
  <c r="EO111" i="30"/>
  <c r="EQ111" i="30"/>
  <c r="EP111" i="30"/>
  <c r="EM111" i="30"/>
  <c r="EN111" i="30"/>
  <c r="BH64" i="30"/>
  <c r="EA110" i="30"/>
  <c r="EE110" i="30"/>
  <c r="ED110" i="30"/>
  <c r="EC110" i="30"/>
  <c r="EB110" i="30"/>
  <c r="EM220" i="30"/>
  <c r="EQ220" i="30"/>
  <c r="EP220" i="30"/>
  <c r="EO220" i="30"/>
  <c r="EN220" i="30"/>
  <c r="DT218" i="30"/>
  <c r="DT213" i="30"/>
  <c r="DT202" i="30"/>
  <c r="DT197" i="30"/>
  <c r="DT208" i="30"/>
  <c r="DT207" i="30"/>
  <c r="DT192" i="30"/>
  <c r="DT191" i="30"/>
  <c r="DT209" i="30"/>
  <c r="DT206" i="30"/>
  <c r="DT193" i="30"/>
  <c r="DT190" i="30"/>
  <c r="DT219" i="30"/>
  <c r="DT212" i="30"/>
  <c r="DT203" i="30"/>
  <c r="DT196" i="30"/>
  <c r="DT221" i="30"/>
  <c r="DT210" i="30"/>
  <c r="DT205" i="30"/>
  <c r="DT194" i="30"/>
  <c r="DT189" i="30"/>
  <c r="DT216" i="30"/>
  <c r="DT215" i="30"/>
  <c r="DT200" i="30"/>
  <c r="DT199" i="30"/>
  <c r="DT217" i="30"/>
  <c r="DT214" i="30"/>
  <c r="DT201" i="30"/>
  <c r="DT198" i="30"/>
  <c r="DT188" i="30"/>
  <c r="DT184" i="30"/>
  <c r="DT183" i="30"/>
  <c r="DT204" i="30"/>
  <c r="DT185" i="30"/>
  <c r="DT182" i="30"/>
  <c r="DT220" i="30"/>
  <c r="DT179" i="30"/>
  <c r="DT211" i="30"/>
  <c r="DT186" i="30"/>
  <c r="DT181" i="30"/>
  <c r="DT195" i="30"/>
  <c r="DT180" i="30"/>
  <c r="DT154" i="30"/>
  <c r="DT151" i="30"/>
  <c r="DT138" i="30"/>
  <c r="DT164" i="30"/>
  <c r="DT157" i="30"/>
  <c r="DT148" i="30"/>
  <c r="DT141" i="30"/>
  <c r="DT176" i="30"/>
  <c r="DT175" i="30"/>
  <c r="DT166" i="30"/>
  <c r="DT155" i="30"/>
  <c r="DT150" i="30"/>
  <c r="DT177" i="30"/>
  <c r="DT161" i="30"/>
  <c r="DT160" i="30"/>
  <c r="DT187" i="30"/>
  <c r="DT162" i="30"/>
  <c r="DT159" i="30"/>
  <c r="DT178" i="30"/>
  <c r="DT165" i="30"/>
  <c r="DT156" i="30"/>
  <c r="DT149" i="30"/>
  <c r="DT158" i="30"/>
  <c r="DT145" i="30"/>
  <c r="DT139" i="30"/>
  <c r="DT135" i="30"/>
  <c r="DT153" i="30"/>
  <c r="DT143" i="30"/>
  <c r="DT132" i="30"/>
  <c r="DT125" i="30"/>
  <c r="DT147" i="30"/>
  <c r="DT134" i="30"/>
  <c r="DT140" i="30"/>
  <c r="DT129" i="30"/>
  <c r="DT128" i="30"/>
  <c r="DT144" i="30"/>
  <c r="DT130" i="30"/>
  <c r="DT142" i="30"/>
  <c r="DT137" i="30"/>
  <c r="DT136" i="30"/>
  <c r="DT107" i="30"/>
  <c r="DT104" i="30"/>
  <c r="DT127" i="30"/>
  <c r="DT126" i="30"/>
  <c r="DT110" i="30"/>
  <c r="DT101" i="30"/>
  <c r="DT131" i="30"/>
  <c r="DT124" i="30"/>
  <c r="DT152" i="30"/>
  <c r="DT123" i="30"/>
  <c r="DT122" i="30"/>
  <c r="DT163" i="30"/>
  <c r="DT99" i="30"/>
  <c r="DT96" i="30"/>
  <c r="DT109" i="30"/>
  <c r="DT102" i="30"/>
  <c r="DT100" i="30"/>
  <c r="DT95" i="30"/>
  <c r="DT83" i="30"/>
  <c r="DT80" i="30"/>
  <c r="DT67" i="30"/>
  <c r="DT146" i="30"/>
  <c r="DT106" i="30"/>
  <c r="DT93" i="30"/>
  <c r="DT86" i="30"/>
  <c r="DT77" i="30"/>
  <c r="DT70" i="30"/>
  <c r="DT121" i="30"/>
  <c r="DT120" i="30"/>
  <c r="DT108" i="30"/>
  <c r="DT84" i="30"/>
  <c r="DT79" i="30"/>
  <c r="DT133" i="30"/>
  <c r="DT90" i="30"/>
  <c r="DT89" i="30"/>
  <c r="DT111" i="30"/>
  <c r="DT91" i="30"/>
  <c r="DT88" i="30"/>
  <c r="DT75" i="30"/>
  <c r="DT72" i="30"/>
  <c r="DT105" i="30"/>
  <c r="DT94" i="30"/>
  <c r="DT85" i="30"/>
  <c r="DT78" i="30"/>
  <c r="DT69" i="30"/>
  <c r="DT51" i="30"/>
  <c r="DT92" i="30"/>
  <c r="DT43" i="30"/>
  <c r="DT40" i="30"/>
  <c r="DT27" i="30"/>
  <c r="DT24" i="30"/>
  <c r="DT76" i="30"/>
  <c r="DT71" i="30"/>
  <c r="DT46" i="30"/>
  <c r="DT37" i="30"/>
  <c r="DT30" i="30"/>
  <c r="DT66" i="30"/>
  <c r="DT65" i="30"/>
  <c r="DT52" i="30"/>
  <c r="DT44" i="30"/>
  <c r="DT39" i="30"/>
  <c r="DT28" i="30"/>
  <c r="DT23" i="30"/>
  <c r="DT82" i="30"/>
  <c r="DT81" i="30"/>
  <c r="DT68" i="30"/>
  <c r="DT50" i="30"/>
  <c r="DT49" i="30"/>
  <c r="DT34" i="30"/>
  <c r="DT33" i="30"/>
  <c r="DT103" i="30"/>
  <c r="DT55" i="30"/>
  <c r="DT48" i="30"/>
  <c r="DT35" i="30"/>
  <c r="DT32" i="30"/>
  <c r="DT19" i="30"/>
  <c r="DT16" i="30"/>
  <c r="DT98" i="30"/>
  <c r="DT73" i="30"/>
  <c r="DT54" i="30"/>
  <c r="DT45" i="30"/>
  <c r="DT38" i="30"/>
  <c r="DT29" i="30"/>
  <c r="DT22" i="30"/>
  <c r="DT87" i="30"/>
  <c r="DT74" i="30"/>
  <c r="DT47" i="30"/>
  <c r="DT18" i="30"/>
  <c r="DT11" i="30"/>
  <c r="DT31" i="30"/>
  <c r="DT12" i="30"/>
  <c r="DT36" i="30"/>
  <c r="DT14" i="30"/>
  <c r="DT53" i="30"/>
  <c r="DT42" i="30"/>
  <c r="DT20" i="30"/>
  <c r="DT15" i="30"/>
  <c r="DT41" i="30"/>
  <c r="DT17" i="30"/>
  <c r="DT13" i="30"/>
  <c r="DT9" i="30"/>
  <c r="DT97" i="30"/>
  <c r="DT21" i="30"/>
  <c r="DT26" i="30"/>
  <c r="DT10" i="30"/>
  <c r="DT25" i="30"/>
  <c r="DT223" i="30"/>
  <c r="DT222" i="30"/>
  <c r="DT224" i="30"/>
  <c r="EE165" i="30"/>
  <c r="ED165" i="30"/>
  <c r="EC165" i="30"/>
  <c r="EB165" i="30"/>
  <c r="EA165" i="30"/>
  <c r="EM165" i="30"/>
  <c r="EQ165" i="30"/>
  <c r="EO165" i="30"/>
  <c r="EP165" i="30"/>
  <c r="EN165" i="30"/>
  <c r="EO55" i="30"/>
  <c r="EM55" i="30"/>
  <c r="EQ55" i="30"/>
  <c r="EP55" i="30"/>
  <c r="EN55" i="30"/>
  <c r="ES164" i="30"/>
  <c r="ER164" i="30"/>
  <c r="EG164" i="30"/>
  <c r="EF164" i="30"/>
  <c r="ES219" i="30"/>
  <c r="EX219" i="30" s="1"/>
  <c r="ER219" i="30"/>
  <c r="EF220" i="30"/>
  <c r="EG220" i="30"/>
  <c r="EF109" i="30"/>
  <c r="EG109" i="30"/>
  <c r="EX109" i="30" s="1"/>
  <c r="ES110" i="30"/>
  <c r="ER110" i="30"/>
  <c r="ES54" i="30"/>
  <c r="ER54" i="30"/>
  <c r="EG54" i="30"/>
  <c r="EF54" i="30"/>
  <c r="EX53" i="30"/>
  <c r="EX163" i="30"/>
  <c r="EL221" i="30"/>
  <c r="DT174" i="30"/>
  <c r="BH174" i="30"/>
  <c r="BH119" i="30"/>
  <c r="DZ222" i="30"/>
  <c r="DZ166" i="30"/>
  <c r="EL166" i="30"/>
  <c r="DU119" i="30"/>
  <c r="DZ111" i="30"/>
  <c r="EL112" i="30"/>
  <c r="DT64" i="30"/>
  <c r="EL56" i="30"/>
  <c r="DZ56" i="30"/>
  <c r="DU8" i="30"/>
  <c r="EA111" i="30" l="1"/>
  <c r="ED111" i="30"/>
  <c r="EC111" i="30"/>
  <c r="EB111" i="30"/>
  <c r="EE111" i="30"/>
  <c r="EO221" i="30"/>
  <c r="EM221" i="30"/>
  <c r="EN221" i="30"/>
  <c r="EQ221" i="30"/>
  <c r="EP221" i="30"/>
  <c r="EB56" i="30"/>
  <c r="EA56" i="30"/>
  <c r="EE56" i="30"/>
  <c r="ED56" i="30"/>
  <c r="EC56" i="30"/>
  <c r="EQ166" i="30"/>
  <c r="EP166" i="30"/>
  <c r="EO166" i="30"/>
  <c r="EM166" i="30"/>
  <c r="EN166" i="30"/>
  <c r="EQ112" i="30"/>
  <c r="EP112" i="30"/>
  <c r="EO112" i="30"/>
  <c r="EM112" i="30"/>
  <c r="EN112" i="30"/>
  <c r="EQ56" i="30"/>
  <c r="EP56" i="30"/>
  <c r="EO56" i="30"/>
  <c r="EN56" i="30"/>
  <c r="EM56" i="30"/>
  <c r="EB166" i="30"/>
  <c r="EE166" i="30"/>
  <c r="EA166" i="30"/>
  <c r="ED166" i="30"/>
  <c r="EC166" i="30"/>
  <c r="DU208" i="30"/>
  <c r="DU207" i="30"/>
  <c r="DU222" i="30"/>
  <c r="DU209" i="30"/>
  <c r="DU206" i="30"/>
  <c r="DU193" i="30"/>
  <c r="DU190" i="30"/>
  <c r="DU219" i="30"/>
  <c r="DU212" i="30"/>
  <c r="DU203" i="30"/>
  <c r="DU196" i="30"/>
  <c r="DU221" i="30"/>
  <c r="DU210" i="30"/>
  <c r="DU205" i="30"/>
  <c r="DU194" i="30"/>
  <c r="DU216" i="30"/>
  <c r="DU215" i="30"/>
  <c r="DU200" i="30"/>
  <c r="DU199" i="30"/>
  <c r="DU217" i="30"/>
  <c r="DU214" i="30"/>
  <c r="DU201" i="30"/>
  <c r="DU198" i="30"/>
  <c r="DU220" i="30"/>
  <c r="DU211" i="30"/>
  <c r="DU204" i="30"/>
  <c r="DU195" i="30"/>
  <c r="DU188" i="30"/>
  <c r="DU213" i="30"/>
  <c r="DU185" i="30"/>
  <c r="DU182" i="30"/>
  <c r="DU179" i="30"/>
  <c r="DU191" i="30"/>
  <c r="DU186" i="30"/>
  <c r="DU181" i="30"/>
  <c r="DU218" i="30"/>
  <c r="DU189" i="30"/>
  <c r="DU176" i="30"/>
  <c r="DU175" i="30"/>
  <c r="DU164" i="30"/>
  <c r="DU157" i="30"/>
  <c r="DU148" i="30"/>
  <c r="DU141" i="30"/>
  <c r="DU192" i="30"/>
  <c r="DU183" i="30"/>
  <c r="DU166" i="30"/>
  <c r="DU155" i="30"/>
  <c r="DU150" i="30"/>
  <c r="DU139" i="30"/>
  <c r="DU202" i="30"/>
  <c r="DU177" i="30"/>
  <c r="DU161" i="30"/>
  <c r="DU160" i="30"/>
  <c r="DU145" i="30"/>
  <c r="DU144" i="30"/>
  <c r="DU187" i="30"/>
  <c r="DU162" i="30"/>
  <c r="DU159" i="30"/>
  <c r="DU178" i="30"/>
  <c r="DU165" i="30"/>
  <c r="DU156" i="30"/>
  <c r="DU184" i="30"/>
  <c r="DU163" i="30"/>
  <c r="DU158" i="30"/>
  <c r="DU147" i="30"/>
  <c r="DU153" i="30"/>
  <c r="DU149" i="30"/>
  <c r="DU143" i="30"/>
  <c r="DU132" i="30"/>
  <c r="DU125" i="30"/>
  <c r="DU134" i="30"/>
  <c r="DU123" i="30"/>
  <c r="DU140" i="30"/>
  <c r="DU197" i="30"/>
  <c r="DU167" i="30"/>
  <c r="DU151" i="30"/>
  <c r="DU130" i="30"/>
  <c r="DU152" i="30"/>
  <c r="DU146" i="30"/>
  <c r="DU133" i="30"/>
  <c r="DU138" i="30"/>
  <c r="DU135" i="30"/>
  <c r="DU127" i="30"/>
  <c r="DU126" i="30"/>
  <c r="DU110" i="30"/>
  <c r="DU101" i="30"/>
  <c r="DU180" i="30"/>
  <c r="DU154" i="30"/>
  <c r="DU131" i="30"/>
  <c r="DU124" i="30"/>
  <c r="DU121" i="30"/>
  <c r="DU120" i="30"/>
  <c r="DU108" i="30"/>
  <c r="DU103" i="30"/>
  <c r="DU122" i="30"/>
  <c r="DU142" i="30"/>
  <c r="DU109" i="30"/>
  <c r="DU102" i="30"/>
  <c r="DU111" i="30"/>
  <c r="DU100" i="30"/>
  <c r="DU95" i="30"/>
  <c r="DU128" i="30"/>
  <c r="DU106" i="30"/>
  <c r="DU93" i="30"/>
  <c r="DU86" i="30"/>
  <c r="DU77" i="30"/>
  <c r="DU70" i="30"/>
  <c r="DU56" i="30"/>
  <c r="DU104" i="30"/>
  <c r="DU84" i="30"/>
  <c r="DU79" i="30"/>
  <c r="DU68" i="30"/>
  <c r="DU53" i="30"/>
  <c r="DU137" i="30"/>
  <c r="DU90" i="30"/>
  <c r="DU89" i="30"/>
  <c r="DU74" i="30"/>
  <c r="DU73" i="30"/>
  <c r="DU112" i="30"/>
  <c r="DU91" i="30"/>
  <c r="DU88" i="30"/>
  <c r="DU136" i="30"/>
  <c r="DU105" i="30"/>
  <c r="DU94" i="30"/>
  <c r="DU85" i="30"/>
  <c r="DU78" i="30"/>
  <c r="DU69" i="30"/>
  <c r="DU51" i="30"/>
  <c r="DU129" i="30"/>
  <c r="DU107" i="30"/>
  <c r="DU92" i="30"/>
  <c r="DU87" i="30"/>
  <c r="DU76" i="30"/>
  <c r="DU71" i="30"/>
  <c r="DU54" i="30"/>
  <c r="DU46" i="30"/>
  <c r="DU37" i="30"/>
  <c r="DU30" i="30"/>
  <c r="DU21" i="30"/>
  <c r="DU96" i="30"/>
  <c r="DU66" i="30"/>
  <c r="DU65" i="30"/>
  <c r="DU52" i="30"/>
  <c r="DU44" i="30"/>
  <c r="DU39" i="30"/>
  <c r="DU28" i="30"/>
  <c r="DU82" i="30"/>
  <c r="DU81" i="30"/>
  <c r="DU67" i="30"/>
  <c r="DU50" i="30"/>
  <c r="DU49" i="30"/>
  <c r="DU34" i="30"/>
  <c r="DU33" i="30"/>
  <c r="DU99" i="30"/>
  <c r="DU83" i="30"/>
  <c r="DU80" i="30"/>
  <c r="DU55" i="30"/>
  <c r="DU48" i="30"/>
  <c r="DU35" i="30"/>
  <c r="DU32" i="30"/>
  <c r="DU98" i="30"/>
  <c r="DU72" i="30"/>
  <c r="DU45" i="30"/>
  <c r="DU38" i="30"/>
  <c r="DU29" i="30"/>
  <c r="DU22" i="30"/>
  <c r="DU47" i="30"/>
  <c r="DU36" i="30"/>
  <c r="DU31" i="30"/>
  <c r="DU42" i="30"/>
  <c r="DU26" i="30"/>
  <c r="DU25" i="30"/>
  <c r="DU14" i="30"/>
  <c r="DU23" i="30"/>
  <c r="DU19" i="30"/>
  <c r="DU13" i="30"/>
  <c r="DU10" i="30"/>
  <c r="DU20" i="30"/>
  <c r="DU97" i="30"/>
  <c r="DU16" i="30"/>
  <c r="DU9" i="30"/>
  <c r="DU75" i="30"/>
  <c r="DU18" i="30"/>
  <c r="DU17" i="30"/>
  <c r="DU40" i="30"/>
  <c r="DU12" i="30"/>
  <c r="DU15" i="30"/>
  <c r="DU43" i="30"/>
  <c r="DU11" i="30"/>
  <c r="DU27" i="30"/>
  <c r="DU24" i="30"/>
  <c r="DU41" i="30"/>
  <c r="DU224" i="30"/>
  <c r="DU223" i="30"/>
  <c r="ED222" i="30"/>
  <c r="EA222" i="30"/>
  <c r="EE222" i="30"/>
  <c r="EC222" i="30"/>
  <c r="EB222" i="30"/>
  <c r="BI64" i="30"/>
  <c r="EG110" i="30"/>
  <c r="EX110" i="30" s="1"/>
  <c r="EF110" i="30"/>
  <c r="ER165" i="30"/>
  <c r="ES165" i="30"/>
  <c r="ES111" i="30"/>
  <c r="ER111" i="30"/>
  <c r="ES220" i="30"/>
  <c r="EX220" i="30" s="1"/>
  <c r="ER220" i="30"/>
  <c r="EF221" i="30"/>
  <c r="EG221" i="30"/>
  <c r="EG165" i="30"/>
  <c r="EF165" i="30"/>
  <c r="ER55" i="30"/>
  <c r="ES55" i="30"/>
  <c r="EG55" i="30"/>
  <c r="EF55" i="30"/>
  <c r="EX54" i="30"/>
  <c r="EX164" i="30"/>
  <c r="EL222" i="30"/>
  <c r="BI174" i="30"/>
  <c r="DU174" i="30"/>
  <c r="BI119" i="30"/>
  <c r="DZ223" i="30"/>
  <c r="EL167" i="30"/>
  <c r="DV119" i="30"/>
  <c r="DZ167" i="30"/>
  <c r="EL113" i="30"/>
  <c r="DZ112" i="30"/>
  <c r="DU64" i="30"/>
  <c r="EL57" i="30"/>
  <c r="DZ57" i="30"/>
  <c r="DV8" i="30"/>
  <c r="EM113" i="30" l="1"/>
  <c r="EO113" i="30"/>
  <c r="EQ113" i="30"/>
  <c r="EP113" i="30"/>
  <c r="EN113" i="30"/>
  <c r="EQ222" i="30"/>
  <c r="EP222" i="30"/>
  <c r="EO222" i="30"/>
  <c r="EN222" i="30"/>
  <c r="EM222" i="30"/>
  <c r="EE167" i="30"/>
  <c r="ED167" i="30"/>
  <c r="EC167" i="30"/>
  <c r="EB167" i="30"/>
  <c r="EA167" i="30"/>
  <c r="BJ64" i="30"/>
  <c r="EA57" i="30"/>
  <c r="EE57" i="30"/>
  <c r="ED57" i="30"/>
  <c r="EC57" i="30"/>
  <c r="EB57" i="30"/>
  <c r="EM167" i="30"/>
  <c r="EQ167" i="30"/>
  <c r="EO167" i="30"/>
  <c r="EP167" i="30"/>
  <c r="EN167" i="30"/>
  <c r="EE112" i="30"/>
  <c r="ED112" i="30"/>
  <c r="EC112" i="30"/>
  <c r="EB112" i="30"/>
  <c r="EA112" i="30"/>
  <c r="DV222" i="30"/>
  <c r="DV209" i="30"/>
  <c r="DV206" i="30"/>
  <c r="DV193" i="30"/>
  <c r="DV219" i="30"/>
  <c r="DV212" i="30"/>
  <c r="DV203" i="30"/>
  <c r="DV196" i="30"/>
  <c r="DV221" i="30"/>
  <c r="DV210" i="30"/>
  <c r="DV205" i="30"/>
  <c r="DV194" i="30"/>
  <c r="DV189" i="30"/>
  <c r="DV216" i="30"/>
  <c r="DV215" i="30"/>
  <c r="DV200" i="30"/>
  <c r="DV199" i="30"/>
  <c r="DV217" i="30"/>
  <c r="DV214" i="30"/>
  <c r="DV201" i="30"/>
  <c r="DV198" i="30"/>
  <c r="DV220" i="30"/>
  <c r="DV211" i="30"/>
  <c r="DV204" i="30"/>
  <c r="DV195" i="30"/>
  <c r="DV188" i="30"/>
  <c r="DV218" i="30"/>
  <c r="DV213" i="30"/>
  <c r="DV202" i="30"/>
  <c r="DV197" i="30"/>
  <c r="DV208" i="30"/>
  <c r="DV179" i="30"/>
  <c r="DV223" i="30"/>
  <c r="DV191" i="30"/>
  <c r="DV186" i="30"/>
  <c r="DV181" i="30"/>
  <c r="DV207" i="30"/>
  <c r="DV176" i="30"/>
  <c r="DV175" i="30"/>
  <c r="DV177" i="30"/>
  <c r="DV187" i="30"/>
  <c r="DV192" i="30"/>
  <c r="DV183" i="30"/>
  <c r="DV166" i="30"/>
  <c r="DV155" i="30"/>
  <c r="DV150" i="30"/>
  <c r="DV139" i="30"/>
  <c r="DV185" i="30"/>
  <c r="DV161" i="30"/>
  <c r="DV160" i="30"/>
  <c r="DV145" i="30"/>
  <c r="DV144" i="30"/>
  <c r="DV190" i="30"/>
  <c r="DV162" i="30"/>
  <c r="DV159" i="30"/>
  <c r="DV146" i="30"/>
  <c r="DV143" i="30"/>
  <c r="DV178" i="30"/>
  <c r="DV165" i="30"/>
  <c r="DV156" i="30"/>
  <c r="DV149" i="30"/>
  <c r="DV184" i="30"/>
  <c r="DV163" i="30"/>
  <c r="DV158" i="30"/>
  <c r="DV182" i="30"/>
  <c r="DV168" i="30"/>
  <c r="DV153" i="30"/>
  <c r="DV152" i="30"/>
  <c r="DV148" i="30"/>
  <c r="DV134" i="30"/>
  <c r="DV123" i="30"/>
  <c r="DV147" i="30"/>
  <c r="DV140" i="30"/>
  <c r="DV129" i="30"/>
  <c r="DV128" i="30"/>
  <c r="DV167" i="30"/>
  <c r="DV151" i="30"/>
  <c r="DV130" i="30"/>
  <c r="DV157" i="30"/>
  <c r="DV133" i="30"/>
  <c r="DV180" i="30"/>
  <c r="DV154" i="30"/>
  <c r="DV131" i="30"/>
  <c r="DV141" i="30"/>
  <c r="DV132" i="30"/>
  <c r="DV138" i="30"/>
  <c r="DV125" i="30"/>
  <c r="DV124" i="30"/>
  <c r="DV121" i="30"/>
  <c r="DV120" i="30"/>
  <c r="DV108" i="30"/>
  <c r="DV103" i="30"/>
  <c r="DV122" i="30"/>
  <c r="DV113" i="30"/>
  <c r="DV98" i="30"/>
  <c r="DV97" i="30"/>
  <c r="DV164" i="30"/>
  <c r="DV142" i="30"/>
  <c r="DV111" i="30"/>
  <c r="DV100" i="30"/>
  <c r="DV95" i="30"/>
  <c r="DV137" i="30"/>
  <c r="DV136" i="30"/>
  <c r="DV106" i="30"/>
  <c r="DV105" i="30"/>
  <c r="DV104" i="30"/>
  <c r="DV84" i="30"/>
  <c r="DV79" i="30"/>
  <c r="DV68" i="30"/>
  <c r="DV53" i="30"/>
  <c r="DV101" i="30"/>
  <c r="DV90" i="30"/>
  <c r="DV89" i="30"/>
  <c r="DV74" i="30"/>
  <c r="DV73" i="30"/>
  <c r="DV55" i="30"/>
  <c r="DV112" i="30"/>
  <c r="DV91" i="30"/>
  <c r="DV88" i="30"/>
  <c r="DV75" i="30"/>
  <c r="DV72" i="30"/>
  <c r="DV102" i="30"/>
  <c r="DV94" i="30"/>
  <c r="DV85" i="30"/>
  <c r="DV107" i="30"/>
  <c r="DV92" i="30"/>
  <c r="DV87" i="30"/>
  <c r="DV76" i="30"/>
  <c r="DV71" i="30"/>
  <c r="DV54" i="30"/>
  <c r="DV127" i="30"/>
  <c r="DV126" i="30"/>
  <c r="DV110" i="30"/>
  <c r="DV82" i="30"/>
  <c r="DV81" i="30"/>
  <c r="DV66" i="30"/>
  <c r="DV65" i="30"/>
  <c r="DV52" i="30"/>
  <c r="DV96" i="30"/>
  <c r="DV44" i="30"/>
  <c r="DV39" i="30"/>
  <c r="DV28" i="30"/>
  <c r="DV23" i="30"/>
  <c r="DV67" i="30"/>
  <c r="DV57" i="30"/>
  <c r="DV50" i="30"/>
  <c r="DV49" i="30"/>
  <c r="DV34" i="30"/>
  <c r="DV33" i="30"/>
  <c r="DV99" i="30"/>
  <c r="DV83" i="30"/>
  <c r="DV80" i="30"/>
  <c r="DV56" i="30"/>
  <c r="DV48" i="30"/>
  <c r="DV35" i="30"/>
  <c r="DV32" i="30"/>
  <c r="DV93" i="30"/>
  <c r="DV77" i="30"/>
  <c r="DV45" i="30"/>
  <c r="DV38" i="30"/>
  <c r="DV29" i="30"/>
  <c r="DV135" i="30"/>
  <c r="DV69" i="30"/>
  <c r="DV51" i="30"/>
  <c r="DV47" i="30"/>
  <c r="DV36" i="30"/>
  <c r="DV31" i="30"/>
  <c r="DV20" i="30"/>
  <c r="DV15" i="30"/>
  <c r="DV86" i="30"/>
  <c r="DV78" i="30"/>
  <c r="DV42" i="30"/>
  <c r="DV41" i="30"/>
  <c r="DV26" i="30"/>
  <c r="DV25" i="30"/>
  <c r="DV40" i="30"/>
  <c r="DV27" i="30"/>
  <c r="DV24" i="30"/>
  <c r="DV12" i="30"/>
  <c r="DV70" i="30"/>
  <c r="DV46" i="30"/>
  <c r="DV43" i="30"/>
  <c r="DV19" i="30"/>
  <c r="DV109" i="30"/>
  <c r="DV22" i="30"/>
  <c r="DV30" i="30"/>
  <c r="DV17" i="30"/>
  <c r="DV11" i="30"/>
  <c r="DV37" i="30"/>
  <c r="DV14" i="30"/>
  <c r="DV13" i="30"/>
  <c r="DV16" i="30"/>
  <c r="DV9" i="30"/>
  <c r="DV21" i="30"/>
  <c r="DV18" i="30"/>
  <c r="DV10" i="30"/>
  <c r="DV224" i="30"/>
  <c r="EO57" i="30"/>
  <c r="EP57" i="30"/>
  <c r="EN57" i="30"/>
  <c r="EM57" i="30"/>
  <c r="EQ57" i="30"/>
  <c r="EE223" i="30"/>
  <c r="ED223" i="30"/>
  <c r="EA223" i="30"/>
  <c r="EC223" i="30"/>
  <c r="EB223" i="30"/>
  <c r="ES166" i="30"/>
  <c r="ER166" i="30"/>
  <c r="EG166" i="30"/>
  <c r="EF166" i="30"/>
  <c r="EF111" i="30"/>
  <c r="EG111" i="30"/>
  <c r="EX111" i="30" s="1"/>
  <c r="ES221" i="30"/>
  <c r="EX221" i="30" s="1"/>
  <c r="ER221" i="30"/>
  <c r="EF222" i="30"/>
  <c r="EG222" i="30"/>
  <c r="ES112" i="30"/>
  <c r="ER112" i="30"/>
  <c r="ES56" i="30"/>
  <c r="ER56" i="30"/>
  <c r="EG56" i="30"/>
  <c r="EF56" i="30"/>
  <c r="EX165" i="30"/>
  <c r="EX55" i="30"/>
  <c r="EL223" i="30"/>
  <c r="DV174" i="30"/>
  <c r="BJ174" i="30"/>
  <c r="BJ119" i="30"/>
  <c r="DZ168" i="30"/>
  <c r="EL168" i="30"/>
  <c r="DZ113" i="30"/>
  <c r="DV64" i="30"/>
  <c r="EV11" i="30" l="1"/>
  <c r="EJ177" i="30"/>
  <c r="EJ11" i="30"/>
  <c r="ED113" i="30"/>
  <c r="EC113" i="30"/>
  <c r="EB113" i="30"/>
  <c r="EA113" i="30"/>
  <c r="EE113" i="30"/>
  <c r="EQ168" i="30"/>
  <c r="EM168" i="30"/>
  <c r="EP168" i="30"/>
  <c r="EO168" i="30"/>
  <c r="EN168" i="30"/>
  <c r="EB168" i="30"/>
  <c r="EA168" i="30"/>
  <c r="EE168" i="30"/>
  <c r="ED168" i="30"/>
  <c r="EC168" i="30"/>
  <c r="EO223" i="30"/>
  <c r="EN223" i="30"/>
  <c r="EQ223" i="30"/>
  <c r="EM223" i="30"/>
  <c r="EP223" i="30"/>
  <c r="EP114" i="30"/>
  <c r="EP115" i="30"/>
  <c r="ES222" i="30"/>
  <c r="EX222" i="30" s="1"/>
  <c r="ER222" i="30"/>
  <c r="EO114" i="30"/>
  <c r="EO115" i="30"/>
  <c r="EG167" i="30"/>
  <c r="EF167" i="30"/>
  <c r="EF112" i="30"/>
  <c r="EG112" i="30"/>
  <c r="EX112" i="30" s="1"/>
  <c r="ED225" i="30"/>
  <c r="ED224" i="30"/>
  <c r="EC225" i="30"/>
  <c r="EC224" i="30"/>
  <c r="EE225" i="30"/>
  <c r="EE224" i="30"/>
  <c r="ES113" i="30"/>
  <c r="ER113" i="30"/>
  <c r="EN115" i="30"/>
  <c r="EN114" i="30"/>
  <c r="ER167" i="30"/>
  <c r="ES167" i="30"/>
  <c r="EQ115" i="30"/>
  <c r="EV67" i="30"/>
  <c r="EQ114" i="30"/>
  <c r="EF223" i="30"/>
  <c r="EG223" i="30"/>
  <c r="EB225" i="30"/>
  <c r="EB224" i="30"/>
  <c r="EQ59" i="30"/>
  <c r="EQ58" i="30"/>
  <c r="EP58" i="30"/>
  <c r="EP59" i="30"/>
  <c r="ES57" i="30"/>
  <c r="ER57" i="30"/>
  <c r="EN58" i="30"/>
  <c r="EN59" i="30"/>
  <c r="EO58" i="30"/>
  <c r="EO59" i="30"/>
  <c r="EG57" i="30"/>
  <c r="EF57" i="30"/>
  <c r="EB59" i="30"/>
  <c r="EB58" i="30"/>
  <c r="EC59" i="30"/>
  <c r="EC58" i="30"/>
  <c r="ED58" i="30"/>
  <c r="ED59" i="30"/>
  <c r="EE59" i="30"/>
  <c r="EE58" i="30"/>
  <c r="EX56" i="30"/>
  <c r="EX166" i="30"/>
  <c r="EV122" i="30"/>
  <c r="EV177" i="30" l="1"/>
  <c r="EZ177" i="30" s="1"/>
  <c r="EJ67" i="30"/>
  <c r="EZ67" i="30" s="1"/>
  <c r="EJ122" i="30"/>
  <c r="EZ122" i="30" s="1"/>
  <c r="EF224" i="30"/>
  <c r="A70" i="33" s="1"/>
  <c r="ER58" i="30"/>
  <c r="EF58" i="30"/>
  <c r="EX57" i="30"/>
  <c r="EG168" i="30"/>
  <c r="EF168" i="30"/>
  <c r="EB170" i="30"/>
  <c r="EB169" i="30"/>
  <c r="EF113" i="30"/>
  <c r="EG113" i="30"/>
  <c r="EX113" i="30" s="1"/>
  <c r="EB114" i="30"/>
  <c r="EF114" i="30" s="1"/>
  <c r="EB115" i="30"/>
  <c r="EQ225" i="30"/>
  <c r="EQ224" i="30"/>
  <c r="EC169" i="30"/>
  <c r="EC170" i="30"/>
  <c r="EC114" i="30"/>
  <c r="EC115" i="30"/>
  <c r="EQ169" i="30"/>
  <c r="EQ170" i="30"/>
  <c r="EE115" i="30"/>
  <c r="EE114" i="30"/>
  <c r="ED170" i="30"/>
  <c r="ED169" i="30"/>
  <c r="EE169" i="30"/>
  <c r="EE170" i="30"/>
  <c r="EO225" i="30"/>
  <c r="EO224" i="30"/>
  <c r="EO170" i="30"/>
  <c r="EO169" i="30"/>
  <c r="EP169" i="30"/>
  <c r="EP170" i="30"/>
  <c r="ED115" i="30"/>
  <c r="ED114" i="30"/>
  <c r="ES223" i="30"/>
  <c r="EX223" i="30" s="1"/>
  <c r="ER223" i="30"/>
  <c r="EN224" i="30"/>
  <c r="EV174" i="30" s="1"/>
  <c r="EN225" i="30"/>
  <c r="ER168" i="30"/>
  <c r="ES168" i="30"/>
  <c r="EN169" i="30"/>
  <c r="EN170" i="30"/>
  <c r="EP224" i="30"/>
  <c r="EP225" i="30"/>
  <c r="EX167" i="30"/>
  <c r="A26" i="33" l="1"/>
  <c r="B66" i="30"/>
  <c r="A4" i="33"/>
  <c r="B10" i="30"/>
  <c r="EJ8" i="30"/>
  <c r="EJ14" i="30" s="1"/>
  <c r="B13" i="30" s="1"/>
  <c r="EV8" i="30"/>
  <c r="EV14" i="30" s="1"/>
  <c r="BN13" i="30" s="1"/>
  <c r="BN10" i="30"/>
  <c r="EJ174" i="30"/>
  <c r="EJ180" i="30" s="1"/>
  <c r="B179" i="30" s="1"/>
  <c r="B176" i="30"/>
  <c r="ER169" i="30"/>
  <c r="EF169" i="30"/>
  <c r="EZ27" i="30"/>
  <c r="EJ9" i="30"/>
  <c r="EV9" i="30"/>
  <c r="EZ9" i="30" s="1"/>
  <c r="EV176" i="30"/>
  <c r="EZ174" i="30"/>
  <c r="EZ83" i="30"/>
  <c r="EZ193" i="30"/>
  <c r="EJ175" i="30"/>
  <c r="EV65" i="30"/>
  <c r="EV64" i="30"/>
  <c r="EX168" i="30"/>
  <c r="A48" i="33" l="1"/>
  <c r="EJ10" i="30"/>
  <c r="EJ176" i="30"/>
  <c r="EJ178" i="30" s="1"/>
  <c r="B87" i="33" s="1"/>
  <c r="C87" i="33" s="1"/>
  <c r="EV119" i="30"/>
  <c r="EZ119" i="30" s="1"/>
  <c r="BN121" i="30"/>
  <c r="B121" i="30"/>
  <c r="EZ8" i="30"/>
  <c r="EZ14" i="30" s="1"/>
  <c r="B9" i="33" s="1"/>
  <c r="EJ181" i="30"/>
  <c r="B180" i="30" s="1"/>
  <c r="EJ15" i="30"/>
  <c r="B14" i="30" s="1"/>
  <c r="EV120" i="30"/>
  <c r="EZ120" i="30" s="1"/>
  <c r="EZ138" i="30"/>
  <c r="EJ120" i="30"/>
  <c r="EZ186" i="30" a="1"/>
  <c r="EZ186" i="30" s="1"/>
  <c r="C78" i="33" s="1"/>
  <c r="EZ183" i="30" a="1"/>
  <c r="EZ183" i="30" s="1"/>
  <c r="C75" i="33" s="1"/>
  <c r="EZ181" i="30"/>
  <c r="B74" i="33" s="1"/>
  <c r="EZ188" i="30"/>
  <c r="B73" i="33" s="1"/>
  <c r="EZ178" i="30"/>
  <c r="EZ191" i="30"/>
  <c r="C73" i="33" s="1"/>
  <c r="EZ182" i="30"/>
  <c r="B77" i="33" s="1"/>
  <c r="EZ179" i="30"/>
  <c r="EZ190" i="30"/>
  <c r="B78" i="33" s="1"/>
  <c r="EZ187" i="30"/>
  <c r="EZ185" i="30"/>
  <c r="C77" i="33" s="1"/>
  <c r="EZ176" i="30"/>
  <c r="EZ192" i="30" a="1"/>
  <c r="EZ192" i="30" s="1"/>
  <c r="C76" i="33" s="1"/>
  <c r="EZ189" i="30"/>
  <c r="B76" i="33" s="1"/>
  <c r="EZ180" i="30"/>
  <c r="B75" i="33" s="1"/>
  <c r="EZ184" i="30" a="1"/>
  <c r="EZ184" i="30" s="1"/>
  <c r="C74" i="33" s="1"/>
  <c r="EZ21" i="30"/>
  <c r="EZ15" i="30" s="1"/>
  <c r="B8" i="33" s="1"/>
  <c r="EV15" i="30"/>
  <c r="BN14" i="30" s="1"/>
  <c r="EV10" i="30"/>
  <c r="EZ74" i="30" a="1"/>
  <c r="EZ74" i="30" s="1"/>
  <c r="C30" i="33" s="1"/>
  <c r="EZ77" i="30"/>
  <c r="EZ80" i="30"/>
  <c r="B34" i="33" s="1"/>
  <c r="EZ73" i="30" a="1"/>
  <c r="EZ73" i="30" s="1"/>
  <c r="C31" i="33" s="1"/>
  <c r="EZ82" i="30" a="1"/>
  <c r="EZ82" i="30" s="1"/>
  <c r="C32" i="33" s="1"/>
  <c r="EZ72" i="30"/>
  <c r="B33" i="33" s="1"/>
  <c r="EZ75" i="30"/>
  <c r="C33" i="33" s="1"/>
  <c r="EZ81" i="30"/>
  <c r="C29" i="33" s="1"/>
  <c r="EZ71" i="30"/>
  <c r="B30" i="33" s="1"/>
  <c r="EZ79" i="30"/>
  <c r="B32" i="33" s="1"/>
  <c r="EZ70" i="30"/>
  <c r="B31" i="33" s="1"/>
  <c r="EZ66" i="30"/>
  <c r="EZ78" i="30"/>
  <c r="B29" i="33" s="1"/>
  <c r="EZ69" i="30"/>
  <c r="EZ76" i="30" a="1"/>
  <c r="EZ76" i="30" s="1"/>
  <c r="C34" i="33" s="1"/>
  <c r="EZ68" i="30"/>
  <c r="EJ119" i="30"/>
  <c r="BN70" i="30"/>
  <c r="EZ65" i="30"/>
  <c r="EJ65" i="30"/>
  <c r="EZ64" i="30"/>
  <c r="EV66" i="30"/>
  <c r="EJ64" i="30"/>
  <c r="D73" i="33" l="1"/>
  <c r="EJ179" i="30"/>
  <c r="EJ185" i="30" s="1" a="1"/>
  <c r="EJ185" i="30" s="1"/>
  <c r="C180" i="30" s="1"/>
  <c r="D180" i="30" s="1"/>
  <c r="D75" i="33"/>
  <c r="D76" i="33"/>
  <c r="D77" i="33"/>
  <c r="D74" i="33"/>
  <c r="D33" i="33"/>
  <c r="F39" i="33" s="1"/>
  <c r="D31" i="33"/>
  <c r="EJ16" i="30"/>
  <c r="B15" i="30" s="1"/>
  <c r="D29" i="33"/>
  <c r="D32" i="33"/>
  <c r="D30" i="33"/>
  <c r="EV125" i="30"/>
  <c r="BN124" i="30" s="1"/>
  <c r="EJ182" i="30"/>
  <c r="B181" i="30" s="1"/>
  <c r="EJ121" i="30"/>
  <c r="EJ124" i="30" s="1"/>
  <c r="EJ130" i="30" s="1" a="1"/>
  <c r="EJ130" i="30" s="1"/>
  <c r="C125" i="30" s="1"/>
  <c r="EJ132" i="30" a="1"/>
  <c r="EJ132" i="30" s="1"/>
  <c r="EV126" i="30"/>
  <c r="BN125" i="30" s="1"/>
  <c r="EZ132" i="30"/>
  <c r="EZ133" i="30" s="1"/>
  <c r="B51" i="33" s="1"/>
  <c r="EZ125" i="30"/>
  <c r="B53" i="33" s="1"/>
  <c r="EZ10" i="30"/>
  <c r="EZ20" i="30" s="1" a="1"/>
  <c r="EZ20" i="30" s="1"/>
  <c r="C12" i="33" s="1"/>
  <c r="EV16" i="30"/>
  <c r="BN15" i="30" s="1"/>
  <c r="EZ22" i="30"/>
  <c r="B7" i="33" s="1"/>
  <c r="EJ125" i="30"/>
  <c r="EJ184" i="30" a="1"/>
  <c r="EJ184" i="30" s="1"/>
  <c r="EJ187" i="30" a="1"/>
  <c r="EJ187" i="30" s="1"/>
  <c r="B199" i="30"/>
  <c r="EV12" i="30"/>
  <c r="B22" i="33" s="1"/>
  <c r="EV13" i="30"/>
  <c r="EZ16" i="30"/>
  <c r="B11" i="33" s="1"/>
  <c r="EJ126" i="30"/>
  <c r="B125" i="30" s="1"/>
  <c r="EV121" i="30"/>
  <c r="EJ70" i="30"/>
  <c r="B69" i="30" s="1"/>
  <c r="EJ71" i="30"/>
  <c r="B70" i="30" s="1"/>
  <c r="EJ66" i="30"/>
  <c r="BN69" i="30"/>
  <c r="BN71" i="30"/>
  <c r="EJ129" i="30" l="1" a="1"/>
  <c r="EJ129" i="30" s="1"/>
  <c r="C124" i="30" s="1"/>
  <c r="EJ123" i="30"/>
  <c r="B65" i="33" s="1"/>
  <c r="E75" i="33"/>
  <c r="F75" i="33" s="1"/>
  <c r="H75" i="33" s="1"/>
  <c r="F84" i="33"/>
  <c r="E76" i="33"/>
  <c r="F76" i="33" s="1"/>
  <c r="H76" i="33" s="1"/>
  <c r="F81" i="33"/>
  <c r="E74" i="33"/>
  <c r="F74" i="33" s="1"/>
  <c r="H74" i="33" s="1"/>
  <c r="D87" i="33"/>
  <c r="F87" i="33" s="1"/>
  <c r="F83" i="33"/>
  <c r="F82" i="33"/>
  <c r="E73" i="33"/>
  <c r="F73" i="33" s="1"/>
  <c r="H73" i="33" s="1"/>
  <c r="EV127" i="30"/>
  <c r="BN126" i="30" s="1"/>
  <c r="E32" i="33"/>
  <c r="F32" i="33" s="1"/>
  <c r="H32" i="33" s="1"/>
  <c r="F38" i="33"/>
  <c r="E31" i="33"/>
  <c r="F31" i="33" s="1"/>
  <c r="H31" i="33" s="1"/>
  <c r="EJ17" i="30"/>
  <c r="B16" i="30" s="1"/>
  <c r="F37" i="33"/>
  <c r="E30" i="33"/>
  <c r="F30" i="33" s="1"/>
  <c r="H30" i="33" s="1"/>
  <c r="F40" i="33"/>
  <c r="E29" i="33"/>
  <c r="F29" i="33" s="1"/>
  <c r="H29" i="33" s="1"/>
  <c r="EJ183" i="30"/>
  <c r="B182" i="30" s="1"/>
  <c r="EZ126" i="30"/>
  <c r="B52" i="33" s="1"/>
  <c r="EZ121" i="30"/>
  <c r="EZ124" i="30" s="1"/>
  <c r="EV123" i="30"/>
  <c r="B66" i="33" s="1"/>
  <c r="EV124" i="30"/>
  <c r="C182" i="30"/>
  <c r="EJ186" i="30"/>
  <c r="EV17" i="30"/>
  <c r="BN16" i="30" s="1"/>
  <c r="EZ134" i="30"/>
  <c r="B54" i="33" s="1"/>
  <c r="C179" i="30"/>
  <c r="D179" i="30" s="1"/>
  <c r="EJ193" i="30"/>
  <c r="B189" i="30" s="1"/>
  <c r="EZ23" i="30"/>
  <c r="B10" i="33" s="1"/>
  <c r="EV19" i="30" a="1"/>
  <c r="EV19" i="30" s="1"/>
  <c r="BO14" i="30" s="1"/>
  <c r="BP14" i="30" s="1"/>
  <c r="EV21" i="30" a="1"/>
  <c r="EV21" i="30" s="1"/>
  <c r="EV18" i="30" a="1"/>
  <c r="EV18" i="30" s="1"/>
  <c r="BO13" i="30" s="1"/>
  <c r="BP13" i="30" s="1"/>
  <c r="B124" i="30"/>
  <c r="EJ127" i="30"/>
  <c r="B126" i="30" s="1"/>
  <c r="BN33" i="30"/>
  <c r="D125" i="30"/>
  <c r="C127" i="30"/>
  <c r="EJ69" i="30"/>
  <c r="EJ68" i="30"/>
  <c r="EJ72" i="30"/>
  <c r="B71" i="30" s="1"/>
  <c r="BN89" i="30"/>
  <c r="EJ131" i="30" l="1"/>
  <c r="EJ133" i="30" s="1"/>
  <c r="EJ138" i="30"/>
  <c r="B134" i="30" s="1"/>
  <c r="B144" i="30"/>
  <c r="C65" i="33"/>
  <c r="EV128" i="30"/>
  <c r="BN127" i="30" s="1"/>
  <c r="B43" i="33"/>
  <c r="C43" i="33" s="1"/>
  <c r="D43" i="33" s="1"/>
  <c r="F43" i="33" s="1"/>
  <c r="B89" i="30"/>
  <c r="EZ127" i="30"/>
  <c r="B55" i="33" s="1"/>
  <c r="EZ123" i="30"/>
  <c r="EZ131" i="30" a="1"/>
  <c r="EZ131" i="30" s="1"/>
  <c r="C56" i="33" s="1"/>
  <c r="C181" i="30"/>
  <c r="D181" i="30" s="1"/>
  <c r="E180" i="30" s="1"/>
  <c r="F180" i="30" s="1"/>
  <c r="H180" i="30" s="1"/>
  <c r="EJ188" i="30"/>
  <c r="EV27" i="30"/>
  <c r="BN23" i="30" s="1"/>
  <c r="BO16" i="30"/>
  <c r="EV20" i="30"/>
  <c r="EZ135" i="30"/>
  <c r="B56" i="33" s="1"/>
  <c r="EZ24" i="30"/>
  <c r="B12" i="33" s="1"/>
  <c r="EV129" i="30" a="1"/>
  <c r="EV129" i="30" s="1"/>
  <c r="BO124" i="30" s="1"/>
  <c r="BP124" i="30" s="1"/>
  <c r="EV130" i="30" a="1"/>
  <c r="EV130" i="30" s="1"/>
  <c r="BO125" i="30" s="1"/>
  <c r="BP125" i="30" s="1"/>
  <c r="EV132" i="30" a="1"/>
  <c r="EV132" i="30" s="1"/>
  <c r="EJ73" i="30"/>
  <c r="B72" i="30" s="1"/>
  <c r="D124" i="30"/>
  <c r="EJ128" i="30"/>
  <c r="B127" i="30" s="1"/>
  <c r="EZ128" i="30" a="1"/>
  <c r="EZ128" i="30" s="1"/>
  <c r="C53" i="33" s="1"/>
  <c r="D53" i="33" s="1"/>
  <c r="EZ136" i="30"/>
  <c r="C51" i="33" s="1"/>
  <c r="D51" i="33" s="1"/>
  <c r="BN144" i="30"/>
  <c r="EJ77" i="30" a="1"/>
  <c r="EJ77" i="30" s="1"/>
  <c r="EJ75" i="30" a="1"/>
  <c r="EJ75" i="30" s="1"/>
  <c r="C70" i="30" s="1"/>
  <c r="D70" i="30" s="1"/>
  <c r="EJ74" i="30" a="1"/>
  <c r="EJ74" i="30" s="1"/>
  <c r="C69" i="30" s="1"/>
  <c r="D69" i="30" s="1"/>
  <c r="BO69" i="30"/>
  <c r="BP69" i="30" s="1"/>
  <c r="BN79" i="30"/>
  <c r="BO72" i="30"/>
  <c r="BO70" i="30"/>
  <c r="BP70" i="30" s="1"/>
  <c r="C126" i="30" l="1"/>
  <c r="D126" i="30" s="1"/>
  <c r="E125" i="30" s="1"/>
  <c r="F125" i="30" s="1"/>
  <c r="H125" i="30" s="1"/>
  <c r="EJ76" i="30"/>
  <c r="C72" i="30"/>
  <c r="EZ137" i="30" a="1"/>
  <c r="EZ137" i="30" s="1"/>
  <c r="C54" i="33" s="1"/>
  <c r="D54" i="33" s="1"/>
  <c r="EJ134" i="30"/>
  <c r="B131" i="30" s="1"/>
  <c r="C56" i="3" s="1"/>
  <c r="EJ135" i="30"/>
  <c r="EJ136" i="30" s="1"/>
  <c r="EJ137" i="30" s="1"/>
  <c r="B139" i="30" s="1"/>
  <c r="EV138" i="30"/>
  <c r="BN134" i="30" s="1"/>
  <c r="BO127" i="30"/>
  <c r="EV131" i="30"/>
  <c r="EJ190" i="30"/>
  <c r="EJ191" i="30" s="1"/>
  <c r="EJ192" i="30" s="1"/>
  <c r="B194" i="30" s="1"/>
  <c r="EJ189" i="30"/>
  <c r="B186" i="30" s="1"/>
  <c r="E179" i="30"/>
  <c r="F179" i="30" s="1"/>
  <c r="EZ129" i="30" a="1"/>
  <c r="EZ129" i="30" s="1"/>
  <c r="C52" i="33" s="1"/>
  <c r="D52" i="33" s="1"/>
  <c r="BO15" i="30"/>
  <c r="BP15" i="30" s="1"/>
  <c r="EV22" i="30"/>
  <c r="EJ83" i="30"/>
  <c r="B79" i="30" s="1"/>
  <c r="BO71" i="30"/>
  <c r="BP71" i="30" s="1"/>
  <c r="BQ69" i="30" s="1"/>
  <c r="BR69" i="30" s="1"/>
  <c r="E124" i="30" l="1"/>
  <c r="F124" i="30" s="1"/>
  <c r="H124" i="30" s="1"/>
  <c r="C55" i="3" s="1"/>
  <c r="D186" i="30"/>
  <c r="C74" i="3"/>
  <c r="F59" i="33"/>
  <c r="D65" i="33"/>
  <c r="F65" i="33" s="1"/>
  <c r="E51" i="33"/>
  <c r="F51" i="33" s="1"/>
  <c r="H51" i="33" s="1"/>
  <c r="EJ78" i="30"/>
  <c r="C71" i="30"/>
  <c r="D71" i="30" s="1"/>
  <c r="D131" i="30"/>
  <c r="O228" i="1"/>
  <c r="O171" i="1"/>
  <c r="DU114" i="30"/>
  <c r="DM114" i="30"/>
  <c r="DE114" i="30"/>
  <c r="CW114" i="30"/>
  <c r="CO114" i="30"/>
  <c r="CG114" i="30"/>
  <c r="BY114" i="30"/>
  <c r="DO113" i="30"/>
  <c r="DG113" i="30"/>
  <c r="CY113" i="30"/>
  <c r="CQ113" i="30"/>
  <c r="CI113" i="30"/>
  <c r="CA113" i="30"/>
  <c r="DQ112" i="30"/>
  <c r="DI112" i="30"/>
  <c r="DA112" i="30"/>
  <c r="CS112" i="30"/>
  <c r="CK112" i="30"/>
  <c r="CC112" i="30"/>
  <c r="DS111" i="30"/>
  <c r="DK111" i="30"/>
  <c r="DC111" i="30"/>
  <c r="CU111" i="30"/>
  <c r="CM111" i="30"/>
  <c r="CE111" i="30"/>
  <c r="DM110" i="30"/>
  <c r="DE110" i="30"/>
  <c r="CW110" i="30"/>
  <c r="CO110" i="30"/>
  <c r="CG110" i="30"/>
  <c r="BY110" i="30"/>
  <c r="DO109" i="30"/>
  <c r="DG109" i="30"/>
  <c r="CY109" i="30"/>
  <c r="CQ109" i="30"/>
  <c r="DT114" i="30"/>
  <c r="DL114" i="30"/>
  <c r="DD114" i="30"/>
  <c r="CV114" i="30"/>
  <c r="CN114" i="30"/>
  <c r="CF114" i="30"/>
  <c r="DN113" i="30"/>
  <c r="DF113" i="30"/>
  <c r="CX113" i="30"/>
  <c r="CP113" i="30"/>
  <c r="CH113" i="30"/>
  <c r="BZ113" i="30"/>
  <c r="DP112" i="30"/>
  <c r="DH112" i="30"/>
  <c r="CZ112" i="30"/>
  <c r="CR112" i="30"/>
  <c r="CJ112" i="30"/>
  <c r="CB112" i="30"/>
  <c r="DR111" i="30"/>
  <c r="DJ111" i="30"/>
  <c r="DB111" i="30"/>
  <c r="CT111" i="30"/>
  <c r="CL111" i="30"/>
  <c r="CD111" i="30"/>
  <c r="DL110" i="30"/>
  <c r="DD110" i="30"/>
  <c r="CV110" i="30"/>
  <c r="CN110" i="30"/>
  <c r="CF110" i="30"/>
  <c r="DN109" i="30"/>
  <c r="DF109" i="30"/>
  <c r="CX109" i="30"/>
  <c r="CP109" i="30"/>
  <c r="DS114" i="30"/>
  <c r="DK114" i="30"/>
  <c r="DC114" i="30"/>
  <c r="CU114" i="30"/>
  <c r="CM114" i="30"/>
  <c r="CE114" i="30"/>
  <c r="DU113" i="30"/>
  <c r="DM113" i="30"/>
  <c r="DE113" i="30"/>
  <c r="CW113" i="30"/>
  <c r="CO113" i="30"/>
  <c r="CG113" i="30"/>
  <c r="BY113" i="30"/>
  <c r="DO112" i="30"/>
  <c r="DG112" i="30"/>
  <c r="CY112" i="30"/>
  <c r="CQ112" i="30"/>
  <c r="CI112" i="30"/>
  <c r="CA112" i="30"/>
  <c r="DQ111" i="30"/>
  <c r="DI111" i="30"/>
  <c r="DA111" i="30"/>
  <c r="CS111" i="30"/>
  <c r="CK111" i="30"/>
  <c r="CC111" i="30"/>
  <c r="DK110" i="30"/>
  <c r="DC110" i="30"/>
  <c r="CU110" i="30"/>
  <c r="CM110" i="30"/>
  <c r="CE110" i="30"/>
  <c r="DM109" i="30"/>
  <c r="DE109" i="30"/>
  <c r="DR114" i="30"/>
  <c r="DJ114" i="30"/>
  <c r="DB114" i="30"/>
  <c r="CT114" i="30"/>
  <c r="CL114" i="30"/>
  <c r="CD114" i="30"/>
  <c r="DT113" i="30"/>
  <c r="DL113" i="30"/>
  <c r="DD113" i="30"/>
  <c r="CV113" i="30"/>
  <c r="CN113" i="30"/>
  <c r="CF113" i="30"/>
  <c r="DN112" i="30"/>
  <c r="DF112" i="30"/>
  <c r="CX112" i="30"/>
  <c r="CP112" i="30"/>
  <c r="CH112" i="30"/>
  <c r="BZ112" i="30"/>
  <c r="DP111" i="30"/>
  <c r="DH111" i="30"/>
  <c r="CZ111" i="30"/>
  <c r="CR111" i="30"/>
  <c r="CJ111" i="30"/>
  <c r="CB111" i="30"/>
  <c r="DR110" i="30"/>
  <c r="DJ110" i="30"/>
  <c r="DB110" i="30"/>
  <c r="CT110" i="30"/>
  <c r="CL110" i="30"/>
  <c r="CD110" i="30"/>
  <c r="DL109" i="30"/>
  <c r="DD109" i="30"/>
  <c r="DQ114" i="30"/>
  <c r="DI114" i="30"/>
  <c r="DA114" i="30"/>
  <c r="CS114" i="30"/>
  <c r="CK114" i="30"/>
  <c r="CC114" i="30"/>
  <c r="DS113" i="30"/>
  <c r="DK113" i="30"/>
  <c r="DC113" i="30"/>
  <c r="CU113" i="30"/>
  <c r="CM113" i="30"/>
  <c r="CE113" i="30"/>
  <c r="DM112" i="30"/>
  <c r="DE112" i="30"/>
  <c r="CW112" i="30"/>
  <c r="CO112" i="30"/>
  <c r="CG112" i="30"/>
  <c r="BY112" i="30"/>
  <c r="DO111" i="30"/>
  <c r="DG111" i="30"/>
  <c r="CY111" i="30"/>
  <c r="CQ111" i="30"/>
  <c r="CI111" i="30"/>
  <c r="CA111" i="30"/>
  <c r="DQ110" i="30"/>
  <c r="DI110" i="30"/>
  <c r="DA110" i="30"/>
  <c r="CS110" i="30"/>
  <c r="CK110" i="30"/>
  <c r="CC110" i="30"/>
  <c r="DK109" i="30"/>
  <c r="DC109" i="30"/>
  <c r="CU109" i="30"/>
  <c r="CM109" i="30"/>
  <c r="CE109" i="30"/>
  <c r="DM108" i="30"/>
  <c r="DP114" i="30"/>
  <c r="DH114" i="30"/>
  <c r="CZ114" i="30"/>
  <c r="CR114" i="30"/>
  <c r="CJ114" i="30"/>
  <c r="CB114" i="30"/>
  <c r="DR113" i="30"/>
  <c r="DJ113" i="30"/>
  <c r="DB113" i="30"/>
  <c r="CT113" i="30"/>
  <c r="CL113" i="30"/>
  <c r="CD113" i="30"/>
  <c r="DT112" i="30"/>
  <c r="DL112" i="30"/>
  <c r="DD112" i="30"/>
  <c r="CV112" i="30"/>
  <c r="CN112" i="30"/>
  <c r="CF112" i="30"/>
  <c r="DN111" i="30"/>
  <c r="DF111" i="30"/>
  <c r="CX111" i="30"/>
  <c r="CP111" i="30"/>
  <c r="CH111" i="30"/>
  <c r="BZ111" i="30"/>
  <c r="DP110" i="30"/>
  <c r="DH110" i="30"/>
  <c r="CZ110" i="30"/>
  <c r="CR110" i="30"/>
  <c r="CJ110" i="30"/>
  <c r="CB110" i="30"/>
  <c r="DJ109" i="30"/>
  <c r="DV114" i="30"/>
  <c r="DN114" i="30"/>
  <c r="DF114" i="30"/>
  <c r="CX114" i="30"/>
  <c r="CP114" i="30"/>
  <c r="CH114" i="30"/>
  <c r="BZ114" i="30"/>
  <c r="DP113" i="30"/>
  <c r="DH113" i="30"/>
  <c r="CZ113" i="30"/>
  <c r="CR113" i="30"/>
  <c r="CJ113" i="30"/>
  <c r="CB113" i="30"/>
  <c r="DR112" i="30"/>
  <c r="DJ112" i="30"/>
  <c r="DB112" i="30"/>
  <c r="CT112" i="30"/>
  <c r="CL112" i="30"/>
  <c r="CD112" i="30"/>
  <c r="DL111" i="30"/>
  <c r="DD111" i="30"/>
  <c r="CV111" i="30"/>
  <c r="CN111" i="30"/>
  <c r="CF111" i="30"/>
  <c r="DN110" i="30"/>
  <c r="DF110" i="30"/>
  <c r="CX110" i="30"/>
  <c r="CP110" i="30"/>
  <c r="CH110" i="30"/>
  <c r="BZ110" i="30"/>
  <c r="DP109" i="30"/>
  <c r="DH109" i="30"/>
  <c r="CZ109" i="30"/>
  <c r="CQ114" i="30"/>
  <c r="CK113" i="30"/>
  <c r="CM112" i="30"/>
  <c r="CO111" i="30"/>
  <c r="DG110" i="30"/>
  <c r="CT109" i="30"/>
  <c r="CI109" i="30"/>
  <c r="BZ109" i="30"/>
  <c r="DP108" i="30"/>
  <c r="DG108" i="30"/>
  <c r="CY108" i="30"/>
  <c r="CQ108" i="30"/>
  <c r="CI108" i="30"/>
  <c r="CA108" i="30"/>
  <c r="DI107" i="30"/>
  <c r="DA107" i="30"/>
  <c r="CS107" i="30"/>
  <c r="CK107" i="30"/>
  <c r="CC107" i="30"/>
  <c r="DK106" i="30"/>
  <c r="DC106" i="30"/>
  <c r="CU106" i="30"/>
  <c r="CM106" i="30"/>
  <c r="CE106" i="30"/>
  <c r="DM105" i="30"/>
  <c r="DE105" i="30"/>
  <c r="CW105" i="30"/>
  <c r="CO105" i="30"/>
  <c r="CG105" i="30"/>
  <c r="BY105" i="30"/>
  <c r="DG104" i="30"/>
  <c r="CY104" i="30"/>
  <c r="CQ104" i="30"/>
  <c r="CI104" i="30"/>
  <c r="CA104" i="30"/>
  <c r="DI103" i="30"/>
  <c r="DA103" i="30"/>
  <c r="CS103" i="30"/>
  <c r="CK103" i="30"/>
  <c r="CC103" i="30"/>
  <c r="DC102" i="30"/>
  <c r="CU102" i="30"/>
  <c r="CM102" i="30"/>
  <c r="CE102" i="30"/>
  <c r="DE101" i="30"/>
  <c r="CW101" i="30"/>
  <c r="CO101" i="30"/>
  <c r="CG101" i="30"/>
  <c r="BY101" i="30"/>
  <c r="DG100" i="30"/>
  <c r="CY100" i="30"/>
  <c r="CQ100" i="30"/>
  <c r="CI100" i="30"/>
  <c r="CA100" i="30"/>
  <c r="DA99" i="30"/>
  <c r="CS99" i="30"/>
  <c r="CK99" i="30"/>
  <c r="CC99" i="30"/>
  <c r="DC98" i="30"/>
  <c r="CU98" i="30"/>
  <c r="CM98" i="30"/>
  <c r="CE98" i="30"/>
  <c r="DE97" i="30"/>
  <c r="CW97" i="30"/>
  <c r="CO97" i="30"/>
  <c r="CG97" i="30"/>
  <c r="BY97" i="30"/>
  <c r="CY96" i="30"/>
  <c r="CQ96" i="30"/>
  <c r="CI96" i="30"/>
  <c r="CA96" i="30"/>
  <c r="DA95" i="30"/>
  <c r="CS95" i="30"/>
  <c r="CK95" i="30"/>
  <c r="CC95" i="30"/>
  <c r="CU94" i="30"/>
  <c r="CM94" i="30"/>
  <c r="CE94" i="30"/>
  <c r="CI114" i="30"/>
  <c r="CC113" i="30"/>
  <c r="CE112" i="30"/>
  <c r="CG111" i="30"/>
  <c r="CY110" i="30"/>
  <c r="CS109" i="30"/>
  <c r="CH109" i="30"/>
  <c r="BY109" i="30"/>
  <c r="DO108" i="30"/>
  <c r="DF108" i="30"/>
  <c r="CX108" i="30"/>
  <c r="CP108" i="30"/>
  <c r="CH108" i="30"/>
  <c r="BZ108" i="30"/>
  <c r="DH107" i="30"/>
  <c r="CZ107" i="30"/>
  <c r="CR107" i="30"/>
  <c r="CJ107" i="30"/>
  <c r="CB107" i="30"/>
  <c r="DJ106" i="30"/>
  <c r="DB106" i="30"/>
  <c r="CT106" i="30"/>
  <c r="CL106" i="30"/>
  <c r="CD106" i="30"/>
  <c r="DL105" i="30"/>
  <c r="DD105" i="30"/>
  <c r="CV105" i="30"/>
  <c r="CN105" i="30"/>
  <c r="CF105" i="30"/>
  <c r="DF104" i="30"/>
  <c r="CX104" i="30"/>
  <c r="CP104" i="30"/>
  <c r="CH104" i="30"/>
  <c r="BZ104" i="30"/>
  <c r="DH103" i="30"/>
  <c r="CZ103" i="30"/>
  <c r="CR103" i="30"/>
  <c r="CJ103" i="30"/>
  <c r="CB103" i="30"/>
  <c r="DJ102" i="30"/>
  <c r="DB102" i="30"/>
  <c r="CT102" i="30"/>
  <c r="CL102" i="30"/>
  <c r="CD102" i="30"/>
  <c r="DD101" i="30"/>
  <c r="CV101" i="30"/>
  <c r="CN101" i="30"/>
  <c r="CF101" i="30"/>
  <c r="DF100" i="30"/>
  <c r="CX100" i="30"/>
  <c r="CP100" i="30"/>
  <c r="CH100" i="30"/>
  <c r="BZ100" i="30"/>
  <c r="CZ99" i="30"/>
  <c r="CR99" i="30"/>
  <c r="CJ99" i="30"/>
  <c r="CB99" i="30"/>
  <c r="DB98" i="30"/>
  <c r="CT98" i="30"/>
  <c r="CL98" i="30"/>
  <c r="CD98" i="30"/>
  <c r="DD97" i="30"/>
  <c r="CV97" i="30"/>
  <c r="CN97" i="30"/>
  <c r="CF97" i="30"/>
  <c r="CX96" i="30"/>
  <c r="CP96" i="30"/>
  <c r="CH96" i="30"/>
  <c r="BZ96" i="30"/>
  <c r="CZ95" i="30"/>
  <c r="CR95" i="30"/>
  <c r="CJ95" i="30"/>
  <c r="CB95" i="30"/>
  <c r="DB94" i="30"/>
  <c r="CT94" i="30"/>
  <c r="CL94" i="30"/>
  <c r="CD94" i="30"/>
  <c r="CV93" i="30"/>
  <c r="CN93" i="30"/>
  <c r="CA114" i="30"/>
  <c r="BY111" i="30"/>
  <c r="CQ110" i="30"/>
  <c r="DQ109" i="30"/>
  <c r="CR109" i="30"/>
  <c r="CG109" i="30"/>
  <c r="DN108" i="30"/>
  <c r="DE108" i="30"/>
  <c r="CW108" i="30"/>
  <c r="CO108" i="30"/>
  <c r="CG108" i="30"/>
  <c r="BY108" i="30"/>
  <c r="DO107" i="30"/>
  <c r="DG107" i="30"/>
  <c r="CY107" i="30"/>
  <c r="CQ107" i="30"/>
  <c r="CI107" i="30"/>
  <c r="CA107" i="30"/>
  <c r="DI106" i="30"/>
  <c r="DA106" i="30"/>
  <c r="CS106" i="30"/>
  <c r="CK106" i="30"/>
  <c r="CC106" i="30"/>
  <c r="DK105" i="30"/>
  <c r="DC105" i="30"/>
  <c r="CU105" i="30"/>
  <c r="CM105" i="30"/>
  <c r="CE105" i="30"/>
  <c r="DE104" i="30"/>
  <c r="CW104" i="30"/>
  <c r="CO104" i="30"/>
  <c r="CG104" i="30"/>
  <c r="BY104" i="30"/>
  <c r="DG103" i="30"/>
  <c r="CY103" i="30"/>
  <c r="CQ103" i="30"/>
  <c r="CI103" i="30"/>
  <c r="CA103" i="30"/>
  <c r="DI102" i="30"/>
  <c r="DA102" i="30"/>
  <c r="CS102" i="30"/>
  <c r="CK102" i="30"/>
  <c r="CC102" i="30"/>
  <c r="DC101" i="30"/>
  <c r="CU101" i="30"/>
  <c r="CM101" i="30"/>
  <c r="CE101" i="30"/>
  <c r="DE100" i="30"/>
  <c r="CW100" i="30"/>
  <c r="CO100" i="30"/>
  <c r="CG100" i="30"/>
  <c r="BY100" i="30"/>
  <c r="DG99" i="30"/>
  <c r="CY99" i="30"/>
  <c r="CQ99" i="30"/>
  <c r="CI99" i="30"/>
  <c r="CA99" i="30"/>
  <c r="DA98" i="30"/>
  <c r="CS98" i="30"/>
  <c r="CK98" i="30"/>
  <c r="CC98" i="30"/>
  <c r="DC97" i="30"/>
  <c r="CU97" i="30"/>
  <c r="CM97" i="30"/>
  <c r="CE97" i="30"/>
  <c r="CW96" i="30"/>
  <c r="CO96" i="30"/>
  <c r="CG96" i="30"/>
  <c r="BY96" i="30"/>
  <c r="CY95" i="30"/>
  <c r="CQ95" i="30"/>
  <c r="CI95" i="30"/>
  <c r="CA95" i="30"/>
  <c r="DA94" i="30"/>
  <c r="CI110" i="30"/>
  <c r="DI109" i="30"/>
  <c r="CO109" i="30"/>
  <c r="CF109" i="30"/>
  <c r="DL108" i="30"/>
  <c r="DD108" i="30"/>
  <c r="CV108" i="30"/>
  <c r="CN108" i="30"/>
  <c r="CF108" i="30"/>
  <c r="DN107" i="30"/>
  <c r="DF107" i="30"/>
  <c r="CX107" i="30"/>
  <c r="CP107" i="30"/>
  <c r="CH107" i="30"/>
  <c r="BZ107" i="30"/>
  <c r="DH106" i="30"/>
  <c r="CZ106" i="30"/>
  <c r="CR106" i="30"/>
  <c r="CJ106" i="30"/>
  <c r="CB106" i="30"/>
  <c r="DJ105" i="30"/>
  <c r="DB105" i="30"/>
  <c r="CT105" i="30"/>
  <c r="CL105" i="30"/>
  <c r="CD105" i="30"/>
  <c r="DL104" i="30"/>
  <c r="DD104" i="30"/>
  <c r="CV104" i="30"/>
  <c r="CN104" i="30"/>
  <c r="CF104" i="30"/>
  <c r="DF103" i="30"/>
  <c r="CX103" i="30"/>
  <c r="CP103" i="30"/>
  <c r="CH103" i="30"/>
  <c r="BZ103" i="30"/>
  <c r="DH102" i="30"/>
  <c r="CZ102" i="30"/>
  <c r="CR102" i="30"/>
  <c r="CJ102" i="30"/>
  <c r="CB102" i="30"/>
  <c r="DB101" i="30"/>
  <c r="CT101" i="30"/>
  <c r="CL101" i="30"/>
  <c r="CD101" i="30"/>
  <c r="DD100" i="30"/>
  <c r="CV100" i="30"/>
  <c r="CN100" i="30"/>
  <c r="CF100" i="30"/>
  <c r="DF99" i="30"/>
  <c r="CX99" i="30"/>
  <c r="CP99" i="30"/>
  <c r="CH99" i="30"/>
  <c r="BZ99" i="30"/>
  <c r="CZ98" i="30"/>
  <c r="CR98" i="30"/>
  <c r="CJ98" i="30"/>
  <c r="CB98" i="30"/>
  <c r="DB97" i="30"/>
  <c r="CT97" i="30"/>
  <c r="CL97" i="30"/>
  <c r="CD97" i="30"/>
  <c r="DD96" i="30"/>
  <c r="CV96" i="30"/>
  <c r="CN96" i="30"/>
  <c r="CF96" i="30"/>
  <c r="CX95" i="30"/>
  <c r="CP95" i="30"/>
  <c r="CH95" i="30"/>
  <c r="BZ95" i="30"/>
  <c r="CZ94" i="30"/>
  <c r="CR94" i="30"/>
  <c r="CJ94" i="30"/>
  <c r="CB94" i="30"/>
  <c r="DQ113" i="30"/>
  <c r="DS112" i="30"/>
  <c r="CA110" i="30"/>
  <c r="DB109" i="30"/>
  <c r="CN109" i="30"/>
  <c r="CD109" i="30"/>
  <c r="DK108" i="30"/>
  <c r="DC108" i="30"/>
  <c r="CU108" i="30"/>
  <c r="CM108" i="30"/>
  <c r="CE108" i="30"/>
  <c r="DM107" i="30"/>
  <c r="DE107" i="30"/>
  <c r="CW107" i="30"/>
  <c r="CO107" i="30"/>
  <c r="CG107" i="30"/>
  <c r="BY107" i="30"/>
  <c r="DG106" i="30"/>
  <c r="CY106" i="30"/>
  <c r="CQ106" i="30"/>
  <c r="CI106" i="30"/>
  <c r="CA106" i="30"/>
  <c r="DI105" i="30"/>
  <c r="DA105" i="30"/>
  <c r="CS105" i="30"/>
  <c r="CK105" i="30"/>
  <c r="CC105" i="30"/>
  <c r="DK104" i="30"/>
  <c r="DC104" i="30"/>
  <c r="CU104" i="30"/>
  <c r="CM104" i="30"/>
  <c r="CE104" i="30"/>
  <c r="DE103" i="30"/>
  <c r="CW103" i="30"/>
  <c r="CO103" i="30"/>
  <c r="CG103" i="30"/>
  <c r="BY103" i="30"/>
  <c r="DG102" i="30"/>
  <c r="CY102" i="30"/>
  <c r="CQ102" i="30"/>
  <c r="CI102" i="30"/>
  <c r="CA102" i="30"/>
  <c r="DI101" i="30"/>
  <c r="DA101" i="30"/>
  <c r="CS101" i="30"/>
  <c r="CK101" i="30"/>
  <c r="CC101" i="30"/>
  <c r="DC100" i="30"/>
  <c r="CU100" i="30"/>
  <c r="CM100" i="30"/>
  <c r="CE100" i="30"/>
  <c r="DE99" i="30"/>
  <c r="CW99" i="30"/>
  <c r="CO99" i="30"/>
  <c r="CG99" i="30"/>
  <c r="BY99" i="30"/>
  <c r="CY98" i="30"/>
  <c r="CQ98" i="30"/>
  <c r="CI98" i="30"/>
  <c r="CA98" i="30"/>
  <c r="DA97" i="30"/>
  <c r="CS97" i="30"/>
  <c r="CK97" i="30"/>
  <c r="CC97" i="30"/>
  <c r="DC96" i="30"/>
  <c r="CU96" i="30"/>
  <c r="CM96" i="30"/>
  <c r="CE96" i="30"/>
  <c r="CW95" i="30"/>
  <c r="CO95" i="30"/>
  <c r="CG95" i="30"/>
  <c r="BY95" i="30"/>
  <c r="DO114" i="30"/>
  <c r="DI113" i="30"/>
  <c r="DK112" i="30"/>
  <c r="DM111" i="30"/>
  <c r="DA109" i="30"/>
  <c r="CL109" i="30"/>
  <c r="CC109" i="30"/>
  <c r="DJ108" i="30"/>
  <c r="DB108" i="30"/>
  <c r="CT108" i="30"/>
  <c r="CL108" i="30"/>
  <c r="CD108" i="30"/>
  <c r="DL107" i="30"/>
  <c r="DD107" i="30"/>
  <c r="CV107" i="30"/>
  <c r="CN107" i="30"/>
  <c r="CF107" i="30"/>
  <c r="DN106" i="30"/>
  <c r="DF106" i="30"/>
  <c r="CX106" i="30"/>
  <c r="CP106" i="30"/>
  <c r="CH106" i="30"/>
  <c r="BZ106" i="30"/>
  <c r="DH105" i="30"/>
  <c r="CZ105" i="30"/>
  <c r="CR105" i="30"/>
  <c r="CJ105" i="30"/>
  <c r="CB105" i="30"/>
  <c r="DJ104" i="30"/>
  <c r="DB104" i="30"/>
  <c r="CT104" i="30"/>
  <c r="CL104" i="30"/>
  <c r="CD104" i="30"/>
  <c r="DD103" i="30"/>
  <c r="CV103" i="30"/>
  <c r="CN103" i="30"/>
  <c r="CF103" i="30"/>
  <c r="DF102" i="30"/>
  <c r="CX102" i="30"/>
  <c r="CP102" i="30"/>
  <c r="CH102" i="30"/>
  <c r="BZ102" i="30"/>
  <c r="DH101" i="30"/>
  <c r="CZ101" i="30"/>
  <c r="CR101" i="30"/>
  <c r="CJ101" i="30"/>
  <c r="CB101" i="30"/>
  <c r="DB100" i="30"/>
  <c r="CT100" i="30"/>
  <c r="CL100" i="30"/>
  <c r="CD100" i="30"/>
  <c r="DD99" i="30"/>
  <c r="CV99" i="30"/>
  <c r="CN99" i="30"/>
  <c r="CF99" i="30"/>
  <c r="DF98" i="30"/>
  <c r="CX98" i="30"/>
  <c r="CP98" i="30"/>
  <c r="CH98" i="30"/>
  <c r="BZ98" i="30"/>
  <c r="CZ97" i="30"/>
  <c r="CR97" i="30"/>
  <c r="CJ97" i="30"/>
  <c r="CB97" i="30"/>
  <c r="DB96" i="30"/>
  <c r="CT96" i="30"/>
  <c r="CL96" i="30"/>
  <c r="CD96" i="30"/>
  <c r="CV95" i="30"/>
  <c r="CN95" i="30"/>
  <c r="CF95" i="30"/>
  <c r="CX94" i="30"/>
  <c r="CP94" i="30"/>
  <c r="CH94" i="30"/>
  <c r="DG114" i="30"/>
  <c r="DA113" i="30"/>
  <c r="DC112" i="30"/>
  <c r="DE111" i="30"/>
  <c r="CW109" i="30"/>
  <c r="CK109" i="30"/>
  <c r="CB109" i="30"/>
  <c r="DI108" i="30"/>
  <c r="DA108" i="30"/>
  <c r="CS108" i="30"/>
  <c r="CK108" i="30"/>
  <c r="CC108" i="30"/>
  <c r="DK107" i="30"/>
  <c r="DC107" i="30"/>
  <c r="CU107" i="30"/>
  <c r="CM107" i="30"/>
  <c r="CE107" i="30"/>
  <c r="DM106" i="30"/>
  <c r="DE106" i="30"/>
  <c r="CW106" i="30"/>
  <c r="CO106" i="30"/>
  <c r="CG106" i="30"/>
  <c r="BY106" i="30"/>
  <c r="DG105" i="30"/>
  <c r="CY105" i="30"/>
  <c r="CQ105" i="30"/>
  <c r="CI105" i="30"/>
  <c r="CA105" i="30"/>
  <c r="DI104" i="30"/>
  <c r="DA104" i="30"/>
  <c r="CS104" i="30"/>
  <c r="CK104" i="30"/>
  <c r="CC104" i="30"/>
  <c r="DK103" i="30"/>
  <c r="DC103" i="30"/>
  <c r="CU103" i="30"/>
  <c r="CM103" i="30"/>
  <c r="CE103" i="30"/>
  <c r="DE102" i="30"/>
  <c r="CW102" i="30"/>
  <c r="CO102" i="30"/>
  <c r="CG102" i="30"/>
  <c r="BY102" i="30"/>
  <c r="DG101" i="30"/>
  <c r="CY101" i="30"/>
  <c r="CQ101" i="30"/>
  <c r="CI101" i="30"/>
  <c r="CA101" i="30"/>
  <c r="DA100" i="30"/>
  <c r="CS100" i="30"/>
  <c r="CK100" i="30"/>
  <c r="CC100" i="30"/>
  <c r="DC99" i="30"/>
  <c r="CU99" i="30"/>
  <c r="CM99" i="30"/>
  <c r="CE99" i="30"/>
  <c r="DE98" i="30"/>
  <c r="CW98" i="30"/>
  <c r="CO98" i="30"/>
  <c r="CG98" i="30"/>
  <c r="BY98" i="30"/>
  <c r="CY97" i="30"/>
  <c r="CQ97" i="30"/>
  <c r="CI97" i="30"/>
  <c r="CA97" i="30"/>
  <c r="DA96" i="30"/>
  <c r="CS96" i="30"/>
  <c r="CK96" i="30"/>
  <c r="CC96" i="30"/>
  <c r="DC95" i="30"/>
  <c r="CU95" i="30"/>
  <c r="CM95" i="30"/>
  <c r="CE95" i="30"/>
  <c r="CW94" i="30"/>
  <c r="CO94" i="30"/>
  <c r="CG94" i="30"/>
  <c r="BY94" i="30"/>
  <c r="CW111" i="30"/>
  <c r="CB108" i="30"/>
  <c r="DJ107" i="30"/>
  <c r="CN106" i="30"/>
  <c r="BZ101" i="30"/>
  <c r="CZ100" i="30"/>
  <c r="CV98" i="30"/>
  <c r="CF94" i="30"/>
  <c r="CS93" i="30"/>
  <c r="CJ93" i="30"/>
  <c r="CB93" i="30"/>
  <c r="CT92" i="30"/>
  <c r="CL92" i="30"/>
  <c r="CD92" i="30"/>
  <c r="CV91" i="30"/>
  <c r="CN91" i="30"/>
  <c r="CF91" i="30"/>
  <c r="CX90" i="30"/>
  <c r="CP90" i="30"/>
  <c r="CH90" i="30"/>
  <c r="BZ90" i="30"/>
  <c r="CR89" i="30"/>
  <c r="CJ89" i="30"/>
  <c r="CB89" i="30"/>
  <c r="CT88" i="30"/>
  <c r="CL88" i="30"/>
  <c r="CD88" i="30"/>
  <c r="CN87" i="30"/>
  <c r="CF87" i="30"/>
  <c r="CP86" i="30"/>
  <c r="CH86" i="30"/>
  <c r="BZ86" i="30"/>
  <c r="CR85" i="30"/>
  <c r="CJ85" i="30"/>
  <c r="CB85" i="30"/>
  <c r="CL84" i="30"/>
  <c r="CD84" i="30"/>
  <c r="CN83" i="30"/>
  <c r="CF83" i="30"/>
  <c r="CP82" i="30"/>
  <c r="CH82" i="30"/>
  <c r="BZ82" i="30"/>
  <c r="CJ81" i="30"/>
  <c r="CB81" i="30"/>
  <c r="CL80" i="30"/>
  <c r="CD80" i="30"/>
  <c r="CF79" i="30"/>
  <c r="CH78" i="30"/>
  <c r="BZ78" i="30"/>
  <c r="CJ77" i="30"/>
  <c r="CB77" i="30"/>
  <c r="CD76" i="30"/>
  <c r="CF75" i="30"/>
  <c r="CH74" i="30"/>
  <c r="BZ74" i="30"/>
  <c r="CB73" i="30"/>
  <c r="CD72" i="30"/>
  <c r="BZ70" i="30"/>
  <c r="CB69" i="30"/>
  <c r="BZ66" i="30"/>
  <c r="CS113" i="30"/>
  <c r="DB107" i="30"/>
  <c r="CF106" i="30"/>
  <c r="CR100" i="30"/>
  <c r="CN98" i="30"/>
  <c r="DB95" i="30"/>
  <c r="CY94" i="30"/>
  <c r="CC94" i="30"/>
  <c r="DA93" i="30"/>
  <c r="CR93" i="30"/>
  <c r="CI93" i="30"/>
  <c r="CA93" i="30"/>
  <c r="CS92" i="30"/>
  <c r="CK92" i="30"/>
  <c r="CC92" i="30"/>
  <c r="CU91" i="30"/>
  <c r="CM91" i="30"/>
  <c r="CE91" i="30"/>
  <c r="CW90" i="30"/>
  <c r="CO90" i="30"/>
  <c r="CG90" i="30"/>
  <c r="BY90" i="30"/>
  <c r="CQ89" i="30"/>
  <c r="CI89" i="30"/>
  <c r="CA89" i="30"/>
  <c r="CS88" i="30"/>
  <c r="CK88" i="30"/>
  <c r="CC88" i="30"/>
  <c r="CU87" i="30"/>
  <c r="CM87" i="30"/>
  <c r="CE87" i="30"/>
  <c r="CO86" i="30"/>
  <c r="CG86" i="30"/>
  <c r="BY86" i="30"/>
  <c r="CQ85" i="30"/>
  <c r="CI85" i="30"/>
  <c r="CA85" i="30"/>
  <c r="CK84" i="30"/>
  <c r="CC84" i="30"/>
  <c r="CM83" i="30"/>
  <c r="CE83" i="30"/>
  <c r="CO82" i="30"/>
  <c r="CG82" i="30"/>
  <c r="BY82" i="30"/>
  <c r="CI81" i="30"/>
  <c r="CA81" i="30"/>
  <c r="CK80" i="30"/>
  <c r="CC80" i="30"/>
  <c r="CM79" i="30"/>
  <c r="CE79" i="30"/>
  <c r="CG78" i="30"/>
  <c r="BY78" i="30"/>
  <c r="CI77" i="30"/>
  <c r="CA77" i="30"/>
  <c r="CC76" i="30"/>
  <c r="CE75" i="30"/>
  <c r="CG74" i="30"/>
  <c r="BY74" i="30"/>
  <c r="CA73" i="30"/>
  <c r="CC72" i="30"/>
  <c r="CE71" i="30"/>
  <c r="BY70" i="30"/>
  <c r="CA69" i="30"/>
  <c r="BY66" i="30"/>
  <c r="CT107" i="30"/>
  <c r="DH104" i="30"/>
  <c r="DJ103" i="30"/>
  <c r="CJ100" i="30"/>
  <c r="CF98" i="30"/>
  <c r="CZ96" i="30"/>
  <c r="CT95" i="30"/>
  <c r="CV94" i="30"/>
  <c r="CA94" i="30"/>
  <c r="CZ93" i="30"/>
  <c r="CQ93" i="30"/>
  <c r="CH93" i="30"/>
  <c r="BZ93" i="30"/>
  <c r="CZ92" i="30"/>
  <c r="CR92" i="30"/>
  <c r="CJ92" i="30"/>
  <c r="CB92" i="30"/>
  <c r="CT91" i="30"/>
  <c r="CL91" i="30"/>
  <c r="CD91" i="30"/>
  <c r="CV90" i="30"/>
  <c r="CN90" i="30"/>
  <c r="CF90" i="30"/>
  <c r="CP89" i="30"/>
  <c r="CH89" i="30"/>
  <c r="BZ89" i="30"/>
  <c r="CR88" i="30"/>
  <c r="CJ88" i="30"/>
  <c r="CB88" i="30"/>
  <c r="CT87" i="30"/>
  <c r="CL87" i="30"/>
  <c r="CD87" i="30"/>
  <c r="CN86" i="30"/>
  <c r="CF86" i="30"/>
  <c r="CP85" i="30"/>
  <c r="CH85" i="30"/>
  <c r="BZ85" i="30"/>
  <c r="CR84" i="30"/>
  <c r="CJ84" i="30"/>
  <c r="CB84" i="30"/>
  <c r="CL83" i="30"/>
  <c r="CD83" i="30"/>
  <c r="CN82" i="30"/>
  <c r="CF82" i="30"/>
  <c r="CH81" i="30"/>
  <c r="BZ81" i="30"/>
  <c r="CJ80" i="30"/>
  <c r="CB80" i="30"/>
  <c r="CL79" i="30"/>
  <c r="CD79" i="30"/>
  <c r="CF78" i="30"/>
  <c r="CH77" i="30"/>
  <c r="BZ77" i="30"/>
  <c r="CJ76" i="30"/>
  <c r="CB76" i="30"/>
  <c r="CD75" i="30"/>
  <c r="CF74" i="30"/>
  <c r="BZ73" i="30"/>
  <c r="CB72" i="30"/>
  <c r="CD71" i="30"/>
  <c r="BZ69" i="30"/>
  <c r="CB68" i="30"/>
  <c r="CV109" i="30"/>
  <c r="CL107" i="30"/>
  <c r="DF105" i="30"/>
  <c r="CZ104" i="30"/>
  <c r="DB103" i="30"/>
  <c r="DD102" i="30"/>
  <c r="CB100" i="30"/>
  <c r="DB99" i="30"/>
  <c r="CR96" i="30"/>
  <c r="CL95" i="30"/>
  <c r="CS94" i="30"/>
  <c r="BZ94" i="30"/>
  <c r="CY93" i="30"/>
  <c r="CP93" i="30"/>
  <c r="CG93" i="30"/>
  <c r="BY93" i="30"/>
  <c r="CY92" i="30"/>
  <c r="CQ92" i="30"/>
  <c r="CI92" i="30"/>
  <c r="CA92" i="30"/>
  <c r="CS91" i="30"/>
  <c r="CK91" i="30"/>
  <c r="CC91" i="30"/>
  <c r="CU90" i="30"/>
  <c r="CM90" i="30"/>
  <c r="CE90" i="30"/>
  <c r="CW89" i="30"/>
  <c r="CO89" i="30"/>
  <c r="CG89" i="30"/>
  <c r="BY89" i="30"/>
  <c r="CQ88" i="30"/>
  <c r="CI88" i="30"/>
  <c r="CA88" i="30"/>
  <c r="CS87" i="30"/>
  <c r="CK87" i="30"/>
  <c r="CC87" i="30"/>
  <c r="CM86" i="30"/>
  <c r="CE86" i="30"/>
  <c r="CO85" i="30"/>
  <c r="CG85" i="30"/>
  <c r="BY85" i="30"/>
  <c r="CQ84" i="30"/>
  <c r="CI84" i="30"/>
  <c r="CA84" i="30"/>
  <c r="CK83" i="30"/>
  <c r="CC83" i="30"/>
  <c r="CM82" i="30"/>
  <c r="CE82" i="30"/>
  <c r="CO81" i="30"/>
  <c r="CG81" i="30"/>
  <c r="BY81" i="30"/>
  <c r="CI80" i="30"/>
  <c r="CA80" i="30"/>
  <c r="CK79" i="30"/>
  <c r="CC79" i="30"/>
  <c r="CE78" i="30"/>
  <c r="CG77" i="30"/>
  <c r="BY77" i="30"/>
  <c r="CI76" i="30"/>
  <c r="CA76" i="30"/>
  <c r="CC75" i="30"/>
  <c r="CE74" i="30"/>
  <c r="CG73" i="30"/>
  <c r="BY73" i="30"/>
  <c r="CA72" i="30"/>
  <c r="CC71" i="30"/>
  <c r="BY69" i="30"/>
  <c r="CA68" i="30"/>
  <c r="BY65" i="30"/>
  <c r="CU112" i="30"/>
  <c r="CJ109" i="30"/>
  <c r="DH108" i="30"/>
  <c r="CD107" i="30"/>
  <c r="CX105" i="30"/>
  <c r="CR104" i="30"/>
  <c r="CT103" i="30"/>
  <c r="CV102" i="30"/>
  <c r="DF101" i="30"/>
  <c r="CT99" i="30"/>
  <c r="CX97" i="30"/>
  <c r="CJ96" i="30"/>
  <c r="CD95" i="30"/>
  <c r="CQ94" i="30"/>
  <c r="CX93" i="30"/>
  <c r="CO93" i="30"/>
  <c r="CF93" i="30"/>
  <c r="CX92" i="30"/>
  <c r="CP92" i="30"/>
  <c r="CH92" i="30"/>
  <c r="BZ92" i="30"/>
  <c r="CR91" i="30"/>
  <c r="CJ91" i="30"/>
  <c r="CB91" i="30"/>
  <c r="CT90" i="30"/>
  <c r="CL90" i="30"/>
  <c r="CD90" i="30"/>
  <c r="CV89" i="30"/>
  <c r="CN89" i="30"/>
  <c r="CF89" i="30"/>
  <c r="CP88" i="30"/>
  <c r="CH88" i="30"/>
  <c r="BZ88" i="30"/>
  <c r="CR87" i="30"/>
  <c r="CJ87" i="30"/>
  <c r="CB87" i="30"/>
  <c r="CT86" i="30"/>
  <c r="CL86" i="30"/>
  <c r="CD86" i="30"/>
  <c r="CN85" i="30"/>
  <c r="CF85" i="30"/>
  <c r="CP84" i="30"/>
  <c r="CH84" i="30"/>
  <c r="BZ84" i="30"/>
  <c r="CJ83" i="30"/>
  <c r="CB83" i="30"/>
  <c r="CL82" i="30"/>
  <c r="CD82" i="30"/>
  <c r="CN81" i="30"/>
  <c r="CF81" i="30"/>
  <c r="CH80" i="30"/>
  <c r="BZ80" i="30"/>
  <c r="CJ79" i="30"/>
  <c r="CB79" i="30"/>
  <c r="CL78" i="30"/>
  <c r="CD78" i="30"/>
  <c r="CF77" i="30"/>
  <c r="CH76" i="30"/>
  <c r="BZ76" i="30"/>
  <c r="CB75" i="30"/>
  <c r="CD74" i="30"/>
  <c r="CF73" i="30"/>
  <c r="BZ72" i="30"/>
  <c r="CB71" i="30"/>
  <c r="CD70" i="30"/>
  <c r="BZ68" i="30"/>
  <c r="DO110" i="30"/>
  <c r="CA109" i="30"/>
  <c r="CZ108" i="30"/>
  <c r="DL106" i="30"/>
  <c r="CP105" i="30"/>
  <c r="CJ104" i="30"/>
  <c r="CL103" i="30"/>
  <c r="CN102" i="30"/>
  <c r="CX101" i="30"/>
  <c r="CL99" i="30"/>
  <c r="CP97" i="30"/>
  <c r="CB96" i="30"/>
  <c r="CN94" i="30"/>
  <c r="CW93" i="30"/>
  <c r="CM93" i="30"/>
  <c r="CE93" i="30"/>
  <c r="CW92" i="30"/>
  <c r="CO92" i="30"/>
  <c r="CG92" i="30"/>
  <c r="BY92" i="30"/>
  <c r="CY91" i="30"/>
  <c r="CQ91" i="30"/>
  <c r="CI91" i="30"/>
  <c r="CA91" i="30"/>
  <c r="CS90" i="30"/>
  <c r="CK90" i="30"/>
  <c r="CC90" i="30"/>
  <c r="CU89" i="30"/>
  <c r="CM89" i="30"/>
  <c r="CE89" i="30"/>
  <c r="CO88" i="30"/>
  <c r="CG88" i="30"/>
  <c r="BY88" i="30"/>
  <c r="CQ87" i="30"/>
  <c r="CI87" i="30"/>
  <c r="CA87" i="30"/>
  <c r="CS86" i="30"/>
  <c r="CK86" i="30"/>
  <c r="CC86" i="30"/>
  <c r="CM85" i="30"/>
  <c r="CE85" i="30"/>
  <c r="CO84" i="30"/>
  <c r="CG84" i="30"/>
  <c r="BY84" i="30"/>
  <c r="CQ83" i="30"/>
  <c r="CI83" i="30"/>
  <c r="CA83" i="30"/>
  <c r="CK82" i="30"/>
  <c r="CC82" i="30"/>
  <c r="CM81" i="30"/>
  <c r="CE81" i="30"/>
  <c r="CG80" i="30"/>
  <c r="BY80" i="30"/>
  <c r="CI79" i="30"/>
  <c r="CA79" i="30"/>
  <c r="CK78" i="30"/>
  <c r="CC78" i="30"/>
  <c r="CE77" i="30"/>
  <c r="CG76" i="30"/>
  <c r="BY76" i="30"/>
  <c r="CI75" i="30"/>
  <c r="CA75" i="30"/>
  <c r="CC74" i="30"/>
  <c r="CE73" i="30"/>
  <c r="BY72" i="30"/>
  <c r="CA71" i="30"/>
  <c r="CC70" i="30"/>
  <c r="BY68" i="30"/>
  <c r="CA67" i="30"/>
  <c r="CY114" i="30"/>
  <c r="CJ108" i="30"/>
  <c r="CV106" i="30"/>
  <c r="BZ105" i="30"/>
  <c r="CH101" i="30"/>
  <c r="DH100" i="30"/>
  <c r="DD98" i="30"/>
  <c r="BZ97" i="30"/>
  <c r="CI94" i="30"/>
  <c r="CT93" i="30"/>
  <c r="CK93" i="30"/>
  <c r="CC93" i="30"/>
  <c r="CU92" i="30"/>
  <c r="CM92" i="30"/>
  <c r="CE92" i="30"/>
  <c r="CW91" i="30"/>
  <c r="CO91" i="30"/>
  <c r="CG91" i="30"/>
  <c r="BY91" i="30"/>
  <c r="CQ90" i="30"/>
  <c r="CI90" i="30"/>
  <c r="CA90" i="30"/>
  <c r="CS89" i="30"/>
  <c r="CK89" i="30"/>
  <c r="CC89" i="30"/>
  <c r="CU88" i="30"/>
  <c r="CM88" i="30"/>
  <c r="CE88" i="30"/>
  <c r="CO87" i="30"/>
  <c r="CG87" i="30"/>
  <c r="BY87" i="30"/>
  <c r="CQ86" i="30"/>
  <c r="CI86" i="30"/>
  <c r="CA86" i="30"/>
  <c r="CS85" i="30"/>
  <c r="CK85" i="30"/>
  <c r="CC85" i="30"/>
  <c r="CM84" i="30"/>
  <c r="CE84" i="30"/>
  <c r="CO83" i="30"/>
  <c r="CG83" i="30"/>
  <c r="BY83" i="30"/>
  <c r="CI82" i="30"/>
  <c r="CA82" i="30"/>
  <c r="CK81" i="30"/>
  <c r="CC81" i="30"/>
  <c r="CM80" i="30"/>
  <c r="CE80" i="30"/>
  <c r="CG79" i="30"/>
  <c r="BY79" i="30"/>
  <c r="CI78" i="30"/>
  <c r="CA78" i="30"/>
  <c r="CK77" i="30"/>
  <c r="CC77" i="30"/>
  <c r="CE76" i="30"/>
  <c r="CG75" i="30"/>
  <c r="BY75" i="30"/>
  <c r="CA74" i="30"/>
  <c r="CC73" i="30"/>
  <c r="CE72" i="30"/>
  <c r="BY71" i="30"/>
  <c r="CA70" i="30"/>
  <c r="CC69" i="30"/>
  <c r="BY67" i="30"/>
  <c r="CR108" i="30"/>
  <c r="DD106" i="30"/>
  <c r="CP91" i="30"/>
  <c r="CL89" i="30"/>
  <c r="CL81" i="30"/>
  <c r="CB78" i="30"/>
  <c r="BZ71" i="30"/>
  <c r="BZ67" i="30"/>
  <c r="CD103" i="30"/>
  <c r="CH91" i="30"/>
  <c r="CD89" i="30"/>
  <c r="CR86" i="30"/>
  <c r="CL85" i="30"/>
  <c r="CN84" i="30"/>
  <c r="CD81" i="30"/>
  <c r="CH79" i="30"/>
  <c r="CD73" i="30"/>
  <c r="CH105" i="30"/>
  <c r="CD99" i="30"/>
  <c r="BZ91" i="30"/>
  <c r="CP87" i="30"/>
  <c r="CJ86" i="30"/>
  <c r="CD85" i="30"/>
  <c r="CF84" i="30"/>
  <c r="CP83" i="30"/>
  <c r="BZ79" i="30"/>
  <c r="CR90" i="30"/>
  <c r="CH87" i="30"/>
  <c r="CB86" i="30"/>
  <c r="CH83" i="30"/>
  <c r="CP101" i="30"/>
  <c r="CH97" i="30"/>
  <c r="CU93" i="30"/>
  <c r="CJ90" i="30"/>
  <c r="CV88" i="30"/>
  <c r="BZ87" i="30"/>
  <c r="BZ83" i="30"/>
  <c r="CN80" i="30"/>
  <c r="CF72" i="30"/>
  <c r="CB104" i="30"/>
  <c r="CL93" i="30"/>
  <c r="CV92" i="30"/>
  <c r="CB90" i="30"/>
  <c r="CN88" i="30"/>
  <c r="CJ82" i="30"/>
  <c r="CF80" i="30"/>
  <c r="CF76" i="30"/>
  <c r="CH75" i="30"/>
  <c r="CB70" i="30"/>
  <c r="CF102" i="30"/>
  <c r="CK94" i="30"/>
  <c r="CD93" i="30"/>
  <c r="CN92" i="30"/>
  <c r="CF88" i="30"/>
  <c r="CB82" i="30"/>
  <c r="CD77" i="30"/>
  <c r="BZ75" i="30"/>
  <c r="CT89" i="30"/>
  <c r="CB74" i="30"/>
  <c r="CF92" i="30"/>
  <c r="CX91" i="30"/>
  <c r="CJ78" i="30"/>
  <c r="H179" i="30"/>
  <c r="C73" i="3" s="1"/>
  <c r="EV24" i="30"/>
  <c r="EV25" i="30" s="1"/>
  <c r="EV26" i="30" s="1"/>
  <c r="BN28" i="30" s="1"/>
  <c r="EV23" i="30"/>
  <c r="BN20" i="30" s="1"/>
  <c r="Q57" i="1" s="1"/>
  <c r="BO126" i="30"/>
  <c r="BP126" i="30" s="1"/>
  <c r="EV133" i="30"/>
  <c r="BQ14" i="30"/>
  <c r="BR14" i="30" s="1"/>
  <c r="BT14" i="30" s="1"/>
  <c r="BQ13" i="30"/>
  <c r="BR13" i="30" s="1"/>
  <c r="EZ130" i="30"/>
  <c r="C55" i="33" s="1"/>
  <c r="D55" i="33" s="1"/>
  <c r="BQ70" i="30"/>
  <c r="BR70" i="30" s="1"/>
  <c r="BT70" i="30" s="1"/>
  <c r="BN76" i="30"/>
  <c r="E38" i="3" s="1"/>
  <c r="O170" i="1" l="1"/>
  <c r="O227" i="1"/>
  <c r="F61" i="33"/>
  <c r="F60" i="33"/>
  <c r="E53" i="33"/>
  <c r="F53" i="33" s="1"/>
  <c r="H53" i="33" s="1"/>
  <c r="E52" i="33"/>
  <c r="F52" i="33" s="1"/>
  <c r="H52" i="33" s="1"/>
  <c r="F62" i="33"/>
  <c r="E54" i="33"/>
  <c r="F54" i="33" s="1"/>
  <c r="H54" i="33" s="1"/>
  <c r="EJ79" i="30"/>
  <c r="B76" i="30" s="1"/>
  <c r="EJ80" i="30"/>
  <c r="EJ81" i="30" s="1"/>
  <c r="EJ82" i="30" s="1"/>
  <c r="B84" i="30" s="1"/>
  <c r="E69" i="30"/>
  <c r="F69" i="30" s="1"/>
  <c r="H69" i="30" s="1"/>
  <c r="C37" i="3" s="1"/>
  <c r="E70" i="30"/>
  <c r="F70" i="30" s="1"/>
  <c r="H70" i="30" s="1"/>
  <c r="BP76" i="30"/>
  <c r="Q114" i="1"/>
  <c r="BP20" i="30"/>
  <c r="E20" i="3"/>
  <c r="BT13" i="30"/>
  <c r="BQ125" i="30"/>
  <c r="BR125" i="30" s="1"/>
  <c r="BT125" i="30" s="1"/>
  <c r="BQ124" i="30"/>
  <c r="BR124" i="30" s="1"/>
  <c r="EV134" i="30"/>
  <c r="BN131" i="30" s="1"/>
  <c r="EV135" i="30"/>
  <c r="EV136" i="30" s="1"/>
  <c r="EV137" i="30" s="1"/>
  <c r="BN139" i="30" s="1"/>
  <c r="BT69" i="30"/>
  <c r="E56" i="3" l="1"/>
  <c r="Q171" i="1"/>
  <c r="Q113" i="1"/>
  <c r="E37" i="3"/>
  <c r="D76" i="30"/>
  <c r="C38" i="3"/>
  <c r="O114" i="1"/>
  <c r="BP131" i="30"/>
  <c r="Q228" i="1"/>
  <c r="E19" i="3"/>
  <c r="Q56" i="1"/>
  <c r="BT124" i="30"/>
  <c r="BN84" i="30"/>
  <c r="O113" i="1"/>
  <c r="E55" i="3" l="1"/>
  <c r="Q170" i="1"/>
  <c r="Q227" i="1"/>
  <c r="N8" i="30"/>
  <c r="N175" i="30" l="1"/>
  <c r="N120" i="30"/>
  <c r="N65" i="30"/>
  <c r="N9" i="30"/>
  <c r="O8" i="30"/>
  <c r="O175" i="30" l="1"/>
  <c r="O121" i="30"/>
  <c r="O66" i="30"/>
  <c r="O65" i="30"/>
  <c r="O176" i="30"/>
  <c r="O120" i="30"/>
  <c r="O10" i="30"/>
  <c r="O9" i="30"/>
  <c r="P8" i="30"/>
  <c r="Q8" i="30" l="1"/>
  <c r="P176" i="30"/>
  <c r="P175" i="30"/>
  <c r="P177" i="30"/>
  <c r="P121" i="30"/>
  <c r="P66" i="30"/>
  <c r="P65" i="30"/>
  <c r="P67" i="30"/>
  <c r="P120" i="30"/>
  <c r="P122" i="30"/>
  <c r="P10" i="30"/>
  <c r="P9" i="30"/>
  <c r="P11" i="30"/>
  <c r="R8" i="30"/>
  <c r="R179" i="30" l="1"/>
  <c r="R178" i="30"/>
  <c r="R176" i="30"/>
  <c r="R175" i="30"/>
  <c r="R177" i="30"/>
  <c r="R124" i="30"/>
  <c r="R122" i="30"/>
  <c r="R66" i="30"/>
  <c r="R65" i="30"/>
  <c r="R123" i="30"/>
  <c r="R67" i="30"/>
  <c r="R120" i="30"/>
  <c r="R68" i="30"/>
  <c r="R69" i="30"/>
  <c r="R121" i="30"/>
  <c r="R13" i="30"/>
  <c r="R10" i="30"/>
  <c r="R9" i="30"/>
  <c r="R11" i="30"/>
  <c r="R12" i="30"/>
  <c r="Q178" i="30"/>
  <c r="Q176" i="30"/>
  <c r="Q175" i="30"/>
  <c r="Q177" i="30"/>
  <c r="Q121" i="30"/>
  <c r="Q120" i="30"/>
  <c r="Q66" i="30"/>
  <c r="Q65" i="30"/>
  <c r="Q123" i="30"/>
  <c r="Q67" i="30"/>
  <c r="Q122" i="30"/>
  <c r="Q68" i="30"/>
  <c r="Q10" i="30"/>
  <c r="Q9" i="30"/>
  <c r="Q11" i="30"/>
  <c r="Q12" i="30"/>
  <c r="S8" i="30"/>
  <c r="S177" i="30" l="1"/>
  <c r="S179" i="30"/>
  <c r="S178" i="30"/>
  <c r="S176" i="30"/>
  <c r="S175" i="30"/>
  <c r="S180" i="30"/>
  <c r="S124" i="30"/>
  <c r="S125" i="30"/>
  <c r="S123" i="30"/>
  <c r="S67" i="30"/>
  <c r="S70" i="30"/>
  <c r="S120" i="30"/>
  <c r="S68" i="30"/>
  <c r="S122" i="30"/>
  <c r="S69" i="30"/>
  <c r="S121" i="30"/>
  <c r="S65" i="30"/>
  <c r="S13" i="30"/>
  <c r="S10" i="30"/>
  <c r="S9" i="30"/>
  <c r="S11" i="30"/>
  <c r="S14" i="30"/>
  <c r="S12" i="30"/>
  <c r="S66" i="30"/>
  <c r="T8" i="30"/>
  <c r="T177" i="30" l="1"/>
  <c r="T180" i="30"/>
  <c r="T178" i="30"/>
  <c r="T176" i="30"/>
  <c r="T175" i="30"/>
  <c r="T181" i="30"/>
  <c r="T124" i="30"/>
  <c r="T126" i="30"/>
  <c r="T121" i="30"/>
  <c r="T120" i="30"/>
  <c r="T125" i="30"/>
  <c r="T123" i="30"/>
  <c r="T70" i="30"/>
  <c r="T68" i="30"/>
  <c r="T179" i="30"/>
  <c r="T122" i="30"/>
  <c r="T71" i="30"/>
  <c r="T15" i="30"/>
  <c r="T10" i="30"/>
  <c r="T9" i="30"/>
  <c r="T11" i="30"/>
  <c r="T14" i="30"/>
  <c r="T12" i="30"/>
  <c r="T67" i="30"/>
  <c r="T66" i="30"/>
  <c r="T69" i="30"/>
  <c r="T13" i="30"/>
  <c r="T65" i="30"/>
  <c r="U8" i="30"/>
  <c r="U180" i="30" l="1"/>
  <c r="U178" i="30"/>
  <c r="U176" i="30"/>
  <c r="U175" i="30"/>
  <c r="U177" i="30"/>
  <c r="U182" i="30"/>
  <c r="U181" i="30"/>
  <c r="U179" i="30"/>
  <c r="U126" i="30"/>
  <c r="U122" i="30"/>
  <c r="U125" i="30"/>
  <c r="U68" i="30"/>
  <c r="U120" i="30"/>
  <c r="U72" i="30"/>
  <c r="U69" i="30"/>
  <c r="U121" i="30"/>
  <c r="U66" i="30"/>
  <c r="U65" i="30"/>
  <c r="U127" i="30"/>
  <c r="U67" i="30"/>
  <c r="U71" i="30"/>
  <c r="U10" i="30"/>
  <c r="U9" i="30"/>
  <c r="U11" i="30"/>
  <c r="U14" i="30"/>
  <c r="U70" i="30"/>
  <c r="U12" i="30"/>
  <c r="U124" i="30"/>
  <c r="U16" i="30"/>
  <c r="U13" i="30"/>
  <c r="U15" i="30"/>
  <c r="U123" i="30"/>
  <c r="V8" i="30"/>
  <c r="V178" i="30" l="1"/>
  <c r="V183" i="30"/>
  <c r="V177" i="30"/>
  <c r="V182" i="30"/>
  <c r="V181" i="30"/>
  <c r="V180" i="30"/>
  <c r="V179" i="30"/>
  <c r="V175" i="30"/>
  <c r="V125" i="30"/>
  <c r="V128" i="30"/>
  <c r="V127" i="30"/>
  <c r="V176" i="30"/>
  <c r="V120" i="30"/>
  <c r="V73" i="30"/>
  <c r="V126" i="30"/>
  <c r="V122" i="30"/>
  <c r="V72" i="30"/>
  <c r="V69" i="30"/>
  <c r="V71" i="30"/>
  <c r="V121" i="30"/>
  <c r="V67" i="30"/>
  <c r="V124" i="30"/>
  <c r="V123" i="30"/>
  <c r="V70" i="30"/>
  <c r="V11" i="30"/>
  <c r="V68" i="30"/>
  <c r="V14" i="30"/>
  <c r="V12" i="30"/>
  <c r="V17" i="30"/>
  <c r="V66" i="30"/>
  <c r="V16" i="30"/>
  <c r="V13" i="30"/>
  <c r="V65" i="30"/>
  <c r="V15" i="30"/>
  <c r="V9" i="30"/>
  <c r="V10" i="30"/>
  <c r="W8" i="30"/>
  <c r="W184" i="30" l="1"/>
  <c r="W183" i="30"/>
  <c r="W182" i="30"/>
  <c r="W177" i="30"/>
  <c r="W181" i="30"/>
  <c r="W180" i="30"/>
  <c r="W179" i="30"/>
  <c r="W175" i="30"/>
  <c r="W125" i="30"/>
  <c r="W123" i="30"/>
  <c r="W178" i="30"/>
  <c r="W129" i="30"/>
  <c r="W128" i="30"/>
  <c r="W127" i="30"/>
  <c r="W176" i="30"/>
  <c r="W124" i="30"/>
  <c r="W126" i="30"/>
  <c r="W122" i="30"/>
  <c r="W72" i="30"/>
  <c r="W69" i="30"/>
  <c r="W71" i="30"/>
  <c r="W121" i="30"/>
  <c r="W66" i="30"/>
  <c r="W65" i="30"/>
  <c r="W70" i="30"/>
  <c r="W68" i="30"/>
  <c r="W14" i="30"/>
  <c r="W12" i="30"/>
  <c r="W74" i="30"/>
  <c r="W18" i="30"/>
  <c r="W17" i="30"/>
  <c r="W73" i="30"/>
  <c r="W16" i="30"/>
  <c r="W120" i="30"/>
  <c r="W67" i="30"/>
  <c r="W13" i="30"/>
  <c r="W15" i="30"/>
  <c r="W10" i="30"/>
  <c r="W9" i="30"/>
  <c r="W11" i="30"/>
  <c r="X8" i="30"/>
  <c r="X185" i="30" l="1"/>
  <c r="X182" i="30"/>
  <c r="X179" i="30"/>
  <c r="X177" i="30"/>
  <c r="X181" i="30"/>
  <c r="X180" i="30"/>
  <c r="X183" i="30"/>
  <c r="X176" i="30"/>
  <c r="X175" i="30"/>
  <c r="X178" i="30"/>
  <c r="X125" i="30"/>
  <c r="X129" i="30"/>
  <c r="X128" i="30"/>
  <c r="X184" i="30"/>
  <c r="X130" i="30"/>
  <c r="X127" i="30"/>
  <c r="X124" i="30"/>
  <c r="X126" i="30"/>
  <c r="X69" i="30"/>
  <c r="X71" i="30"/>
  <c r="X121" i="30"/>
  <c r="X66" i="30"/>
  <c r="X65" i="30"/>
  <c r="X67" i="30"/>
  <c r="X123" i="30"/>
  <c r="X68" i="30"/>
  <c r="X120" i="30"/>
  <c r="X74" i="30"/>
  <c r="X73" i="30"/>
  <c r="X12" i="30"/>
  <c r="X18" i="30"/>
  <c r="X17" i="30"/>
  <c r="X70" i="30"/>
  <c r="X19" i="30"/>
  <c r="X16" i="30"/>
  <c r="X122" i="30"/>
  <c r="X13" i="30"/>
  <c r="X15" i="30"/>
  <c r="X75" i="30"/>
  <c r="X72" i="30"/>
  <c r="X10" i="30"/>
  <c r="X9" i="30"/>
  <c r="X11" i="30"/>
  <c r="X14" i="30"/>
  <c r="Y8" i="30"/>
  <c r="Y179" i="30" l="1"/>
  <c r="Y186" i="30"/>
  <c r="Y181" i="30"/>
  <c r="Y185" i="30"/>
  <c r="Y180" i="30"/>
  <c r="Y182" i="30"/>
  <c r="Y183" i="30"/>
  <c r="Y176" i="30"/>
  <c r="Y175" i="30"/>
  <c r="Y178" i="30"/>
  <c r="Y184" i="30"/>
  <c r="Y129" i="30"/>
  <c r="Y128" i="30"/>
  <c r="Y177" i="30"/>
  <c r="Y130" i="30"/>
  <c r="Y127" i="30"/>
  <c r="Y124" i="30"/>
  <c r="Y131" i="30"/>
  <c r="Y126" i="30"/>
  <c r="Y121" i="30"/>
  <c r="Y120" i="30"/>
  <c r="Y76" i="30"/>
  <c r="Y71" i="30"/>
  <c r="Y66" i="30"/>
  <c r="Y65" i="30"/>
  <c r="Y67" i="30"/>
  <c r="Y125" i="30"/>
  <c r="Y70" i="30"/>
  <c r="Y123" i="30"/>
  <c r="Y74" i="30"/>
  <c r="Y73" i="30"/>
  <c r="Y122" i="30"/>
  <c r="Y75" i="30"/>
  <c r="Y72" i="30"/>
  <c r="Y68" i="30"/>
  <c r="Y18" i="30"/>
  <c r="Y17" i="30"/>
  <c r="Y19" i="30"/>
  <c r="Y16" i="30"/>
  <c r="Y13" i="30"/>
  <c r="Y20" i="30"/>
  <c r="Y15" i="30"/>
  <c r="Y10" i="30"/>
  <c r="Y9" i="30"/>
  <c r="Y69" i="30"/>
  <c r="Y11" i="30"/>
  <c r="Y14" i="30"/>
  <c r="Y12" i="30"/>
  <c r="Z8" i="30"/>
  <c r="Z186" i="30" l="1"/>
  <c r="Z181" i="30"/>
  <c r="Z185" i="30"/>
  <c r="Z180" i="30"/>
  <c r="Z182" i="30"/>
  <c r="Z183" i="30"/>
  <c r="Z179" i="30"/>
  <c r="Z176" i="30"/>
  <c r="Z175" i="30"/>
  <c r="Z178" i="30"/>
  <c r="Z184" i="30"/>
  <c r="Z187" i="30"/>
  <c r="Z129" i="30"/>
  <c r="Z128" i="30"/>
  <c r="Z177" i="30"/>
  <c r="Z130" i="30"/>
  <c r="Z127" i="30"/>
  <c r="Z124" i="30"/>
  <c r="Z131" i="30"/>
  <c r="Z126" i="30"/>
  <c r="Z122" i="30"/>
  <c r="Z66" i="30"/>
  <c r="Z65" i="30"/>
  <c r="Z121" i="30"/>
  <c r="Z67" i="30"/>
  <c r="Z125" i="30"/>
  <c r="Z77" i="30"/>
  <c r="Z70" i="30"/>
  <c r="Z123" i="30"/>
  <c r="Z68" i="30"/>
  <c r="Z132" i="30"/>
  <c r="Z74" i="30"/>
  <c r="Z120" i="30"/>
  <c r="Z75" i="30"/>
  <c r="Z72" i="30"/>
  <c r="Z69" i="30"/>
  <c r="Z76" i="30"/>
  <c r="Z19" i="30"/>
  <c r="Z16" i="30"/>
  <c r="Z13" i="30"/>
  <c r="Z73" i="30"/>
  <c r="Z20" i="30"/>
  <c r="Z15" i="30"/>
  <c r="Z10" i="30"/>
  <c r="Z9" i="30"/>
  <c r="Z11" i="30"/>
  <c r="Z21" i="30"/>
  <c r="Z14" i="30"/>
  <c r="Z12" i="30"/>
  <c r="Z18" i="30"/>
  <c r="Z71" i="30"/>
  <c r="Z17" i="30"/>
  <c r="AA8" i="30"/>
  <c r="AA177" i="30" l="1"/>
  <c r="AA180" i="30"/>
  <c r="AA182" i="30"/>
  <c r="AA181" i="30"/>
  <c r="AA183" i="30"/>
  <c r="AA179" i="30"/>
  <c r="AA176" i="30"/>
  <c r="AA175" i="30"/>
  <c r="AA186" i="30"/>
  <c r="AA178" i="30"/>
  <c r="AA184" i="30"/>
  <c r="AA188" i="30"/>
  <c r="AA187" i="30"/>
  <c r="AA130" i="30"/>
  <c r="AA127" i="30"/>
  <c r="AA133" i="30"/>
  <c r="AA124" i="30"/>
  <c r="AA131" i="30"/>
  <c r="AA126" i="30"/>
  <c r="AA132" i="30"/>
  <c r="AA125" i="30"/>
  <c r="AA121" i="30"/>
  <c r="AA67" i="30"/>
  <c r="AA129" i="30"/>
  <c r="AA77" i="30"/>
  <c r="AA70" i="30"/>
  <c r="AA123" i="30"/>
  <c r="AA68" i="30"/>
  <c r="AA128" i="30"/>
  <c r="AA74" i="30"/>
  <c r="AA73" i="30"/>
  <c r="AA120" i="30"/>
  <c r="AA75" i="30"/>
  <c r="AA122" i="30"/>
  <c r="AA78" i="30"/>
  <c r="AA69" i="30"/>
  <c r="AA76" i="30"/>
  <c r="AA71" i="30"/>
  <c r="AA185" i="30"/>
  <c r="AA22" i="30"/>
  <c r="AA13" i="30"/>
  <c r="AA20" i="30"/>
  <c r="AA15" i="30"/>
  <c r="AA10" i="30"/>
  <c r="AA9" i="30"/>
  <c r="AA66" i="30"/>
  <c r="AA11" i="30"/>
  <c r="AA72" i="30"/>
  <c r="AA21" i="30"/>
  <c r="AA14" i="30"/>
  <c r="AA65" i="30"/>
  <c r="AA12" i="30"/>
  <c r="AA18" i="30"/>
  <c r="AA17" i="30"/>
  <c r="AA16" i="30"/>
  <c r="AA19" i="30"/>
  <c r="AB8" i="30"/>
  <c r="AB177" i="30" l="1"/>
  <c r="AB187" i="30"/>
  <c r="AB180" i="30"/>
  <c r="AB182" i="30"/>
  <c r="AB181" i="30"/>
  <c r="AB183" i="30"/>
  <c r="AB179" i="30"/>
  <c r="AB176" i="30"/>
  <c r="AB175" i="30"/>
  <c r="AB186" i="30"/>
  <c r="AB178" i="30"/>
  <c r="AB184" i="30"/>
  <c r="AB188" i="30"/>
  <c r="AB189" i="30"/>
  <c r="AB185" i="30"/>
  <c r="AB133" i="30"/>
  <c r="AB124" i="30"/>
  <c r="AB131" i="30"/>
  <c r="AB126" i="30"/>
  <c r="AB121" i="30"/>
  <c r="AB120" i="30"/>
  <c r="AB132" i="30"/>
  <c r="AB125" i="30"/>
  <c r="AB134" i="30"/>
  <c r="AB123" i="30"/>
  <c r="AB129" i="30"/>
  <c r="AB77" i="30"/>
  <c r="AB70" i="30"/>
  <c r="AB79" i="30"/>
  <c r="AB68" i="30"/>
  <c r="AB128" i="30"/>
  <c r="AB74" i="30"/>
  <c r="AB73" i="30"/>
  <c r="AB75" i="30"/>
  <c r="AB72" i="30"/>
  <c r="AB122" i="30"/>
  <c r="AB78" i="30"/>
  <c r="AB127" i="30"/>
  <c r="AB76" i="30"/>
  <c r="AB71" i="30"/>
  <c r="AB20" i="30"/>
  <c r="AB15" i="30"/>
  <c r="AB10" i="30"/>
  <c r="AB9" i="30"/>
  <c r="AB66" i="30"/>
  <c r="AB11" i="30"/>
  <c r="AB67" i="30"/>
  <c r="AB21" i="30"/>
  <c r="AB14" i="30"/>
  <c r="AB130" i="30"/>
  <c r="AB69" i="30"/>
  <c r="AB65" i="30"/>
  <c r="AB23" i="30"/>
  <c r="AB12" i="30"/>
  <c r="AB18" i="30"/>
  <c r="AB17" i="30"/>
  <c r="AB19" i="30"/>
  <c r="AB16" i="30"/>
  <c r="AB13" i="30"/>
  <c r="AB22" i="30"/>
  <c r="AC8" i="30"/>
  <c r="AC190" i="30" l="1"/>
  <c r="AC187" i="30"/>
  <c r="AC180" i="30"/>
  <c r="AC178" i="30"/>
  <c r="AC183" i="30"/>
  <c r="AC179" i="30"/>
  <c r="AC176" i="30"/>
  <c r="AC175" i="30"/>
  <c r="AC186" i="30"/>
  <c r="AC184" i="30"/>
  <c r="AC188" i="30"/>
  <c r="AC189" i="30"/>
  <c r="AC185" i="30"/>
  <c r="AC177" i="30"/>
  <c r="AC131" i="30"/>
  <c r="AC126" i="30"/>
  <c r="AC182" i="30"/>
  <c r="AC135" i="30"/>
  <c r="AC122" i="30"/>
  <c r="AC132" i="30"/>
  <c r="AC125" i="30"/>
  <c r="AC134" i="30"/>
  <c r="AC129" i="30"/>
  <c r="AC128" i="30"/>
  <c r="AC181" i="30"/>
  <c r="AC79" i="30"/>
  <c r="AC68" i="30"/>
  <c r="AC123" i="30"/>
  <c r="AC74" i="30"/>
  <c r="AC73" i="30"/>
  <c r="AC75" i="30"/>
  <c r="AC72" i="30"/>
  <c r="AC133" i="30"/>
  <c r="AC120" i="30"/>
  <c r="AC78" i="30"/>
  <c r="AC69" i="30"/>
  <c r="AC127" i="30"/>
  <c r="AC76" i="30"/>
  <c r="AC124" i="30"/>
  <c r="AC66" i="30"/>
  <c r="AC65" i="30"/>
  <c r="AC130" i="30"/>
  <c r="AC80" i="30"/>
  <c r="AC67" i="30"/>
  <c r="AC10" i="30"/>
  <c r="AC9" i="30"/>
  <c r="AC70" i="30"/>
  <c r="AC24" i="30"/>
  <c r="AC11" i="30"/>
  <c r="AC21" i="30"/>
  <c r="AC14" i="30"/>
  <c r="AC77" i="30"/>
  <c r="AC23" i="30"/>
  <c r="AC12" i="30"/>
  <c r="AC18" i="30"/>
  <c r="AC17" i="30"/>
  <c r="AC19" i="30"/>
  <c r="AC16" i="30"/>
  <c r="AC71" i="30"/>
  <c r="AC22" i="30"/>
  <c r="AC13" i="30"/>
  <c r="AC121" i="30"/>
  <c r="AC20" i="30"/>
  <c r="AC15" i="30"/>
  <c r="AD8" i="30"/>
  <c r="AD190" i="30" l="1"/>
  <c r="AD178" i="30"/>
  <c r="AD184" i="30"/>
  <c r="AD183" i="30"/>
  <c r="AD186" i="30"/>
  <c r="AD188" i="30"/>
  <c r="AD189" i="30"/>
  <c r="AD185" i="30"/>
  <c r="AD177" i="30"/>
  <c r="AD187" i="30"/>
  <c r="AD182" i="30"/>
  <c r="AD181" i="30"/>
  <c r="AD175" i="30"/>
  <c r="AD136" i="30"/>
  <c r="AD135" i="30"/>
  <c r="AD180" i="30"/>
  <c r="AD132" i="30"/>
  <c r="AD125" i="30"/>
  <c r="AD134" i="30"/>
  <c r="AD191" i="30"/>
  <c r="AD176" i="30"/>
  <c r="AD129" i="30"/>
  <c r="AD128" i="30"/>
  <c r="AD130" i="30"/>
  <c r="AD127" i="30"/>
  <c r="AD179" i="30"/>
  <c r="AD123" i="30"/>
  <c r="AD74" i="30"/>
  <c r="AD73" i="30"/>
  <c r="AD75" i="30"/>
  <c r="AD72" i="30"/>
  <c r="AD133" i="30"/>
  <c r="AD120" i="30"/>
  <c r="AD78" i="30"/>
  <c r="AD69" i="30"/>
  <c r="AD122" i="30"/>
  <c r="AD76" i="30"/>
  <c r="AD71" i="30"/>
  <c r="AD124" i="30"/>
  <c r="AD81" i="30"/>
  <c r="AD131" i="30"/>
  <c r="AD80" i="30"/>
  <c r="AD67" i="30"/>
  <c r="AD121" i="30"/>
  <c r="AD77" i="30"/>
  <c r="AD70" i="30"/>
  <c r="AD24" i="30"/>
  <c r="AD11" i="30"/>
  <c r="AD126" i="30"/>
  <c r="AD66" i="30"/>
  <c r="AD21" i="30"/>
  <c r="AD14" i="30"/>
  <c r="AD79" i="30"/>
  <c r="AD23" i="30"/>
  <c r="AD12" i="30"/>
  <c r="AD65" i="30"/>
  <c r="AD18" i="30"/>
  <c r="AD17" i="30"/>
  <c r="AD19" i="30"/>
  <c r="AD16" i="30"/>
  <c r="AD22" i="30"/>
  <c r="AD13" i="30"/>
  <c r="AD20" i="30"/>
  <c r="AD15" i="30"/>
  <c r="AD25" i="30"/>
  <c r="AD9" i="30"/>
  <c r="AD10" i="30"/>
  <c r="AD68" i="30"/>
  <c r="AE8" i="30"/>
  <c r="AE189" i="30" l="1"/>
  <c r="AE192" i="30"/>
  <c r="AE184" i="30"/>
  <c r="AE183" i="30"/>
  <c r="AE185" i="30"/>
  <c r="AE182" i="30"/>
  <c r="AE188" i="30"/>
  <c r="AE178" i="30"/>
  <c r="AE177" i="30"/>
  <c r="AE187" i="30"/>
  <c r="AE190" i="30"/>
  <c r="AE181" i="30"/>
  <c r="AE191" i="30"/>
  <c r="AE180" i="30"/>
  <c r="AE179" i="30"/>
  <c r="AE135" i="30"/>
  <c r="AE132" i="30"/>
  <c r="AE125" i="30"/>
  <c r="AE134" i="30"/>
  <c r="AE123" i="30"/>
  <c r="AE186" i="30"/>
  <c r="AE176" i="30"/>
  <c r="AE129" i="30"/>
  <c r="AE128" i="30"/>
  <c r="AE130" i="30"/>
  <c r="AE127" i="30"/>
  <c r="AE133" i="30"/>
  <c r="AE124" i="30"/>
  <c r="AE75" i="30"/>
  <c r="AE72" i="30"/>
  <c r="AE136" i="30"/>
  <c r="AE120" i="30"/>
  <c r="AE78" i="30"/>
  <c r="AE69" i="30"/>
  <c r="AE122" i="30"/>
  <c r="AE76" i="30"/>
  <c r="AE71" i="30"/>
  <c r="AE82" i="30"/>
  <c r="AE81" i="30"/>
  <c r="AE66" i="30"/>
  <c r="AE65" i="30"/>
  <c r="AE131" i="30"/>
  <c r="AE80" i="30"/>
  <c r="AE137" i="30"/>
  <c r="AE121" i="30"/>
  <c r="AE77" i="30"/>
  <c r="AE70" i="30"/>
  <c r="AE175" i="30"/>
  <c r="AE126" i="30"/>
  <c r="AE79" i="30"/>
  <c r="AE68" i="30"/>
  <c r="AE21" i="30"/>
  <c r="AE14" i="30"/>
  <c r="AE74" i="30"/>
  <c r="AE73" i="30"/>
  <c r="AE23" i="30"/>
  <c r="AE12" i="30"/>
  <c r="AE67" i="30"/>
  <c r="AE18" i="30"/>
  <c r="AE17" i="30"/>
  <c r="AE19" i="30"/>
  <c r="AE16" i="30"/>
  <c r="AE22" i="30"/>
  <c r="AE13" i="30"/>
  <c r="AE20" i="30"/>
  <c r="AE15" i="30"/>
  <c r="AE26" i="30"/>
  <c r="AE25" i="30"/>
  <c r="AE10" i="30"/>
  <c r="AE9" i="30"/>
  <c r="AE24" i="30"/>
  <c r="AE11" i="30"/>
  <c r="AF8" i="30"/>
  <c r="AF193" i="30" l="1"/>
  <c r="AF185" i="30"/>
  <c r="AF182" i="30"/>
  <c r="AF191" i="30"/>
  <c r="AF179" i="30"/>
  <c r="AF188" i="30"/>
  <c r="AF178" i="30"/>
  <c r="AF184" i="30"/>
  <c r="AF189" i="30"/>
  <c r="AF177" i="30"/>
  <c r="AF192" i="30"/>
  <c r="AF187" i="30"/>
  <c r="AF190" i="30"/>
  <c r="AF181" i="30"/>
  <c r="AF180" i="30"/>
  <c r="AF176" i="30"/>
  <c r="AF175" i="30"/>
  <c r="AF186" i="30"/>
  <c r="AF132" i="30"/>
  <c r="AF125" i="30"/>
  <c r="AF134" i="30"/>
  <c r="AF129" i="30"/>
  <c r="AF128" i="30"/>
  <c r="AF130" i="30"/>
  <c r="AF127" i="30"/>
  <c r="AF133" i="30"/>
  <c r="AF124" i="30"/>
  <c r="AF131" i="30"/>
  <c r="AF126" i="30"/>
  <c r="AF183" i="30"/>
  <c r="AF137" i="30"/>
  <c r="AF136" i="30"/>
  <c r="AF120" i="30"/>
  <c r="AF78" i="30"/>
  <c r="AF69" i="30"/>
  <c r="AF138" i="30"/>
  <c r="AF135" i="30"/>
  <c r="AF122" i="30"/>
  <c r="AF76" i="30"/>
  <c r="AF71" i="30"/>
  <c r="AF82" i="30"/>
  <c r="AF81" i="30"/>
  <c r="AF66" i="30"/>
  <c r="AF65" i="30"/>
  <c r="AF83" i="30"/>
  <c r="AF80" i="30"/>
  <c r="AF67" i="30"/>
  <c r="AF121" i="30"/>
  <c r="AF77" i="30"/>
  <c r="AF79" i="30"/>
  <c r="AF68" i="30"/>
  <c r="AF74" i="30"/>
  <c r="AF73" i="30"/>
  <c r="AF70" i="30"/>
  <c r="AF23" i="30"/>
  <c r="AF12" i="30"/>
  <c r="AF18" i="30"/>
  <c r="AF17" i="30"/>
  <c r="AF19" i="30"/>
  <c r="AF16" i="30"/>
  <c r="AF72" i="30"/>
  <c r="AF22" i="30"/>
  <c r="AF13" i="30"/>
  <c r="AF75" i="30"/>
  <c r="AF20" i="30"/>
  <c r="AF15" i="30"/>
  <c r="AF26" i="30"/>
  <c r="AF25" i="30"/>
  <c r="AF10" i="30"/>
  <c r="AF9" i="30"/>
  <c r="AF123" i="30"/>
  <c r="AF27" i="30"/>
  <c r="AF24" i="30"/>
  <c r="AF11" i="30"/>
  <c r="AF21" i="30"/>
  <c r="AF14" i="30"/>
  <c r="AG8" i="30"/>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R177" i="1" a="1"/>
  <c r="AR177" i="1" s="1"/>
  <c r="L177" i="1" s="1"/>
  <c r="AL177" i="1" a="1"/>
  <c r="AL177" i="1" s="1"/>
  <c r="G177" i="1" s="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2" i="1"/>
  <c r="AJ111" i="1"/>
  <c r="AJ110" i="1"/>
  <c r="AJ109" i="1"/>
  <c r="AJ108" i="1"/>
  <c r="AJ55" i="1"/>
  <c r="AJ54" i="1"/>
  <c r="AJ53" i="1"/>
  <c r="AJ52" i="1"/>
  <c r="AJ51" i="1"/>
  <c r="AJ50"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R63" i="1" a="1"/>
  <c r="AR63" i="1" s="1"/>
  <c r="L63" i="1" s="1"/>
  <c r="AL63" i="1" a="1"/>
  <c r="AL63" i="1" s="1"/>
  <c r="G63" i="1" s="1"/>
  <c r="AL7" i="1" a="1"/>
  <c r="AR6" i="1" a="1"/>
  <c r="AR6" i="1" s="1"/>
  <c r="AJ6"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G191" i="30" l="1"/>
  <c r="AG179" i="30"/>
  <c r="AG194" i="30"/>
  <c r="AG188" i="30"/>
  <c r="AG186" i="30"/>
  <c r="AG181" i="30"/>
  <c r="AG184" i="30"/>
  <c r="AG193" i="30"/>
  <c r="AG189" i="30"/>
  <c r="AG177" i="30"/>
  <c r="AG192" i="30"/>
  <c r="AG187" i="30"/>
  <c r="AG190" i="30"/>
  <c r="AG185" i="30"/>
  <c r="AG180" i="30"/>
  <c r="AG176" i="30"/>
  <c r="AG175" i="30"/>
  <c r="AG182" i="30"/>
  <c r="AG183" i="30"/>
  <c r="AG134" i="30"/>
  <c r="AG129" i="30"/>
  <c r="AG128" i="30"/>
  <c r="AG178" i="30"/>
  <c r="AG130" i="30"/>
  <c r="AG127" i="30"/>
  <c r="AG133" i="30"/>
  <c r="AG124" i="30"/>
  <c r="AG131" i="30"/>
  <c r="AG126" i="30"/>
  <c r="AG137" i="30"/>
  <c r="AG136" i="30"/>
  <c r="AG121" i="30"/>
  <c r="AG120" i="30"/>
  <c r="AG138" i="30"/>
  <c r="AG135" i="30"/>
  <c r="AG122" i="30"/>
  <c r="AG76" i="30"/>
  <c r="AG71" i="30"/>
  <c r="AG125" i="30"/>
  <c r="AG82" i="30"/>
  <c r="AG81" i="30"/>
  <c r="AG66" i="30"/>
  <c r="AG65" i="30"/>
  <c r="AG83" i="30"/>
  <c r="AG80" i="30"/>
  <c r="AG67" i="30"/>
  <c r="AG132" i="30"/>
  <c r="AG77" i="30"/>
  <c r="AG70" i="30"/>
  <c r="AG84" i="30"/>
  <c r="AG79" i="30"/>
  <c r="AG74" i="30"/>
  <c r="AG73" i="30"/>
  <c r="AG139" i="30"/>
  <c r="AG123" i="30"/>
  <c r="AG75" i="30"/>
  <c r="AG72" i="30"/>
  <c r="AG18" i="30"/>
  <c r="AG17" i="30"/>
  <c r="AG19" i="30"/>
  <c r="AG16" i="30"/>
  <c r="AG22" i="30"/>
  <c r="AG13" i="30"/>
  <c r="AG69" i="30"/>
  <c r="AG20" i="30"/>
  <c r="AG15" i="30"/>
  <c r="AG26" i="30"/>
  <c r="AG25" i="30"/>
  <c r="AG10" i="30"/>
  <c r="AG9" i="30"/>
  <c r="AG27" i="30"/>
  <c r="AG24" i="30"/>
  <c r="AG11" i="30"/>
  <c r="AG78" i="30"/>
  <c r="AG68" i="30"/>
  <c r="AG21" i="30"/>
  <c r="AG14" i="30"/>
  <c r="AG23" i="30"/>
  <c r="AG28" i="30"/>
  <c r="AG12" i="30"/>
  <c r="AR178" i="1" a="1"/>
  <c r="AR178" i="1" s="1"/>
  <c r="L178" i="1" s="1"/>
  <c r="AR179" i="1" a="1"/>
  <c r="AR179" i="1" s="1"/>
  <c r="L179" i="1" s="1"/>
  <c r="AR183" i="1" a="1"/>
  <c r="AR183" i="1" s="1"/>
  <c r="L183" i="1" s="1"/>
  <c r="AR187" i="1" a="1"/>
  <c r="AR187" i="1" s="1"/>
  <c r="L187" i="1" s="1"/>
  <c r="AL178" i="1" a="1"/>
  <c r="AL178" i="1" s="1"/>
  <c r="G178" i="1" s="1"/>
  <c r="AR180" i="1" a="1"/>
  <c r="AR180" i="1" s="1"/>
  <c r="AR184" i="1" a="1"/>
  <c r="AR184" i="1" s="1"/>
  <c r="L184" i="1" s="1"/>
  <c r="AR188" i="1" a="1"/>
  <c r="AR188" i="1" s="1"/>
  <c r="L188" i="1" s="1"/>
  <c r="AL146" i="1" a="1"/>
  <c r="AL146" i="1" s="1"/>
  <c r="AR181" i="1" a="1"/>
  <c r="AR181" i="1" s="1"/>
  <c r="L181" i="1" s="1"/>
  <c r="AR185" i="1" a="1"/>
  <c r="AR185" i="1" s="1"/>
  <c r="L185" i="1" s="1"/>
  <c r="AR182" i="1" a="1"/>
  <c r="AR182" i="1" s="1"/>
  <c r="L182" i="1" s="1"/>
  <c r="AR186" i="1" a="1"/>
  <c r="AR186" i="1" s="1"/>
  <c r="L186" i="1" s="1"/>
  <c r="AL179" i="1" a="1"/>
  <c r="AL179" i="1" s="1"/>
  <c r="G179" i="1" s="1"/>
  <c r="AR191" i="1" a="1"/>
  <c r="AR191" i="1" s="1"/>
  <c r="L191" i="1" s="1"/>
  <c r="AR195" i="1" a="1"/>
  <c r="AR195" i="1" s="1"/>
  <c r="L195" i="1" s="1"/>
  <c r="AR199" i="1" a="1"/>
  <c r="AR199" i="1" s="1"/>
  <c r="L199" i="1" s="1"/>
  <c r="AR203" i="1" a="1"/>
  <c r="AR203" i="1" s="1"/>
  <c r="L203" i="1" s="1"/>
  <c r="AR207" i="1" a="1"/>
  <c r="AR207" i="1" s="1"/>
  <c r="L207" i="1" s="1"/>
  <c r="AR211" i="1" a="1"/>
  <c r="AR211" i="1" s="1"/>
  <c r="L211" i="1" s="1"/>
  <c r="AR215" i="1" a="1"/>
  <c r="AR215" i="1" s="1"/>
  <c r="L215" i="1" s="1"/>
  <c r="AR219" i="1" a="1"/>
  <c r="AR219" i="1" s="1"/>
  <c r="L219" i="1" s="1"/>
  <c r="AR223" i="1" a="1"/>
  <c r="AR223" i="1" s="1"/>
  <c r="L223" i="1" s="1"/>
  <c r="AL180" i="1" a="1"/>
  <c r="AL180" i="1" s="1"/>
  <c r="G180" i="1" s="1"/>
  <c r="AL184" i="1" a="1"/>
  <c r="AL184" i="1" s="1"/>
  <c r="G184" i="1" s="1"/>
  <c r="AL188" i="1" a="1"/>
  <c r="AL188" i="1" s="1"/>
  <c r="G188" i="1" s="1"/>
  <c r="AL192" i="1" a="1"/>
  <c r="AL192" i="1" s="1"/>
  <c r="G192" i="1" s="1"/>
  <c r="AL196" i="1" a="1"/>
  <c r="AL196" i="1" s="1"/>
  <c r="G196" i="1" s="1"/>
  <c r="AL200" i="1" a="1"/>
  <c r="AL200" i="1" s="1"/>
  <c r="G200" i="1" s="1"/>
  <c r="AL204" i="1" a="1"/>
  <c r="AL204" i="1" s="1"/>
  <c r="G204" i="1" s="1"/>
  <c r="AL208" i="1" a="1"/>
  <c r="AL208" i="1" s="1"/>
  <c r="G208" i="1" s="1"/>
  <c r="AL212" i="1" a="1"/>
  <c r="AL212" i="1" s="1"/>
  <c r="G212" i="1" s="1"/>
  <c r="AL216" i="1" a="1"/>
  <c r="AL216" i="1" s="1"/>
  <c r="G216" i="1" s="1"/>
  <c r="AL220" i="1" a="1"/>
  <c r="AL220" i="1" s="1"/>
  <c r="G220" i="1" s="1"/>
  <c r="AL224" i="1" a="1"/>
  <c r="AL224" i="1" s="1"/>
  <c r="G224" i="1" s="1"/>
  <c r="AR192" i="1" a="1"/>
  <c r="AR192" i="1" s="1"/>
  <c r="L192" i="1" s="1"/>
  <c r="AR196" i="1" a="1"/>
  <c r="AR196" i="1" s="1"/>
  <c r="L196" i="1" s="1"/>
  <c r="AR200" i="1" a="1"/>
  <c r="AR200" i="1" s="1"/>
  <c r="L200" i="1" s="1"/>
  <c r="AR204" i="1" a="1"/>
  <c r="AR204" i="1" s="1"/>
  <c r="L204" i="1" s="1"/>
  <c r="AR208" i="1" a="1"/>
  <c r="AR208" i="1" s="1"/>
  <c r="L208" i="1" s="1"/>
  <c r="AR212" i="1" a="1"/>
  <c r="AR212" i="1" s="1"/>
  <c r="L212" i="1" s="1"/>
  <c r="AR216" i="1" a="1"/>
  <c r="AR216" i="1" s="1"/>
  <c r="L216" i="1" s="1"/>
  <c r="AR220" i="1" a="1"/>
  <c r="AR220" i="1" s="1"/>
  <c r="L220" i="1" s="1"/>
  <c r="AR224" i="1" a="1"/>
  <c r="AR224" i="1" s="1"/>
  <c r="L224" i="1" s="1"/>
  <c r="AL181" i="1" a="1"/>
  <c r="AL181" i="1" s="1"/>
  <c r="G181" i="1" s="1"/>
  <c r="AL185" i="1" a="1"/>
  <c r="AL185" i="1" s="1"/>
  <c r="G185" i="1" s="1"/>
  <c r="AL189" i="1" a="1"/>
  <c r="AL189" i="1" s="1"/>
  <c r="G189" i="1" s="1"/>
  <c r="AL193" i="1" a="1"/>
  <c r="AL193" i="1" s="1"/>
  <c r="G193" i="1" s="1"/>
  <c r="AL197" i="1" a="1"/>
  <c r="AL197" i="1" s="1"/>
  <c r="G197" i="1" s="1"/>
  <c r="AL201" i="1" a="1"/>
  <c r="AL201" i="1" s="1"/>
  <c r="G201" i="1" s="1"/>
  <c r="AL205" i="1" a="1"/>
  <c r="AL205" i="1" s="1"/>
  <c r="G205" i="1" s="1"/>
  <c r="AL209" i="1" a="1"/>
  <c r="AL209" i="1" s="1"/>
  <c r="G209" i="1" s="1"/>
  <c r="AL213" i="1" a="1"/>
  <c r="AL213" i="1" s="1"/>
  <c r="G213" i="1" s="1"/>
  <c r="AL217" i="1" a="1"/>
  <c r="AL217" i="1" s="1"/>
  <c r="G217" i="1" s="1"/>
  <c r="AL221" i="1" a="1"/>
  <c r="AL221" i="1" s="1"/>
  <c r="G221" i="1" s="1"/>
  <c r="AL225" i="1" a="1"/>
  <c r="AL225" i="1" s="1"/>
  <c r="G225" i="1" s="1"/>
  <c r="AR189" i="1" a="1"/>
  <c r="AR189" i="1" s="1"/>
  <c r="L189" i="1" s="1"/>
  <c r="AR193" i="1" a="1"/>
  <c r="AR193" i="1" s="1"/>
  <c r="L193" i="1" s="1"/>
  <c r="AR197" i="1" a="1"/>
  <c r="AR197" i="1" s="1"/>
  <c r="L197" i="1" s="1"/>
  <c r="AR201" i="1" a="1"/>
  <c r="AR201" i="1" s="1"/>
  <c r="L201" i="1" s="1"/>
  <c r="AR205" i="1" a="1"/>
  <c r="AR205" i="1" s="1"/>
  <c r="L205" i="1" s="1"/>
  <c r="AR209" i="1" a="1"/>
  <c r="AR209" i="1" s="1"/>
  <c r="L209" i="1" s="1"/>
  <c r="AR213" i="1" a="1"/>
  <c r="AR213" i="1" s="1"/>
  <c r="L213" i="1" s="1"/>
  <c r="AR217" i="1" a="1"/>
  <c r="AR217" i="1" s="1"/>
  <c r="L217" i="1" s="1"/>
  <c r="AR221" i="1" a="1"/>
  <c r="AR221" i="1" s="1"/>
  <c r="L221" i="1" s="1"/>
  <c r="AR225" i="1" a="1"/>
  <c r="AR225" i="1" s="1"/>
  <c r="L225" i="1" s="1"/>
  <c r="AL182" i="1" a="1"/>
  <c r="AL182" i="1" s="1"/>
  <c r="G182" i="1" s="1"/>
  <c r="AL186" i="1" a="1"/>
  <c r="AL186" i="1" s="1"/>
  <c r="G186" i="1" s="1"/>
  <c r="AL190" i="1" a="1"/>
  <c r="AL190" i="1" s="1"/>
  <c r="G190" i="1" s="1"/>
  <c r="AL194" i="1" a="1"/>
  <c r="AL194" i="1" s="1"/>
  <c r="G194" i="1" s="1"/>
  <c r="AL198" i="1" a="1"/>
  <c r="AL198" i="1" s="1"/>
  <c r="G198" i="1" s="1"/>
  <c r="AL202" i="1" a="1"/>
  <c r="AL202" i="1" s="1"/>
  <c r="G202" i="1" s="1"/>
  <c r="AL206" i="1" a="1"/>
  <c r="AL206" i="1" s="1"/>
  <c r="G206" i="1" s="1"/>
  <c r="AL210" i="1" a="1"/>
  <c r="AL210" i="1" s="1"/>
  <c r="G210" i="1" s="1"/>
  <c r="AL214" i="1" a="1"/>
  <c r="AL214" i="1" s="1"/>
  <c r="G214" i="1" s="1"/>
  <c r="AL218" i="1" a="1"/>
  <c r="AL218" i="1" s="1"/>
  <c r="G218" i="1" s="1"/>
  <c r="AL222" i="1" a="1"/>
  <c r="AL222" i="1" s="1"/>
  <c r="G222" i="1" s="1"/>
  <c r="AL226" i="1" a="1"/>
  <c r="AL226" i="1" s="1"/>
  <c r="G226" i="1" s="1"/>
  <c r="AR190" i="1" a="1"/>
  <c r="AR190" i="1" s="1"/>
  <c r="L190" i="1" s="1"/>
  <c r="AR194" i="1" a="1"/>
  <c r="AR194" i="1" s="1"/>
  <c r="L194" i="1" s="1"/>
  <c r="AR198" i="1" a="1"/>
  <c r="AR198" i="1" s="1"/>
  <c r="L198" i="1" s="1"/>
  <c r="AR202" i="1" a="1"/>
  <c r="AR202" i="1" s="1"/>
  <c r="L202" i="1" s="1"/>
  <c r="AR206" i="1" a="1"/>
  <c r="AR206" i="1" s="1"/>
  <c r="L206" i="1" s="1"/>
  <c r="AR210" i="1" a="1"/>
  <c r="AR210" i="1" s="1"/>
  <c r="L210" i="1" s="1"/>
  <c r="AR214" i="1" a="1"/>
  <c r="AR214" i="1" s="1"/>
  <c r="L214" i="1" s="1"/>
  <c r="AR218" i="1" a="1"/>
  <c r="AR218" i="1" s="1"/>
  <c r="L218" i="1" s="1"/>
  <c r="AR222" i="1" a="1"/>
  <c r="AR222" i="1" s="1"/>
  <c r="L222" i="1" s="1"/>
  <c r="AR226" i="1" a="1"/>
  <c r="AR226" i="1" s="1"/>
  <c r="L226" i="1" s="1"/>
  <c r="AL183" i="1" a="1"/>
  <c r="AL183" i="1" s="1"/>
  <c r="G183" i="1" s="1"/>
  <c r="AL187" i="1" a="1"/>
  <c r="AL187" i="1" s="1"/>
  <c r="G187" i="1" s="1"/>
  <c r="AL191" i="1" a="1"/>
  <c r="AL191" i="1" s="1"/>
  <c r="G191" i="1" s="1"/>
  <c r="AL195" i="1" a="1"/>
  <c r="AL195" i="1" s="1"/>
  <c r="G195" i="1" s="1"/>
  <c r="AL199" i="1" a="1"/>
  <c r="AL199" i="1" s="1"/>
  <c r="G199" i="1" s="1"/>
  <c r="AL203" i="1" a="1"/>
  <c r="AL203" i="1" s="1"/>
  <c r="G203" i="1" s="1"/>
  <c r="AL207" i="1" a="1"/>
  <c r="AL207" i="1" s="1"/>
  <c r="G207" i="1" s="1"/>
  <c r="AL211" i="1" a="1"/>
  <c r="AL211" i="1" s="1"/>
  <c r="G211" i="1" s="1"/>
  <c r="AL215" i="1" a="1"/>
  <c r="AL215" i="1" s="1"/>
  <c r="G215" i="1" s="1"/>
  <c r="AL219" i="1" a="1"/>
  <c r="AL219" i="1" s="1"/>
  <c r="G219" i="1" s="1"/>
  <c r="AL223" i="1" a="1"/>
  <c r="AL223" i="1" s="1"/>
  <c r="G223" i="1" s="1"/>
  <c r="AR127" i="1" a="1"/>
  <c r="AR127" i="1" s="1"/>
  <c r="L127" i="1" s="1"/>
  <c r="AR131" i="1" a="1"/>
  <c r="AR131" i="1" s="1"/>
  <c r="L131" i="1" s="1"/>
  <c r="AR135" i="1" a="1"/>
  <c r="AR135" i="1" s="1"/>
  <c r="L134" i="1" s="1"/>
  <c r="AR143" i="1" a="1"/>
  <c r="AR143" i="1" s="1"/>
  <c r="L142" i="1" s="1"/>
  <c r="AR151" i="1" a="1"/>
  <c r="AR151" i="1" s="1"/>
  <c r="AR159" i="1" a="1"/>
  <c r="AR159" i="1" s="1"/>
  <c r="AR167" i="1" a="1"/>
  <c r="AR167" i="1" s="1"/>
  <c r="AL124" i="1" a="1"/>
  <c r="AL124" i="1" s="1"/>
  <c r="AH8" i="30"/>
  <c r="AR163" i="1" a="1"/>
  <c r="AR163" i="1" s="1"/>
  <c r="AL144" i="1" a="1"/>
  <c r="AL144" i="1" s="1"/>
  <c r="AL164" i="1" a="1"/>
  <c r="AL164" i="1" s="1"/>
  <c r="G164" i="1" s="1"/>
  <c r="AL161" i="1" a="1"/>
  <c r="AL161" i="1" s="1"/>
  <c r="G161" i="1" s="1"/>
  <c r="AR124" i="1" a="1"/>
  <c r="AR124" i="1" s="1"/>
  <c r="L124" i="1" s="1"/>
  <c r="AR140" i="1" a="1"/>
  <c r="AR140" i="1" s="1"/>
  <c r="L139" i="1" s="1"/>
  <c r="AR148" i="1" a="1"/>
  <c r="AR148" i="1" s="1"/>
  <c r="L147" i="1" s="1"/>
  <c r="AR156" i="1" a="1"/>
  <c r="AR156" i="1" s="1"/>
  <c r="AR164" i="1" a="1"/>
  <c r="AR164" i="1" s="1"/>
  <c r="AL130" i="1" a="1"/>
  <c r="AL130" i="1" s="1"/>
  <c r="AL162" i="1" a="1"/>
  <c r="AL162" i="1" s="1"/>
  <c r="G162" i="1" s="1"/>
  <c r="AR155" i="1" a="1"/>
  <c r="AR155" i="1" s="1"/>
  <c r="AL154" i="1" a="1"/>
  <c r="AL154" i="1" s="1"/>
  <c r="AR144" i="1" a="1"/>
  <c r="AR144" i="1" s="1"/>
  <c r="L143" i="1" s="1"/>
  <c r="AR152" i="1" a="1"/>
  <c r="AR152" i="1" s="1"/>
  <c r="AR136" i="1" a="1"/>
  <c r="AR136" i="1" s="1"/>
  <c r="L135" i="1" s="1"/>
  <c r="AR160" i="1" a="1"/>
  <c r="AR160" i="1" s="1"/>
  <c r="AR168" i="1" a="1"/>
  <c r="AR168" i="1" s="1"/>
  <c r="AL152" i="1" a="1"/>
  <c r="AL152" i="1" s="1"/>
  <c r="AL129" i="1" a="1"/>
  <c r="AL129" i="1" s="1"/>
  <c r="AR132" i="1" a="1"/>
  <c r="AR132" i="1" s="1"/>
  <c r="L132" i="1" s="1"/>
  <c r="AR121" i="1" a="1"/>
  <c r="AR121" i="1" s="1"/>
  <c r="L121" i="1" s="1"/>
  <c r="AL125" i="1" a="1"/>
  <c r="AL125" i="1" s="1"/>
  <c r="AL133" i="1" a="1"/>
  <c r="AL133" i="1" s="1"/>
  <c r="AL141" i="1" a="1"/>
  <c r="AL141" i="1" s="1"/>
  <c r="AL149" i="1" a="1"/>
  <c r="AL149" i="1" s="1"/>
  <c r="AL157" i="1" a="1"/>
  <c r="AL157" i="1" s="1"/>
  <c r="G157" i="1" s="1"/>
  <c r="AL137" i="1" a="1"/>
  <c r="AL137" i="1" s="1"/>
  <c r="AL169" i="1" a="1"/>
  <c r="AL169" i="1" s="1"/>
  <c r="G169" i="1" s="1"/>
  <c r="AR147" i="1" a="1"/>
  <c r="AR147" i="1" s="1"/>
  <c r="L146" i="1" s="1"/>
  <c r="AR128" i="1" a="1"/>
  <c r="AR128" i="1" s="1"/>
  <c r="L128" i="1" s="1"/>
  <c r="AL136" i="1" a="1"/>
  <c r="AL136" i="1" s="1"/>
  <c r="AL148" i="1" a="1"/>
  <c r="AL148" i="1" s="1"/>
  <c r="AR125" i="1" a="1"/>
  <c r="AR125" i="1" s="1"/>
  <c r="L125" i="1" s="1"/>
  <c r="AR129" i="1" a="1"/>
  <c r="AR129" i="1" s="1"/>
  <c r="L129" i="1" s="1"/>
  <c r="AR133" i="1" a="1"/>
  <c r="AR133" i="1" s="1"/>
  <c r="L133" i="1" s="1"/>
  <c r="AR137" i="1" a="1"/>
  <c r="AR137" i="1" s="1"/>
  <c r="L136" i="1" s="1"/>
  <c r="AR141" i="1" a="1"/>
  <c r="AR141" i="1" s="1"/>
  <c r="L140" i="1" s="1"/>
  <c r="AR145" i="1" a="1"/>
  <c r="AR145" i="1" s="1"/>
  <c r="L144" i="1" s="1"/>
  <c r="AR149" i="1" a="1"/>
  <c r="AR149" i="1" s="1"/>
  <c r="L148" i="1" s="1"/>
  <c r="AR153" i="1" a="1"/>
  <c r="AR153" i="1" s="1"/>
  <c r="AR157" i="1" a="1"/>
  <c r="AR157" i="1" s="1"/>
  <c r="AR161" i="1" a="1"/>
  <c r="AR161" i="1" s="1"/>
  <c r="AR165" i="1" a="1"/>
  <c r="AR165" i="1" s="1"/>
  <c r="AR169" i="1" a="1"/>
  <c r="AR169" i="1" s="1"/>
  <c r="AL138" i="1" a="1"/>
  <c r="AL138" i="1" s="1"/>
  <c r="AR139" i="1" a="1"/>
  <c r="AR139" i="1" s="1"/>
  <c r="L138" i="1" s="1"/>
  <c r="AL122" i="1" a="1"/>
  <c r="AL122" i="1" s="1"/>
  <c r="AL128" i="1" a="1"/>
  <c r="AL128" i="1" s="1"/>
  <c r="AL156" i="1" a="1"/>
  <c r="AL156" i="1" s="1"/>
  <c r="G156" i="1" s="1"/>
  <c r="AR122" i="1" a="1"/>
  <c r="AR122" i="1" s="1"/>
  <c r="L122" i="1" s="1"/>
  <c r="AL126" i="1" a="1"/>
  <c r="AL126" i="1" s="1"/>
  <c r="AL134" i="1" a="1"/>
  <c r="AL134" i="1" s="1"/>
  <c r="AL142" i="1" a="1"/>
  <c r="AL142" i="1" s="1"/>
  <c r="AL150" i="1" a="1"/>
  <c r="AL150" i="1" s="1"/>
  <c r="AL158" i="1" a="1"/>
  <c r="AL158" i="1" s="1"/>
  <c r="G158" i="1" s="1"/>
  <c r="AL166" i="1" a="1"/>
  <c r="AL166" i="1" s="1"/>
  <c r="G166" i="1" s="1"/>
  <c r="AL145" i="1" a="1"/>
  <c r="AL145" i="1" s="1"/>
  <c r="AL132" i="1" a="1"/>
  <c r="AL132" i="1" s="1"/>
  <c r="AL160" i="1" a="1"/>
  <c r="AL160" i="1" s="1"/>
  <c r="G160" i="1" s="1"/>
  <c r="AL123" i="1" a="1"/>
  <c r="AL123" i="1" s="1"/>
  <c r="AR126" i="1" a="1"/>
  <c r="AR126" i="1" s="1"/>
  <c r="L126" i="1" s="1"/>
  <c r="AR130" i="1" a="1"/>
  <c r="AR130" i="1" s="1"/>
  <c r="L130" i="1" s="1"/>
  <c r="AR134" i="1" a="1"/>
  <c r="AR134" i="1" s="1"/>
  <c r="AR138" i="1" a="1"/>
  <c r="AR138" i="1" s="1"/>
  <c r="L137" i="1" s="1"/>
  <c r="AR142" i="1" a="1"/>
  <c r="AR142" i="1" s="1"/>
  <c r="L141" i="1" s="1"/>
  <c r="AR146" i="1" a="1"/>
  <c r="AR146" i="1" s="1"/>
  <c r="L145" i="1" s="1"/>
  <c r="AR150" i="1" a="1"/>
  <c r="AR150" i="1" s="1"/>
  <c r="AR154" i="1" a="1"/>
  <c r="AR154" i="1" s="1"/>
  <c r="AR158" i="1" a="1"/>
  <c r="AR158" i="1" s="1"/>
  <c r="AR162" i="1" a="1"/>
  <c r="AR162" i="1" s="1"/>
  <c r="AR166" i="1" a="1"/>
  <c r="AR166" i="1" s="1"/>
  <c r="AR120" i="1" a="1"/>
  <c r="AR120" i="1" s="1"/>
  <c r="L120" i="1" s="1"/>
  <c r="AL120" i="1" a="1"/>
  <c r="AL120" i="1" s="1"/>
  <c r="AL167" i="1" a="1"/>
  <c r="AL167" i="1" s="1"/>
  <c r="G167" i="1" s="1"/>
  <c r="AL159" i="1" a="1"/>
  <c r="AL159" i="1" s="1"/>
  <c r="G159" i="1" s="1"/>
  <c r="AL165" i="1" a="1"/>
  <c r="AL165" i="1" s="1"/>
  <c r="G165" i="1" s="1"/>
  <c r="AL140" i="1" a="1"/>
  <c r="AL140" i="1" s="1"/>
  <c r="AL168" i="1" a="1"/>
  <c r="AL168" i="1" s="1"/>
  <c r="G168" i="1" s="1"/>
  <c r="AR123" i="1" a="1"/>
  <c r="AR123" i="1" s="1"/>
  <c r="L123" i="1" s="1"/>
  <c r="AL127" i="1" a="1"/>
  <c r="AL127" i="1" s="1"/>
  <c r="AL131" i="1" a="1"/>
  <c r="AL131" i="1" s="1"/>
  <c r="AL135" i="1" a="1"/>
  <c r="AL135" i="1" s="1"/>
  <c r="AL139" i="1" a="1"/>
  <c r="AL139" i="1" s="1"/>
  <c r="AL143" i="1" a="1"/>
  <c r="AL143" i="1" s="1"/>
  <c r="AL147" i="1" a="1"/>
  <c r="AL147" i="1" s="1"/>
  <c r="AL151" i="1" a="1"/>
  <c r="AL151" i="1" s="1"/>
  <c r="AL155" i="1" a="1"/>
  <c r="AL155" i="1" s="1"/>
  <c r="AL163" i="1" a="1"/>
  <c r="AL163" i="1" s="1"/>
  <c r="G163" i="1" s="1"/>
  <c r="AL121" i="1" a="1"/>
  <c r="AL121" i="1" s="1"/>
  <c r="AL153" i="1" a="1"/>
  <c r="AL153" i="1" s="1"/>
  <c r="AL109" i="1" a="1"/>
  <c r="AL109" i="1" s="1"/>
  <c r="G109" i="1" s="1"/>
  <c r="AL77" i="1" a="1"/>
  <c r="AL77" i="1" s="1"/>
  <c r="G77" i="1" s="1"/>
  <c r="AL93" i="1" a="1"/>
  <c r="AL93" i="1" s="1"/>
  <c r="G93" i="1" s="1"/>
  <c r="AL101" i="1" a="1"/>
  <c r="AL101" i="1" s="1"/>
  <c r="G101" i="1" s="1"/>
  <c r="AL66" i="1" a="1"/>
  <c r="AL66" i="1" s="1"/>
  <c r="G66" i="1" s="1"/>
  <c r="AL70" i="1" a="1"/>
  <c r="AL70" i="1" s="1"/>
  <c r="G70" i="1" s="1"/>
  <c r="AL74" i="1" a="1"/>
  <c r="AL74" i="1" s="1"/>
  <c r="G74" i="1" s="1"/>
  <c r="AL86" i="1" a="1"/>
  <c r="AL86" i="1" s="1"/>
  <c r="G86" i="1" s="1"/>
  <c r="AR66" i="1" a="1"/>
  <c r="AR66" i="1" s="1"/>
  <c r="L66" i="1" s="1"/>
  <c r="AR74" i="1" a="1"/>
  <c r="AR74" i="1" s="1"/>
  <c r="L74" i="1" s="1"/>
  <c r="AR82" i="1" a="1"/>
  <c r="AR82" i="1" s="1"/>
  <c r="L82" i="1" s="1"/>
  <c r="AR90" i="1" a="1"/>
  <c r="AR90" i="1" s="1"/>
  <c r="L90" i="1" s="1"/>
  <c r="AR98" i="1" a="1"/>
  <c r="AR98" i="1" s="1"/>
  <c r="L98" i="1" s="1"/>
  <c r="AR106" i="1" a="1"/>
  <c r="AR106" i="1" s="1"/>
  <c r="L106" i="1" s="1"/>
  <c r="AL78" i="1" a="1"/>
  <c r="AL78" i="1" s="1"/>
  <c r="G78" i="1" s="1"/>
  <c r="AL102" i="1" a="1"/>
  <c r="AL102" i="1" s="1"/>
  <c r="G102" i="1" s="1"/>
  <c r="AL75" i="1" a="1"/>
  <c r="AL75" i="1" s="1"/>
  <c r="G75" i="1" s="1"/>
  <c r="AL95" i="1" a="1"/>
  <c r="AL95" i="1" s="1"/>
  <c r="G95" i="1" s="1"/>
  <c r="AL85" i="1" a="1"/>
  <c r="AL85" i="1" s="1"/>
  <c r="G85" i="1" s="1"/>
  <c r="AR7" i="1" a="1"/>
  <c r="AR7" i="1" s="1"/>
  <c r="AR67" i="1" a="1"/>
  <c r="AR67" i="1" s="1"/>
  <c r="L67" i="1" s="1"/>
  <c r="AR71" i="1" a="1"/>
  <c r="AR71" i="1" s="1"/>
  <c r="L71" i="1" s="1"/>
  <c r="AR75" i="1" a="1"/>
  <c r="AR75" i="1" s="1"/>
  <c r="L75" i="1" s="1"/>
  <c r="AR79" i="1" a="1"/>
  <c r="AR79" i="1" s="1"/>
  <c r="L79" i="1" s="1"/>
  <c r="AR83" i="1" a="1"/>
  <c r="AR83" i="1" s="1"/>
  <c r="L83" i="1" s="1"/>
  <c r="AR87" i="1" a="1"/>
  <c r="AR87" i="1" s="1"/>
  <c r="L87" i="1" s="1"/>
  <c r="AR91" i="1" a="1"/>
  <c r="AR91" i="1" s="1"/>
  <c r="L91" i="1" s="1"/>
  <c r="AR95" i="1" a="1"/>
  <c r="AR95" i="1" s="1"/>
  <c r="L95" i="1" s="1"/>
  <c r="AR99" i="1" a="1"/>
  <c r="AR99" i="1" s="1"/>
  <c r="L99" i="1" s="1"/>
  <c r="AR103" i="1" a="1"/>
  <c r="AR103" i="1" s="1"/>
  <c r="L103" i="1" s="1"/>
  <c r="AR107" i="1" a="1"/>
  <c r="AR107" i="1" s="1"/>
  <c r="L107" i="1" s="1"/>
  <c r="AR108" i="1" a="1"/>
  <c r="AR108" i="1" s="1"/>
  <c r="L108" i="1" s="1"/>
  <c r="AL82" i="1" a="1"/>
  <c r="AL82" i="1" s="1"/>
  <c r="G82" i="1" s="1"/>
  <c r="AL106" i="1" a="1"/>
  <c r="AL106" i="1" s="1"/>
  <c r="G106" i="1" s="1"/>
  <c r="AL67" i="1" a="1"/>
  <c r="AL67" i="1" s="1"/>
  <c r="G67" i="1" s="1"/>
  <c r="AL87" i="1" a="1"/>
  <c r="AL87" i="1" s="1"/>
  <c r="G87" i="1" s="1"/>
  <c r="AL107" i="1" a="1"/>
  <c r="AL107" i="1" s="1"/>
  <c r="G107" i="1" s="1"/>
  <c r="AR8" i="1" a="1"/>
  <c r="AR8" i="1" s="1"/>
  <c r="AL64" i="1" a="1"/>
  <c r="AL64" i="1" s="1"/>
  <c r="G64" i="1" s="1"/>
  <c r="AL68" i="1" a="1"/>
  <c r="AL68" i="1" s="1"/>
  <c r="G68" i="1" s="1"/>
  <c r="AL72" i="1" a="1"/>
  <c r="AL72" i="1" s="1"/>
  <c r="G72" i="1" s="1"/>
  <c r="AL76" i="1" a="1"/>
  <c r="AL76" i="1" s="1"/>
  <c r="G76" i="1" s="1"/>
  <c r="AL80" i="1" a="1"/>
  <c r="AL80" i="1" s="1"/>
  <c r="G80" i="1" s="1"/>
  <c r="AL84" i="1" a="1"/>
  <c r="AL84" i="1" s="1"/>
  <c r="G84" i="1" s="1"/>
  <c r="AL88" i="1" a="1"/>
  <c r="AL88" i="1" s="1"/>
  <c r="G88" i="1" s="1"/>
  <c r="AL92" i="1" a="1"/>
  <c r="AL92" i="1" s="1"/>
  <c r="G92" i="1" s="1"/>
  <c r="AL96" i="1" a="1"/>
  <c r="AL96" i="1" s="1"/>
  <c r="G96" i="1" s="1"/>
  <c r="AL100" i="1" a="1"/>
  <c r="AL100" i="1" s="1"/>
  <c r="G100" i="1" s="1"/>
  <c r="AL104" i="1" a="1"/>
  <c r="AL104" i="1" s="1"/>
  <c r="G104" i="1" s="1"/>
  <c r="AL98" i="1" a="1"/>
  <c r="AL98" i="1" s="1"/>
  <c r="G98" i="1" s="1"/>
  <c r="AL71" i="1" a="1"/>
  <c r="AL71" i="1" s="1"/>
  <c r="G71" i="1" s="1"/>
  <c r="AL91" i="1" a="1"/>
  <c r="AL91" i="1" s="1"/>
  <c r="G91" i="1" s="1"/>
  <c r="AL108" i="1" a="1"/>
  <c r="AL108" i="1" s="1"/>
  <c r="G108" i="1" s="1"/>
  <c r="AR64" i="1" a="1"/>
  <c r="AR64" i="1" s="1"/>
  <c r="L64" i="1" s="1"/>
  <c r="AR68" i="1" a="1"/>
  <c r="AR68" i="1" s="1"/>
  <c r="L68" i="1" s="1"/>
  <c r="AR72" i="1" a="1"/>
  <c r="AR72" i="1" s="1"/>
  <c r="L72" i="1" s="1"/>
  <c r="AR76" i="1" a="1"/>
  <c r="AR76" i="1" s="1"/>
  <c r="L76" i="1" s="1"/>
  <c r="AR80" i="1" a="1"/>
  <c r="AR80" i="1" s="1"/>
  <c r="L80" i="1" s="1"/>
  <c r="AR84" i="1" a="1"/>
  <c r="AR84" i="1" s="1"/>
  <c r="L84" i="1" s="1"/>
  <c r="AR88" i="1" a="1"/>
  <c r="AR88" i="1" s="1"/>
  <c r="L88" i="1" s="1"/>
  <c r="AR92" i="1" a="1"/>
  <c r="AR92" i="1" s="1"/>
  <c r="L92" i="1" s="1"/>
  <c r="AR96" i="1" a="1"/>
  <c r="AR96" i="1" s="1"/>
  <c r="L96" i="1" s="1"/>
  <c r="AR100" i="1" a="1"/>
  <c r="AR100" i="1" s="1"/>
  <c r="L100" i="1" s="1"/>
  <c r="AR104" i="1" a="1"/>
  <c r="AR104" i="1" s="1"/>
  <c r="L104" i="1" s="1"/>
  <c r="AL94" i="1" a="1"/>
  <c r="AL94" i="1" s="1"/>
  <c r="G94" i="1" s="1"/>
  <c r="AL111" i="1" a="1"/>
  <c r="AL111" i="1" s="1"/>
  <c r="G111" i="1" s="1"/>
  <c r="AL79" i="1" a="1"/>
  <c r="AL79" i="1" s="1"/>
  <c r="G79" i="1" s="1"/>
  <c r="AL99" i="1" a="1"/>
  <c r="AL99" i="1" s="1"/>
  <c r="G99" i="1" s="1"/>
  <c r="AR10" i="1" a="1"/>
  <c r="AR10" i="1" s="1"/>
  <c r="L10" i="1" s="1"/>
  <c r="AL65" i="1" a="1"/>
  <c r="AL65" i="1" s="1"/>
  <c r="G65" i="1" s="1"/>
  <c r="AL73" i="1" a="1"/>
  <c r="AL73" i="1" s="1"/>
  <c r="G73" i="1" s="1"/>
  <c r="AL81" i="1" a="1"/>
  <c r="AL81" i="1" s="1"/>
  <c r="G81" i="1" s="1"/>
  <c r="AL89" i="1" a="1"/>
  <c r="AL89" i="1" s="1"/>
  <c r="G89" i="1" s="1"/>
  <c r="AL97" i="1" a="1"/>
  <c r="AL97" i="1" s="1"/>
  <c r="G97" i="1" s="1"/>
  <c r="AL105" i="1" a="1"/>
  <c r="AL105" i="1" s="1"/>
  <c r="G105" i="1" s="1"/>
  <c r="AR111" i="1" a="1"/>
  <c r="AR111" i="1" s="1"/>
  <c r="L111" i="1" s="1"/>
  <c r="AL90" i="1" a="1"/>
  <c r="AL90" i="1" s="1"/>
  <c r="G90" i="1" s="1"/>
  <c r="AL69" i="1" a="1"/>
  <c r="AL69" i="1" s="1"/>
  <c r="G69" i="1" s="1"/>
  <c r="AL83" i="1" a="1"/>
  <c r="AL83" i="1" s="1"/>
  <c r="G83" i="1" s="1"/>
  <c r="AL103" i="1" a="1"/>
  <c r="AL103" i="1" s="1"/>
  <c r="G103" i="1" s="1"/>
  <c r="AL112" i="1" a="1"/>
  <c r="AL112" i="1" s="1"/>
  <c r="G112" i="1" s="1"/>
  <c r="AR11" i="1" a="1"/>
  <c r="AR11" i="1" s="1"/>
  <c r="L11" i="1" s="1"/>
  <c r="AR86" i="1" a="1"/>
  <c r="AR86" i="1" s="1"/>
  <c r="L86" i="1" s="1"/>
  <c r="AR69" i="1" a="1"/>
  <c r="AR69" i="1" s="1"/>
  <c r="L69" i="1" s="1"/>
  <c r="AR73" i="1" a="1"/>
  <c r="AR73" i="1" s="1"/>
  <c r="L73" i="1" s="1"/>
  <c r="AR77" i="1" a="1"/>
  <c r="AR77" i="1" s="1"/>
  <c r="L77" i="1" s="1"/>
  <c r="AR81" i="1" a="1"/>
  <c r="AR81" i="1" s="1"/>
  <c r="L81" i="1" s="1"/>
  <c r="AR85" i="1" a="1"/>
  <c r="AR85" i="1" s="1"/>
  <c r="L85" i="1" s="1"/>
  <c r="AR89" i="1" a="1"/>
  <c r="AR89" i="1" s="1"/>
  <c r="L89" i="1" s="1"/>
  <c r="AR93" i="1" a="1"/>
  <c r="AR93" i="1" s="1"/>
  <c r="L93" i="1" s="1"/>
  <c r="AR97" i="1" a="1"/>
  <c r="AR97" i="1" s="1"/>
  <c r="L97" i="1" s="1"/>
  <c r="AR101" i="1" a="1"/>
  <c r="AR101" i="1" s="1"/>
  <c r="L101" i="1" s="1"/>
  <c r="AR105" i="1" a="1"/>
  <c r="AR105" i="1" s="1"/>
  <c r="L105" i="1" s="1"/>
  <c r="AR112" i="1" a="1"/>
  <c r="AR112" i="1" s="1"/>
  <c r="L112" i="1" s="1"/>
  <c r="AR43" i="1" a="1"/>
  <c r="AR43" i="1" s="1"/>
  <c r="L43" i="1" s="1"/>
  <c r="AR12" i="1" a="1"/>
  <c r="AR12" i="1" s="1"/>
  <c r="L12" i="1" s="1"/>
  <c r="AL110" i="1" a="1"/>
  <c r="AL110" i="1" s="1"/>
  <c r="G110" i="1" s="1"/>
  <c r="AR70" i="1" a="1"/>
  <c r="AR70" i="1" s="1"/>
  <c r="L70" i="1" s="1"/>
  <c r="AR110" i="1" a="1"/>
  <c r="AR110" i="1" s="1"/>
  <c r="L110" i="1" s="1"/>
  <c r="AR13" i="1" a="1"/>
  <c r="AR13" i="1" s="1"/>
  <c r="L13" i="1" s="1"/>
  <c r="AR21" i="1" a="1"/>
  <c r="AR21" i="1" s="1"/>
  <c r="L21" i="1" s="1"/>
  <c r="AR29" i="1" a="1"/>
  <c r="AR29" i="1" s="1"/>
  <c r="L29" i="1" s="1"/>
  <c r="AR37" i="1" a="1"/>
  <c r="AR37" i="1" s="1"/>
  <c r="L37" i="1" s="1"/>
  <c r="AR45" i="1" a="1"/>
  <c r="AR45" i="1" s="1"/>
  <c r="L45" i="1" s="1"/>
  <c r="AR50" i="1" a="1"/>
  <c r="AR50" i="1" s="1"/>
  <c r="L50" i="1" s="1"/>
  <c r="AR27" i="1" a="1"/>
  <c r="AR27" i="1" s="1"/>
  <c r="L27" i="1" s="1"/>
  <c r="AR36" i="1" a="1"/>
  <c r="AR36" i="1" s="1"/>
  <c r="L36" i="1" s="1"/>
  <c r="AR78" i="1" a="1"/>
  <c r="AR78" i="1" s="1"/>
  <c r="L78" i="1" s="1"/>
  <c r="AR53" i="1" a="1"/>
  <c r="AR53" i="1" s="1"/>
  <c r="L53" i="1" s="1"/>
  <c r="AR52" i="1" a="1"/>
  <c r="AR52" i="1" s="1"/>
  <c r="L52" i="1" s="1"/>
  <c r="AR20" i="1" a="1"/>
  <c r="AR20" i="1" s="1"/>
  <c r="L20" i="1" s="1"/>
  <c r="AR94" i="1" a="1"/>
  <c r="AR94" i="1" s="1"/>
  <c r="L94" i="1" s="1"/>
  <c r="AR65" i="1" a="1"/>
  <c r="AR65" i="1" s="1"/>
  <c r="L65" i="1" s="1"/>
  <c r="AR109" i="1" a="1"/>
  <c r="AR109" i="1" s="1"/>
  <c r="L109" i="1" s="1"/>
  <c r="AR44" i="1" a="1"/>
  <c r="AR44" i="1" s="1"/>
  <c r="L44" i="1" s="1"/>
  <c r="AR102" i="1" a="1"/>
  <c r="AR102" i="1" s="1"/>
  <c r="L102" i="1" s="1"/>
  <c r="AR51" i="1" a="1"/>
  <c r="AR51" i="1" s="1"/>
  <c r="L51" i="1" s="1"/>
  <c r="AR19" i="1" a="1"/>
  <c r="AR19" i="1" s="1"/>
  <c r="L19" i="1" s="1"/>
  <c r="AR28" i="1" a="1"/>
  <c r="AR28" i="1" s="1"/>
  <c r="L28" i="1" s="1"/>
  <c r="AR17" i="1" a="1"/>
  <c r="AR17" i="1" s="1"/>
  <c r="L17" i="1" s="1"/>
  <c r="AR25" i="1" a="1"/>
  <c r="AR25" i="1" s="1"/>
  <c r="L25" i="1" s="1"/>
  <c r="AR33" i="1" a="1"/>
  <c r="AR33" i="1" s="1"/>
  <c r="L33" i="1" s="1"/>
  <c r="AR41" i="1" a="1"/>
  <c r="AR41" i="1" s="1"/>
  <c r="L41" i="1" s="1"/>
  <c r="AR49" i="1" a="1"/>
  <c r="AR49" i="1" s="1"/>
  <c r="L49" i="1" s="1"/>
  <c r="AR35" i="1" a="1"/>
  <c r="AR35" i="1" s="1"/>
  <c r="L35" i="1" s="1"/>
  <c r="AR18" i="1" a="1"/>
  <c r="AR18" i="1" s="1"/>
  <c r="L18" i="1" s="1"/>
  <c r="AR26" i="1" a="1"/>
  <c r="AR26" i="1" s="1"/>
  <c r="L26" i="1" s="1"/>
  <c r="AR34" i="1" a="1"/>
  <c r="AR34" i="1" s="1"/>
  <c r="L34" i="1" s="1"/>
  <c r="AR42" i="1" a="1"/>
  <c r="AR42" i="1" s="1"/>
  <c r="L42" i="1" s="1"/>
  <c r="AR30" i="1" a="1"/>
  <c r="AR30" i="1" s="1"/>
  <c r="L30" i="1" s="1"/>
  <c r="AR54" i="1" a="1"/>
  <c r="AR54" i="1" s="1"/>
  <c r="L54" i="1" s="1"/>
  <c r="AR47" i="1" a="1"/>
  <c r="AR47" i="1" s="1"/>
  <c r="L47" i="1" s="1"/>
  <c r="AR39" i="1" a="1"/>
  <c r="AR39" i="1" s="1"/>
  <c r="L39" i="1" s="1"/>
  <c r="AR16" i="1" a="1"/>
  <c r="AR16" i="1" s="1"/>
  <c r="L16" i="1" s="1"/>
  <c r="AR48" i="1" a="1"/>
  <c r="AR48" i="1" s="1"/>
  <c r="L48" i="1" s="1"/>
  <c r="AR9" i="1" a="1"/>
  <c r="AR9" i="1" s="1"/>
  <c r="L9" i="1" s="1"/>
  <c r="AR46" i="1" a="1"/>
  <c r="AR46" i="1" s="1"/>
  <c r="L46" i="1" s="1"/>
  <c r="AR23" i="1" a="1"/>
  <c r="AR23" i="1" s="1"/>
  <c r="L23" i="1" s="1"/>
  <c r="AR24" i="1" a="1"/>
  <c r="AR24" i="1" s="1"/>
  <c r="L24" i="1" s="1"/>
  <c r="AR14" i="1" a="1"/>
  <c r="AR14" i="1" s="1"/>
  <c r="AR15" i="1" a="1"/>
  <c r="AR15" i="1" s="1"/>
  <c r="L15" i="1" s="1"/>
  <c r="AR40" i="1" a="1"/>
  <c r="AR40" i="1" s="1"/>
  <c r="L40" i="1" s="1"/>
  <c r="AR38" i="1" a="1"/>
  <c r="AR38" i="1" s="1"/>
  <c r="L38" i="1" s="1"/>
  <c r="AR55" i="1" a="1"/>
  <c r="AR55" i="1" s="1"/>
  <c r="L55" i="1" s="1"/>
  <c r="AR32" i="1" a="1"/>
  <c r="AR32" i="1" s="1"/>
  <c r="L32" i="1" s="1"/>
  <c r="AL6" i="1" a="1"/>
  <c r="AR22" i="1" a="1"/>
  <c r="AR22" i="1" s="1"/>
  <c r="L22" i="1" s="1"/>
  <c r="AR31" i="1" a="1"/>
  <c r="AR31" i="1" s="1"/>
  <c r="L31" i="1" s="1"/>
  <c r="L7" i="1"/>
  <c r="L8" i="1"/>
  <c r="L6" i="1"/>
  <c r="AH195" i="30" l="1"/>
  <c r="AH188" i="30"/>
  <c r="AH192" i="30"/>
  <c r="AH194" i="30"/>
  <c r="AH186" i="30"/>
  <c r="AH181" i="30"/>
  <c r="AH193" i="30"/>
  <c r="AH189" i="30"/>
  <c r="AH177" i="30"/>
  <c r="AH187" i="30"/>
  <c r="AH190" i="30"/>
  <c r="AH185" i="30"/>
  <c r="AH140" i="30"/>
  <c r="AH180" i="30"/>
  <c r="AH176" i="30"/>
  <c r="AH175" i="30"/>
  <c r="AH182" i="30"/>
  <c r="AH191" i="30"/>
  <c r="AH183" i="30"/>
  <c r="AH179" i="30"/>
  <c r="AH178" i="30"/>
  <c r="AH129" i="30"/>
  <c r="AH128" i="30"/>
  <c r="AH130" i="30"/>
  <c r="AH127" i="30"/>
  <c r="AH184" i="30"/>
  <c r="AH133" i="30"/>
  <c r="AH124" i="30"/>
  <c r="AH131" i="30"/>
  <c r="AH126" i="30"/>
  <c r="AH137" i="30"/>
  <c r="AH136" i="30"/>
  <c r="AH138" i="30"/>
  <c r="AH135" i="30"/>
  <c r="AH122" i="30"/>
  <c r="AH139" i="30"/>
  <c r="AH125" i="30"/>
  <c r="AH82" i="30"/>
  <c r="AH81" i="30"/>
  <c r="AH66" i="30"/>
  <c r="AH65" i="30"/>
  <c r="AH134" i="30"/>
  <c r="AH83" i="30"/>
  <c r="AH80" i="30"/>
  <c r="AH67" i="30"/>
  <c r="AH132" i="30"/>
  <c r="AH77" i="30"/>
  <c r="AH70" i="30"/>
  <c r="AH121" i="30"/>
  <c r="AH84" i="30"/>
  <c r="AH79" i="30"/>
  <c r="AH68" i="30"/>
  <c r="AH74" i="30"/>
  <c r="AH123" i="30"/>
  <c r="AH75" i="30"/>
  <c r="AH72" i="30"/>
  <c r="AH85" i="30"/>
  <c r="AH78" i="30"/>
  <c r="AH69" i="30"/>
  <c r="AH73" i="30"/>
  <c r="AH19" i="30"/>
  <c r="AH16" i="30"/>
  <c r="AH29" i="30"/>
  <c r="AH22" i="30"/>
  <c r="AH13" i="30"/>
  <c r="AH20" i="30"/>
  <c r="AH15" i="30"/>
  <c r="AH120" i="30"/>
  <c r="AH26" i="30"/>
  <c r="AH25" i="30"/>
  <c r="AH10" i="30"/>
  <c r="AH9" i="30"/>
  <c r="AH27" i="30"/>
  <c r="AH24" i="30"/>
  <c r="AH11" i="30"/>
  <c r="AH71" i="30"/>
  <c r="AH21" i="30"/>
  <c r="AH14" i="30"/>
  <c r="AH28" i="30"/>
  <c r="AH23" i="30"/>
  <c r="AH12" i="30"/>
  <c r="AH17" i="30"/>
  <c r="AH76" i="30"/>
  <c r="AH18" i="30"/>
  <c r="AS224" i="1"/>
  <c r="L180" i="1"/>
  <c r="AM206" i="1"/>
  <c r="AS209" i="1"/>
  <c r="AS217" i="1"/>
  <c r="AS192" i="1"/>
  <c r="AM194" i="1"/>
  <c r="AM224" i="1"/>
  <c r="AM202" i="1"/>
  <c r="AM216" i="1"/>
  <c r="AM198" i="1"/>
  <c r="AS201" i="1"/>
  <c r="AS216" i="1"/>
  <c r="AM221" i="1"/>
  <c r="AM220" i="1"/>
  <c r="AM219" i="1"/>
  <c r="AM225" i="1"/>
  <c r="AM208" i="1"/>
  <c r="AM190" i="1"/>
  <c r="AS193" i="1"/>
  <c r="AM193" i="1"/>
  <c r="AS208" i="1"/>
  <c r="AM98" i="1"/>
  <c r="AN98" i="1" s="1"/>
  <c r="AM213" i="1"/>
  <c r="AM212" i="1"/>
  <c r="AM211" i="1"/>
  <c r="AM217" i="1"/>
  <c r="AM215" i="1"/>
  <c r="AM182" i="1"/>
  <c r="AS185" i="1"/>
  <c r="AM183" i="1"/>
  <c r="AS200" i="1"/>
  <c r="AS211" i="1"/>
  <c r="AM205" i="1"/>
  <c r="AM204" i="1"/>
  <c r="AM203" i="1"/>
  <c r="AM226" i="1"/>
  <c r="AN226" i="1" s="1"/>
  <c r="AM209" i="1"/>
  <c r="AM207" i="1"/>
  <c r="AS177" i="1"/>
  <c r="AS191" i="1"/>
  <c r="AM197" i="1"/>
  <c r="AM196" i="1"/>
  <c r="AM195" i="1"/>
  <c r="AM218" i="1"/>
  <c r="AM201" i="1"/>
  <c r="AM199" i="1"/>
  <c r="AS206" i="1"/>
  <c r="AM189" i="1"/>
  <c r="AM188" i="1"/>
  <c r="AM187" i="1"/>
  <c r="AM210" i="1"/>
  <c r="AM191" i="1"/>
  <c r="AS225" i="1"/>
  <c r="AM181" i="1"/>
  <c r="AM180" i="1"/>
  <c r="AM179" i="1"/>
  <c r="AM186" i="1"/>
  <c r="AM185" i="1"/>
  <c r="AM192" i="1"/>
  <c r="AS184" i="1"/>
  <c r="AS183" i="1"/>
  <c r="AS198" i="1"/>
  <c r="AS197" i="1"/>
  <c r="AS212" i="1"/>
  <c r="AS203" i="1"/>
  <c r="AS226" i="1"/>
  <c r="AT226" i="1" s="1"/>
  <c r="AU226" i="1" s="1"/>
  <c r="AM178" i="1"/>
  <c r="AM177" i="1"/>
  <c r="AM184" i="1"/>
  <c r="AM222" i="1"/>
  <c r="AS190" i="1"/>
  <c r="AS189" i="1"/>
  <c r="AS204" i="1"/>
  <c r="AS195" i="1"/>
  <c r="AS218" i="1"/>
  <c r="AM223" i="1"/>
  <c r="AM214" i="1"/>
  <c r="AS182" i="1"/>
  <c r="AS181" i="1"/>
  <c r="AS196" i="1"/>
  <c r="AS187" i="1"/>
  <c r="AS210" i="1"/>
  <c r="AM153" i="1"/>
  <c r="AN153" i="1" s="1"/>
  <c r="AM146" i="1"/>
  <c r="AN146" i="1" s="1"/>
  <c r="AS159" i="1"/>
  <c r="AS223" i="1"/>
  <c r="AS188" i="1"/>
  <c r="AS179" i="1"/>
  <c r="AS202" i="1"/>
  <c r="AM139" i="1"/>
  <c r="AN139" i="1" s="1"/>
  <c r="AS147" i="1"/>
  <c r="AS215" i="1"/>
  <c r="AS180" i="1"/>
  <c r="AS194" i="1"/>
  <c r="AS207" i="1"/>
  <c r="AS222" i="1"/>
  <c r="AS221" i="1"/>
  <c r="AS186" i="1"/>
  <c r="AS199" i="1"/>
  <c r="AS214" i="1"/>
  <c r="AS213" i="1"/>
  <c r="AS219" i="1"/>
  <c r="AS178" i="1"/>
  <c r="AS163" i="1"/>
  <c r="AS169" i="1"/>
  <c r="AM200" i="1"/>
  <c r="AS205" i="1"/>
  <c r="AS220" i="1"/>
  <c r="AI8" i="30"/>
  <c r="AS131" i="1"/>
  <c r="AS153" i="1"/>
  <c r="AS156" i="1"/>
  <c r="AS151" i="1"/>
  <c r="AS139" i="1"/>
  <c r="AM162" i="1"/>
  <c r="AN162" i="1" s="1"/>
  <c r="AM129" i="1"/>
  <c r="AN129" i="1" s="1"/>
  <c r="AS162" i="1"/>
  <c r="AM148" i="1"/>
  <c r="AN148" i="1" s="1"/>
  <c r="AS145" i="1"/>
  <c r="AM164" i="1"/>
  <c r="AN164" i="1" s="1"/>
  <c r="AS168" i="1"/>
  <c r="AS143" i="1"/>
  <c r="AM132" i="1"/>
  <c r="AN132" i="1" s="1"/>
  <c r="AM126" i="1"/>
  <c r="AN126" i="1" s="1"/>
  <c r="AM131" i="1"/>
  <c r="AN131" i="1" s="1"/>
  <c r="AS120" i="1"/>
  <c r="AT120" i="1" s="1"/>
  <c r="AU120" i="1" s="1"/>
  <c r="AM137" i="1"/>
  <c r="AN137" i="1" s="1"/>
  <c r="AM134" i="1"/>
  <c r="AN134" i="1" s="1"/>
  <c r="AM87" i="1"/>
  <c r="AM81" i="1"/>
  <c r="AM154" i="1"/>
  <c r="AN154" i="1" s="1"/>
  <c r="AM121" i="1"/>
  <c r="AN121" i="1" s="1"/>
  <c r="AS154" i="1"/>
  <c r="AS148" i="1"/>
  <c r="AS137" i="1"/>
  <c r="AS164" i="1"/>
  <c r="AS160" i="1"/>
  <c r="AS135" i="1"/>
  <c r="AS132" i="1"/>
  <c r="AM124" i="1"/>
  <c r="AN124" i="1" s="1"/>
  <c r="AM147" i="1"/>
  <c r="AN147" i="1" s="1"/>
  <c r="AM142" i="1"/>
  <c r="AN142" i="1" s="1"/>
  <c r="AS146" i="1"/>
  <c r="AS129" i="1"/>
  <c r="AS152" i="1"/>
  <c r="AS127" i="1"/>
  <c r="AT127" i="1" s="1"/>
  <c r="AU127" i="1" s="1"/>
  <c r="AS124" i="1"/>
  <c r="AT124" i="1" s="1"/>
  <c r="AU124" i="1" s="1"/>
  <c r="AM70" i="1"/>
  <c r="AM145" i="1"/>
  <c r="AN145" i="1" s="1"/>
  <c r="AM156" i="1"/>
  <c r="AN156" i="1" s="1"/>
  <c r="AM68" i="1"/>
  <c r="AM138" i="1"/>
  <c r="AN138" i="1" s="1"/>
  <c r="AM169" i="1"/>
  <c r="AN169" i="1" s="1"/>
  <c r="AS138" i="1"/>
  <c r="AM165" i="1"/>
  <c r="AN165" i="1" s="1"/>
  <c r="AM157" i="1"/>
  <c r="AN157" i="1" s="1"/>
  <c r="AM149" i="1"/>
  <c r="AN149" i="1" s="1"/>
  <c r="AM141" i="1"/>
  <c r="AN141" i="1" s="1"/>
  <c r="AM133" i="1"/>
  <c r="AN133" i="1" s="1"/>
  <c r="AM125" i="1"/>
  <c r="AN125" i="1" s="1"/>
  <c r="AM167" i="1"/>
  <c r="AN167" i="1" s="1"/>
  <c r="AM135" i="1"/>
  <c r="AN135" i="1" s="1"/>
  <c r="AM143" i="1"/>
  <c r="AN143" i="1" s="1"/>
  <c r="AM136" i="1"/>
  <c r="AN136" i="1" s="1"/>
  <c r="AM160" i="1"/>
  <c r="AN160" i="1" s="1"/>
  <c r="AM128" i="1"/>
  <c r="AN128" i="1" s="1"/>
  <c r="AM159" i="1"/>
  <c r="AN159" i="1" s="1"/>
  <c r="AM127" i="1"/>
  <c r="AN127" i="1" s="1"/>
  <c r="AM152" i="1"/>
  <c r="AN152" i="1" s="1"/>
  <c r="AM120" i="1"/>
  <c r="AN120" i="1" s="1"/>
  <c r="AM151" i="1"/>
  <c r="AN151" i="1" s="1"/>
  <c r="AM144" i="1"/>
  <c r="AN144" i="1" s="1"/>
  <c r="AM168" i="1"/>
  <c r="AN168" i="1" s="1"/>
  <c r="AS121" i="1"/>
  <c r="AT121" i="1" s="1"/>
  <c r="AU121" i="1" s="1"/>
  <c r="AS144" i="1"/>
  <c r="AM166" i="1"/>
  <c r="AN166" i="1" s="1"/>
  <c r="AM123" i="1"/>
  <c r="AN123" i="1" s="1"/>
  <c r="AS84" i="1"/>
  <c r="AM130" i="1"/>
  <c r="AN130" i="1" s="1"/>
  <c r="AM161" i="1"/>
  <c r="AN161" i="1" s="1"/>
  <c r="AS130" i="1"/>
  <c r="AM155" i="1"/>
  <c r="AS134" i="1"/>
  <c r="AS150" i="1"/>
  <c r="AS166" i="1"/>
  <c r="AS126" i="1"/>
  <c r="AT126" i="1" s="1"/>
  <c r="AU126" i="1" s="1"/>
  <c r="AS142" i="1"/>
  <c r="AS158" i="1"/>
  <c r="AS133" i="1"/>
  <c r="AS141" i="1"/>
  <c r="AS125" i="1"/>
  <c r="AT125" i="1" s="1"/>
  <c r="AU125" i="1" s="1"/>
  <c r="AS165" i="1"/>
  <c r="AS149" i="1"/>
  <c r="AS157" i="1"/>
  <c r="AS136" i="1"/>
  <c r="AM158" i="1"/>
  <c r="AN158" i="1" s="1"/>
  <c r="AM140" i="1"/>
  <c r="AN140" i="1" s="1"/>
  <c r="AS123" i="1"/>
  <c r="AT123" i="1" s="1"/>
  <c r="AU123" i="1" s="1"/>
  <c r="AS161" i="1"/>
  <c r="AM122" i="1"/>
  <c r="AN122" i="1" s="1"/>
  <c r="AS122" i="1"/>
  <c r="AT122" i="1" s="1"/>
  <c r="AU122" i="1" s="1"/>
  <c r="AS155" i="1"/>
  <c r="AM163" i="1"/>
  <c r="AN163" i="1" s="1"/>
  <c r="AS128" i="1"/>
  <c r="AS167" i="1"/>
  <c r="AM150" i="1"/>
  <c r="AN150" i="1" s="1"/>
  <c r="AS140" i="1"/>
  <c r="AM74" i="1"/>
  <c r="AM111" i="1"/>
  <c r="AN111" i="1" s="1"/>
  <c r="AM84" i="1"/>
  <c r="AS79" i="1"/>
  <c r="AS69" i="1"/>
  <c r="AT69" i="1" s="1"/>
  <c r="AU69" i="1" s="1"/>
  <c r="P69" i="1" s="1"/>
  <c r="AM79" i="1"/>
  <c r="AM90" i="1"/>
  <c r="AM100" i="1"/>
  <c r="AM76" i="1"/>
  <c r="AM83" i="1"/>
  <c r="AM67" i="1"/>
  <c r="AM105" i="1"/>
  <c r="AM72" i="1"/>
  <c r="AM66" i="1"/>
  <c r="AM82" i="1"/>
  <c r="AM64" i="1"/>
  <c r="AS83" i="1"/>
  <c r="AT83" i="1" s="1"/>
  <c r="AU83" i="1" s="1"/>
  <c r="P83" i="1" s="1"/>
  <c r="AS112" i="1"/>
  <c r="AT112" i="1" s="1"/>
  <c r="AU112" i="1" s="1"/>
  <c r="AS71" i="1"/>
  <c r="AT71" i="1" s="1"/>
  <c r="AU71" i="1" s="1"/>
  <c r="P71" i="1" s="1"/>
  <c r="AS106" i="1"/>
  <c r="AT106" i="1" s="1"/>
  <c r="AU106" i="1" s="1"/>
  <c r="AS105" i="1"/>
  <c r="AT105" i="1" s="1"/>
  <c r="AU105" i="1" s="1"/>
  <c r="AS68" i="1"/>
  <c r="AT68" i="1" s="1"/>
  <c r="AU68" i="1" s="1"/>
  <c r="P68" i="1" s="1"/>
  <c r="AS104" i="1"/>
  <c r="AS63" i="1"/>
  <c r="AT63" i="1" s="1"/>
  <c r="AU63" i="1" s="1"/>
  <c r="P63" i="1" s="1"/>
  <c r="AS110" i="1"/>
  <c r="AT110" i="1" s="1"/>
  <c r="AU110" i="1" s="1"/>
  <c r="AS109" i="1"/>
  <c r="AT109" i="1" s="1"/>
  <c r="AU109" i="1" s="1"/>
  <c r="AS98" i="1"/>
  <c r="AT98" i="1" s="1"/>
  <c r="AU98" i="1" s="1"/>
  <c r="P98" i="1" s="1"/>
  <c r="AS97" i="1"/>
  <c r="AT97" i="1" s="1"/>
  <c r="AU97" i="1" s="1"/>
  <c r="P97" i="1" s="1"/>
  <c r="AS91" i="1"/>
  <c r="AT91" i="1" s="1"/>
  <c r="AU91" i="1" s="1"/>
  <c r="P91" i="1" s="1"/>
  <c r="AS92" i="1"/>
  <c r="AT92" i="1" s="1"/>
  <c r="AU92" i="1" s="1"/>
  <c r="P92" i="1" s="1"/>
  <c r="AM108" i="1"/>
  <c r="AN108" i="1" s="1"/>
  <c r="AM71" i="1"/>
  <c r="AM101" i="1"/>
  <c r="AM89" i="1"/>
  <c r="AS96" i="1"/>
  <c r="AT96" i="1" s="1"/>
  <c r="AU96" i="1" s="1"/>
  <c r="P96" i="1" s="1"/>
  <c r="AS102" i="1"/>
  <c r="AS101" i="1"/>
  <c r="AT101" i="1" s="1"/>
  <c r="AU101" i="1" s="1"/>
  <c r="AS90" i="1"/>
  <c r="AT90" i="1" s="1"/>
  <c r="AU90" i="1" s="1"/>
  <c r="P90" i="1" s="1"/>
  <c r="AS89" i="1"/>
  <c r="AT89" i="1" s="1"/>
  <c r="AU89" i="1" s="1"/>
  <c r="P89" i="1" s="1"/>
  <c r="AM110" i="1"/>
  <c r="AN110" i="1" s="1"/>
  <c r="AS100" i="1"/>
  <c r="AM99" i="1"/>
  <c r="AM63" i="1"/>
  <c r="AM109" i="1"/>
  <c r="AN109" i="1" s="1"/>
  <c r="AM93" i="1"/>
  <c r="AM65" i="1"/>
  <c r="AS88" i="1"/>
  <c r="AS111" i="1"/>
  <c r="AT111" i="1" s="1"/>
  <c r="AU111" i="1" s="1"/>
  <c r="AS94" i="1"/>
  <c r="AS93" i="1"/>
  <c r="AT93" i="1" s="1"/>
  <c r="AU93" i="1" s="1"/>
  <c r="P93" i="1" s="1"/>
  <c r="AS82" i="1"/>
  <c r="AT82" i="1" s="1"/>
  <c r="AU82" i="1" s="1"/>
  <c r="P82" i="1" s="1"/>
  <c r="AS81" i="1"/>
  <c r="AT81" i="1" s="1"/>
  <c r="AU81" i="1" s="1"/>
  <c r="P81" i="1" s="1"/>
  <c r="AM104" i="1"/>
  <c r="AS75" i="1"/>
  <c r="AT75" i="1" s="1"/>
  <c r="AU75" i="1" s="1"/>
  <c r="P75" i="1" s="1"/>
  <c r="AS99" i="1"/>
  <c r="AT99" i="1" s="1"/>
  <c r="AU99" i="1" s="1"/>
  <c r="AM75" i="1"/>
  <c r="AM102" i="1"/>
  <c r="AM85" i="1"/>
  <c r="AM97" i="1"/>
  <c r="AS80" i="1"/>
  <c r="AT80" i="1" s="1"/>
  <c r="AU80" i="1" s="1"/>
  <c r="P80" i="1" s="1"/>
  <c r="AS103" i="1"/>
  <c r="AT103" i="1" s="1"/>
  <c r="AU103" i="1" s="1"/>
  <c r="AS86" i="1"/>
  <c r="AT86" i="1" s="1"/>
  <c r="AU86" i="1" s="1"/>
  <c r="P86" i="1" s="1"/>
  <c r="AS85" i="1"/>
  <c r="AS74" i="1"/>
  <c r="AT74" i="1" s="1"/>
  <c r="AU74" i="1" s="1"/>
  <c r="P74" i="1" s="1"/>
  <c r="AS73" i="1"/>
  <c r="AM96" i="1"/>
  <c r="AS107" i="1"/>
  <c r="AT107" i="1" s="1"/>
  <c r="AU107" i="1" s="1"/>
  <c r="AS108" i="1"/>
  <c r="AT108" i="1" s="1"/>
  <c r="AU108" i="1" s="1"/>
  <c r="AM94" i="1"/>
  <c r="AM77" i="1"/>
  <c r="AM112" i="1"/>
  <c r="AN112" i="1" s="1"/>
  <c r="AS72" i="1"/>
  <c r="AT72" i="1" s="1"/>
  <c r="AU72" i="1" s="1"/>
  <c r="P72" i="1" s="1"/>
  <c r="AS95" i="1"/>
  <c r="AT95" i="1" s="1"/>
  <c r="AU95" i="1" s="1"/>
  <c r="P95" i="1" s="1"/>
  <c r="AS78" i="1"/>
  <c r="AT78" i="1" s="1"/>
  <c r="AU78" i="1" s="1"/>
  <c r="P78" i="1" s="1"/>
  <c r="AS77" i="1"/>
  <c r="AT77" i="1" s="1"/>
  <c r="AU77" i="1" s="1"/>
  <c r="P77" i="1" s="1"/>
  <c r="AM106" i="1"/>
  <c r="AN106" i="1" s="1"/>
  <c r="AS66" i="1"/>
  <c r="AT66" i="1" s="1"/>
  <c r="AU66" i="1" s="1"/>
  <c r="P66" i="1" s="1"/>
  <c r="AS65" i="1"/>
  <c r="AT65" i="1" s="1"/>
  <c r="AU65" i="1" s="1"/>
  <c r="P65" i="1" s="1"/>
  <c r="AM88" i="1"/>
  <c r="AS67" i="1"/>
  <c r="AT67" i="1" s="1"/>
  <c r="AU67" i="1" s="1"/>
  <c r="P67" i="1" s="1"/>
  <c r="AM103" i="1"/>
  <c r="AM107" i="1"/>
  <c r="AN107" i="1" s="1"/>
  <c r="AM86" i="1"/>
  <c r="AM69" i="1"/>
  <c r="AM92" i="1"/>
  <c r="AS64" i="1"/>
  <c r="AT64" i="1" s="1"/>
  <c r="AU64" i="1" s="1"/>
  <c r="P64" i="1" s="1"/>
  <c r="AS87" i="1"/>
  <c r="AT87" i="1" s="1"/>
  <c r="AU87" i="1" s="1"/>
  <c r="P87" i="1" s="1"/>
  <c r="AS70" i="1"/>
  <c r="AT70" i="1" s="1"/>
  <c r="AU70" i="1" s="1"/>
  <c r="P70" i="1" s="1"/>
  <c r="AM80" i="1"/>
  <c r="AS76" i="1"/>
  <c r="AT76" i="1" s="1"/>
  <c r="AU76" i="1" s="1"/>
  <c r="P76" i="1" s="1"/>
  <c r="AM95" i="1"/>
  <c r="AM91" i="1"/>
  <c r="AM78" i="1"/>
  <c r="AM73" i="1"/>
  <c r="L14" i="1"/>
  <c r="AS12" i="1"/>
  <c r="AS50" i="1"/>
  <c r="AT50" i="1" s="1"/>
  <c r="AU50" i="1" s="1"/>
  <c r="AS52" i="1"/>
  <c r="AT52" i="1" s="1"/>
  <c r="AU52" i="1" s="1"/>
  <c r="AS51" i="1"/>
  <c r="AT51" i="1" s="1"/>
  <c r="AU51" i="1" s="1"/>
  <c r="AS54" i="1"/>
  <c r="AT54" i="1" s="1"/>
  <c r="AU54" i="1" s="1"/>
  <c r="AS55" i="1"/>
  <c r="AT55" i="1" s="1"/>
  <c r="AU55" i="1" s="1"/>
  <c r="AS53" i="1"/>
  <c r="AT53" i="1" s="1"/>
  <c r="AU53" i="1" s="1"/>
  <c r="AS11" i="1"/>
  <c r="AT11" i="1" s="1"/>
  <c r="AU11" i="1" s="1"/>
  <c r="AS21" i="1"/>
  <c r="AT21" i="1" s="1"/>
  <c r="AU21" i="1" s="1"/>
  <c r="AS32" i="1"/>
  <c r="AT32" i="1" s="1"/>
  <c r="AU32" i="1" s="1"/>
  <c r="AS23" i="1"/>
  <c r="AT23" i="1" s="1"/>
  <c r="AU23" i="1" s="1"/>
  <c r="AS26" i="1"/>
  <c r="AT26" i="1" s="1"/>
  <c r="AU26" i="1" s="1"/>
  <c r="AS31" i="1"/>
  <c r="AT31" i="1" s="1"/>
  <c r="AU31" i="1" s="1"/>
  <c r="AS35" i="1"/>
  <c r="AT35" i="1" s="1"/>
  <c r="AU35" i="1" s="1"/>
  <c r="AS25" i="1"/>
  <c r="AT25" i="1" s="1"/>
  <c r="AU25" i="1" s="1"/>
  <c r="AS18" i="1"/>
  <c r="AT18" i="1" s="1"/>
  <c r="AU18" i="1" s="1"/>
  <c r="AS49" i="1"/>
  <c r="AT49" i="1" s="1"/>
  <c r="AU49" i="1" s="1"/>
  <c r="AS10" i="1"/>
  <c r="AT10" i="1" s="1"/>
  <c r="AU10" i="1" s="1"/>
  <c r="AS44" i="1"/>
  <c r="AT44" i="1" s="1"/>
  <c r="AU44" i="1" s="1"/>
  <c r="AS41" i="1"/>
  <c r="AT41" i="1" s="1"/>
  <c r="AU41" i="1" s="1"/>
  <c r="AS16" i="1"/>
  <c r="AT16" i="1" s="1"/>
  <c r="AU16" i="1" s="1"/>
  <c r="AS14" i="1"/>
  <c r="AT14" i="1" s="1"/>
  <c r="AU14" i="1" s="1"/>
  <c r="AS22" i="1"/>
  <c r="AT22" i="1" s="1"/>
  <c r="AU22" i="1" s="1"/>
  <c r="AS6" i="1"/>
  <c r="AT6" i="1" s="1"/>
  <c r="AU6" i="1" s="1"/>
  <c r="AS29" i="1"/>
  <c r="AT29" i="1" s="1"/>
  <c r="AU29" i="1" s="1"/>
  <c r="AS9" i="1"/>
  <c r="AT9" i="1" s="1"/>
  <c r="AU9" i="1" s="1"/>
  <c r="AS36" i="1"/>
  <c r="AT36" i="1" s="1"/>
  <c r="AU36" i="1" s="1"/>
  <c r="AS48" i="1"/>
  <c r="AT48" i="1" s="1"/>
  <c r="AU48" i="1" s="1"/>
  <c r="AS8" i="1"/>
  <c r="AT8" i="1" s="1"/>
  <c r="AU8" i="1" s="1"/>
  <c r="AS17" i="1"/>
  <c r="AT17" i="1" s="1"/>
  <c r="AU17" i="1" s="1"/>
  <c r="AS30" i="1"/>
  <c r="AT30" i="1" s="1"/>
  <c r="AU30" i="1" s="1"/>
  <c r="AS38" i="1"/>
  <c r="AT38" i="1" s="1"/>
  <c r="AU38" i="1" s="1"/>
  <c r="AS13" i="1"/>
  <c r="AT13" i="1" s="1"/>
  <c r="AU13" i="1" s="1"/>
  <c r="AS40" i="1"/>
  <c r="AT40" i="1" s="1"/>
  <c r="AU40" i="1" s="1"/>
  <c r="AS43" i="1"/>
  <c r="AT43" i="1" s="1"/>
  <c r="AU43" i="1" s="1"/>
  <c r="AS45" i="1"/>
  <c r="AT45" i="1" s="1"/>
  <c r="AU45" i="1" s="1"/>
  <c r="AS15" i="1"/>
  <c r="AT15" i="1" s="1"/>
  <c r="AU15" i="1" s="1"/>
  <c r="AS27" i="1"/>
  <c r="AT27" i="1" s="1"/>
  <c r="AU27" i="1" s="1"/>
  <c r="AS42" i="1"/>
  <c r="AT42" i="1" s="1"/>
  <c r="AU42" i="1" s="1"/>
  <c r="AS24" i="1"/>
  <c r="AT24" i="1" s="1"/>
  <c r="AU24" i="1" s="1"/>
  <c r="AS28" i="1"/>
  <c r="AT28" i="1" s="1"/>
  <c r="AU28" i="1" s="1"/>
  <c r="AS19" i="1"/>
  <c r="AT19" i="1" s="1"/>
  <c r="AU19" i="1" s="1"/>
  <c r="AS39" i="1"/>
  <c r="AT39" i="1" s="1"/>
  <c r="AU39" i="1" s="1"/>
  <c r="AS37" i="1"/>
  <c r="AT37" i="1" s="1"/>
  <c r="AU37" i="1" s="1"/>
  <c r="AS33" i="1"/>
  <c r="AT33" i="1" s="1"/>
  <c r="AU33" i="1" s="1"/>
  <c r="AS7" i="1"/>
  <c r="AT7" i="1" s="1"/>
  <c r="AU7" i="1" s="1"/>
  <c r="AS47" i="1"/>
  <c r="AT47" i="1" s="1"/>
  <c r="AU47" i="1" s="1"/>
  <c r="AS34" i="1"/>
  <c r="AT34" i="1" s="1"/>
  <c r="AU34" i="1" s="1"/>
  <c r="AS20" i="1"/>
  <c r="AT20" i="1" s="1"/>
  <c r="AU20" i="1" s="1"/>
  <c r="AS46" i="1"/>
  <c r="AT46" i="1" s="1"/>
  <c r="AU46" i="1" s="1"/>
  <c r="AN155" i="1" l="1"/>
  <c r="AT140" i="1"/>
  <c r="AU140" i="1" s="1"/>
  <c r="P140" i="1" s="1"/>
  <c r="Q140" i="1"/>
  <c r="BX140" i="30" s="1"/>
  <c r="AT161" i="1"/>
  <c r="AU161" i="1" s="1"/>
  <c r="P161" i="1" s="1"/>
  <c r="Q161" i="1"/>
  <c r="BX161" i="30" s="1"/>
  <c r="AT136" i="1"/>
  <c r="AU136" i="1" s="1"/>
  <c r="P136" i="1" s="1"/>
  <c r="Q136" i="1"/>
  <c r="BX136" i="30" s="1"/>
  <c r="AT142" i="1"/>
  <c r="AU142" i="1" s="1"/>
  <c r="P142" i="1" s="1"/>
  <c r="Q142" i="1"/>
  <c r="BX142" i="30" s="1"/>
  <c r="AT134" i="1"/>
  <c r="AU134" i="1" s="1"/>
  <c r="P134" i="1" s="1"/>
  <c r="Q134" i="1"/>
  <c r="BX134" i="30" s="1"/>
  <c r="AT144" i="1"/>
  <c r="AU144" i="1" s="1"/>
  <c r="P144" i="1" s="1"/>
  <c r="Q144" i="1"/>
  <c r="BX144" i="30" s="1"/>
  <c r="AT146" i="1"/>
  <c r="AU146" i="1" s="1"/>
  <c r="P146" i="1" s="1"/>
  <c r="Q146" i="1"/>
  <c r="BX146" i="30" s="1"/>
  <c r="AT132" i="1"/>
  <c r="AU132" i="1" s="1"/>
  <c r="Q132" i="1"/>
  <c r="BX132" i="30" s="1"/>
  <c r="AT137" i="1"/>
  <c r="AU137" i="1" s="1"/>
  <c r="P137" i="1" s="1"/>
  <c r="Q137" i="1"/>
  <c r="BX137" i="30" s="1"/>
  <c r="AT145" i="1"/>
  <c r="AU145" i="1" s="1"/>
  <c r="P145" i="1" s="1"/>
  <c r="Q145" i="1"/>
  <c r="BX145" i="30" s="1"/>
  <c r="AT153" i="1"/>
  <c r="AU153" i="1" s="1"/>
  <c r="P153" i="1" s="1"/>
  <c r="Q153" i="1"/>
  <c r="BX153" i="30" s="1"/>
  <c r="AT147" i="1"/>
  <c r="AU147" i="1" s="1"/>
  <c r="P147" i="1" s="1"/>
  <c r="Q147" i="1"/>
  <c r="BX147" i="30" s="1"/>
  <c r="AT138" i="1"/>
  <c r="AU138" i="1" s="1"/>
  <c r="P138" i="1" s="1"/>
  <c r="Q138" i="1"/>
  <c r="BX138" i="30" s="1"/>
  <c r="AT135" i="1"/>
  <c r="AU135" i="1" s="1"/>
  <c r="P135" i="1" s="1"/>
  <c r="Q135" i="1"/>
  <c r="BX135" i="30" s="1"/>
  <c r="AT148" i="1"/>
  <c r="AU148" i="1" s="1"/>
  <c r="P148" i="1" s="1"/>
  <c r="Q148" i="1"/>
  <c r="BX148" i="30" s="1"/>
  <c r="AT143" i="1"/>
  <c r="AU143" i="1" s="1"/>
  <c r="P143" i="1" s="1"/>
  <c r="Q143" i="1"/>
  <c r="BX143" i="30" s="1"/>
  <c r="AT139" i="1"/>
  <c r="AU139" i="1" s="1"/>
  <c r="P139" i="1" s="1"/>
  <c r="Q139" i="1"/>
  <c r="BX139" i="30" s="1"/>
  <c r="AT131" i="1"/>
  <c r="AU131" i="1" s="1"/>
  <c r="Q131" i="1"/>
  <c r="BX131" i="30" s="1"/>
  <c r="AT157" i="1"/>
  <c r="AU157" i="1" s="1"/>
  <c r="P157" i="1" s="1"/>
  <c r="Q157" i="1"/>
  <c r="BX157" i="30" s="1"/>
  <c r="AT149" i="1"/>
  <c r="AU149" i="1" s="1"/>
  <c r="P149" i="1" s="1"/>
  <c r="Q149" i="1"/>
  <c r="BX149" i="30" s="1"/>
  <c r="AT166" i="1"/>
  <c r="AU166" i="1" s="1"/>
  <c r="Q166" i="1"/>
  <c r="BX166" i="30" s="1"/>
  <c r="AT130" i="1"/>
  <c r="AU130" i="1" s="1"/>
  <c r="Q130" i="1"/>
  <c r="BX130" i="30" s="1"/>
  <c r="AT152" i="1"/>
  <c r="AU152" i="1" s="1"/>
  <c r="P152" i="1" s="1"/>
  <c r="Q152" i="1"/>
  <c r="BX152" i="30" s="1"/>
  <c r="AT160" i="1"/>
  <c r="AU160" i="1" s="1"/>
  <c r="P160" i="1" s="1"/>
  <c r="Q160" i="1"/>
  <c r="BX160" i="30" s="1"/>
  <c r="AT154" i="1"/>
  <c r="AU154" i="1" s="1"/>
  <c r="Q154" i="1"/>
  <c r="BX154" i="30" s="1"/>
  <c r="AT168" i="1"/>
  <c r="AU168" i="1" s="1"/>
  <c r="P168" i="1" s="1"/>
  <c r="Q168" i="1"/>
  <c r="BX168" i="30" s="1"/>
  <c r="AT162" i="1"/>
  <c r="AU162" i="1" s="1"/>
  <c r="P162" i="1" s="1"/>
  <c r="Q162" i="1"/>
  <c r="BX162" i="30" s="1"/>
  <c r="AT151" i="1"/>
  <c r="AU151" i="1" s="1"/>
  <c r="P151" i="1" s="1"/>
  <c r="Q151" i="1"/>
  <c r="BX151" i="30" s="1"/>
  <c r="AT169" i="1"/>
  <c r="AU169" i="1" s="1"/>
  <c r="P169" i="1" s="1"/>
  <c r="Q169" i="1"/>
  <c r="BX169" i="30" s="1"/>
  <c r="AT159" i="1"/>
  <c r="AU159" i="1" s="1"/>
  <c r="P159" i="1" s="1"/>
  <c r="Q159" i="1"/>
  <c r="BX159" i="30" s="1"/>
  <c r="AT155" i="1"/>
  <c r="AU155" i="1" s="1"/>
  <c r="P155" i="1" s="1"/>
  <c r="Q155" i="1"/>
  <c r="BX155" i="30" s="1"/>
  <c r="AT141" i="1"/>
  <c r="AU141" i="1" s="1"/>
  <c r="P141" i="1" s="1"/>
  <c r="Q141" i="1"/>
  <c r="BX141" i="30" s="1"/>
  <c r="AT167" i="1"/>
  <c r="AU167" i="1" s="1"/>
  <c r="Q167" i="1"/>
  <c r="BX167" i="30" s="1"/>
  <c r="AT133" i="1"/>
  <c r="AU133" i="1" s="1"/>
  <c r="P133" i="1" s="1"/>
  <c r="Q133" i="1"/>
  <c r="BX133" i="30" s="1"/>
  <c r="AT128" i="1"/>
  <c r="AU128" i="1" s="1"/>
  <c r="Q128" i="1"/>
  <c r="BX128" i="30" s="1"/>
  <c r="AT165" i="1"/>
  <c r="AU165" i="1" s="1"/>
  <c r="Q165" i="1"/>
  <c r="BX165" i="30" s="1"/>
  <c r="AT158" i="1"/>
  <c r="AU158" i="1" s="1"/>
  <c r="P158" i="1" s="1"/>
  <c r="Q158" i="1"/>
  <c r="BX158" i="30" s="1"/>
  <c r="AT150" i="1"/>
  <c r="AU150" i="1" s="1"/>
  <c r="P150" i="1" s="1"/>
  <c r="Q150" i="1"/>
  <c r="BX150" i="30" s="1"/>
  <c r="AT129" i="1"/>
  <c r="AU129" i="1" s="1"/>
  <c r="Q129" i="1"/>
  <c r="BX129" i="30" s="1"/>
  <c r="AT164" i="1"/>
  <c r="AU164" i="1" s="1"/>
  <c r="Q164" i="1"/>
  <c r="BX164" i="30" s="1"/>
  <c r="AT156" i="1"/>
  <c r="AU156" i="1" s="1"/>
  <c r="P156" i="1" s="1"/>
  <c r="Q156" i="1"/>
  <c r="BX156" i="30" s="1"/>
  <c r="AT163" i="1"/>
  <c r="AU163" i="1" s="1"/>
  <c r="P163" i="1" s="1"/>
  <c r="Q163" i="1"/>
  <c r="BX163" i="30" s="1"/>
  <c r="AT205" i="1"/>
  <c r="AU205" i="1" s="1"/>
  <c r="P205" i="1" s="1"/>
  <c r="Q205" i="1"/>
  <c r="BX203" i="30" s="1"/>
  <c r="AT199" i="1"/>
  <c r="AU199" i="1" s="1"/>
  <c r="P199" i="1" s="1"/>
  <c r="Q199" i="1"/>
  <c r="BX197" i="30" s="1"/>
  <c r="AT218" i="1"/>
  <c r="AU218" i="1" s="1"/>
  <c r="P218" i="1" s="1"/>
  <c r="Q218" i="1"/>
  <c r="BX216" i="30" s="1"/>
  <c r="AN178" i="1"/>
  <c r="O178" i="1"/>
  <c r="L176" i="30" s="1"/>
  <c r="AN192" i="1"/>
  <c r="O192" i="1"/>
  <c r="L190" i="30" s="1"/>
  <c r="AN210" i="1"/>
  <c r="AO210" i="1" s="1"/>
  <c r="N210" i="1" s="1"/>
  <c r="O210" i="1"/>
  <c r="L208" i="30" s="1"/>
  <c r="AN195" i="1"/>
  <c r="O195" i="1"/>
  <c r="L193" i="30" s="1"/>
  <c r="AN203" i="1"/>
  <c r="AO203" i="1" s="1"/>
  <c r="N203" i="1" s="1"/>
  <c r="O203" i="1"/>
  <c r="L201" i="30" s="1"/>
  <c r="AN215" i="1"/>
  <c r="O215" i="1"/>
  <c r="L213" i="30" s="1"/>
  <c r="AT193" i="1"/>
  <c r="AU193" i="1" s="1"/>
  <c r="P193" i="1" s="1"/>
  <c r="Q193" i="1"/>
  <c r="BX191" i="30" s="1"/>
  <c r="AT201" i="1"/>
  <c r="AU201" i="1" s="1"/>
  <c r="P201" i="1" s="1"/>
  <c r="Q201" i="1"/>
  <c r="BX199" i="30" s="1"/>
  <c r="AT209" i="1"/>
  <c r="AU209" i="1" s="1"/>
  <c r="P209" i="1" s="1"/>
  <c r="Q209" i="1"/>
  <c r="BX207" i="30" s="1"/>
  <c r="AN200" i="1"/>
  <c r="O200" i="1"/>
  <c r="L198" i="30" s="1"/>
  <c r="AT186" i="1"/>
  <c r="AU186" i="1" s="1"/>
  <c r="P186" i="1" s="1"/>
  <c r="Q186" i="1"/>
  <c r="BX184" i="30" s="1"/>
  <c r="AT210" i="1"/>
  <c r="AU210" i="1" s="1"/>
  <c r="P210" i="1" s="1"/>
  <c r="Q210" i="1"/>
  <c r="BX208" i="30" s="1"/>
  <c r="AT195" i="1"/>
  <c r="AU195" i="1" s="1"/>
  <c r="P195" i="1" s="1"/>
  <c r="Q195" i="1"/>
  <c r="BX193" i="30" s="1"/>
  <c r="AN185" i="1"/>
  <c r="O185" i="1"/>
  <c r="L183" i="30" s="1"/>
  <c r="AN187" i="1"/>
  <c r="AO187" i="1" s="1"/>
  <c r="N187" i="1" s="1"/>
  <c r="O187" i="1"/>
  <c r="L185" i="30" s="1"/>
  <c r="AN196" i="1"/>
  <c r="O196" i="1"/>
  <c r="L194" i="30" s="1"/>
  <c r="AN204" i="1"/>
  <c r="O204" i="1"/>
  <c r="L202" i="30" s="1"/>
  <c r="AN217" i="1"/>
  <c r="O217" i="1"/>
  <c r="L215" i="30" s="1"/>
  <c r="AN190" i="1"/>
  <c r="O190" i="1"/>
  <c r="L188" i="30" s="1"/>
  <c r="AN198" i="1"/>
  <c r="O198" i="1"/>
  <c r="L196" i="30" s="1"/>
  <c r="AN206" i="1"/>
  <c r="O206" i="1"/>
  <c r="L204" i="30" s="1"/>
  <c r="AT221" i="1"/>
  <c r="AU221" i="1" s="1"/>
  <c r="P221" i="1" s="1"/>
  <c r="Q221" i="1"/>
  <c r="BX219" i="30" s="1"/>
  <c r="AT202" i="1"/>
  <c r="AU202" i="1" s="1"/>
  <c r="P202" i="1" s="1"/>
  <c r="Q202" i="1"/>
  <c r="BX200" i="30" s="1"/>
  <c r="AT187" i="1"/>
  <c r="AU187" i="1" s="1"/>
  <c r="P187" i="1" s="1"/>
  <c r="Q187" i="1"/>
  <c r="BX185" i="30" s="1"/>
  <c r="AT204" i="1"/>
  <c r="AU204" i="1" s="1"/>
  <c r="P204" i="1" s="1"/>
  <c r="Q204" i="1"/>
  <c r="BX202" i="30" s="1"/>
  <c r="AT203" i="1"/>
  <c r="AU203" i="1" s="1"/>
  <c r="P203" i="1" s="1"/>
  <c r="Q203" i="1"/>
  <c r="BX201" i="30" s="1"/>
  <c r="AN186" i="1"/>
  <c r="AO186" i="1" s="1"/>
  <c r="N186" i="1" s="1"/>
  <c r="O186" i="1"/>
  <c r="L184" i="30" s="1"/>
  <c r="AN188" i="1"/>
  <c r="O188" i="1"/>
  <c r="L186" i="30" s="1"/>
  <c r="AN197" i="1"/>
  <c r="AO197" i="1" s="1"/>
  <c r="N197" i="1" s="1"/>
  <c r="O197" i="1"/>
  <c r="L195" i="30" s="1"/>
  <c r="AN205" i="1"/>
  <c r="O205" i="1"/>
  <c r="L203" i="30" s="1"/>
  <c r="AN211" i="1"/>
  <c r="AO211" i="1" s="1"/>
  <c r="N211" i="1" s="1"/>
  <c r="O211" i="1"/>
  <c r="L209" i="30" s="1"/>
  <c r="AN208" i="1"/>
  <c r="O208" i="1"/>
  <c r="AN216" i="1"/>
  <c r="O216" i="1"/>
  <c r="L214" i="30" s="1"/>
  <c r="AT222" i="1"/>
  <c r="AU222" i="1" s="1"/>
  <c r="P222" i="1" s="1"/>
  <c r="Q222" i="1"/>
  <c r="AT179" i="1"/>
  <c r="AU179" i="1" s="1"/>
  <c r="P179" i="1" s="1"/>
  <c r="Q179" i="1"/>
  <c r="BX177" i="30" s="1"/>
  <c r="AT196" i="1"/>
  <c r="AU196" i="1" s="1"/>
  <c r="P196" i="1" s="1"/>
  <c r="Q196" i="1"/>
  <c r="BX194" i="30" s="1"/>
  <c r="AT189" i="1"/>
  <c r="AU189" i="1" s="1"/>
  <c r="P189" i="1" s="1"/>
  <c r="Q189" i="1"/>
  <c r="BX187" i="30" s="1"/>
  <c r="AT212" i="1"/>
  <c r="AU212" i="1" s="1"/>
  <c r="P212" i="1" s="1"/>
  <c r="Q212" i="1"/>
  <c r="BX210" i="30" s="1"/>
  <c r="AN179" i="1"/>
  <c r="O179" i="1"/>
  <c r="L177" i="30" s="1"/>
  <c r="AN189" i="1"/>
  <c r="O189" i="1"/>
  <c r="L187" i="30" s="1"/>
  <c r="AT191" i="1"/>
  <c r="AU191" i="1" s="1"/>
  <c r="P191" i="1" s="1"/>
  <c r="Q191" i="1"/>
  <c r="BX189" i="30" s="1"/>
  <c r="AT211" i="1"/>
  <c r="AU211" i="1" s="1"/>
  <c r="P211" i="1" s="1"/>
  <c r="Q211" i="1"/>
  <c r="BX209" i="30" s="1"/>
  <c r="AN212" i="1"/>
  <c r="O212" i="1"/>
  <c r="L210" i="30" s="1"/>
  <c r="AN225" i="1"/>
  <c r="O225" i="1"/>
  <c r="AN202" i="1"/>
  <c r="AO202" i="1" s="1"/>
  <c r="N202" i="1" s="1"/>
  <c r="O202" i="1"/>
  <c r="L200" i="30" s="1"/>
  <c r="AT224" i="1"/>
  <c r="AU224" i="1" s="1"/>
  <c r="P224" i="1" s="1"/>
  <c r="Q224" i="1"/>
  <c r="BX222" i="30" s="1"/>
  <c r="AT178" i="1"/>
  <c r="AU178" i="1" s="1"/>
  <c r="P178" i="1" s="1"/>
  <c r="Q178" i="1"/>
  <c r="BX176" i="30" s="1"/>
  <c r="AT207" i="1"/>
  <c r="AU207" i="1" s="1"/>
  <c r="P207" i="1" s="1"/>
  <c r="Q207" i="1"/>
  <c r="BX205" i="30" s="1"/>
  <c r="AT188" i="1"/>
  <c r="AU188" i="1" s="1"/>
  <c r="P188" i="1" s="1"/>
  <c r="Q188" i="1"/>
  <c r="BX186" i="30" s="1"/>
  <c r="AT181" i="1"/>
  <c r="AU181" i="1" s="1"/>
  <c r="P181" i="1" s="1"/>
  <c r="Q181" i="1"/>
  <c r="BX179" i="30" s="1"/>
  <c r="AT190" i="1"/>
  <c r="AU190" i="1" s="1"/>
  <c r="P190" i="1" s="1"/>
  <c r="Q190" i="1"/>
  <c r="BX188" i="30" s="1"/>
  <c r="AT197" i="1"/>
  <c r="AU197" i="1" s="1"/>
  <c r="P197" i="1" s="1"/>
  <c r="Q197" i="1"/>
  <c r="BX195" i="30" s="1"/>
  <c r="AN180" i="1"/>
  <c r="O180" i="1"/>
  <c r="L178" i="30" s="1"/>
  <c r="AT206" i="1"/>
  <c r="AU206" i="1" s="1"/>
  <c r="P206" i="1" s="1"/>
  <c r="Q206" i="1"/>
  <c r="BX204" i="30" s="1"/>
  <c r="AT177" i="1"/>
  <c r="AU177" i="1" s="1"/>
  <c r="P177" i="1" s="1"/>
  <c r="Q177" i="1"/>
  <c r="BX175" i="30" s="1"/>
  <c r="AT200" i="1"/>
  <c r="AU200" i="1" s="1"/>
  <c r="P200" i="1" s="1"/>
  <c r="Q200" i="1"/>
  <c r="BX198" i="30" s="1"/>
  <c r="AN213" i="1"/>
  <c r="O213" i="1"/>
  <c r="L211" i="30" s="1"/>
  <c r="AN219" i="1"/>
  <c r="O219" i="1"/>
  <c r="L217" i="30" s="1"/>
  <c r="AN224" i="1"/>
  <c r="O224" i="1"/>
  <c r="L222" i="30" s="1"/>
  <c r="AT219" i="1"/>
  <c r="AU219" i="1" s="1"/>
  <c r="P219" i="1" s="1"/>
  <c r="Q219" i="1"/>
  <c r="BX217" i="30" s="1"/>
  <c r="AT194" i="1"/>
  <c r="AU194" i="1" s="1"/>
  <c r="P194" i="1" s="1"/>
  <c r="Q194" i="1"/>
  <c r="BX192" i="30" s="1"/>
  <c r="AT223" i="1"/>
  <c r="AU223" i="1" s="1"/>
  <c r="P223" i="1" s="1"/>
  <c r="Q223" i="1"/>
  <c r="BX221" i="30" s="1"/>
  <c r="AT182" i="1"/>
  <c r="AU182" i="1" s="1"/>
  <c r="P182" i="1" s="1"/>
  <c r="Q182" i="1"/>
  <c r="BX180" i="30" s="1"/>
  <c r="AN222" i="1"/>
  <c r="O222" i="1"/>
  <c r="L220" i="30" s="1"/>
  <c r="AT198" i="1"/>
  <c r="AU198" i="1" s="1"/>
  <c r="P198" i="1" s="1"/>
  <c r="Q198" i="1"/>
  <c r="BX196" i="30" s="1"/>
  <c r="AN181" i="1"/>
  <c r="O181" i="1"/>
  <c r="L179" i="30" s="1"/>
  <c r="AN199" i="1"/>
  <c r="O199" i="1"/>
  <c r="L197" i="30" s="1"/>
  <c r="AN207" i="1"/>
  <c r="O207" i="1"/>
  <c r="L205" i="30" s="1"/>
  <c r="AN183" i="1"/>
  <c r="AO183" i="1" s="1"/>
  <c r="N183" i="1" s="1"/>
  <c r="O183" i="1"/>
  <c r="L181" i="30" s="1"/>
  <c r="AN220" i="1"/>
  <c r="O220" i="1"/>
  <c r="L218" i="30" s="1"/>
  <c r="AN194" i="1"/>
  <c r="AO194" i="1" s="1"/>
  <c r="N194" i="1" s="1"/>
  <c r="O194" i="1"/>
  <c r="L192" i="30" s="1"/>
  <c r="AT213" i="1"/>
  <c r="AU213" i="1" s="1"/>
  <c r="P213" i="1" s="1"/>
  <c r="Q213" i="1"/>
  <c r="BX211" i="30" s="1"/>
  <c r="AT180" i="1"/>
  <c r="AU180" i="1" s="1"/>
  <c r="P180" i="1" s="1"/>
  <c r="Q180" i="1"/>
  <c r="BX178" i="30" s="1"/>
  <c r="AN214" i="1"/>
  <c r="O214" i="1"/>
  <c r="L212" i="30" s="1"/>
  <c r="AN184" i="1"/>
  <c r="O184" i="1"/>
  <c r="L182" i="30" s="1"/>
  <c r="AT183" i="1"/>
  <c r="AU183" i="1" s="1"/>
  <c r="P183" i="1" s="1"/>
  <c r="Q183" i="1"/>
  <c r="BX181" i="30" s="1"/>
  <c r="AT225" i="1"/>
  <c r="AU225" i="1" s="1"/>
  <c r="P225" i="1" s="1"/>
  <c r="Q225" i="1"/>
  <c r="BX223" i="30" s="1"/>
  <c r="AN201" i="1"/>
  <c r="O201" i="1"/>
  <c r="L199" i="30" s="1"/>
  <c r="AN209" i="1"/>
  <c r="O209" i="1"/>
  <c r="L207" i="30" s="1"/>
  <c r="AT185" i="1"/>
  <c r="AU185" i="1" s="1"/>
  <c r="P185" i="1" s="1"/>
  <c r="Q185" i="1"/>
  <c r="BX183" i="30" s="1"/>
  <c r="AT208" i="1"/>
  <c r="AU208" i="1" s="1"/>
  <c r="P208" i="1" s="1"/>
  <c r="Q208" i="1"/>
  <c r="BX206" i="30" s="1"/>
  <c r="AN221" i="1"/>
  <c r="O221" i="1"/>
  <c r="L219" i="30" s="1"/>
  <c r="AT192" i="1"/>
  <c r="AU192" i="1" s="1"/>
  <c r="P192" i="1" s="1"/>
  <c r="Q192" i="1"/>
  <c r="BX190" i="30" s="1"/>
  <c r="AT220" i="1"/>
  <c r="AU220" i="1" s="1"/>
  <c r="P220" i="1" s="1"/>
  <c r="Q220" i="1"/>
  <c r="BX218" i="30" s="1"/>
  <c r="AT214" i="1"/>
  <c r="AU214" i="1" s="1"/>
  <c r="P214" i="1" s="1"/>
  <c r="Q214" i="1"/>
  <c r="BX212" i="30" s="1"/>
  <c r="AT215" i="1"/>
  <c r="AU215" i="1" s="1"/>
  <c r="P215" i="1" s="1"/>
  <c r="Q215" i="1"/>
  <c r="BX213" i="30" s="1"/>
  <c r="AN223" i="1"/>
  <c r="O223" i="1"/>
  <c r="L221" i="30" s="1"/>
  <c r="AN177" i="1"/>
  <c r="O177" i="1"/>
  <c r="L175" i="30" s="1"/>
  <c r="M175" i="30" s="1"/>
  <c r="AT184" i="1"/>
  <c r="AU184" i="1" s="1"/>
  <c r="P184" i="1" s="1"/>
  <c r="Q184" i="1"/>
  <c r="BX182" i="30" s="1"/>
  <c r="AN191" i="1"/>
  <c r="O191" i="1"/>
  <c r="L189" i="30" s="1"/>
  <c r="AN218" i="1"/>
  <c r="O218" i="1"/>
  <c r="L216" i="30" s="1"/>
  <c r="AN182" i="1"/>
  <c r="O182" i="1"/>
  <c r="L180" i="30" s="1"/>
  <c r="AN193" i="1"/>
  <c r="O193" i="1"/>
  <c r="L191" i="30" s="1"/>
  <c r="AT216" i="1"/>
  <c r="AU216" i="1" s="1"/>
  <c r="P216" i="1" s="1"/>
  <c r="Q216" i="1"/>
  <c r="BX214" i="30" s="1"/>
  <c r="AT217" i="1"/>
  <c r="AU217" i="1" s="1"/>
  <c r="P217" i="1" s="1"/>
  <c r="Q217" i="1"/>
  <c r="BX215" i="30" s="1"/>
  <c r="AI193" i="30"/>
  <c r="AI188" i="30"/>
  <c r="AI189" i="30"/>
  <c r="AI177" i="30"/>
  <c r="AI195" i="30"/>
  <c r="AI196" i="30"/>
  <c r="AI187" i="30"/>
  <c r="AI192" i="30"/>
  <c r="AI190" i="30"/>
  <c r="AI185" i="30"/>
  <c r="AI180" i="30"/>
  <c r="AI176" i="30"/>
  <c r="AI175" i="30"/>
  <c r="AI182" i="30"/>
  <c r="AI181" i="30"/>
  <c r="AI191" i="30"/>
  <c r="AI183" i="30"/>
  <c r="AI179" i="30"/>
  <c r="AI138" i="30"/>
  <c r="AI186" i="30"/>
  <c r="AI178" i="30"/>
  <c r="AI141" i="30"/>
  <c r="AI184" i="30"/>
  <c r="AI130" i="30"/>
  <c r="AI127" i="30"/>
  <c r="AI140" i="30"/>
  <c r="AI133" i="30"/>
  <c r="AI124" i="30"/>
  <c r="AI131" i="30"/>
  <c r="AI126" i="30"/>
  <c r="AI137" i="30"/>
  <c r="AI136" i="30"/>
  <c r="AI135" i="30"/>
  <c r="AI194" i="30"/>
  <c r="AI139" i="30"/>
  <c r="AI132" i="30"/>
  <c r="AI125" i="30"/>
  <c r="AI134" i="30"/>
  <c r="AI83" i="30"/>
  <c r="AI80" i="30"/>
  <c r="AI67" i="30"/>
  <c r="AI128" i="30"/>
  <c r="AI86" i="30"/>
  <c r="AI77" i="30"/>
  <c r="AI70" i="30"/>
  <c r="AI121" i="30"/>
  <c r="AI84" i="30"/>
  <c r="AI79" i="30"/>
  <c r="AI68" i="30"/>
  <c r="AI74" i="30"/>
  <c r="AI73" i="30"/>
  <c r="AI123" i="30"/>
  <c r="AI75" i="30"/>
  <c r="AI85" i="30"/>
  <c r="AI78" i="30"/>
  <c r="AI69" i="30"/>
  <c r="AI120" i="30"/>
  <c r="AI76" i="30"/>
  <c r="AI71" i="30"/>
  <c r="AI66" i="30"/>
  <c r="AI29" i="30"/>
  <c r="AI22" i="30"/>
  <c r="AI13" i="30"/>
  <c r="AI81" i="30"/>
  <c r="AI20" i="30"/>
  <c r="AI15" i="30"/>
  <c r="AI122" i="30"/>
  <c r="AI72" i="30"/>
  <c r="AI65" i="30"/>
  <c r="AI26" i="30"/>
  <c r="AI25" i="30"/>
  <c r="AI10" i="30"/>
  <c r="AI9" i="30"/>
  <c r="AI27" i="30"/>
  <c r="AI24" i="30"/>
  <c r="AI11" i="30"/>
  <c r="AI30" i="30"/>
  <c r="AI21" i="30"/>
  <c r="AI14" i="30"/>
  <c r="AI129" i="30"/>
  <c r="AI82" i="30"/>
  <c r="AI28" i="30"/>
  <c r="AI23" i="30"/>
  <c r="AI12" i="30"/>
  <c r="AI18" i="30"/>
  <c r="AI17" i="30"/>
  <c r="AI16" i="30"/>
  <c r="AI19" i="30"/>
  <c r="EZ11" i="30"/>
  <c r="EJ12" i="30"/>
  <c r="EJ13" i="30"/>
  <c r="AT12" i="1"/>
  <c r="Q85" i="1"/>
  <c r="BX87" i="30" s="1"/>
  <c r="AT85" i="1"/>
  <c r="AU85" i="1" s="1"/>
  <c r="P85" i="1" s="1"/>
  <c r="Q88" i="1"/>
  <c r="BX90" i="30" s="1"/>
  <c r="AT88" i="1"/>
  <c r="AU88" i="1" s="1"/>
  <c r="P88" i="1" s="1"/>
  <c r="Q104" i="1"/>
  <c r="BX106" i="30" s="1"/>
  <c r="AT104" i="1"/>
  <c r="Q102" i="1"/>
  <c r="BX104" i="30" s="1"/>
  <c r="AT102" i="1"/>
  <c r="Q79" i="1"/>
  <c r="BX81" i="30" s="1"/>
  <c r="AT79" i="1"/>
  <c r="AU79" i="1" s="1"/>
  <c r="P79" i="1" s="1"/>
  <c r="Q84" i="1"/>
  <c r="BX86" i="30" s="1"/>
  <c r="AT84" i="1"/>
  <c r="AU84" i="1" s="1"/>
  <c r="P84" i="1" s="1"/>
  <c r="Q73" i="1"/>
  <c r="BX75" i="30" s="1"/>
  <c r="AT73" i="1"/>
  <c r="AU73" i="1" s="1"/>
  <c r="P73" i="1" s="1"/>
  <c r="Q94" i="1"/>
  <c r="BX96" i="30" s="1"/>
  <c r="AT94" i="1"/>
  <c r="AU94" i="1" s="1"/>
  <c r="P94" i="1" s="1"/>
  <c r="Q100" i="1"/>
  <c r="BX102" i="30" s="1"/>
  <c r="AT100" i="1"/>
  <c r="O75" i="1"/>
  <c r="L77" i="30" s="1"/>
  <c r="AN75" i="1"/>
  <c r="AO75" i="1" s="1"/>
  <c r="N75" i="1" s="1"/>
  <c r="O100" i="1"/>
  <c r="L102" i="30" s="1"/>
  <c r="AN100" i="1"/>
  <c r="AO100" i="1" s="1"/>
  <c r="N100" i="1" s="1"/>
  <c r="O88" i="1"/>
  <c r="L90" i="30" s="1"/>
  <c r="AN88" i="1"/>
  <c r="AO88" i="1" s="1"/>
  <c r="N88" i="1" s="1"/>
  <c r="O82" i="1"/>
  <c r="L84" i="30" s="1"/>
  <c r="AN82" i="1"/>
  <c r="AO82" i="1" s="1"/>
  <c r="N82" i="1" s="1"/>
  <c r="O90" i="1"/>
  <c r="L92" i="30" s="1"/>
  <c r="AN90" i="1"/>
  <c r="AO90" i="1" s="1"/>
  <c r="N90" i="1" s="1"/>
  <c r="O64" i="1"/>
  <c r="L66" i="30" s="1"/>
  <c r="AN64" i="1"/>
  <c r="AO64" i="1" s="1"/>
  <c r="N64" i="1" s="1"/>
  <c r="O73" i="1"/>
  <c r="L75" i="30" s="1"/>
  <c r="AN73" i="1"/>
  <c r="AO73" i="1" s="1"/>
  <c r="N73" i="1" s="1"/>
  <c r="O77" i="1"/>
  <c r="L79" i="30" s="1"/>
  <c r="AN77" i="1"/>
  <c r="AO77" i="1" s="1"/>
  <c r="N77" i="1" s="1"/>
  <c r="O65" i="1"/>
  <c r="L67" i="30" s="1"/>
  <c r="AN65" i="1"/>
  <c r="AO65" i="1" s="1"/>
  <c r="N65" i="1" s="1"/>
  <c r="O66" i="1"/>
  <c r="L68" i="30" s="1"/>
  <c r="AN66" i="1"/>
  <c r="AO66" i="1" s="1"/>
  <c r="N66" i="1" s="1"/>
  <c r="O79" i="1"/>
  <c r="L81" i="30" s="1"/>
  <c r="AN79" i="1"/>
  <c r="AO79" i="1" s="1"/>
  <c r="N79" i="1" s="1"/>
  <c r="O71" i="1"/>
  <c r="L73" i="30" s="1"/>
  <c r="AN71" i="1"/>
  <c r="AO71" i="1" s="1"/>
  <c r="N71" i="1" s="1"/>
  <c r="O68" i="1"/>
  <c r="L70" i="30" s="1"/>
  <c r="AN68" i="1"/>
  <c r="AO68" i="1" s="1"/>
  <c r="N68" i="1" s="1"/>
  <c r="O92" i="1"/>
  <c r="L94" i="30" s="1"/>
  <c r="AN92" i="1"/>
  <c r="AO92" i="1" s="1"/>
  <c r="N92" i="1" s="1"/>
  <c r="O94" i="1"/>
  <c r="L96" i="30" s="1"/>
  <c r="AN94" i="1"/>
  <c r="AO94" i="1" s="1"/>
  <c r="N94" i="1" s="1"/>
  <c r="O104" i="1"/>
  <c r="L106" i="30" s="1"/>
  <c r="AN104" i="1"/>
  <c r="AO104" i="1" s="1"/>
  <c r="N104" i="1" s="1"/>
  <c r="O93" i="1"/>
  <c r="L95" i="30" s="1"/>
  <c r="AN93" i="1"/>
  <c r="AO93" i="1" s="1"/>
  <c r="N93" i="1" s="1"/>
  <c r="O72" i="1"/>
  <c r="L74" i="30" s="1"/>
  <c r="AN72" i="1"/>
  <c r="AO72" i="1" s="1"/>
  <c r="N72" i="1" s="1"/>
  <c r="O70" i="1"/>
  <c r="L72" i="30" s="1"/>
  <c r="AN70" i="1"/>
  <c r="AO70" i="1" s="1"/>
  <c r="N70" i="1" s="1"/>
  <c r="O78" i="1"/>
  <c r="L80" i="30" s="1"/>
  <c r="AN78" i="1"/>
  <c r="AO78" i="1" s="1"/>
  <c r="N78" i="1" s="1"/>
  <c r="O91" i="1"/>
  <c r="L93" i="30" s="1"/>
  <c r="AN91" i="1"/>
  <c r="AO91" i="1" s="1"/>
  <c r="N91" i="1" s="1"/>
  <c r="O69" i="1"/>
  <c r="L71" i="30" s="1"/>
  <c r="AN69" i="1"/>
  <c r="AO69" i="1" s="1"/>
  <c r="N69" i="1" s="1"/>
  <c r="O105" i="1"/>
  <c r="L107" i="30" s="1"/>
  <c r="AN105" i="1"/>
  <c r="AO105" i="1" s="1"/>
  <c r="N105" i="1" s="1"/>
  <c r="O67" i="1"/>
  <c r="L69" i="30" s="1"/>
  <c r="AN67" i="1"/>
  <c r="AO67" i="1" s="1"/>
  <c r="N67" i="1" s="1"/>
  <c r="O84" i="1"/>
  <c r="L86" i="30" s="1"/>
  <c r="AN84" i="1"/>
  <c r="AO84" i="1" s="1"/>
  <c r="N84" i="1" s="1"/>
  <c r="O81" i="1"/>
  <c r="L83" i="30" s="1"/>
  <c r="AN81" i="1"/>
  <c r="AO81" i="1" s="1"/>
  <c r="N81" i="1" s="1"/>
  <c r="O95" i="1"/>
  <c r="L97" i="30" s="1"/>
  <c r="AN95" i="1"/>
  <c r="AO95" i="1" s="1"/>
  <c r="N95" i="1" s="1"/>
  <c r="O97" i="1"/>
  <c r="L99" i="30" s="1"/>
  <c r="AN97" i="1"/>
  <c r="AO97" i="1" s="1"/>
  <c r="N97" i="1" s="1"/>
  <c r="O63" i="1"/>
  <c r="L65" i="30" s="1"/>
  <c r="M65" i="30" s="1"/>
  <c r="AN63" i="1"/>
  <c r="AO63" i="1" s="1"/>
  <c r="N63" i="1" s="1"/>
  <c r="O96" i="1"/>
  <c r="L98" i="30" s="1"/>
  <c r="AN96" i="1"/>
  <c r="AO96" i="1" s="1"/>
  <c r="N96" i="1" s="1"/>
  <c r="O85" i="1"/>
  <c r="L87" i="30" s="1"/>
  <c r="AN85" i="1"/>
  <c r="AO85" i="1" s="1"/>
  <c r="N85" i="1" s="1"/>
  <c r="O99" i="1"/>
  <c r="L101" i="30" s="1"/>
  <c r="AN99" i="1"/>
  <c r="AO99" i="1" s="1"/>
  <c r="N99" i="1" s="1"/>
  <c r="O89" i="1"/>
  <c r="L91" i="30" s="1"/>
  <c r="AN89" i="1"/>
  <c r="AO89" i="1" s="1"/>
  <c r="N89" i="1" s="1"/>
  <c r="O83" i="1"/>
  <c r="L85" i="30" s="1"/>
  <c r="AN83" i="1"/>
  <c r="AO83" i="1" s="1"/>
  <c r="N83" i="1" s="1"/>
  <c r="O87" i="1"/>
  <c r="L89" i="30" s="1"/>
  <c r="AN87" i="1"/>
  <c r="AO87" i="1" s="1"/>
  <c r="N87" i="1" s="1"/>
  <c r="O86" i="1"/>
  <c r="L88" i="30" s="1"/>
  <c r="AN86" i="1"/>
  <c r="AO86" i="1" s="1"/>
  <c r="N86" i="1" s="1"/>
  <c r="O80" i="1"/>
  <c r="L82" i="30" s="1"/>
  <c r="AN80" i="1"/>
  <c r="AO80" i="1" s="1"/>
  <c r="N80" i="1" s="1"/>
  <c r="O103" i="1"/>
  <c r="L105" i="30" s="1"/>
  <c r="AN103" i="1"/>
  <c r="AO103" i="1" s="1"/>
  <c r="N103" i="1" s="1"/>
  <c r="O102" i="1"/>
  <c r="L104" i="30" s="1"/>
  <c r="AI104" i="30" s="1"/>
  <c r="AN102" i="1"/>
  <c r="AO102" i="1" s="1"/>
  <c r="N102" i="1" s="1"/>
  <c r="O101" i="1"/>
  <c r="L103" i="30" s="1"/>
  <c r="AN101" i="1"/>
  <c r="AO101" i="1" s="1"/>
  <c r="N101" i="1" s="1"/>
  <c r="O76" i="1"/>
  <c r="L78" i="30" s="1"/>
  <c r="AN76" i="1"/>
  <c r="AO76" i="1" s="1"/>
  <c r="N76" i="1" s="1"/>
  <c r="O74" i="1"/>
  <c r="L76" i="30" s="1"/>
  <c r="AN74" i="1"/>
  <c r="AO74" i="1" s="1"/>
  <c r="N74" i="1" s="1"/>
  <c r="Q81" i="1"/>
  <c r="BX83" i="30" s="1"/>
  <c r="Q97" i="1"/>
  <c r="BX99" i="30" s="1"/>
  <c r="AO130" i="1"/>
  <c r="AO162" i="1"/>
  <c r="N162" i="1" s="1"/>
  <c r="O162" i="1"/>
  <c r="L162" i="30" s="1"/>
  <c r="AO208" i="1"/>
  <c r="N208" i="1" s="1"/>
  <c r="L206" i="30"/>
  <c r="Q77" i="1"/>
  <c r="BX79" i="30" s="1"/>
  <c r="Q107" i="1"/>
  <c r="BX109" i="30" s="1"/>
  <c r="Q82" i="1"/>
  <c r="BX84" i="30" s="1"/>
  <c r="Q96" i="1"/>
  <c r="BX98" i="30" s="1"/>
  <c r="Q98" i="1"/>
  <c r="BX100" i="30" s="1"/>
  <c r="Q71" i="1"/>
  <c r="BX73" i="30" s="1"/>
  <c r="Q126" i="1"/>
  <c r="BX126" i="30" s="1"/>
  <c r="AO120" i="1"/>
  <c r="L120" i="30"/>
  <c r="M120" i="30" s="1"/>
  <c r="AO135" i="1"/>
  <c r="Q127" i="1"/>
  <c r="BX127" i="30" s="1"/>
  <c r="BX220" i="30"/>
  <c r="AO179" i="1"/>
  <c r="N179" i="1" s="1"/>
  <c r="AO189" i="1"/>
  <c r="N189" i="1" s="1"/>
  <c r="AO212" i="1"/>
  <c r="N212" i="1" s="1"/>
  <c r="L223" i="30"/>
  <c r="O106" i="1"/>
  <c r="L108" i="30" s="1"/>
  <c r="AI108" i="30" s="1"/>
  <c r="Q106" i="1"/>
  <c r="BX108" i="30" s="1"/>
  <c r="AO143" i="1"/>
  <c r="N143" i="1" s="1"/>
  <c r="AO188" i="1"/>
  <c r="N188" i="1" s="1"/>
  <c r="Q76" i="1"/>
  <c r="BX78" i="30" s="1"/>
  <c r="O107" i="1"/>
  <c r="L109" i="30" s="1"/>
  <c r="Q78" i="1"/>
  <c r="BX80" i="30" s="1"/>
  <c r="Q93" i="1"/>
  <c r="BX95" i="30" s="1"/>
  <c r="Q109" i="1"/>
  <c r="BX111" i="30" s="1"/>
  <c r="Q112" i="1"/>
  <c r="BX114" i="30" s="1"/>
  <c r="O111" i="1"/>
  <c r="L113" i="30" s="1"/>
  <c r="Q122" i="1"/>
  <c r="BX122" i="30" s="1"/>
  <c r="AO123" i="1"/>
  <c r="N123" i="1" s="1"/>
  <c r="L123" i="30"/>
  <c r="AO152" i="1"/>
  <c r="O167" i="1"/>
  <c r="L167" i="30" s="1"/>
  <c r="O169" i="1"/>
  <c r="L169" i="30" s="1"/>
  <c r="AO180" i="1"/>
  <c r="N180" i="1" s="1"/>
  <c r="AO213" i="1"/>
  <c r="N213" i="1" s="1"/>
  <c r="AO219" i="1"/>
  <c r="N219" i="1" s="1"/>
  <c r="Q80" i="1"/>
  <c r="BX82" i="30" s="1"/>
  <c r="AO151" i="1"/>
  <c r="AO154" i="1"/>
  <c r="L154" i="30"/>
  <c r="AO205" i="1"/>
  <c r="N205" i="1" s="1"/>
  <c r="Q95" i="1"/>
  <c r="BX97" i="30" s="1"/>
  <c r="Q110" i="1"/>
  <c r="BX112" i="30" s="1"/>
  <c r="Q83" i="1"/>
  <c r="BX85" i="30" s="1"/>
  <c r="AO122" i="1"/>
  <c r="L122" i="30"/>
  <c r="O166" i="1"/>
  <c r="L166" i="30" s="1"/>
  <c r="AO127" i="1"/>
  <c r="N127" i="1" s="1"/>
  <c r="L127" i="30"/>
  <c r="AO125" i="1"/>
  <c r="L125" i="30"/>
  <c r="AO138" i="1"/>
  <c r="N138" i="1" s="1"/>
  <c r="AO134" i="1"/>
  <c r="O164" i="1"/>
  <c r="L164" i="30" s="1"/>
  <c r="AO181" i="1"/>
  <c r="N181" i="1" s="1"/>
  <c r="AO199" i="1"/>
  <c r="N199" i="1" s="1"/>
  <c r="AO207" i="1"/>
  <c r="N207" i="1" s="1"/>
  <c r="AO98" i="1"/>
  <c r="N98" i="1" s="1"/>
  <c r="O98" i="1"/>
  <c r="L100" i="30" s="1"/>
  <c r="AO220" i="1"/>
  <c r="N220" i="1" s="1"/>
  <c r="Q70" i="1"/>
  <c r="BX72" i="30" s="1"/>
  <c r="Q67" i="1"/>
  <c r="BX69" i="30" s="1"/>
  <c r="Q72" i="1"/>
  <c r="BX74" i="30" s="1"/>
  <c r="Q74" i="1"/>
  <c r="BX76" i="30" s="1"/>
  <c r="P111" i="1"/>
  <c r="Q111" i="1"/>
  <c r="BX113" i="30" s="1"/>
  <c r="O110" i="1"/>
  <c r="L112" i="30" s="1"/>
  <c r="Q63" i="1"/>
  <c r="BX65" i="30" s="1"/>
  <c r="Q125" i="1"/>
  <c r="BX125" i="30" s="1"/>
  <c r="AO159" i="1"/>
  <c r="N159" i="1" s="1"/>
  <c r="O159" i="1"/>
  <c r="L159" i="30" s="1"/>
  <c r="AO133" i="1"/>
  <c r="AO137" i="1"/>
  <c r="N137" i="1" s="1"/>
  <c r="AO214" i="1"/>
  <c r="N214" i="1" s="1"/>
  <c r="AO184" i="1"/>
  <c r="N184" i="1" s="1"/>
  <c r="AO201" i="1"/>
  <c r="N201" i="1" s="1"/>
  <c r="AO209" i="1"/>
  <c r="N209" i="1" s="1"/>
  <c r="AO221" i="1"/>
  <c r="N221" i="1" s="1"/>
  <c r="O109" i="1"/>
  <c r="L111" i="30" s="1"/>
  <c r="AI111" i="30" s="1"/>
  <c r="O163" i="1"/>
  <c r="L163" i="30" s="1"/>
  <c r="O165" i="1"/>
  <c r="L165" i="30" s="1"/>
  <c r="Q87" i="1"/>
  <c r="BX89" i="30" s="1"/>
  <c r="O112" i="1"/>
  <c r="L114" i="30" s="1"/>
  <c r="P99" i="1"/>
  <c r="Q99" i="1"/>
  <c r="BX101" i="30" s="1"/>
  <c r="Q89" i="1"/>
  <c r="BX91" i="30" s="1"/>
  <c r="O108" i="1"/>
  <c r="L110" i="30" s="1"/>
  <c r="AO150" i="1"/>
  <c r="Q123" i="1"/>
  <c r="BX123" i="30" s="1"/>
  <c r="AO155" i="1"/>
  <c r="L155" i="30"/>
  <c r="Q121" i="1"/>
  <c r="BX121" i="30" s="1"/>
  <c r="AO128" i="1"/>
  <c r="AO141" i="1"/>
  <c r="N141" i="1" s="1"/>
  <c r="AO156" i="1"/>
  <c r="N156" i="1" s="1"/>
  <c r="O156" i="1"/>
  <c r="L156" i="30" s="1"/>
  <c r="AO142" i="1"/>
  <c r="N142" i="1" s="1"/>
  <c r="Q120" i="1"/>
  <c r="BX120" i="30" s="1"/>
  <c r="BY120" i="30" s="1"/>
  <c r="AO148" i="1"/>
  <c r="N148" i="1" s="1"/>
  <c r="AO146" i="1"/>
  <c r="AO177" i="1"/>
  <c r="N177" i="1" s="1"/>
  <c r="AO191" i="1"/>
  <c r="N191" i="1" s="1"/>
  <c r="AO218" i="1"/>
  <c r="N218" i="1" s="1"/>
  <c r="AO226" i="1"/>
  <c r="N226" i="1" s="1"/>
  <c r="O226" i="1"/>
  <c r="L224" i="30" s="1"/>
  <c r="AO182" i="1"/>
  <c r="N182" i="1" s="1"/>
  <c r="AO193" i="1"/>
  <c r="N193" i="1" s="1"/>
  <c r="AO206" i="1"/>
  <c r="N206" i="1" s="1"/>
  <c r="Q108" i="1"/>
  <c r="BX110" i="30" s="1"/>
  <c r="AO132" i="1"/>
  <c r="L132" i="30"/>
  <c r="AO216" i="1"/>
  <c r="N216" i="1" s="1"/>
  <c r="Q64" i="1"/>
  <c r="BX66" i="30" s="1"/>
  <c r="Q65" i="1"/>
  <c r="BX67" i="30" s="1"/>
  <c r="Q86" i="1"/>
  <c r="BX88" i="30" s="1"/>
  <c r="Q75" i="1"/>
  <c r="BX77" i="30" s="1"/>
  <c r="Q90" i="1"/>
  <c r="BX92" i="30" s="1"/>
  <c r="Q92" i="1"/>
  <c r="BX94" i="30" s="1"/>
  <c r="Q68" i="1"/>
  <c r="BX70" i="30" s="1"/>
  <c r="AO140" i="1"/>
  <c r="O168" i="1"/>
  <c r="L168" i="30" s="1"/>
  <c r="AO160" i="1"/>
  <c r="O160" i="1"/>
  <c r="L160" i="30" s="1"/>
  <c r="AO149" i="1"/>
  <c r="AO145" i="1"/>
  <c r="AO147" i="1"/>
  <c r="P154" i="1"/>
  <c r="AO131" i="1"/>
  <c r="AO153" i="1"/>
  <c r="L153" i="30"/>
  <c r="AO178" i="1"/>
  <c r="N178" i="1" s="1"/>
  <c r="AO192" i="1"/>
  <c r="N192" i="1" s="1"/>
  <c r="AO195" i="1"/>
  <c r="N195" i="1" s="1"/>
  <c r="AO215" i="1"/>
  <c r="N215" i="1" s="1"/>
  <c r="Q124" i="1"/>
  <c r="BX124" i="30" s="1"/>
  <c r="Q66" i="1"/>
  <c r="BX68" i="30" s="1"/>
  <c r="P103" i="1"/>
  <c r="Q103" i="1"/>
  <c r="BX105" i="30" s="1"/>
  <c r="P101" i="1"/>
  <c r="Q101" i="1"/>
  <c r="BX103" i="30" s="1"/>
  <c r="Q91" i="1"/>
  <c r="BX93" i="30" s="1"/>
  <c r="P105" i="1"/>
  <c r="Q105" i="1"/>
  <c r="BX107" i="30" s="1"/>
  <c r="Q69" i="1"/>
  <c r="BX71" i="30" s="1"/>
  <c r="AO158" i="1"/>
  <c r="N158" i="1" s="1"/>
  <c r="O158" i="1"/>
  <c r="L158" i="30" s="1"/>
  <c r="AO161" i="1"/>
  <c r="N161" i="1" s="1"/>
  <c r="O161" i="1"/>
  <c r="L161" i="30" s="1"/>
  <c r="AO144" i="1"/>
  <c r="N144" i="1" s="1"/>
  <c r="AO136" i="1"/>
  <c r="L133" i="30"/>
  <c r="AO157" i="1"/>
  <c r="N157" i="1" s="1"/>
  <c r="O157" i="1"/>
  <c r="L157" i="30" s="1"/>
  <c r="AO124" i="1"/>
  <c r="L124" i="30"/>
  <c r="AO121" i="1"/>
  <c r="L121" i="30"/>
  <c r="AO126" i="1"/>
  <c r="L126" i="30"/>
  <c r="AO129" i="1"/>
  <c r="L128" i="30"/>
  <c r="AO200" i="1"/>
  <c r="N200" i="1" s="1"/>
  <c r="AO139" i="1"/>
  <c r="Q226" i="1"/>
  <c r="BX224" i="30" s="1"/>
  <c r="AO185" i="1"/>
  <c r="N185" i="1" s="1"/>
  <c r="AO196" i="1"/>
  <c r="N196" i="1" s="1"/>
  <c r="AO204" i="1"/>
  <c r="N204" i="1" s="1"/>
  <c r="AO217" i="1"/>
  <c r="N217" i="1" s="1"/>
  <c r="AO190" i="1"/>
  <c r="N190" i="1" s="1"/>
  <c r="AO198" i="1"/>
  <c r="N198" i="1" s="1"/>
  <c r="AJ8" i="30"/>
  <c r="Q12" i="1"/>
  <c r="BX15" i="30" s="1"/>
  <c r="Q55" i="1"/>
  <c r="BX58" i="30" s="1"/>
  <c r="Q50" i="1"/>
  <c r="BX53" i="30" s="1"/>
  <c r="P50" i="1"/>
  <c r="P54" i="1"/>
  <c r="Q54" i="1"/>
  <c r="BX57" i="30" s="1"/>
  <c r="Q51" i="1"/>
  <c r="BX54" i="30" s="1"/>
  <c r="P51" i="1"/>
  <c r="P53" i="1"/>
  <c r="Q53" i="1"/>
  <c r="BX56" i="30" s="1"/>
  <c r="Q52" i="1"/>
  <c r="BX55" i="30" s="1"/>
  <c r="P52" i="1"/>
  <c r="P14" i="1"/>
  <c r="Q14" i="1"/>
  <c r="BX17" i="30" s="1"/>
  <c r="P8" i="1"/>
  <c r="Q8" i="1"/>
  <c r="BX11" i="30" s="1"/>
  <c r="P16" i="1"/>
  <c r="Q16" i="1"/>
  <c r="BX19" i="30" s="1"/>
  <c r="P26" i="1"/>
  <c r="Q26" i="1"/>
  <c r="BX29" i="30" s="1"/>
  <c r="P19" i="1"/>
  <c r="Q19" i="1"/>
  <c r="BX22" i="30" s="1"/>
  <c r="P23" i="1"/>
  <c r="Q23" i="1"/>
  <c r="BX26" i="30" s="1"/>
  <c r="P34" i="1"/>
  <c r="Q34" i="1"/>
  <c r="BX37" i="30" s="1"/>
  <c r="P42" i="1"/>
  <c r="Q42" i="1"/>
  <c r="BX45" i="30" s="1"/>
  <c r="P48" i="1"/>
  <c r="Q48" i="1"/>
  <c r="BX51" i="30" s="1"/>
  <c r="P41" i="1"/>
  <c r="Q41" i="1"/>
  <c r="BX44" i="30" s="1"/>
  <c r="P10" i="1"/>
  <c r="Q10" i="1"/>
  <c r="BX13" i="30" s="1"/>
  <c r="Q49" i="1"/>
  <c r="BX52" i="30" s="1"/>
  <c r="P32" i="1"/>
  <c r="Q32" i="1"/>
  <c r="BX35" i="30" s="1"/>
  <c r="P27" i="1"/>
  <c r="Q27" i="1"/>
  <c r="BX30" i="30" s="1"/>
  <c r="P25" i="1"/>
  <c r="Q25" i="1"/>
  <c r="BX28" i="30" s="1"/>
  <c r="P11" i="1"/>
  <c r="Q11" i="1"/>
  <c r="BX14" i="30" s="1"/>
  <c r="P37" i="1"/>
  <c r="Q37" i="1"/>
  <c r="BX40" i="30" s="1"/>
  <c r="P28" i="1"/>
  <c r="Q28" i="1"/>
  <c r="BX31" i="30" s="1"/>
  <c r="P20" i="1"/>
  <c r="Q20" i="1"/>
  <c r="BX23" i="30" s="1"/>
  <c r="P24" i="1"/>
  <c r="Q24" i="1"/>
  <c r="BX27" i="30" s="1"/>
  <c r="P29" i="1"/>
  <c r="Q29" i="1"/>
  <c r="BX32" i="30" s="1"/>
  <c r="P47" i="1"/>
  <c r="Q47" i="1"/>
  <c r="BX50" i="30" s="1"/>
  <c r="P7" i="1"/>
  <c r="Q7" i="1"/>
  <c r="BX10" i="30" s="1"/>
  <c r="P38" i="1"/>
  <c r="Q38" i="1"/>
  <c r="BX41" i="30" s="1"/>
  <c r="P30" i="1"/>
  <c r="Q30" i="1"/>
  <c r="BX33" i="30" s="1"/>
  <c r="P9" i="1"/>
  <c r="Q9" i="1"/>
  <c r="BX12" i="30" s="1"/>
  <c r="P6" i="1"/>
  <c r="Q6" i="1"/>
  <c r="BX9" i="30" s="1"/>
  <c r="BY9" i="30" s="1"/>
  <c r="P44" i="1"/>
  <c r="Q44" i="1"/>
  <c r="BX47" i="30" s="1"/>
  <c r="P45" i="1"/>
  <c r="Q45" i="1"/>
  <c r="BX48" i="30" s="1"/>
  <c r="P31" i="1"/>
  <c r="Q31" i="1"/>
  <c r="BX34" i="30" s="1"/>
  <c r="P39" i="1"/>
  <c r="Q39" i="1"/>
  <c r="BX42" i="30" s="1"/>
  <c r="P43" i="1"/>
  <c r="Q43" i="1"/>
  <c r="BX46" i="30" s="1"/>
  <c r="P18" i="1"/>
  <c r="Q18" i="1"/>
  <c r="BX21" i="30" s="1"/>
  <c r="P21" i="1"/>
  <c r="Q21" i="1"/>
  <c r="BX24" i="30" s="1"/>
  <c r="P13" i="1"/>
  <c r="Q13" i="1"/>
  <c r="BX16" i="30" s="1"/>
  <c r="P36" i="1"/>
  <c r="Q36" i="1"/>
  <c r="BX39" i="30" s="1"/>
  <c r="P46" i="1"/>
  <c r="Q46" i="1"/>
  <c r="BX49" i="30" s="1"/>
  <c r="P33" i="1"/>
  <c r="Q33" i="1"/>
  <c r="BX36" i="30" s="1"/>
  <c r="P15" i="1"/>
  <c r="Q15" i="1"/>
  <c r="BX18" i="30" s="1"/>
  <c r="P40" i="1"/>
  <c r="Q40" i="1"/>
  <c r="BX43" i="30" s="1"/>
  <c r="P17" i="1"/>
  <c r="Q17" i="1"/>
  <c r="BX20" i="30" s="1"/>
  <c r="P22" i="1"/>
  <c r="Q22" i="1"/>
  <c r="BX25" i="30" s="1"/>
  <c r="P35" i="1"/>
  <c r="Q35" i="1"/>
  <c r="BX38" i="30" s="1"/>
  <c r="L139" i="30" l="1"/>
  <c r="L144" i="30"/>
  <c r="L147" i="30"/>
  <c r="O147" i="30" s="1"/>
  <c r="L149" i="30"/>
  <c r="M149" i="30" s="1"/>
  <c r="L150" i="30"/>
  <c r="L131" i="30"/>
  <c r="L148" i="30"/>
  <c r="L136" i="30"/>
  <c r="N136" i="30" s="1"/>
  <c r="L140" i="30"/>
  <c r="L143" i="30"/>
  <c r="P143" i="30" s="1"/>
  <c r="L130" i="30"/>
  <c r="L145" i="30"/>
  <c r="N145" i="30" s="1"/>
  <c r="L129" i="30"/>
  <c r="L146" i="30"/>
  <c r="M146" i="30" s="1"/>
  <c r="L134" i="30"/>
  <c r="L138" i="30"/>
  <c r="P138" i="30" s="1"/>
  <c r="L142" i="30"/>
  <c r="L141" i="30"/>
  <c r="O141" i="30" s="1"/>
  <c r="L137" i="30"/>
  <c r="L151" i="30"/>
  <c r="M151" i="30" s="1"/>
  <c r="L152" i="30"/>
  <c r="L135" i="30"/>
  <c r="M135" i="30" s="1"/>
  <c r="AU102" i="1"/>
  <c r="P102" i="1" s="1"/>
  <c r="AU12" i="1"/>
  <c r="P12" i="1" s="1"/>
  <c r="AU104" i="1"/>
  <c r="P104" i="1" s="1"/>
  <c r="AU100" i="1"/>
  <c r="P100" i="1" s="1"/>
  <c r="AI109" i="30"/>
  <c r="AI100" i="30"/>
  <c r="AI103" i="30"/>
  <c r="AI105" i="30"/>
  <c r="AI101" i="30"/>
  <c r="AI99" i="30"/>
  <c r="AI92" i="30"/>
  <c r="AI106" i="30"/>
  <c r="AI94" i="30"/>
  <c r="AI102" i="30"/>
  <c r="AI202" i="30"/>
  <c r="AI224" i="30"/>
  <c r="AI208" i="30"/>
  <c r="AI222" i="30"/>
  <c r="AI206" i="30"/>
  <c r="AI219" i="30"/>
  <c r="AI205" i="30"/>
  <c r="AI223" i="30"/>
  <c r="AI199" i="30"/>
  <c r="AI212" i="30"/>
  <c r="AI211" i="30"/>
  <c r="AI215" i="30"/>
  <c r="AI217" i="30"/>
  <c r="AI146" i="30"/>
  <c r="AI148" i="30"/>
  <c r="AI155" i="30"/>
  <c r="AI166" i="30"/>
  <c r="AI162" i="30"/>
  <c r="AI163" i="30"/>
  <c r="B21" i="33"/>
  <c r="C21" i="33" s="1"/>
  <c r="B33" i="30"/>
  <c r="K196" i="30"/>
  <c r="AH173" i="30"/>
  <c r="M190" i="30"/>
  <c r="N190" i="30"/>
  <c r="O190" i="30"/>
  <c r="P190" i="30"/>
  <c r="R190" i="30"/>
  <c r="Q190" i="30"/>
  <c r="S190" i="30"/>
  <c r="T190" i="30"/>
  <c r="U190" i="30"/>
  <c r="V190" i="30"/>
  <c r="W190" i="30"/>
  <c r="X190" i="30"/>
  <c r="Y190" i="30"/>
  <c r="Z190" i="30"/>
  <c r="AA190" i="30"/>
  <c r="AB190" i="30"/>
  <c r="K214" i="30"/>
  <c r="AZ173" i="30"/>
  <c r="K199" i="30"/>
  <c r="AK173" i="30"/>
  <c r="BW201" i="30"/>
  <c r="CY173" i="30"/>
  <c r="K179" i="30"/>
  <c r="Q173" i="30"/>
  <c r="M210" i="30"/>
  <c r="N210" i="30"/>
  <c r="O210" i="30"/>
  <c r="P210" i="30"/>
  <c r="R210" i="30"/>
  <c r="Q210" i="30"/>
  <c r="S210" i="30"/>
  <c r="T210" i="30"/>
  <c r="U210" i="30"/>
  <c r="V210" i="30"/>
  <c r="W210" i="30"/>
  <c r="X210" i="30"/>
  <c r="Y210" i="30"/>
  <c r="Z210" i="30"/>
  <c r="AA210" i="30"/>
  <c r="AB210" i="30"/>
  <c r="AC210" i="30"/>
  <c r="AD210" i="30"/>
  <c r="AE210" i="30"/>
  <c r="AF210" i="30"/>
  <c r="AG210" i="30"/>
  <c r="AH210" i="30"/>
  <c r="M202" i="30"/>
  <c r="N202" i="30"/>
  <c r="O202" i="30"/>
  <c r="P202" i="30"/>
  <c r="Q202" i="30"/>
  <c r="R202" i="30"/>
  <c r="S202" i="30"/>
  <c r="T202" i="30"/>
  <c r="U202" i="30"/>
  <c r="V202" i="30"/>
  <c r="W202" i="30"/>
  <c r="X202" i="30"/>
  <c r="Y202" i="30"/>
  <c r="Z202" i="30"/>
  <c r="AA202" i="30"/>
  <c r="AB202" i="30"/>
  <c r="AC202" i="30"/>
  <c r="AD202" i="30"/>
  <c r="AE202" i="30"/>
  <c r="AF202" i="30"/>
  <c r="AG202" i="30"/>
  <c r="AH202" i="30"/>
  <c r="M185" i="30"/>
  <c r="N185" i="30"/>
  <c r="O185" i="30"/>
  <c r="P185" i="30"/>
  <c r="Q185" i="30"/>
  <c r="R185" i="30"/>
  <c r="S185" i="30"/>
  <c r="T185" i="30"/>
  <c r="U185" i="30"/>
  <c r="V185" i="30"/>
  <c r="W185" i="30"/>
  <c r="BW208" i="30"/>
  <c r="DF173" i="30"/>
  <c r="BW184" i="30"/>
  <c r="CH173" i="30"/>
  <c r="BW199" i="30"/>
  <c r="CW173" i="30"/>
  <c r="K213" i="30"/>
  <c r="AY173" i="30"/>
  <c r="K193" i="30"/>
  <c r="AE173" i="30"/>
  <c r="K190" i="30"/>
  <c r="AB173" i="30"/>
  <c r="BW216" i="30"/>
  <c r="DN173" i="30"/>
  <c r="BW203" i="30"/>
  <c r="DA173" i="30"/>
  <c r="BW214" i="30"/>
  <c r="DL173" i="30"/>
  <c r="K180" i="30"/>
  <c r="R173" i="30"/>
  <c r="K216" i="30"/>
  <c r="BB173" i="30"/>
  <c r="BW182" i="30"/>
  <c r="CF173" i="30"/>
  <c r="BW200" i="30"/>
  <c r="CX173" i="30"/>
  <c r="M207" i="30"/>
  <c r="N207" i="30"/>
  <c r="O207" i="30"/>
  <c r="P207" i="30"/>
  <c r="R207" i="30"/>
  <c r="Q207" i="30"/>
  <c r="S207" i="30"/>
  <c r="T207" i="30"/>
  <c r="U207" i="30"/>
  <c r="V207" i="30"/>
  <c r="W207" i="30"/>
  <c r="X207" i="30"/>
  <c r="Y207" i="30"/>
  <c r="Z207" i="30"/>
  <c r="AA207" i="30"/>
  <c r="AB207" i="30"/>
  <c r="AC207" i="30"/>
  <c r="AD207" i="30"/>
  <c r="AE207" i="30"/>
  <c r="AF207" i="30"/>
  <c r="AG207" i="30"/>
  <c r="AH207" i="30"/>
  <c r="K182" i="30"/>
  <c r="T173" i="30"/>
  <c r="BW211" i="30"/>
  <c r="DI173" i="30"/>
  <c r="M218" i="30"/>
  <c r="N218" i="30"/>
  <c r="O218" i="30"/>
  <c r="P218" i="30"/>
  <c r="Q218" i="30"/>
  <c r="R218" i="30"/>
  <c r="S218" i="30"/>
  <c r="T218" i="30"/>
  <c r="U218" i="30"/>
  <c r="V218" i="30"/>
  <c r="W218" i="30"/>
  <c r="X218" i="30"/>
  <c r="Y218" i="30"/>
  <c r="Z218" i="30"/>
  <c r="AA218" i="30"/>
  <c r="AB218" i="30"/>
  <c r="AC218" i="30"/>
  <c r="AD218" i="30"/>
  <c r="AE218" i="30"/>
  <c r="AF218" i="30"/>
  <c r="AG218" i="30"/>
  <c r="AH218" i="30"/>
  <c r="M181" i="30"/>
  <c r="N181" i="30"/>
  <c r="O181" i="30"/>
  <c r="P181" i="30"/>
  <c r="R181" i="30"/>
  <c r="Q181" i="30"/>
  <c r="S181" i="30"/>
  <c r="M197" i="30"/>
  <c r="N197" i="30"/>
  <c r="O197" i="30"/>
  <c r="P197" i="30"/>
  <c r="R197" i="30"/>
  <c r="Q197" i="30"/>
  <c r="S197" i="30"/>
  <c r="T197" i="30"/>
  <c r="U197" i="30"/>
  <c r="V197" i="30"/>
  <c r="W197" i="30"/>
  <c r="X197" i="30"/>
  <c r="Y197" i="30"/>
  <c r="Z197" i="30"/>
  <c r="AA197" i="30"/>
  <c r="AB197" i="30"/>
  <c r="AC197" i="30"/>
  <c r="AD197" i="30"/>
  <c r="AE197" i="30"/>
  <c r="AF197" i="30"/>
  <c r="AG197" i="30"/>
  <c r="AH197" i="30"/>
  <c r="BW180" i="30"/>
  <c r="CD173" i="30"/>
  <c r="BW192" i="30"/>
  <c r="CP173" i="30"/>
  <c r="M203" i="30"/>
  <c r="N203" i="30"/>
  <c r="O203" i="30"/>
  <c r="P203" i="30"/>
  <c r="R203" i="30"/>
  <c r="Q203" i="30"/>
  <c r="S203" i="30"/>
  <c r="T203" i="30"/>
  <c r="U203" i="30"/>
  <c r="V203" i="30"/>
  <c r="W203" i="30"/>
  <c r="X203" i="30"/>
  <c r="Y203" i="30"/>
  <c r="Z203" i="30"/>
  <c r="AA203" i="30"/>
  <c r="AB203" i="30"/>
  <c r="AC203" i="30"/>
  <c r="AD203" i="30"/>
  <c r="AE203" i="30"/>
  <c r="AF203" i="30"/>
  <c r="AG203" i="30"/>
  <c r="AH203" i="30"/>
  <c r="K217" i="30"/>
  <c r="BC173" i="30"/>
  <c r="BW198" i="30"/>
  <c r="CV173" i="30"/>
  <c r="BW204" i="30"/>
  <c r="DB173" i="30"/>
  <c r="BW195" i="30"/>
  <c r="CS173" i="30"/>
  <c r="BW179" i="30"/>
  <c r="CC173" i="30"/>
  <c r="BW205" i="30"/>
  <c r="DC173" i="30"/>
  <c r="M209" i="30"/>
  <c r="N209" i="30"/>
  <c r="O209" i="30"/>
  <c r="P209" i="30"/>
  <c r="R209" i="30"/>
  <c r="Q209" i="30"/>
  <c r="S209" i="30"/>
  <c r="T209" i="30"/>
  <c r="U209" i="30"/>
  <c r="V209" i="30"/>
  <c r="W209" i="30"/>
  <c r="X209" i="30"/>
  <c r="Y209" i="30"/>
  <c r="Z209" i="30"/>
  <c r="AA209" i="30"/>
  <c r="AB209" i="30"/>
  <c r="AC209" i="30"/>
  <c r="AD209" i="30"/>
  <c r="AE209" i="30"/>
  <c r="AF209" i="30"/>
  <c r="AG209" i="30"/>
  <c r="AH209" i="30"/>
  <c r="M192" i="30"/>
  <c r="N192" i="30"/>
  <c r="O192" i="30"/>
  <c r="P192" i="30"/>
  <c r="R192" i="30"/>
  <c r="Q192" i="30"/>
  <c r="S192" i="30"/>
  <c r="T192" i="30"/>
  <c r="U192" i="30"/>
  <c r="V192" i="30"/>
  <c r="W192" i="30"/>
  <c r="X192" i="30"/>
  <c r="Y192" i="30"/>
  <c r="Z192" i="30"/>
  <c r="AA192" i="30"/>
  <c r="AB192" i="30"/>
  <c r="AC192" i="30"/>
  <c r="AD192" i="30"/>
  <c r="K210" i="30"/>
  <c r="AV173" i="30"/>
  <c r="BW189" i="30"/>
  <c r="CM173" i="30"/>
  <c r="K177" i="30"/>
  <c r="O173" i="30"/>
  <c r="BW187" i="30"/>
  <c r="CK173" i="30"/>
  <c r="BW177" i="30"/>
  <c r="CA173" i="30"/>
  <c r="M222" i="30"/>
  <c r="N222" i="30"/>
  <c r="O222" i="30"/>
  <c r="P222" i="30"/>
  <c r="R222" i="30"/>
  <c r="Q222" i="30"/>
  <c r="S222" i="30"/>
  <c r="T222" i="30"/>
  <c r="U222" i="30"/>
  <c r="V222" i="30"/>
  <c r="W222" i="30"/>
  <c r="X222" i="30"/>
  <c r="Y222" i="30"/>
  <c r="Z222" i="30"/>
  <c r="AA222" i="30"/>
  <c r="AB222" i="30"/>
  <c r="AC222" i="30"/>
  <c r="AD222" i="30"/>
  <c r="AE222" i="30"/>
  <c r="AF222" i="30"/>
  <c r="AG222" i="30"/>
  <c r="AH222" i="30"/>
  <c r="K184" i="30"/>
  <c r="V173" i="30"/>
  <c r="AI203" i="30"/>
  <c r="AI197" i="30"/>
  <c r="AI218" i="30"/>
  <c r="AI207" i="30"/>
  <c r="K194" i="30"/>
  <c r="AF173" i="30"/>
  <c r="M213" i="30"/>
  <c r="N213" i="30"/>
  <c r="O213" i="30"/>
  <c r="P213" i="30"/>
  <c r="Q213" i="30"/>
  <c r="R213" i="30"/>
  <c r="S213" i="30"/>
  <c r="T213" i="30"/>
  <c r="U213" i="30"/>
  <c r="V213" i="30"/>
  <c r="W213" i="30"/>
  <c r="X213" i="30"/>
  <c r="Y213" i="30"/>
  <c r="Z213" i="30"/>
  <c r="AA213" i="30"/>
  <c r="AB213" i="30"/>
  <c r="AC213" i="30"/>
  <c r="AD213" i="30"/>
  <c r="AE213" i="30"/>
  <c r="AF213" i="30"/>
  <c r="AG213" i="30"/>
  <c r="AH213" i="30"/>
  <c r="M180" i="30"/>
  <c r="N180" i="30"/>
  <c r="O180" i="30"/>
  <c r="P180" i="30"/>
  <c r="R180" i="30"/>
  <c r="Q180" i="30"/>
  <c r="M221" i="30"/>
  <c r="N221" i="30"/>
  <c r="O221" i="30"/>
  <c r="P221" i="30"/>
  <c r="Q221" i="30"/>
  <c r="R221" i="30"/>
  <c r="S221" i="30"/>
  <c r="T221" i="30"/>
  <c r="U221" i="30"/>
  <c r="V221" i="30"/>
  <c r="W221" i="30"/>
  <c r="X221" i="30"/>
  <c r="Y221" i="30"/>
  <c r="Z221" i="30"/>
  <c r="AA221" i="30"/>
  <c r="AB221" i="30"/>
  <c r="AC221" i="30"/>
  <c r="AD221" i="30"/>
  <c r="AE221" i="30"/>
  <c r="AF221" i="30"/>
  <c r="AG221" i="30"/>
  <c r="AH221" i="30"/>
  <c r="K219" i="30"/>
  <c r="BE173" i="30"/>
  <c r="K205" i="30"/>
  <c r="AQ173" i="30"/>
  <c r="AI210" i="30"/>
  <c r="M200" i="30"/>
  <c r="N200" i="30"/>
  <c r="O200" i="30"/>
  <c r="P200" i="30"/>
  <c r="R200" i="30"/>
  <c r="Q200" i="30"/>
  <c r="S200" i="30"/>
  <c r="T200" i="30"/>
  <c r="U200" i="30"/>
  <c r="V200" i="30"/>
  <c r="W200" i="30"/>
  <c r="X200" i="30"/>
  <c r="Y200" i="30"/>
  <c r="Z200" i="30"/>
  <c r="AA200" i="30"/>
  <c r="AB200" i="30"/>
  <c r="AC200" i="30"/>
  <c r="AD200" i="30"/>
  <c r="AE200" i="30"/>
  <c r="AF200" i="30"/>
  <c r="AG200" i="30"/>
  <c r="AH200" i="30"/>
  <c r="K200" i="30"/>
  <c r="AL173" i="30"/>
  <c r="K188" i="30"/>
  <c r="Z173" i="30"/>
  <c r="K202" i="30"/>
  <c r="AN173" i="30"/>
  <c r="K185" i="30"/>
  <c r="W173" i="30"/>
  <c r="M198" i="30"/>
  <c r="N198" i="30"/>
  <c r="O198" i="30"/>
  <c r="P198" i="30"/>
  <c r="R198" i="30"/>
  <c r="Q198" i="30"/>
  <c r="S198" i="30"/>
  <c r="T198" i="30"/>
  <c r="U198" i="30"/>
  <c r="V198" i="30"/>
  <c r="W198" i="30"/>
  <c r="X198" i="30"/>
  <c r="Y198" i="30"/>
  <c r="Z198" i="30"/>
  <c r="AA198" i="30"/>
  <c r="AB198" i="30"/>
  <c r="AC198" i="30"/>
  <c r="AD198" i="30"/>
  <c r="AE198" i="30"/>
  <c r="AF198" i="30"/>
  <c r="AG198" i="30"/>
  <c r="AH198" i="30"/>
  <c r="M201" i="30"/>
  <c r="N201" i="30"/>
  <c r="O201" i="30"/>
  <c r="P201" i="30"/>
  <c r="Q201" i="30"/>
  <c r="R201" i="30"/>
  <c r="S201" i="30"/>
  <c r="T201" i="30"/>
  <c r="U201" i="30"/>
  <c r="V201" i="30"/>
  <c r="W201" i="30"/>
  <c r="X201" i="30"/>
  <c r="Y201" i="30"/>
  <c r="Z201" i="30"/>
  <c r="AA201" i="30"/>
  <c r="AB201" i="30"/>
  <c r="AC201" i="30"/>
  <c r="AD201" i="30"/>
  <c r="AE201" i="30"/>
  <c r="AF201" i="30"/>
  <c r="AG201" i="30"/>
  <c r="AH201" i="30"/>
  <c r="M208" i="30"/>
  <c r="N208" i="30"/>
  <c r="O208" i="30"/>
  <c r="P208" i="30"/>
  <c r="R208" i="30"/>
  <c r="Q208" i="30"/>
  <c r="S208" i="30"/>
  <c r="T208" i="30"/>
  <c r="U208" i="30"/>
  <c r="V208" i="30"/>
  <c r="W208" i="30"/>
  <c r="X208" i="30"/>
  <c r="Y208" i="30"/>
  <c r="Z208" i="30"/>
  <c r="AA208" i="30"/>
  <c r="AB208" i="30"/>
  <c r="AC208" i="30"/>
  <c r="AD208" i="30"/>
  <c r="AE208" i="30"/>
  <c r="AF208" i="30"/>
  <c r="AG208" i="30"/>
  <c r="AH208" i="30"/>
  <c r="M176" i="30"/>
  <c r="N176" i="30"/>
  <c r="BW202" i="30"/>
  <c r="CZ173" i="30"/>
  <c r="M204" i="30"/>
  <c r="N204" i="30"/>
  <c r="O204" i="30"/>
  <c r="P204" i="30"/>
  <c r="R204" i="30"/>
  <c r="Q204" i="30"/>
  <c r="S204" i="30"/>
  <c r="T204" i="30"/>
  <c r="U204" i="30"/>
  <c r="V204" i="30"/>
  <c r="W204" i="30"/>
  <c r="X204" i="30"/>
  <c r="Y204" i="30"/>
  <c r="Z204" i="30"/>
  <c r="AA204" i="30"/>
  <c r="AB204" i="30"/>
  <c r="AC204" i="30"/>
  <c r="AD204" i="30"/>
  <c r="AE204" i="30"/>
  <c r="AF204" i="30"/>
  <c r="AG204" i="30"/>
  <c r="AH204" i="30"/>
  <c r="M191" i="30"/>
  <c r="N191" i="30"/>
  <c r="O191" i="30"/>
  <c r="P191" i="30"/>
  <c r="R191" i="30"/>
  <c r="Q191" i="30"/>
  <c r="S191" i="30"/>
  <c r="T191" i="30"/>
  <c r="U191" i="30"/>
  <c r="V191" i="30"/>
  <c r="W191" i="30"/>
  <c r="X191" i="30"/>
  <c r="Y191" i="30"/>
  <c r="Z191" i="30"/>
  <c r="AA191" i="30"/>
  <c r="AB191" i="30"/>
  <c r="AC191" i="30"/>
  <c r="M224" i="30"/>
  <c r="N224" i="30"/>
  <c r="O224" i="30"/>
  <c r="P224" i="30"/>
  <c r="R224" i="30"/>
  <c r="Q224" i="30"/>
  <c r="S224" i="30"/>
  <c r="T224" i="30"/>
  <c r="U224" i="30"/>
  <c r="V224" i="30"/>
  <c r="W224" i="30"/>
  <c r="X224" i="30"/>
  <c r="Y224" i="30"/>
  <c r="Z224" i="30"/>
  <c r="AA224" i="30"/>
  <c r="AB224" i="30"/>
  <c r="AC224" i="30"/>
  <c r="AD224" i="30"/>
  <c r="AE224" i="30"/>
  <c r="AF224" i="30"/>
  <c r="AG224" i="30"/>
  <c r="AH224" i="30"/>
  <c r="M189" i="30"/>
  <c r="N189" i="30"/>
  <c r="O189" i="30"/>
  <c r="P189" i="30"/>
  <c r="R189" i="30"/>
  <c r="Q189" i="30"/>
  <c r="S189" i="30"/>
  <c r="T189" i="30"/>
  <c r="U189" i="30"/>
  <c r="V189" i="30"/>
  <c r="W189" i="30"/>
  <c r="X189" i="30"/>
  <c r="Y189" i="30"/>
  <c r="Z189" i="30"/>
  <c r="AA189" i="30"/>
  <c r="BW212" i="30"/>
  <c r="DJ173" i="30"/>
  <c r="M195" i="30"/>
  <c r="N195" i="30"/>
  <c r="O195" i="30"/>
  <c r="P195" i="30"/>
  <c r="R195" i="30"/>
  <c r="Q195" i="30"/>
  <c r="S195" i="30"/>
  <c r="T195" i="30"/>
  <c r="U195" i="30"/>
  <c r="V195" i="30"/>
  <c r="W195" i="30"/>
  <c r="X195" i="30"/>
  <c r="Y195" i="30"/>
  <c r="Z195" i="30"/>
  <c r="AA195" i="30"/>
  <c r="AB195" i="30"/>
  <c r="AC195" i="30"/>
  <c r="AD195" i="30"/>
  <c r="AE195" i="30"/>
  <c r="AF195" i="30"/>
  <c r="AG195" i="30"/>
  <c r="BW207" i="30"/>
  <c r="DE173" i="30"/>
  <c r="BW206" i="30"/>
  <c r="DD173" i="30"/>
  <c r="K207" i="30"/>
  <c r="AS173" i="30"/>
  <c r="M212" i="30"/>
  <c r="N212" i="30"/>
  <c r="O212" i="30"/>
  <c r="P212" i="30"/>
  <c r="Q212" i="30"/>
  <c r="R212" i="30"/>
  <c r="S212" i="30"/>
  <c r="T212" i="30"/>
  <c r="U212" i="30"/>
  <c r="V212" i="30"/>
  <c r="W212" i="30"/>
  <c r="X212" i="30"/>
  <c r="Y212" i="30"/>
  <c r="Z212" i="30"/>
  <c r="AA212" i="30"/>
  <c r="AB212" i="30"/>
  <c r="AC212" i="30"/>
  <c r="AD212" i="30"/>
  <c r="AE212" i="30"/>
  <c r="AF212" i="30"/>
  <c r="AG212" i="30"/>
  <c r="AH212" i="30"/>
  <c r="K218" i="30"/>
  <c r="BD173" i="30"/>
  <c r="K181" i="30"/>
  <c r="S173" i="30"/>
  <c r="K197" i="30"/>
  <c r="AI173" i="30"/>
  <c r="BW196" i="30"/>
  <c r="CT173" i="30"/>
  <c r="K203" i="30"/>
  <c r="AO173" i="30"/>
  <c r="M211" i="30"/>
  <c r="N211" i="30"/>
  <c r="O211" i="30"/>
  <c r="P211" i="30"/>
  <c r="R211" i="30"/>
  <c r="Q211" i="30"/>
  <c r="S211" i="30"/>
  <c r="T211" i="30"/>
  <c r="U211" i="30"/>
  <c r="V211" i="30"/>
  <c r="W211" i="30"/>
  <c r="X211" i="30"/>
  <c r="Y211" i="30"/>
  <c r="Z211" i="30"/>
  <c r="AA211" i="30"/>
  <c r="AB211" i="30"/>
  <c r="AC211" i="30"/>
  <c r="AD211" i="30"/>
  <c r="AE211" i="30"/>
  <c r="AF211" i="30"/>
  <c r="AG211" i="30"/>
  <c r="AH211" i="30"/>
  <c r="M178" i="30"/>
  <c r="N178" i="30"/>
  <c r="O178" i="30"/>
  <c r="P178" i="30"/>
  <c r="K209" i="30"/>
  <c r="AU173" i="30"/>
  <c r="K192" i="30"/>
  <c r="AD173" i="30"/>
  <c r="M187" i="30"/>
  <c r="N187" i="30"/>
  <c r="O187" i="30"/>
  <c r="P187" i="30"/>
  <c r="R187" i="30"/>
  <c r="Q187" i="30"/>
  <c r="S187" i="30"/>
  <c r="T187" i="30"/>
  <c r="U187" i="30"/>
  <c r="V187" i="30"/>
  <c r="W187" i="30"/>
  <c r="X187" i="30"/>
  <c r="Y187" i="30"/>
  <c r="M206" i="30"/>
  <c r="N206" i="30"/>
  <c r="O206" i="30"/>
  <c r="P206" i="30"/>
  <c r="Q206" i="30"/>
  <c r="R206" i="30"/>
  <c r="S206" i="30"/>
  <c r="T206" i="30"/>
  <c r="U206" i="30"/>
  <c r="V206" i="30"/>
  <c r="W206" i="30"/>
  <c r="X206" i="30"/>
  <c r="Y206" i="30"/>
  <c r="Z206" i="30"/>
  <c r="AA206" i="30"/>
  <c r="AB206" i="30"/>
  <c r="AC206" i="30"/>
  <c r="AD206" i="30"/>
  <c r="AE206" i="30"/>
  <c r="AF206" i="30"/>
  <c r="AG206" i="30"/>
  <c r="AH206" i="30"/>
  <c r="AI209" i="30"/>
  <c r="AI221" i="30"/>
  <c r="AI200" i="30"/>
  <c r="K215" i="30"/>
  <c r="BA173" i="30"/>
  <c r="K183" i="30"/>
  <c r="U173" i="30"/>
  <c r="M193" i="30"/>
  <c r="N193" i="30"/>
  <c r="O193" i="30"/>
  <c r="P193" i="30"/>
  <c r="Q193" i="30"/>
  <c r="R193" i="30"/>
  <c r="S193" i="30"/>
  <c r="T193" i="30"/>
  <c r="U193" i="30"/>
  <c r="V193" i="30"/>
  <c r="W193" i="30"/>
  <c r="X193" i="30"/>
  <c r="Y193" i="30"/>
  <c r="Z193" i="30"/>
  <c r="AA193" i="30"/>
  <c r="AB193" i="30"/>
  <c r="AC193" i="30"/>
  <c r="AD193" i="30"/>
  <c r="AE193" i="30"/>
  <c r="M216" i="30"/>
  <c r="N216" i="30"/>
  <c r="O216" i="30"/>
  <c r="P216" i="30"/>
  <c r="Q216" i="30"/>
  <c r="R216" i="30"/>
  <c r="S216" i="30"/>
  <c r="T216" i="30"/>
  <c r="U216" i="30"/>
  <c r="V216" i="30"/>
  <c r="W216" i="30"/>
  <c r="X216" i="30"/>
  <c r="Y216" i="30"/>
  <c r="Z216" i="30"/>
  <c r="AA216" i="30"/>
  <c r="AB216" i="30"/>
  <c r="AC216" i="30"/>
  <c r="AD216" i="30"/>
  <c r="AE216" i="30"/>
  <c r="AF216" i="30"/>
  <c r="AG216" i="30"/>
  <c r="AH216" i="30"/>
  <c r="BW213" i="30"/>
  <c r="DK173" i="30"/>
  <c r="BW183" i="30"/>
  <c r="CG173" i="30"/>
  <c r="M182" i="30"/>
  <c r="N182" i="30"/>
  <c r="O182" i="30"/>
  <c r="P182" i="30"/>
  <c r="R182" i="30"/>
  <c r="Q182" i="30"/>
  <c r="S182" i="30"/>
  <c r="T182" i="30"/>
  <c r="BW215" i="30"/>
  <c r="DM173" i="30"/>
  <c r="M217" i="30"/>
  <c r="N217" i="30"/>
  <c r="O217" i="30"/>
  <c r="P217" i="30"/>
  <c r="R217" i="30"/>
  <c r="Q217" i="30"/>
  <c r="S217" i="30"/>
  <c r="T217" i="30"/>
  <c r="U217" i="30"/>
  <c r="V217" i="30"/>
  <c r="W217" i="30"/>
  <c r="X217" i="30"/>
  <c r="Y217" i="30"/>
  <c r="Z217" i="30"/>
  <c r="AA217" i="30"/>
  <c r="AB217" i="30"/>
  <c r="AC217" i="30"/>
  <c r="AD217" i="30"/>
  <c r="AE217" i="30"/>
  <c r="AF217" i="30"/>
  <c r="AG217" i="30"/>
  <c r="AH217" i="30"/>
  <c r="K186" i="30"/>
  <c r="X173" i="30"/>
  <c r="M177" i="30"/>
  <c r="N177" i="30"/>
  <c r="O177" i="30"/>
  <c r="M184" i="30"/>
  <c r="N184" i="30"/>
  <c r="O184" i="30"/>
  <c r="P184" i="30"/>
  <c r="Q184" i="30"/>
  <c r="R184" i="30"/>
  <c r="S184" i="30"/>
  <c r="T184" i="30"/>
  <c r="U184" i="30"/>
  <c r="V184" i="30"/>
  <c r="M188" i="30"/>
  <c r="N188" i="30"/>
  <c r="O188" i="30"/>
  <c r="P188" i="30"/>
  <c r="Q188" i="30"/>
  <c r="R188" i="30"/>
  <c r="S188" i="30"/>
  <c r="T188" i="30"/>
  <c r="U188" i="30"/>
  <c r="V188" i="30"/>
  <c r="W188" i="30"/>
  <c r="X188" i="30"/>
  <c r="Y188" i="30"/>
  <c r="Z188" i="30"/>
  <c r="M196" i="30"/>
  <c r="N196" i="30"/>
  <c r="O196" i="30"/>
  <c r="P196" i="30"/>
  <c r="R196" i="30"/>
  <c r="Q196" i="30"/>
  <c r="S196" i="30"/>
  <c r="T196" i="30"/>
  <c r="U196" i="30"/>
  <c r="V196" i="30"/>
  <c r="W196" i="30"/>
  <c r="X196" i="30"/>
  <c r="Y196" i="30"/>
  <c r="Z196" i="30"/>
  <c r="AA196" i="30"/>
  <c r="AB196" i="30"/>
  <c r="AC196" i="30"/>
  <c r="AD196" i="30"/>
  <c r="AE196" i="30"/>
  <c r="AF196" i="30"/>
  <c r="AG196" i="30"/>
  <c r="AH196" i="30"/>
  <c r="M215" i="30"/>
  <c r="N215" i="30"/>
  <c r="O215" i="30"/>
  <c r="P215" i="30"/>
  <c r="R215" i="30"/>
  <c r="Q215" i="30"/>
  <c r="S215" i="30"/>
  <c r="T215" i="30"/>
  <c r="U215" i="30"/>
  <c r="V215" i="30"/>
  <c r="W215" i="30"/>
  <c r="X215" i="30"/>
  <c r="Y215" i="30"/>
  <c r="Z215" i="30"/>
  <c r="AA215" i="30"/>
  <c r="AB215" i="30"/>
  <c r="AC215" i="30"/>
  <c r="AD215" i="30"/>
  <c r="AE215" i="30"/>
  <c r="AF215" i="30"/>
  <c r="AG215" i="30"/>
  <c r="AH215" i="30"/>
  <c r="M194" i="30"/>
  <c r="N194" i="30"/>
  <c r="O194" i="30"/>
  <c r="P194" i="30"/>
  <c r="Q194" i="30"/>
  <c r="R194" i="30"/>
  <c r="S194" i="30"/>
  <c r="T194" i="30"/>
  <c r="U194" i="30"/>
  <c r="V194" i="30"/>
  <c r="W194" i="30"/>
  <c r="X194" i="30"/>
  <c r="Y194" i="30"/>
  <c r="Z194" i="30"/>
  <c r="AA194" i="30"/>
  <c r="AB194" i="30"/>
  <c r="AC194" i="30"/>
  <c r="AD194" i="30"/>
  <c r="AE194" i="30"/>
  <c r="AF194" i="30"/>
  <c r="M183" i="30"/>
  <c r="N183" i="30"/>
  <c r="O183" i="30"/>
  <c r="P183" i="30"/>
  <c r="Q183" i="30"/>
  <c r="R183" i="30"/>
  <c r="S183" i="30"/>
  <c r="T183" i="30"/>
  <c r="U183" i="30"/>
  <c r="BW193" i="30"/>
  <c r="CQ173" i="30"/>
  <c r="K198" i="30"/>
  <c r="AJ173" i="30"/>
  <c r="BW185" i="30"/>
  <c r="CI173" i="30"/>
  <c r="BW191" i="30"/>
  <c r="CO173" i="30"/>
  <c r="K201" i="30"/>
  <c r="AM173" i="30"/>
  <c r="K208" i="30"/>
  <c r="AT173" i="30"/>
  <c r="K176" i="30"/>
  <c r="N173" i="30"/>
  <c r="BW197" i="30"/>
  <c r="CU173" i="30"/>
  <c r="M214" i="30"/>
  <c r="N214" i="30"/>
  <c r="O214" i="30"/>
  <c r="P214" i="30"/>
  <c r="Q214" i="30"/>
  <c r="R214" i="30"/>
  <c r="S214" i="30"/>
  <c r="T214" i="30"/>
  <c r="U214" i="30"/>
  <c r="V214" i="30"/>
  <c r="W214" i="30"/>
  <c r="X214" i="30"/>
  <c r="Y214" i="30"/>
  <c r="Z214" i="30"/>
  <c r="AA214" i="30"/>
  <c r="AB214" i="30"/>
  <c r="AC214" i="30"/>
  <c r="AD214" i="30"/>
  <c r="AE214" i="30"/>
  <c r="AF214" i="30"/>
  <c r="AG214" i="30"/>
  <c r="AH214" i="30"/>
  <c r="K204" i="30"/>
  <c r="AP173" i="30"/>
  <c r="K191" i="30"/>
  <c r="AC173" i="30"/>
  <c r="K224" i="30"/>
  <c r="BJ173" i="30"/>
  <c r="K189" i="30"/>
  <c r="AA173" i="30"/>
  <c r="M173" i="30"/>
  <c r="K175" i="30"/>
  <c r="K195" i="30"/>
  <c r="AG173" i="30"/>
  <c r="M219" i="30"/>
  <c r="N219" i="30"/>
  <c r="O219" i="30"/>
  <c r="P219" i="30"/>
  <c r="Q219" i="30"/>
  <c r="R219" i="30"/>
  <c r="S219" i="30"/>
  <c r="T219" i="30"/>
  <c r="U219" i="30"/>
  <c r="V219" i="30"/>
  <c r="W219" i="30"/>
  <c r="X219" i="30"/>
  <c r="Y219" i="30"/>
  <c r="Z219" i="30"/>
  <c r="AA219" i="30"/>
  <c r="AB219" i="30"/>
  <c r="AC219" i="30"/>
  <c r="AD219" i="30"/>
  <c r="AE219" i="30"/>
  <c r="AF219" i="30"/>
  <c r="AG219" i="30"/>
  <c r="AH219" i="30"/>
  <c r="M199" i="30"/>
  <c r="N199" i="30"/>
  <c r="O199" i="30"/>
  <c r="P199" i="30"/>
  <c r="Q199" i="30"/>
  <c r="R199" i="30"/>
  <c r="S199" i="30"/>
  <c r="T199" i="30"/>
  <c r="U199" i="30"/>
  <c r="V199" i="30"/>
  <c r="W199" i="30"/>
  <c r="X199" i="30"/>
  <c r="Y199" i="30"/>
  <c r="Z199" i="30"/>
  <c r="AA199" i="30"/>
  <c r="AB199" i="30"/>
  <c r="AC199" i="30"/>
  <c r="AD199" i="30"/>
  <c r="AE199" i="30"/>
  <c r="AF199" i="30"/>
  <c r="AG199" i="30"/>
  <c r="AH199" i="30"/>
  <c r="BW181" i="30"/>
  <c r="CE173" i="30"/>
  <c r="K212" i="30"/>
  <c r="AX173" i="30"/>
  <c r="BW178" i="30"/>
  <c r="CB173" i="30"/>
  <c r="M205" i="30"/>
  <c r="N205" i="30"/>
  <c r="O205" i="30"/>
  <c r="P205" i="30"/>
  <c r="R205" i="30"/>
  <c r="Q205" i="30"/>
  <c r="S205" i="30"/>
  <c r="T205" i="30"/>
  <c r="U205" i="30"/>
  <c r="V205" i="30"/>
  <c r="W205" i="30"/>
  <c r="X205" i="30"/>
  <c r="Y205" i="30"/>
  <c r="Z205" i="30"/>
  <c r="AA205" i="30"/>
  <c r="AB205" i="30"/>
  <c r="AC205" i="30"/>
  <c r="AD205" i="30"/>
  <c r="AE205" i="30"/>
  <c r="AF205" i="30"/>
  <c r="AG205" i="30"/>
  <c r="AH205" i="30"/>
  <c r="M179" i="30"/>
  <c r="N179" i="30"/>
  <c r="O179" i="30"/>
  <c r="P179" i="30"/>
  <c r="Q179" i="30"/>
  <c r="M220" i="30"/>
  <c r="N220" i="30"/>
  <c r="O220" i="30"/>
  <c r="P220" i="30"/>
  <c r="Q220" i="30"/>
  <c r="R220" i="30"/>
  <c r="S220" i="30"/>
  <c r="T220" i="30"/>
  <c r="U220" i="30"/>
  <c r="V220" i="30"/>
  <c r="W220" i="30"/>
  <c r="X220" i="30"/>
  <c r="Y220" i="30"/>
  <c r="Z220" i="30"/>
  <c r="AA220" i="30"/>
  <c r="AB220" i="30"/>
  <c r="AC220" i="30"/>
  <c r="AD220" i="30"/>
  <c r="AE220" i="30"/>
  <c r="AF220" i="30"/>
  <c r="AG220" i="30"/>
  <c r="AH220" i="30"/>
  <c r="BW221" i="30"/>
  <c r="DS173" i="30"/>
  <c r="BW217" i="30"/>
  <c r="DO173" i="30"/>
  <c r="BW190" i="30"/>
  <c r="CN173" i="30"/>
  <c r="K211" i="30"/>
  <c r="AW173" i="30"/>
  <c r="BW175" i="30"/>
  <c r="BY173" i="30"/>
  <c r="K178" i="30"/>
  <c r="P173" i="30"/>
  <c r="BW188" i="30"/>
  <c r="CL173" i="30"/>
  <c r="BW186" i="30"/>
  <c r="CJ173" i="30"/>
  <c r="BW176" i="30"/>
  <c r="BZ173" i="30"/>
  <c r="M186" i="30"/>
  <c r="N186" i="30"/>
  <c r="O186" i="30"/>
  <c r="P186" i="30"/>
  <c r="R186" i="30"/>
  <c r="Q186" i="30"/>
  <c r="S186" i="30"/>
  <c r="T186" i="30"/>
  <c r="U186" i="30"/>
  <c r="V186" i="30"/>
  <c r="W186" i="30"/>
  <c r="X186" i="30"/>
  <c r="M223" i="30"/>
  <c r="N223" i="30"/>
  <c r="O223" i="30"/>
  <c r="P223" i="30"/>
  <c r="R223" i="30"/>
  <c r="Q223" i="30"/>
  <c r="S223" i="30"/>
  <c r="T223" i="30"/>
  <c r="U223" i="30"/>
  <c r="V223" i="30"/>
  <c r="W223" i="30"/>
  <c r="X223" i="30"/>
  <c r="Y223" i="30"/>
  <c r="Z223" i="30"/>
  <c r="AA223" i="30"/>
  <c r="AB223" i="30"/>
  <c r="AC223" i="30"/>
  <c r="AD223" i="30"/>
  <c r="AE223" i="30"/>
  <c r="AF223" i="30"/>
  <c r="AG223" i="30"/>
  <c r="AH223" i="30"/>
  <c r="BW209" i="30"/>
  <c r="DG173" i="30"/>
  <c r="K187" i="30"/>
  <c r="Y173" i="30"/>
  <c r="BW210" i="30"/>
  <c r="DH173" i="30"/>
  <c r="BW194" i="30"/>
  <c r="CR173" i="30"/>
  <c r="BW220" i="30"/>
  <c r="DR173" i="30"/>
  <c r="K206" i="30"/>
  <c r="AR173" i="30"/>
  <c r="AI216" i="30"/>
  <c r="AI213" i="30"/>
  <c r="AI198" i="30"/>
  <c r="AI204" i="30"/>
  <c r="AI201" i="30"/>
  <c r="AI220" i="30"/>
  <c r="AI214" i="30"/>
  <c r="M124" i="30"/>
  <c r="N124" i="30"/>
  <c r="O124" i="30"/>
  <c r="P124" i="30"/>
  <c r="Q124" i="30"/>
  <c r="M158" i="30"/>
  <c r="N158" i="30"/>
  <c r="O158" i="30"/>
  <c r="P158" i="30"/>
  <c r="Q158" i="30"/>
  <c r="R158" i="30"/>
  <c r="S158" i="30"/>
  <c r="T158" i="30"/>
  <c r="U158" i="30"/>
  <c r="V158" i="30"/>
  <c r="W158" i="30"/>
  <c r="X158" i="30"/>
  <c r="Y158" i="30"/>
  <c r="Z158" i="30"/>
  <c r="AA158" i="30"/>
  <c r="AB158" i="30"/>
  <c r="AC158" i="30"/>
  <c r="AD158" i="30"/>
  <c r="AE158" i="30"/>
  <c r="AF158" i="30"/>
  <c r="AG158" i="30"/>
  <c r="AH158" i="30"/>
  <c r="M129" i="30"/>
  <c r="N129" i="30"/>
  <c r="O129" i="30"/>
  <c r="P129" i="30"/>
  <c r="R129" i="30"/>
  <c r="Q129" i="30"/>
  <c r="S129" i="30"/>
  <c r="T129" i="30"/>
  <c r="U129" i="30"/>
  <c r="V129" i="30"/>
  <c r="M121" i="30"/>
  <c r="N121" i="30"/>
  <c r="M157" i="30"/>
  <c r="N157" i="30"/>
  <c r="O157" i="30"/>
  <c r="P157" i="30"/>
  <c r="Q157" i="30"/>
  <c r="R157" i="30"/>
  <c r="S157" i="30"/>
  <c r="T157" i="30"/>
  <c r="U157" i="30"/>
  <c r="V157" i="30"/>
  <c r="W157" i="30"/>
  <c r="X157" i="30"/>
  <c r="Y157" i="30"/>
  <c r="Z157" i="30"/>
  <c r="AA157" i="30"/>
  <c r="AB157" i="30"/>
  <c r="AC157" i="30"/>
  <c r="AD157" i="30"/>
  <c r="AE157" i="30"/>
  <c r="AF157" i="30"/>
  <c r="AG157" i="30"/>
  <c r="AH157" i="30"/>
  <c r="M144" i="30"/>
  <c r="N144" i="30"/>
  <c r="O144" i="30"/>
  <c r="P144" i="30"/>
  <c r="R144" i="30"/>
  <c r="Q144" i="30"/>
  <c r="S144" i="30"/>
  <c r="T144" i="30"/>
  <c r="U144" i="30"/>
  <c r="V144" i="30"/>
  <c r="W144" i="30"/>
  <c r="X144" i="30"/>
  <c r="Y144" i="30"/>
  <c r="Z144" i="30"/>
  <c r="AA144" i="30"/>
  <c r="AB144" i="30"/>
  <c r="AC144" i="30"/>
  <c r="AD144" i="30"/>
  <c r="AE144" i="30"/>
  <c r="AF144" i="30"/>
  <c r="AG144" i="30"/>
  <c r="AH144" i="30"/>
  <c r="CV158" i="30"/>
  <c r="CF158" i="30"/>
  <c r="DC158" i="30"/>
  <c r="CT158" i="30"/>
  <c r="CK158" i="30"/>
  <c r="DH158" i="30"/>
  <c r="CB158" i="30"/>
  <c r="CY158" i="30"/>
  <c r="CO158" i="30"/>
  <c r="CU158" i="30"/>
  <c r="CL158" i="30"/>
  <c r="DI158" i="30"/>
  <c r="CC158" i="30"/>
  <c r="CZ158" i="30"/>
  <c r="CQ158" i="30"/>
  <c r="CG158" i="30"/>
  <c r="DD158" i="30"/>
  <c r="CM158" i="30"/>
  <c r="DB158" i="30"/>
  <c r="DG158" i="30"/>
  <c r="CW158" i="30"/>
  <c r="CD158" i="30"/>
  <c r="DA158" i="30"/>
  <c r="CR158" i="30"/>
  <c r="CI158" i="30"/>
  <c r="BY158" i="30"/>
  <c r="DK158" i="30"/>
  <c r="CS158" i="30"/>
  <c r="CJ158" i="30"/>
  <c r="CA158" i="30"/>
  <c r="CE158" i="30"/>
  <c r="CP158" i="30"/>
  <c r="BZ158" i="30"/>
  <c r="DE158" i="30"/>
  <c r="DF158" i="30"/>
  <c r="CX158" i="30"/>
  <c r="CH158" i="30"/>
  <c r="CN158" i="30"/>
  <c r="DJ158" i="30"/>
  <c r="CD128" i="30"/>
  <c r="BY128" i="30"/>
  <c r="CE128" i="30"/>
  <c r="CC128" i="30"/>
  <c r="CF128" i="30"/>
  <c r="CB128" i="30"/>
  <c r="CA128" i="30"/>
  <c r="CG128" i="30"/>
  <c r="BZ128" i="30"/>
  <c r="BZ124" i="30"/>
  <c r="CC124" i="30"/>
  <c r="CB124" i="30"/>
  <c r="CA124" i="30"/>
  <c r="BY124" i="30"/>
  <c r="CT147" i="30"/>
  <c r="CK147" i="30"/>
  <c r="CZ147" i="30"/>
  <c r="CY147" i="30"/>
  <c r="CH147" i="30"/>
  <c r="CG147" i="30"/>
  <c r="CL147" i="30"/>
  <c r="CC147" i="30"/>
  <c r="CR147" i="30"/>
  <c r="CQ147" i="30"/>
  <c r="BZ147" i="30"/>
  <c r="BY147" i="30"/>
  <c r="CD147" i="30"/>
  <c r="CB147" i="30"/>
  <c r="CP147" i="30"/>
  <c r="CO147" i="30"/>
  <c r="CM147" i="30"/>
  <c r="CI147" i="30"/>
  <c r="CE147" i="30"/>
  <c r="CS147" i="30"/>
  <c r="CA147" i="30"/>
  <c r="CX147" i="30"/>
  <c r="CN147" i="30"/>
  <c r="CF147" i="30"/>
  <c r="CJ147" i="30"/>
  <c r="CV147" i="30"/>
  <c r="CW147" i="30"/>
  <c r="CU147" i="30"/>
  <c r="M131" i="30"/>
  <c r="N131" i="30"/>
  <c r="O131" i="30"/>
  <c r="P131" i="30"/>
  <c r="R131" i="30"/>
  <c r="Q131" i="30"/>
  <c r="S131" i="30"/>
  <c r="T131" i="30"/>
  <c r="U131" i="30"/>
  <c r="V131" i="30"/>
  <c r="W131" i="30"/>
  <c r="X131" i="30"/>
  <c r="M147" i="30"/>
  <c r="N147" i="30"/>
  <c r="S147" i="30"/>
  <c r="T147" i="30"/>
  <c r="W147" i="30"/>
  <c r="X147" i="30"/>
  <c r="AA147" i="30"/>
  <c r="AB147" i="30"/>
  <c r="AE147" i="30"/>
  <c r="AF147" i="30"/>
  <c r="M168" i="30"/>
  <c r="N168" i="30"/>
  <c r="O168" i="30"/>
  <c r="P168" i="30"/>
  <c r="R168" i="30"/>
  <c r="Q168" i="30"/>
  <c r="S168" i="30"/>
  <c r="T168" i="30"/>
  <c r="U168" i="30"/>
  <c r="V168" i="30"/>
  <c r="W168" i="30"/>
  <c r="X168" i="30"/>
  <c r="Y168" i="30"/>
  <c r="Z168" i="30"/>
  <c r="AA168" i="30"/>
  <c r="AB168" i="30"/>
  <c r="AC168" i="30"/>
  <c r="AD168" i="30"/>
  <c r="AE168" i="30"/>
  <c r="AF168" i="30"/>
  <c r="AG168" i="30"/>
  <c r="AH168" i="30"/>
  <c r="BW133" i="30"/>
  <c r="CL118" i="30"/>
  <c r="BW169" i="30"/>
  <c r="DV118" i="30"/>
  <c r="BW136" i="30"/>
  <c r="CO118" i="30"/>
  <c r="CG131" i="30"/>
  <c r="CF131" i="30"/>
  <c r="CB131" i="30"/>
  <c r="CI131" i="30"/>
  <c r="BZ131" i="30"/>
  <c r="CE131" i="30"/>
  <c r="CH131" i="30"/>
  <c r="CD131" i="30"/>
  <c r="CC131" i="30"/>
  <c r="BY131" i="30"/>
  <c r="CJ131" i="30"/>
  <c r="CA131" i="30"/>
  <c r="M142" i="30"/>
  <c r="N142" i="30"/>
  <c r="O142" i="30"/>
  <c r="P142" i="30"/>
  <c r="R142" i="30"/>
  <c r="Q142" i="30"/>
  <c r="S142" i="30"/>
  <c r="T142" i="30"/>
  <c r="U142" i="30"/>
  <c r="V142" i="30"/>
  <c r="W142" i="30"/>
  <c r="X142" i="30"/>
  <c r="Y142" i="30"/>
  <c r="Z142" i="30"/>
  <c r="AA142" i="30"/>
  <c r="AB142" i="30"/>
  <c r="AC142" i="30"/>
  <c r="AD142" i="30"/>
  <c r="AE142" i="30"/>
  <c r="AF142" i="30"/>
  <c r="AG142" i="30"/>
  <c r="AH142" i="30"/>
  <c r="BZ121" i="30"/>
  <c r="BY121" i="30"/>
  <c r="CC141" i="30"/>
  <c r="CS141" i="30"/>
  <c r="CJ141" i="30"/>
  <c r="CA141" i="30"/>
  <c r="CP141" i="30"/>
  <c r="CG141" i="30"/>
  <c r="CT141" i="30"/>
  <c r="CK141" i="30"/>
  <c r="CB141" i="30"/>
  <c r="CH141" i="30"/>
  <c r="BY141" i="30"/>
  <c r="CL141" i="30"/>
  <c r="CM141" i="30"/>
  <c r="CE141" i="30"/>
  <c r="CD141" i="30"/>
  <c r="CQ141" i="30"/>
  <c r="BZ141" i="30"/>
  <c r="CN141" i="30"/>
  <c r="CR141" i="30"/>
  <c r="CI141" i="30"/>
  <c r="CO141" i="30"/>
  <c r="CF141" i="30"/>
  <c r="M150" i="30"/>
  <c r="N150" i="30"/>
  <c r="O150" i="30"/>
  <c r="P150" i="30"/>
  <c r="R150" i="30"/>
  <c r="Q150" i="30"/>
  <c r="S150" i="30"/>
  <c r="T150" i="30"/>
  <c r="U150" i="30"/>
  <c r="V150" i="30"/>
  <c r="W150" i="30"/>
  <c r="X150" i="30"/>
  <c r="Y150" i="30"/>
  <c r="Z150" i="30"/>
  <c r="AA150" i="30"/>
  <c r="AB150" i="30"/>
  <c r="AC150" i="30"/>
  <c r="AD150" i="30"/>
  <c r="AE150" i="30"/>
  <c r="AF150" i="30"/>
  <c r="AG150" i="30"/>
  <c r="AH150" i="30"/>
  <c r="CT159" i="30"/>
  <c r="CL159" i="30"/>
  <c r="CS159" i="30"/>
  <c r="CJ159" i="30"/>
  <c r="DI159" i="30"/>
  <c r="CA159" i="30"/>
  <c r="CY159" i="30"/>
  <c r="CO159" i="30"/>
  <c r="CM159" i="30"/>
  <c r="CD159" i="30"/>
  <c r="CK159" i="30"/>
  <c r="DJ159" i="30"/>
  <c r="CB159" i="30"/>
  <c r="CZ159" i="30"/>
  <c r="CP159" i="30"/>
  <c r="CG159" i="30"/>
  <c r="CE159" i="30"/>
  <c r="DF159" i="30"/>
  <c r="DL159" i="30"/>
  <c r="DK159" i="30"/>
  <c r="CC159" i="30"/>
  <c r="CI159" i="30"/>
  <c r="BZ159" i="30"/>
  <c r="DB159" i="30"/>
  <c r="DA159" i="30"/>
  <c r="DG159" i="30"/>
  <c r="DD159" i="30"/>
  <c r="DC159" i="30"/>
  <c r="CR159" i="30"/>
  <c r="DH159" i="30"/>
  <c r="CW159" i="30"/>
  <c r="CU159" i="30"/>
  <c r="CQ159" i="30"/>
  <c r="BY159" i="30"/>
  <c r="CF159" i="30"/>
  <c r="DE159" i="30"/>
  <c r="CN159" i="30"/>
  <c r="CX159" i="30"/>
  <c r="CH159" i="30"/>
  <c r="CV159" i="30"/>
  <c r="CH145" i="30"/>
  <c r="CN145" i="30"/>
  <c r="CM145" i="30"/>
  <c r="CC145" i="30"/>
  <c r="BZ145" i="30"/>
  <c r="CW145" i="30"/>
  <c r="CF145" i="30"/>
  <c r="CE145" i="30"/>
  <c r="CT145" i="30"/>
  <c r="CX145" i="30"/>
  <c r="CU145" i="30"/>
  <c r="CD145" i="30"/>
  <c r="CK145" i="30"/>
  <c r="CO145" i="30"/>
  <c r="CV145" i="30"/>
  <c r="BY145" i="30"/>
  <c r="CA145" i="30"/>
  <c r="CL145" i="30"/>
  <c r="CI145" i="30"/>
  <c r="CP145" i="30"/>
  <c r="CQ145" i="30"/>
  <c r="CJ145" i="30"/>
  <c r="CG145" i="30"/>
  <c r="CS145" i="30"/>
  <c r="CR145" i="30"/>
  <c r="CB145" i="30"/>
  <c r="CK137" i="30"/>
  <c r="CC137" i="30"/>
  <c r="BZ137" i="30"/>
  <c r="CN137" i="30"/>
  <c r="CL137" i="30"/>
  <c r="CE137" i="30"/>
  <c r="CJ137" i="30"/>
  <c r="CI137" i="30"/>
  <c r="CO137" i="30"/>
  <c r="CF137" i="30"/>
  <c r="CM137" i="30"/>
  <c r="CD137" i="30"/>
  <c r="CB137" i="30"/>
  <c r="CA137" i="30"/>
  <c r="CP137" i="30"/>
  <c r="CG137" i="30"/>
  <c r="CH137" i="30"/>
  <c r="BY137" i="30"/>
  <c r="M133" i="30"/>
  <c r="N133" i="30"/>
  <c r="O133" i="30"/>
  <c r="P133" i="30"/>
  <c r="R133" i="30"/>
  <c r="Q133" i="30"/>
  <c r="S133" i="30"/>
  <c r="T133" i="30"/>
  <c r="U133" i="30"/>
  <c r="V133" i="30"/>
  <c r="W133" i="30"/>
  <c r="X133" i="30"/>
  <c r="Y133" i="30"/>
  <c r="Z133" i="30"/>
  <c r="CB144" i="30"/>
  <c r="BZ144" i="30"/>
  <c r="CG144" i="30"/>
  <c r="CV144" i="30"/>
  <c r="BY144" i="30"/>
  <c r="CN144" i="30"/>
  <c r="CU144" i="30"/>
  <c r="CR144" i="30"/>
  <c r="CJ144" i="30"/>
  <c r="CH144" i="30"/>
  <c r="CW144" i="30"/>
  <c r="CF144" i="30"/>
  <c r="CM144" i="30"/>
  <c r="CO144" i="30"/>
  <c r="CE144" i="30"/>
  <c r="CC144" i="30"/>
  <c r="CA144" i="30"/>
  <c r="CK144" i="30"/>
  <c r="CI144" i="30"/>
  <c r="CP144" i="30"/>
  <c r="CQ144" i="30"/>
  <c r="CD144" i="30"/>
  <c r="CT144" i="30"/>
  <c r="CS144" i="30"/>
  <c r="CL144" i="30"/>
  <c r="CC125" i="30"/>
  <c r="CA125" i="30"/>
  <c r="BZ125" i="30"/>
  <c r="CD125" i="30"/>
  <c r="BY125" i="30"/>
  <c r="CB125" i="30"/>
  <c r="CM140" i="30"/>
  <c r="CE140" i="30"/>
  <c r="CJ140" i="30"/>
  <c r="CA140" i="30"/>
  <c r="CP140" i="30"/>
  <c r="CF140" i="30"/>
  <c r="CO140" i="30"/>
  <c r="BZ140" i="30"/>
  <c r="BY140" i="30"/>
  <c r="CS140" i="30"/>
  <c r="CB140" i="30"/>
  <c r="CH140" i="30"/>
  <c r="CL140" i="30"/>
  <c r="CK140" i="30"/>
  <c r="CQ140" i="30"/>
  <c r="CG140" i="30"/>
  <c r="CD140" i="30"/>
  <c r="CC140" i="30"/>
  <c r="CR140" i="30"/>
  <c r="CI140" i="30"/>
  <c r="CN140" i="30"/>
  <c r="DH156" i="30"/>
  <c r="CB156" i="30"/>
  <c r="CI156" i="30"/>
  <c r="CX156" i="30"/>
  <c r="CO156" i="30"/>
  <c r="CN156" i="30"/>
  <c r="CE156" i="30"/>
  <c r="DI156" i="30"/>
  <c r="CC156" i="30"/>
  <c r="CZ156" i="30"/>
  <c r="DG156" i="30"/>
  <c r="CA156" i="30"/>
  <c r="CP156" i="30"/>
  <c r="CG156" i="30"/>
  <c r="CF156" i="30"/>
  <c r="DC156" i="30"/>
  <c r="DA156" i="30"/>
  <c r="CR156" i="30"/>
  <c r="CY156" i="30"/>
  <c r="DF156" i="30"/>
  <c r="CJ156" i="30"/>
  <c r="CQ156" i="30"/>
  <c r="CH156" i="30"/>
  <c r="DE156" i="30"/>
  <c r="DD156" i="30"/>
  <c r="CU156" i="30"/>
  <c r="CS156" i="30"/>
  <c r="BZ156" i="30"/>
  <c r="CW156" i="30"/>
  <c r="CV156" i="30"/>
  <c r="CM156" i="30"/>
  <c r="CK156" i="30"/>
  <c r="CD156" i="30"/>
  <c r="DB156" i="30"/>
  <c r="CL156" i="30"/>
  <c r="CT156" i="30"/>
  <c r="BY156" i="30"/>
  <c r="K134" i="30"/>
  <c r="AA118" i="30"/>
  <c r="M127" i="30"/>
  <c r="N127" i="30"/>
  <c r="O127" i="30"/>
  <c r="P127" i="30"/>
  <c r="R127" i="30"/>
  <c r="Q127" i="30"/>
  <c r="S127" i="30"/>
  <c r="T127" i="30"/>
  <c r="BW150" i="30"/>
  <c r="DC118" i="30"/>
  <c r="M154" i="30"/>
  <c r="N154" i="30"/>
  <c r="O154" i="30"/>
  <c r="P154" i="30"/>
  <c r="R154" i="30"/>
  <c r="Q154" i="30"/>
  <c r="S154" i="30"/>
  <c r="T154" i="30"/>
  <c r="U154" i="30"/>
  <c r="V154" i="30"/>
  <c r="W154" i="30"/>
  <c r="X154" i="30"/>
  <c r="Y154" i="30"/>
  <c r="Z154" i="30"/>
  <c r="AA154" i="30"/>
  <c r="AB154" i="30"/>
  <c r="AC154" i="30"/>
  <c r="AD154" i="30"/>
  <c r="AE154" i="30"/>
  <c r="AF154" i="30"/>
  <c r="AG154" i="30"/>
  <c r="AH154" i="30"/>
  <c r="CD151" i="30"/>
  <c r="CS151" i="30"/>
  <c r="CB151" i="30"/>
  <c r="CA151" i="30"/>
  <c r="CP151" i="30"/>
  <c r="CO151" i="30"/>
  <c r="DB151" i="30"/>
  <c r="CK151" i="30"/>
  <c r="CZ151" i="30"/>
  <c r="CY151" i="30"/>
  <c r="CH151" i="30"/>
  <c r="CG151" i="30"/>
  <c r="CT151" i="30"/>
  <c r="CJ151" i="30"/>
  <c r="CX151" i="30"/>
  <c r="CW151" i="30"/>
  <c r="CU151" i="30"/>
  <c r="CQ151" i="30"/>
  <c r="BZ151" i="30"/>
  <c r="BY151" i="30"/>
  <c r="CM151" i="30"/>
  <c r="CL151" i="30"/>
  <c r="DA151" i="30"/>
  <c r="CI151" i="30"/>
  <c r="CE151" i="30"/>
  <c r="CN151" i="30"/>
  <c r="CV151" i="30"/>
  <c r="CC151" i="30"/>
  <c r="DD151" i="30"/>
  <c r="CR151" i="30"/>
  <c r="DC151" i="30"/>
  <c r="CF151" i="30"/>
  <c r="CN160" i="30"/>
  <c r="CM160" i="30"/>
  <c r="CV160" i="30"/>
  <c r="CW160" i="30"/>
  <c r="CL160" i="30"/>
  <c r="DM160" i="30"/>
  <c r="CB160" i="30"/>
  <c r="DB160" i="30"/>
  <c r="CR160" i="30"/>
  <c r="CH160" i="30"/>
  <c r="CO160" i="30"/>
  <c r="CF160" i="30"/>
  <c r="CD160" i="30"/>
  <c r="CC160" i="30"/>
  <c r="DC160" i="30"/>
  <c r="CS160" i="30"/>
  <c r="CI160" i="30"/>
  <c r="DI160" i="30"/>
  <c r="BY160" i="30"/>
  <c r="CE160" i="30"/>
  <c r="DL160" i="30"/>
  <c r="DE160" i="30"/>
  <c r="CU160" i="30"/>
  <c r="CK160" i="30"/>
  <c r="DK160" i="30"/>
  <c r="DA160" i="30"/>
  <c r="CQ160" i="30"/>
  <c r="CX160" i="30"/>
  <c r="DF160" i="30"/>
  <c r="CJ160" i="30"/>
  <c r="BZ160" i="30"/>
  <c r="CG160" i="30"/>
  <c r="DD160" i="30"/>
  <c r="CA160" i="30"/>
  <c r="DH160" i="30"/>
  <c r="DJ160" i="30"/>
  <c r="DG160" i="30"/>
  <c r="CP160" i="30"/>
  <c r="CY160" i="30"/>
  <c r="CT160" i="30"/>
  <c r="CZ160" i="30"/>
  <c r="M169" i="30"/>
  <c r="N169" i="30"/>
  <c r="O169" i="30"/>
  <c r="P169" i="30"/>
  <c r="R169" i="30"/>
  <c r="Q169" i="30"/>
  <c r="S169" i="30"/>
  <c r="T169" i="30"/>
  <c r="U169" i="30"/>
  <c r="V169" i="30"/>
  <c r="W169" i="30"/>
  <c r="X169" i="30"/>
  <c r="Y169" i="30"/>
  <c r="Z169" i="30"/>
  <c r="AA169" i="30"/>
  <c r="AB169" i="30"/>
  <c r="AC169" i="30"/>
  <c r="AD169" i="30"/>
  <c r="AE169" i="30"/>
  <c r="AF169" i="30"/>
  <c r="AG169" i="30"/>
  <c r="AH169" i="30"/>
  <c r="M123" i="30"/>
  <c r="N123" i="30"/>
  <c r="O123" i="30"/>
  <c r="P123" i="30"/>
  <c r="BW149" i="30"/>
  <c r="DB118" i="30"/>
  <c r="CV163" i="30"/>
  <c r="CU163" i="30"/>
  <c r="DB163" i="30"/>
  <c r="CK163" i="30"/>
  <c r="CZ163" i="30"/>
  <c r="DG163" i="30"/>
  <c r="CA163" i="30"/>
  <c r="CP163" i="30"/>
  <c r="CN163" i="30"/>
  <c r="CM163" i="30"/>
  <c r="CT163" i="30"/>
  <c r="DI163" i="30"/>
  <c r="CC163" i="30"/>
  <c r="CR163" i="30"/>
  <c r="CY163" i="30"/>
  <c r="DN163" i="30"/>
  <c r="CH163" i="30"/>
  <c r="DL163" i="30"/>
  <c r="DK163" i="30"/>
  <c r="CJ163" i="30"/>
  <c r="CQ163" i="30"/>
  <c r="BZ163" i="30"/>
  <c r="DM163" i="30"/>
  <c r="DD163" i="30"/>
  <c r="DC163" i="30"/>
  <c r="DJ163" i="30"/>
  <c r="CB163" i="30"/>
  <c r="CI163" i="30"/>
  <c r="CW163" i="30"/>
  <c r="CF163" i="30"/>
  <c r="CE163" i="30"/>
  <c r="CL163" i="30"/>
  <c r="DA163" i="30"/>
  <c r="DP163" i="30"/>
  <c r="DF163" i="30"/>
  <c r="CG163" i="30"/>
  <c r="CD163" i="30"/>
  <c r="DH163" i="30"/>
  <c r="CX163" i="30"/>
  <c r="CO163" i="30"/>
  <c r="BY163" i="30"/>
  <c r="CS163" i="30"/>
  <c r="DO163" i="30"/>
  <c r="DE163" i="30"/>
  <c r="CT143" i="30"/>
  <c r="CL143" i="30"/>
  <c r="CR143" i="30"/>
  <c r="CD143" i="30"/>
  <c r="CI143" i="30"/>
  <c r="BZ143" i="30"/>
  <c r="CO143" i="30"/>
  <c r="CE143" i="30"/>
  <c r="CV143" i="30"/>
  <c r="CA143" i="30"/>
  <c r="CU143" i="30"/>
  <c r="CK143" i="30"/>
  <c r="CQ143" i="30"/>
  <c r="CP143" i="30"/>
  <c r="CF143" i="30"/>
  <c r="CM143" i="30"/>
  <c r="CB143" i="30"/>
  <c r="CJ143" i="30"/>
  <c r="CH143" i="30"/>
  <c r="CG143" i="30"/>
  <c r="CC143" i="30"/>
  <c r="CS143" i="30"/>
  <c r="BY143" i="30"/>
  <c r="CN143" i="30"/>
  <c r="BY127" i="30"/>
  <c r="CB127" i="30"/>
  <c r="CF127" i="30"/>
  <c r="CE127" i="30"/>
  <c r="BZ127" i="30"/>
  <c r="CA127" i="30"/>
  <c r="CD127" i="30"/>
  <c r="CC127" i="30"/>
  <c r="N135" i="30"/>
  <c r="R135" i="30"/>
  <c r="V135" i="30"/>
  <c r="Z135" i="30"/>
  <c r="CE126" i="30"/>
  <c r="CD126" i="30"/>
  <c r="CA126" i="30"/>
  <c r="BZ126" i="30"/>
  <c r="BY126" i="30"/>
  <c r="CB126" i="30"/>
  <c r="CC126" i="30"/>
  <c r="DB155" i="30"/>
  <c r="CK155" i="30"/>
  <c r="DH155" i="30"/>
  <c r="CB155" i="30"/>
  <c r="CY155" i="30"/>
  <c r="CP155" i="30"/>
  <c r="CG155" i="30"/>
  <c r="CE155" i="30"/>
  <c r="CT155" i="30"/>
  <c r="CC155" i="30"/>
  <c r="CZ155" i="30"/>
  <c r="CQ155" i="30"/>
  <c r="CH155" i="30"/>
  <c r="DE155" i="30"/>
  <c r="BY155" i="30"/>
  <c r="DC155" i="30"/>
  <c r="CL155" i="30"/>
  <c r="DA155" i="30"/>
  <c r="CJ155" i="30"/>
  <c r="DG155" i="30"/>
  <c r="CX155" i="30"/>
  <c r="CO155" i="30"/>
  <c r="CM155" i="30"/>
  <c r="CI155" i="30"/>
  <c r="BZ155" i="30"/>
  <c r="CD155" i="30"/>
  <c r="CS155" i="30"/>
  <c r="CA155" i="30"/>
  <c r="DF155" i="30"/>
  <c r="CU155" i="30"/>
  <c r="DD155" i="30"/>
  <c r="CR155" i="30"/>
  <c r="CW155" i="30"/>
  <c r="CV155" i="30"/>
  <c r="CN155" i="30"/>
  <c r="CF155" i="30"/>
  <c r="M130" i="30"/>
  <c r="N130" i="30"/>
  <c r="O130" i="30"/>
  <c r="P130" i="30"/>
  <c r="Q130" i="30"/>
  <c r="R130" i="30"/>
  <c r="S130" i="30"/>
  <c r="T130" i="30"/>
  <c r="U130" i="30"/>
  <c r="V130" i="30"/>
  <c r="W130" i="30"/>
  <c r="AI150" i="30"/>
  <c r="AI169" i="30"/>
  <c r="AI144" i="30"/>
  <c r="K129" i="30"/>
  <c r="V118" i="30"/>
  <c r="K121" i="30"/>
  <c r="N118" i="30"/>
  <c r="K157" i="30"/>
  <c r="AX118" i="30"/>
  <c r="K144" i="30"/>
  <c r="AK118" i="30"/>
  <c r="BW158" i="30"/>
  <c r="DK118" i="30"/>
  <c r="BW128" i="30"/>
  <c r="CG118" i="30"/>
  <c r="BW124" i="30"/>
  <c r="CC118" i="30"/>
  <c r="BW147" i="30"/>
  <c r="CZ118" i="30"/>
  <c r="K131" i="30"/>
  <c r="X118" i="30"/>
  <c r="K147" i="30"/>
  <c r="AN118" i="30"/>
  <c r="K149" i="30"/>
  <c r="AP118" i="30"/>
  <c r="CI130" i="30"/>
  <c r="CA130" i="30"/>
  <c r="CC130" i="30"/>
  <c r="CH130" i="30"/>
  <c r="CD130" i="30"/>
  <c r="BZ130" i="30"/>
  <c r="CG130" i="30"/>
  <c r="BY130" i="30"/>
  <c r="CF130" i="30"/>
  <c r="CE130" i="30"/>
  <c r="CB130" i="30"/>
  <c r="M140" i="30"/>
  <c r="N140" i="30"/>
  <c r="O140" i="30"/>
  <c r="P140" i="30"/>
  <c r="R140" i="30"/>
  <c r="Q140" i="30"/>
  <c r="S140" i="30"/>
  <c r="T140" i="30"/>
  <c r="U140" i="30"/>
  <c r="V140" i="30"/>
  <c r="W140" i="30"/>
  <c r="X140" i="30"/>
  <c r="Y140" i="30"/>
  <c r="Z140" i="30"/>
  <c r="AA140" i="30"/>
  <c r="AB140" i="30"/>
  <c r="AC140" i="30"/>
  <c r="AD140" i="30"/>
  <c r="AE140" i="30"/>
  <c r="AF140" i="30"/>
  <c r="AG140" i="30"/>
  <c r="M132" i="30"/>
  <c r="N132" i="30"/>
  <c r="O132" i="30"/>
  <c r="P132" i="30"/>
  <c r="R132" i="30"/>
  <c r="Q132" i="30"/>
  <c r="S132" i="30"/>
  <c r="T132" i="30"/>
  <c r="U132" i="30"/>
  <c r="V132" i="30"/>
  <c r="W132" i="30"/>
  <c r="X132" i="30"/>
  <c r="Y132" i="30"/>
  <c r="N146" i="30"/>
  <c r="Q146" i="30"/>
  <c r="V146" i="30"/>
  <c r="Z146" i="30"/>
  <c r="AD146" i="30"/>
  <c r="AH146" i="30"/>
  <c r="BW131" i="30"/>
  <c r="CJ118" i="30"/>
  <c r="BY118" i="30"/>
  <c r="BW120" i="30"/>
  <c r="K142" i="30"/>
  <c r="AI118" i="30"/>
  <c r="K141" i="30"/>
  <c r="AH118" i="30"/>
  <c r="BW121" i="30"/>
  <c r="BZ118" i="30"/>
  <c r="BW141" i="30"/>
  <c r="CT118" i="30"/>
  <c r="K150" i="30"/>
  <c r="AQ118" i="30"/>
  <c r="BW159" i="30"/>
  <c r="DL118" i="30"/>
  <c r="BW145" i="30"/>
  <c r="CX118" i="30"/>
  <c r="BW137" i="30"/>
  <c r="CP118" i="30"/>
  <c r="K133" i="30"/>
  <c r="Z118" i="30"/>
  <c r="BW144" i="30"/>
  <c r="CW118" i="30"/>
  <c r="BW125" i="30"/>
  <c r="CD118" i="30"/>
  <c r="BW140" i="30"/>
  <c r="CS118" i="30"/>
  <c r="CC132" i="30"/>
  <c r="CJ132" i="30"/>
  <c r="CI132" i="30"/>
  <c r="CF132" i="30"/>
  <c r="CG132" i="30"/>
  <c r="CB132" i="30"/>
  <c r="CA132" i="30"/>
  <c r="CH132" i="30"/>
  <c r="BY132" i="30"/>
  <c r="CE132" i="30"/>
  <c r="BZ132" i="30"/>
  <c r="CD132" i="30"/>
  <c r="CK132" i="30"/>
  <c r="BW156" i="30"/>
  <c r="DI118" i="30"/>
  <c r="CL164" i="30"/>
  <c r="DQ164" i="30"/>
  <c r="CK164" i="30"/>
  <c r="CR164" i="30"/>
  <c r="DG164" i="30"/>
  <c r="CA164" i="30"/>
  <c r="DN164" i="30"/>
  <c r="CH164" i="30"/>
  <c r="CO164" i="30"/>
  <c r="DL164" i="30"/>
  <c r="CF164" i="30"/>
  <c r="DJ164" i="30"/>
  <c r="CD164" i="30"/>
  <c r="DI164" i="30"/>
  <c r="CC164" i="30"/>
  <c r="DP164" i="30"/>
  <c r="CJ164" i="30"/>
  <c r="CY164" i="30"/>
  <c r="DF164" i="30"/>
  <c r="BZ164" i="30"/>
  <c r="DM164" i="30"/>
  <c r="CG164" i="30"/>
  <c r="DD164" i="30"/>
  <c r="CB164" i="30"/>
  <c r="CQ164" i="30"/>
  <c r="CX164" i="30"/>
  <c r="DE164" i="30"/>
  <c r="CV164" i="30"/>
  <c r="CI164" i="30"/>
  <c r="CP164" i="30"/>
  <c r="CW164" i="30"/>
  <c r="CN164" i="30"/>
  <c r="CU164" i="30"/>
  <c r="DB164" i="30"/>
  <c r="DA164" i="30"/>
  <c r="DH164" i="30"/>
  <c r="BY164" i="30"/>
  <c r="CM164" i="30"/>
  <c r="CS164" i="30"/>
  <c r="DO164" i="30"/>
  <c r="DC164" i="30"/>
  <c r="CT164" i="30"/>
  <c r="DK164" i="30"/>
  <c r="CE164" i="30"/>
  <c r="CZ164" i="30"/>
  <c r="K138" i="30"/>
  <c r="AE118" i="30"/>
  <c r="K127" i="30"/>
  <c r="T118" i="30"/>
  <c r="DH165" i="30"/>
  <c r="CB165" i="30"/>
  <c r="CY165" i="30"/>
  <c r="DF165" i="30"/>
  <c r="BZ165" i="30"/>
  <c r="CO165" i="30"/>
  <c r="DD165" i="30"/>
  <c r="DK165" i="30"/>
  <c r="CE165" i="30"/>
  <c r="DB165" i="30"/>
  <c r="DI165" i="30"/>
  <c r="CZ165" i="30"/>
  <c r="CQ165" i="30"/>
  <c r="CX165" i="30"/>
  <c r="DM165" i="30"/>
  <c r="CG165" i="30"/>
  <c r="CV165" i="30"/>
  <c r="DC165" i="30"/>
  <c r="CT165" i="30"/>
  <c r="CR165" i="30"/>
  <c r="CI165" i="30"/>
  <c r="CP165" i="30"/>
  <c r="DE165" i="30"/>
  <c r="DR165" i="30"/>
  <c r="CC165" i="30"/>
  <c r="DQ165" i="30"/>
  <c r="CJ165" i="30"/>
  <c r="CA165" i="30"/>
  <c r="CH165" i="30"/>
  <c r="CW165" i="30"/>
  <c r="DL165" i="30"/>
  <c r="DJ165" i="30"/>
  <c r="DA165" i="30"/>
  <c r="CS165" i="30"/>
  <c r="CK165" i="30"/>
  <c r="DO165" i="30"/>
  <c r="BY165" i="30"/>
  <c r="CN165" i="30"/>
  <c r="CU165" i="30"/>
  <c r="CL165" i="30"/>
  <c r="DG165" i="30"/>
  <c r="CM165" i="30"/>
  <c r="DP165" i="30"/>
  <c r="DN165" i="30"/>
  <c r="CD165" i="30"/>
  <c r="CF165" i="30"/>
  <c r="K154" i="30"/>
  <c r="AU118" i="30"/>
  <c r="BW151" i="30"/>
  <c r="DD118" i="30"/>
  <c r="BW160" i="30"/>
  <c r="DM118" i="30"/>
  <c r="M167" i="30"/>
  <c r="N167" i="30"/>
  <c r="O167" i="30"/>
  <c r="P167" i="30"/>
  <c r="R167" i="30"/>
  <c r="Q167" i="30"/>
  <c r="S167" i="30"/>
  <c r="T167" i="30"/>
  <c r="U167" i="30"/>
  <c r="V167" i="30"/>
  <c r="W167" i="30"/>
  <c r="X167" i="30"/>
  <c r="Y167" i="30"/>
  <c r="Z167" i="30"/>
  <c r="AA167" i="30"/>
  <c r="AB167" i="30"/>
  <c r="AC167" i="30"/>
  <c r="AD167" i="30"/>
  <c r="AE167" i="30"/>
  <c r="AF167" i="30"/>
  <c r="AG167" i="30"/>
  <c r="AH167" i="30"/>
  <c r="K123" i="30"/>
  <c r="P118" i="30"/>
  <c r="CA122" i="30"/>
  <c r="BZ122" i="30"/>
  <c r="BY122" i="30"/>
  <c r="BW163" i="30"/>
  <c r="DP118" i="30"/>
  <c r="BW143" i="30"/>
  <c r="CV118" i="30"/>
  <c r="BW127" i="30"/>
  <c r="CF118" i="30"/>
  <c r="K135" i="30"/>
  <c r="AB118" i="30"/>
  <c r="BW126" i="30"/>
  <c r="CE118" i="30"/>
  <c r="BW155" i="30"/>
  <c r="DH118" i="30"/>
  <c r="K130" i="30"/>
  <c r="W118" i="30"/>
  <c r="AI168" i="30"/>
  <c r="AI157" i="30"/>
  <c r="AI147" i="30"/>
  <c r="AI154" i="30"/>
  <c r="M126" i="30"/>
  <c r="N126" i="30"/>
  <c r="O126" i="30"/>
  <c r="P126" i="30"/>
  <c r="R126" i="30"/>
  <c r="Q126" i="30"/>
  <c r="S126" i="30"/>
  <c r="M161" i="30"/>
  <c r="N161" i="30"/>
  <c r="O161" i="30"/>
  <c r="P161" i="30"/>
  <c r="R161" i="30"/>
  <c r="Q161" i="30"/>
  <c r="S161" i="30"/>
  <c r="T161" i="30"/>
  <c r="U161" i="30"/>
  <c r="V161" i="30"/>
  <c r="W161" i="30"/>
  <c r="X161" i="30"/>
  <c r="Y161" i="30"/>
  <c r="Z161" i="30"/>
  <c r="AA161" i="30"/>
  <c r="AB161" i="30"/>
  <c r="AC161" i="30"/>
  <c r="AD161" i="30"/>
  <c r="AE161" i="30"/>
  <c r="AF161" i="30"/>
  <c r="AG161" i="30"/>
  <c r="AH161" i="30"/>
  <c r="M153" i="30"/>
  <c r="N153" i="30"/>
  <c r="O153" i="30"/>
  <c r="P153" i="30"/>
  <c r="Q153" i="30"/>
  <c r="R153" i="30"/>
  <c r="S153" i="30"/>
  <c r="T153" i="30"/>
  <c r="U153" i="30"/>
  <c r="V153" i="30"/>
  <c r="W153" i="30"/>
  <c r="X153" i="30"/>
  <c r="Y153" i="30"/>
  <c r="Z153" i="30"/>
  <c r="AA153" i="30"/>
  <c r="AB153" i="30"/>
  <c r="AC153" i="30"/>
  <c r="AD153" i="30"/>
  <c r="AE153" i="30"/>
  <c r="AF153" i="30"/>
  <c r="AG153" i="30"/>
  <c r="AH153" i="30"/>
  <c r="DF162" i="30"/>
  <c r="BZ162" i="30"/>
  <c r="DE162" i="30"/>
  <c r="BY162" i="30"/>
  <c r="DL162" i="30"/>
  <c r="CF162" i="30"/>
  <c r="CU162" i="30"/>
  <c r="DJ162" i="30"/>
  <c r="CD162" i="30"/>
  <c r="CK162" i="30"/>
  <c r="CZ162" i="30"/>
  <c r="CX162" i="30"/>
  <c r="CW162" i="30"/>
  <c r="DD162" i="30"/>
  <c r="CM162" i="30"/>
  <c r="DB162" i="30"/>
  <c r="DI162" i="30"/>
  <c r="CC162" i="30"/>
  <c r="CR162" i="30"/>
  <c r="CP162" i="30"/>
  <c r="CO162" i="30"/>
  <c r="CV162" i="30"/>
  <c r="DK162" i="30"/>
  <c r="DO162" i="30"/>
  <c r="CH162" i="30"/>
  <c r="CG162" i="30"/>
  <c r="CN162" i="30"/>
  <c r="DC162" i="30"/>
  <c r="DH162" i="30"/>
  <c r="CQ162" i="30"/>
  <c r="CE162" i="30"/>
  <c r="CT162" i="30"/>
  <c r="DA162" i="30"/>
  <c r="CJ162" i="30"/>
  <c r="DN162" i="30"/>
  <c r="CI162" i="30"/>
  <c r="CL162" i="30"/>
  <c r="CB162" i="30"/>
  <c r="CY162" i="30"/>
  <c r="CA162" i="30"/>
  <c r="DM162" i="30"/>
  <c r="DG162" i="30"/>
  <c r="CS162" i="30"/>
  <c r="DD154" i="30"/>
  <c r="CM154" i="30"/>
  <c r="CD154" i="30"/>
  <c r="DA154" i="30"/>
  <c r="CR154" i="30"/>
  <c r="CQ154" i="30"/>
  <c r="CG154" i="30"/>
  <c r="CV154" i="30"/>
  <c r="CE154" i="30"/>
  <c r="DB154" i="30"/>
  <c r="CS154" i="30"/>
  <c r="CJ154" i="30"/>
  <c r="CI154" i="30"/>
  <c r="DE154" i="30"/>
  <c r="BY154" i="30"/>
  <c r="CN154" i="30"/>
  <c r="DC154" i="30"/>
  <c r="CC154" i="30"/>
  <c r="CT154" i="30"/>
  <c r="DG154" i="30"/>
  <c r="CW154" i="30"/>
  <c r="CL154" i="30"/>
  <c r="CZ154" i="30"/>
  <c r="CY154" i="30"/>
  <c r="CO154" i="30"/>
  <c r="CF154" i="30"/>
  <c r="DF154" i="30"/>
  <c r="CX154" i="30"/>
  <c r="CU154" i="30"/>
  <c r="CB154" i="30"/>
  <c r="CH154" i="30"/>
  <c r="CP154" i="30"/>
  <c r="CK154" i="30"/>
  <c r="CA154" i="30"/>
  <c r="BZ154" i="30"/>
  <c r="M160" i="30"/>
  <c r="N160" i="30"/>
  <c r="O160" i="30"/>
  <c r="P160" i="30"/>
  <c r="Q160" i="30"/>
  <c r="R160" i="30"/>
  <c r="S160" i="30"/>
  <c r="T160" i="30"/>
  <c r="U160" i="30"/>
  <c r="V160" i="30"/>
  <c r="W160" i="30"/>
  <c r="X160" i="30"/>
  <c r="Y160" i="30"/>
  <c r="Z160" i="30"/>
  <c r="AA160" i="30"/>
  <c r="AB160" i="30"/>
  <c r="AC160" i="30"/>
  <c r="AD160" i="30"/>
  <c r="AE160" i="30"/>
  <c r="AF160" i="30"/>
  <c r="AG160" i="30"/>
  <c r="AH160" i="30"/>
  <c r="BW130" i="30"/>
  <c r="CI118" i="30"/>
  <c r="K140" i="30"/>
  <c r="AG118" i="30"/>
  <c r="K132" i="30"/>
  <c r="Y118" i="30"/>
  <c r="K146" i="30"/>
  <c r="AM118" i="30"/>
  <c r="M148" i="30"/>
  <c r="N148" i="30"/>
  <c r="O148" i="30"/>
  <c r="P148" i="30"/>
  <c r="R148" i="30"/>
  <c r="Q148" i="30"/>
  <c r="S148" i="30"/>
  <c r="T148" i="30"/>
  <c r="U148" i="30"/>
  <c r="V148" i="30"/>
  <c r="W148" i="30"/>
  <c r="X148" i="30"/>
  <c r="Y148" i="30"/>
  <c r="Z148" i="30"/>
  <c r="AA148" i="30"/>
  <c r="AB148" i="30"/>
  <c r="AC148" i="30"/>
  <c r="AD148" i="30"/>
  <c r="AE148" i="30"/>
  <c r="AF148" i="30"/>
  <c r="AG148" i="30"/>
  <c r="AH148" i="30"/>
  <c r="CZ148" i="30"/>
  <c r="CQ148" i="30"/>
  <c r="CX148" i="30"/>
  <c r="CW148" i="30"/>
  <c r="CN148" i="30"/>
  <c r="CM148" i="30"/>
  <c r="CR148" i="30"/>
  <c r="CI148" i="30"/>
  <c r="CP148" i="30"/>
  <c r="CO148" i="30"/>
  <c r="CF148" i="30"/>
  <c r="CE148" i="30"/>
  <c r="CJ148" i="30"/>
  <c r="CY148" i="30"/>
  <c r="BY148" i="30"/>
  <c r="CS148" i="30"/>
  <c r="CB148" i="30"/>
  <c r="CA148" i="30"/>
  <c r="CH148" i="30"/>
  <c r="CK148" i="30"/>
  <c r="BZ148" i="30"/>
  <c r="CV148" i="30"/>
  <c r="CU148" i="30"/>
  <c r="CC148" i="30"/>
  <c r="CL148" i="30"/>
  <c r="CT148" i="30"/>
  <c r="CG148" i="30"/>
  <c r="DA148" i="30"/>
  <c r="CD148" i="30"/>
  <c r="M156" i="30"/>
  <c r="N156" i="30"/>
  <c r="O156" i="30"/>
  <c r="P156" i="30"/>
  <c r="R156" i="30"/>
  <c r="Q156" i="30"/>
  <c r="S156" i="30"/>
  <c r="T156" i="30"/>
  <c r="U156" i="30"/>
  <c r="V156" i="30"/>
  <c r="W156" i="30"/>
  <c r="X156" i="30"/>
  <c r="Y156" i="30"/>
  <c r="Z156" i="30"/>
  <c r="AA156" i="30"/>
  <c r="AB156" i="30"/>
  <c r="AC156" i="30"/>
  <c r="AD156" i="30"/>
  <c r="AE156" i="30"/>
  <c r="AF156" i="30"/>
  <c r="AG156" i="30"/>
  <c r="AH156" i="30"/>
  <c r="M128" i="30"/>
  <c r="N128" i="30"/>
  <c r="O128" i="30"/>
  <c r="P128" i="30"/>
  <c r="Q128" i="30"/>
  <c r="R128" i="30"/>
  <c r="S128" i="30"/>
  <c r="T128" i="30"/>
  <c r="U128" i="30"/>
  <c r="M155" i="30"/>
  <c r="N155" i="30"/>
  <c r="O155" i="30"/>
  <c r="P155" i="30"/>
  <c r="Q155" i="30"/>
  <c r="R155" i="30"/>
  <c r="S155" i="30"/>
  <c r="T155" i="30"/>
  <c r="U155" i="30"/>
  <c r="V155" i="30"/>
  <c r="W155" i="30"/>
  <c r="X155" i="30"/>
  <c r="Y155" i="30"/>
  <c r="Z155" i="30"/>
  <c r="AA155" i="30"/>
  <c r="AB155" i="30"/>
  <c r="AC155" i="30"/>
  <c r="AD155" i="30"/>
  <c r="AE155" i="30"/>
  <c r="AF155" i="30"/>
  <c r="AG155" i="30"/>
  <c r="AH155" i="30"/>
  <c r="CA123" i="30"/>
  <c r="BZ123" i="30"/>
  <c r="BY123" i="30"/>
  <c r="CB123" i="30"/>
  <c r="M165" i="30"/>
  <c r="N165" i="30"/>
  <c r="O165" i="30"/>
  <c r="P165" i="30"/>
  <c r="R165" i="30"/>
  <c r="Q165" i="30"/>
  <c r="S165" i="30"/>
  <c r="T165" i="30"/>
  <c r="U165" i="30"/>
  <c r="V165" i="30"/>
  <c r="W165" i="30"/>
  <c r="X165" i="30"/>
  <c r="Y165" i="30"/>
  <c r="Z165" i="30"/>
  <c r="AA165" i="30"/>
  <c r="AB165" i="30"/>
  <c r="AC165" i="30"/>
  <c r="AD165" i="30"/>
  <c r="AE165" i="30"/>
  <c r="AF165" i="30"/>
  <c r="AG165" i="30"/>
  <c r="AH165" i="30"/>
  <c r="DF153" i="30"/>
  <c r="BZ153" i="30"/>
  <c r="CO153" i="30"/>
  <c r="CF153" i="30"/>
  <c r="DC153" i="30"/>
  <c r="CT153" i="30"/>
  <c r="CS153" i="30"/>
  <c r="CX153" i="30"/>
  <c r="CG153" i="30"/>
  <c r="DD153" i="30"/>
  <c r="CU153" i="30"/>
  <c r="CL153" i="30"/>
  <c r="CK153" i="30"/>
  <c r="CP153" i="30"/>
  <c r="DE153" i="30"/>
  <c r="BY153" i="30"/>
  <c r="CH153" i="30"/>
  <c r="CW153" i="30"/>
  <c r="CN153" i="30"/>
  <c r="DB153" i="30"/>
  <c r="DA153" i="30"/>
  <c r="CQ153" i="30"/>
  <c r="CR153" i="30"/>
  <c r="CM153" i="30"/>
  <c r="CD153" i="30"/>
  <c r="CC153" i="30"/>
  <c r="CI153" i="30"/>
  <c r="CE153" i="30"/>
  <c r="CA153" i="30"/>
  <c r="CJ153" i="30"/>
  <c r="CY153" i="30"/>
  <c r="CB153" i="30"/>
  <c r="CZ153" i="30"/>
  <c r="CV153" i="30"/>
  <c r="M137" i="30"/>
  <c r="N137" i="30"/>
  <c r="O137" i="30"/>
  <c r="P137" i="30"/>
  <c r="Q137" i="30"/>
  <c r="R137" i="30"/>
  <c r="S137" i="30"/>
  <c r="T137" i="30"/>
  <c r="U137" i="30"/>
  <c r="V137" i="30"/>
  <c r="W137" i="30"/>
  <c r="X137" i="30"/>
  <c r="Y137" i="30"/>
  <c r="Z137" i="30"/>
  <c r="AA137" i="30"/>
  <c r="AB137" i="30"/>
  <c r="AC137" i="30"/>
  <c r="AD137" i="30"/>
  <c r="CN146" i="30"/>
  <c r="CE146" i="30"/>
  <c r="CT146" i="30"/>
  <c r="CS146" i="30"/>
  <c r="CB146" i="30"/>
  <c r="CI146" i="30"/>
  <c r="CF146" i="30"/>
  <c r="CL146" i="30"/>
  <c r="CK146" i="30"/>
  <c r="CA146" i="30"/>
  <c r="CM146" i="30"/>
  <c r="CG146" i="30"/>
  <c r="CD146" i="30"/>
  <c r="CR146" i="30"/>
  <c r="CY146" i="30"/>
  <c r="BY146" i="30"/>
  <c r="BZ146" i="30"/>
  <c r="CV146" i="30"/>
  <c r="CJ146" i="30"/>
  <c r="CQ146" i="30"/>
  <c r="CW146" i="30"/>
  <c r="CU146" i="30"/>
  <c r="CO146" i="30"/>
  <c r="CP146" i="30"/>
  <c r="CX146" i="30"/>
  <c r="CC146" i="30"/>
  <c r="CH146" i="30"/>
  <c r="M159" i="30"/>
  <c r="N159" i="30"/>
  <c r="O159" i="30"/>
  <c r="P159" i="30"/>
  <c r="R159" i="30"/>
  <c r="Q159" i="30"/>
  <c r="S159" i="30"/>
  <c r="T159" i="30"/>
  <c r="U159" i="30"/>
  <c r="V159" i="30"/>
  <c r="W159" i="30"/>
  <c r="X159" i="30"/>
  <c r="Y159" i="30"/>
  <c r="Z159" i="30"/>
  <c r="AA159" i="30"/>
  <c r="AB159" i="30"/>
  <c r="AC159" i="30"/>
  <c r="AD159" i="30"/>
  <c r="AE159" i="30"/>
  <c r="AF159" i="30"/>
  <c r="AG159" i="30"/>
  <c r="AH159" i="30"/>
  <c r="CA134" i="30"/>
  <c r="BZ134" i="30"/>
  <c r="BY134" i="30"/>
  <c r="CM134" i="30"/>
  <c r="CJ134" i="30"/>
  <c r="CC134" i="30"/>
  <c r="CK134" i="30"/>
  <c r="CL134" i="30"/>
  <c r="CI134" i="30"/>
  <c r="CF134" i="30"/>
  <c r="CE134" i="30"/>
  <c r="CB134" i="30"/>
  <c r="CH134" i="30"/>
  <c r="CG134" i="30"/>
  <c r="CD134" i="30"/>
  <c r="DE161" i="30"/>
  <c r="DJ161" i="30"/>
  <c r="CD161" i="30"/>
  <c r="CH161" i="30"/>
  <c r="DH161" i="30"/>
  <c r="DG161" i="30"/>
  <c r="DN161" i="30"/>
  <c r="CW161" i="30"/>
  <c r="DL161" i="30"/>
  <c r="DB161" i="30"/>
  <c r="CO161" i="30"/>
  <c r="DD161" i="30"/>
  <c r="CT161" i="30"/>
  <c r="DK161" i="30"/>
  <c r="CQ161" i="30"/>
  <c r="DA161" i="30"/>
  <c r="CM161" i="30"/>
  <c r="CB161" i="30"/>
  <c r="CI161" i="30"/>
  <c r="CL161" i="30"/>
  <c r="CR161" i="30"/>
  <c r="CG161" i="30"/>
  <c r="DC161" i="30"/>
  <c r="CN161" i="30"/>
  <c r="CC161" i="30"/>
  <c r="BZ161" i="30"/>
  <c r="CY161" i="30"/>
  <c r="DF161" i="30"/>
  <c r="BY161" i="30"/>
  <c r="CX161" i="30"/>
  <c r="CP161" i="30"/>
  <c r="CV161" i="30"/>
  <c r="CF161" i="30"/>
  <c r="CZ161" i="30"/>
  <c r="CK161" i="30"/>
  <c r="CS161" i="30"/>
  <c r="CA161" i="30"/>
  <c r="DM161" i="30"/>
  <c r="CJ161" i="30"/>
  <c r="CU161" i="30"/>
  <c r="DI161" i="30"/>
  <c r="CE161" i="30"/>
  <c r="BW132" i="30"/>
  <c r="CK118" i="30"/>
  <c r="M164" i="30"/>
  <c r="N164" i="30"/>
  <c r="O164" i="30"/>
  <c r="P164" i="30"/>
  <c r="R164" i="30"/>
  <c r="Q164" i="30"/>
  <c r="S164" i="30"/>
  <c r="T164" i="30"/>
  <c r="U164" i="30"/>
  <c r="V164" i="30"/>
  <c r="W164" i="30"/>
  <c r="X164" i="30"/>
  <c r="Y164" i="30"/>
  <c r="Z164" i="30"/>
  <c r="AA164" i="30"/>
  <c r="AB164" i="30"/>
  <c r="AC164" i="30"/>
  <c r="AD164" i="30"/>
  <c r="AE164" i="30"/>
  <c r="AF164" i="30"/>
  <c r="AG164" i="30"/>
  <c r="AH164" i="30"/>
  <c r="CC129" i="30"/>
  <c r="CA129" i="30"/>
  <c r="CH129" i="30"/>
  <c r="CG129" i="30"/>
  <c r="CD129" i="30"/>
  <c r="BZ129" i="30"/>
  <c r="BY129" i="30"/>
  <c r="CF129" i="30"/>
  <c r="CB129" i="30"/>
  <c r="CE129" i="30"/>
  <c r="M125" i="30"/>
  <c r="N125" i="30"/>
  <c r="O125" i="30"/>
  <c r="P125" i="30"/>
  <c r="R125" i="30"/>
  <c r="Q125" i="30"/>
  <c r="M166" i="30"/>
  <c r="N166" i="30"/>
  <c r="O166" i="30"/>
  <c r="P166" i="30"/>
  <c r="R166" i="30"/>
  <c r="Q166" i="30"/>
  <c r="S166" i="30"/>
  <c r="T166" i="30"/>
  <c r="U166" i="30"/>
  <c r="V166" i="30"/>
  <c r="W166" i="30"/>
  <c r="X166" i="30"/>
  <c r="Y166" i="30"/>
  <c r="Z166" i="30"/>
  <c r="AA166" i="30"/>
  <c r="AB166" i="30"/>
  <c r="AC166" i="30"/>
  <c r="AD166" i="30"/>
  <c r="AE166" i="30"/>
  <c r="AF166" i="30"/>
  <c r="AG166" i="30"/>
  <c r="AH166" i="30"/>
  <c r="M122" i="30"/>
  <c r="N122" i="30"/>
  <c r="O122" i="30"/>
  <c r="CT168" i="30"/>
  <c r="DQ168" i="30"/>
  <c r="CK168" i="30"/>
  <c r="CZ168" i="30"/>
  <c r="DG168" i="30"/>
  <c r="CA168" i="30"/>
  <c r="CP168" i="30"/>
  <c r="CW168" i="30"/>
  <c r="DT168" i="30"/>
  <c r="CN168" i="30"/>
  <c r="DR168" i="30"/>
  <c r="CL168" i="30"/>
  <c r="DI168" i="30"/>
  <c r="CC168" i="30"/>
  <c r="CR168" i="30"/>
  <c r="CY168" i="30"/>
  <c r="DN168" i="30"/>
  <c r="CH168" i="30"/>
  <c r="DU168" i="30"/>
  <c r="CO168" i="30"/>
  <c r="DL168" i="30"/>
  <c r="CF168" i="30"/>
  <c r="CD168" i="30"/>
  <c r="CJ168" i="30"/>
  <c r="CQ168" i="30"/>
  <c r="DF168" i="30"/>
  <c r="DM168" i="30"/>
  <c r="DD168" i="30"/>
  <c r="CM168" i="30"/>
  <c r="DK168" i="30"/>
  <c r="CB168" i="30"/>
  <c r="CI168" i="30"/>
  <c r="CX168" i="30"/>
  <c r="DE168" i="30"/>
  <c r="CV168" i="30"/>
  <c r="CU168" i="30"/>
  <c r="DJ168" i="30"/>
  <c r="DA168" i="30"/>
  <c r="DP168" i="30"/>
  <c r="BZ168" i="30"/>
  <c r="CG168" i="30"/>
  <c r="CE168" i="30"/>
  <c r="DB168" i="30"/>
  <c r="DH168" i="30"/>
  <c r="CS168" i="30"/>
  <c r="DO168" i="30"/>
  <c r="DC168" i="30"/>
  <c r="DS168" i="30"/>
  <c r="BY168" i="30"/>
  <c r="CB152" i="30"/>
  <c r="CQ152" i="30"/>
  <c r="BZ152" i="30"/>
  <c r="DE152" i="30"/>
  <c r="BY152" i="30"/>
  <c r="CV152" i="30"/>
  <c r="CU152" i="30"/>
  <c r="CZ152" i="30"/>
  <c r="CI152" i="30"/>
  <c r="CX152" i="30"/>
  <c r="CW152" i="30"/>
  <c r="CN152" i="30"/>
  <c r="CM152" i="30"/>
  <c r="CR152" i="30"/>
  <c r="CA152" i="30"/>
  <c r="CG152" i="30"/>
  <c r="CS152" i="30"/>
  <c r="CJ152" i="30"/>
  <c r="CY152" i="30"/>
  <c r="CP152" i="30"/>
  <c r="CK152" i="30"/>
  <c r="CH152" i="30"/>
  <c r="DD152" i="30"/>
  <c r="DC152" i="30"/>
  <c r="CC152" i="30"/>
  <c r="CO152" i="30"/>
  <c r="CE152" i="30"/>
  <c r="CD152" i="30"/>
  <c r="CF152" i="30"/>
  <c r="DA152" i="30"/>
  <c r="CT152" i="30"/>
  <c r="DB152" i="30"/>
  <c r="CL152" i="30"/>
  <c r="M152" i="30"/>
  <c r="N152" i="30"/>
  <c r="O152" i="30"/>
  <c r="P152" i="30"/>
  <c r="Q152" i="30"/>
  <c r="R152" i="30"/>
  <c r="S152" i="30"/>
  <c r="T152" i="30"/>
  <c r="U152" i="30"/>
  <c r="V152" i="30"/>
  <c r="W152" i="30"/>
  <c r="X152" i="30"/>
  <c r="Y152" i="30"/>
  <c r="Z152" i="30"/>
  <c r="AA152" i="30"/>
  <c r="AB152" i="30"/>
  <c r="AC152" i="30"/>
  <c r="AD152" i="30"/>
  <c r="AE152" i="30"/>
  <c r="AF152" i="30"/>
  <c r="AG152" i="30"/>
  <c r="AH152" i="30"/>
  <c r="CP166" i="30"/>
  <c r="DM166" i="30"/>
  <c r="CG166" i="30"/>
  <c r="CV166" i="30"/>
  <c r="DK166" i="30"/>
  <c r="CE166" i="30"/>
  <c r="CT166" i="30"/>
  <c r="DA166" i="30"/>
  <c r="DP166" i="30"/>
  <c r="CJ166" i="30"/>
  <c r="DN166" i="30"/>
  <c r="CH166" i="30"/>
  <c r="DE166" i="30"/>
  <c r="BY166" i="30"/>
  <c r="CN166" i="30"/>
  <c r="DC166" i="30"/>
  <c r="DR166" i="30"/>
  <c r="CL166" i="30"/>
  <c r="CS166" i="30"/>
  <c r="DH166" i="30"/>
  <c r="CB166" i="30"/>
  <c r="DF166" i="30"/>
  <c r="CW166" i="30"/>
  <c r="DL166" i="30"/>
  <c r="CD166" i="30"/>
  <c r="CK166" i="30"/>
  <c r="CI166" i="30"/>
  <c r="CA166" i="30"/>
  <c r="CX166" i="30"/>
  <c r="CO166" i="30"/>
  <c r="DD166" i="30"/>
  <c r="DS166" i="30"/>
  <c r="CC166" i="30"/>
  <c r="BZ166" i="30"/>
  <c r="CF166" i="30"/>
  <c r="CU166" i="30"/>
  <c r="DJ166" i="30"/>
  <c r="DQ166" i="30"/>
  <c r="CZ166" i="30"/>
  <c r="CQ166" i="30"/>
  <c r="CM166" i="30"/>
  <c r="DI166" i="30"/>
  <c r="CY166" i="30"/>
  <c r="DB166" i="30"/>
  <c r="CR166" i="30"/>
  <c r="DG166" i="30"/>
  <c r="DO166" i="30"/>
  <c r="BW122" i="30"/>
  <c r="CA118" i="30"/>
  <c r="K143" i="30"/>
  <c r="AJ118" i="30"/>
  <c r="CG139" i="30"/>
  <c r="BY139" i="30"/>
  <c r="CN139" i="30"/>
  <c r="CM139" i="30"/>
  <c r="CJ139" i="30"/>
  <c r="BZ139" i="30"/>
  <c r="CF139" i="30"/>
  <c r="CE139" i="30"/>
  <c r="CK139" i="30"/>
  <c r="CB139" i="30"/>
  <c r="CP139" i="30"/>
  <c r="CA139" i="30"/>
  <c r="CO139" i="30"/>
  <c r="CL139" i="30"/>
  <c r="CC139" i="30"/>
  <c r="CH139" i="30"/>
  <c r="CD139" i="30"/>
  <c r="CR139" i="30"/>
  <c r="CI139" i="30"/>
  <c r="CQ139" i="30"/>
  <c r="CG135" i="30"/>
  <c r="BY135" i="30"/>
  <c r="CD135" i="30"/>
  <c r="CJ135" i="30"/>
  <c r="CN135" i="30"/>
  <c r="CM135" i="30"/>
  <c r="CB135" i="30"/>
  <c r="CH135" i="30"/>
  <c r="CF135" i="30"/>
  <c r="CE135" i="30"/>
  <c r="CK135" i="30"/>
  <c r="BZ135" i="30"/>
  <c r="CL135" i="30"/>
  <c r="CC135" i="30"/>
  <c r="CI135" i="30"/>
  <c r="CA135" i="30"/>
  <c r="CA138" i="30"/>
  <c r="CQ138" i="30"/>
  <c r="BZ138" i="30"/>
  <c r="BY138" i="30"/>
  <c r="CN138" i="30"/>
  <c r="CE138" i="30"/>
  <c r="CJ138" i="30"/>
  <c r="CF138" i="30"/>
  <c r="CB138" i="30"/>
  <c r="CL138" i="30"/>
  <c r="CP138" i="30"/>
  <c r="CO138" i="30"/>
  <c r="CC138" i="30"/>
  <c r="CI138" i="30"/>
  <c r="CH138" i="30"/>
  <c r="CG138" i="30"/>
  <c r="CM138" i="30"/>
  <c r="CD138" i="30"/>
  <c r="CK138" i="30"/>
  <c r="CX157" i="30"/>
  <c r="BZ157" i="30"/>
  <c r="DE157" i="30"/>
  <c r="BY157" i="30"/>
  <c r="CV157" i="30"/>
  <c r="CM157" i="30"/>
  <c r="CL157" i="30"/>
  <c r="DI157" i="30"/>
  <c r="CC157" i="30"/>
  <c r="CY157" i="30"/>
  <c r="DF157" i="30"/>
  <c r="CW157" i="30"/>
  <c r="CN157" i="30"/>
  <c r="CE157" i="30"/>
  <c r="DJ157" i="30"/>
  <c r="CD157" i="30"/>
  <c r="DA157" i="30"/>
  <c r="CQ157" i="30"/>
  <c r="CP157" i="30"/>
  <c r="CO157" i="30"/>
  <c r="CH157" i="30"/>
  <c r="CG157" i="30"/>
  <c r="CU157" i="30"/>
  <c r="CT157" i="30"/>
  <c r="CK157" i="30"/>
  <c r="CA157" i="30"/>
  <c r="DD157" i="30"/>
  <c r="DG157" i="30"/>
  <c r="CF157" i="30"/>
  <c r="DC157" i="30"/>
  <c r="CS157" i="30"/>
  <c r="CZ157" i="30"/>
  <c r="CB157" i="30"/>
  <c r="DB157" i="30"/>
  <c r="CI157" i="30"/>
  <c r="DH157" i="30"/>
  <c r="CR157" i="30"/>
  <c r="CJ157" i="30"/>
  <c r="M162" i="30"/>
  <c r="N162" i="30"/>
  <c r="O162" i="30"/>
  <c r="P162" i="30"/>
  <c r="Q162" i="30"/>
  <c r="R162" i="30"/>
  <c r="S162" i="30"/>
  <c r="T162" i="30"/>
  <c r="U162" i="30"/>
  <c r="V162" i="30"/>
  <c r="W162" i="30"/>
  <c r="X162" i="30"/>
  <c r="Y162" i="30"/>
  <c r="Z162" i="30"/>
  <c r="AA162" i="30"/>
  <c r="AB162" i="30"/>
  <c r="AC162" i="30"/>
  <c r="AD162" i="30"/>
  <c r="AE162" i="30"/>
  <c r="AF162" i="30"/>
  <c r="AG162" i="30"/>
  <c r="AH162" i="30"/>
  <c r="AI152" i="30"/>
  <c r="AI158" i="30"/>
  <c r="AI160" i="30"/>
  <c r="AI142" i="30"/>
  <c r="AI165" i="30"/>
  <c r="M139" i="30"/>
  <c r="N139" i="30"/>
  <c r="O139" i="30"/>
  <c r="P139" i="30"/>
  <c r="R139" i="30"/>
  <c r="Q139" i="30"/>
  <c r="S139" i="30"/>
  <c r="T139" i="30"/>
  <c r="U139" i="30"/>
  <c r="V139" i="30"/>
  <c r="W139" i="30"/>
  <c r="X139" i="30"/>
  <c r="Y139" i="30"/>
  <c r="Z139" i="30"/>
  <c r="AA139" i="30"/>
  <c r="AB139" i="30"/>
  <c r="AC139" i="30"/>
  <c r="AD139" i="30"/>
  <c r="AE139" i="30"/>
  <c r="AF139" i="30"/>
  <c r="CN142" i="30"/>
  <c r="CI142" i="30"/>
  <c r="CA142" i="30"/>
  <c r="CR142" i="30"/>
  <c r="CQ142" i="30"/>
  <c r="CG142" i="30"/>
  <c r="CL142" i="30"/>
  <c r="CT142" i="30"/>
  <c r="CJ142" i="30"/>
  <c r="CH142" i="30"/>
  <c r="BY142" i="30"/>
  <c r="CM142" i="30"/>
  <c r="CD142" i="30"/>
  <c r="CS142" i="30"/>
  <c r="CK142" i="30"/>
  <c r="CC142" i="30"/>
  <c r="BZ142" i="30"/>
  <c r="CO142" i="30"/>
  <c r="CE142" i="30"/>
  <c r="CB142" i="30"/>
  <c r="CP142" i="30"/>
  <c r="CF142" i="30"/>
  <c r="CU142" i="30"/>
  <c r="K139" i="30"/>
  <c r="AF118" i="30"/>
  <c r="K126" i="30"/>
  <c r="S118" i="30"/>
  <c r="K124" i="30"/>
  <c r="Q118" i="30"/>
  <c r="K136" i="30"/>
  <c r="AC118" i="30"/>
  <c r="K161" i="30"/>
  <c r="BB118" i="30"/>
  <c r="K158" i="30"/>
  <c r="AY118" i="30"/>
  <c r="BW142" i="30"/>
  <c r="CU118" i="30"/>
  <c r="K153" i="30"/>
  <c r="AT118" i="30"/>
  <c r="BW162" i="30"/>
  <c r="DO118" i="30"/>
  <c r="BW154" i="30"/>
  <c r="DG118" i="30"/>
  <c r="K145" i="30"/>
  <c r="AL118" i="30"/>
  <c r="K160" i="30"/>
  <c r="BA118" i="30"/>
  <c r="CK133" i="30"/>
  <c r="CC133" i="30"/>
  <c r="CF133" i="30"/>
  <c r="CE133" i="30"/>
  <c r="CD133" i="30"/>
  <c r="CJ133" i="30"/>
  <c r="CI133" i="30"/>
  <c r="CB133" i="30"/>
  <c r="CA133" i="30"/>
  <c r="CH133" i="30"/>
  <c r="CG133" i="30"/>
  <c r="CL133" i="30"/>
  <c r="BZ133" i="30"/>
  <c r="BY133" i="30"/>
  <c r="DL167" i="30"/>
  <c r="CF167" i="30"/>
  <c r="DC167" i="30"/>
  <c r="DR167" i="30"/>
  <c r="CL167" i="30"/>
  <c r="CS167" i="30"/>
  <c r="DH167" i="30"/>
  <c r="CB167" i="30"/>
  <c r="DO167" i="30"/>
  <c r="CI167" i="30"/>
  <c r="CX167" i="30"/>
  <c r="DD167" i="30"/>
  <c r="CU167" i="30"/>
  <c r="DJ167" i="30"/>
  <c r="CD167" i="30"/>
  <c r="DQ167" i="30"/>
  <c r="CK167" i="30"/>
  <c r="CZ167" i="30"/>
  <c r="DG167" i="30"/>
  <c r="CA167" i="30"/>
  <c r="CP167" i="30"/>
  <c r="DS167" i="30"/>
  <c r="CC167" i="30"/>
  <c r="CR167" i="30"/>
  <c r="CY167" i="30"/>
  <c r="CH167" i="30"/>
  <c r="DT167" i="30"/>
  <c r="DK167" i="30"/>
  <c r="CJ167" i="30"/>
  <c r="CQ167" i="30"/>
  <c r="BZ167" i="30"/>
  <c r="CG167" i="30"/>
  <c r="DE167" i="30"/>
  <c r="CV167" i="30"/>
  <c r="CM167" i="30"/>
  <c r="DB167" i="30"/>
  <c r="DI167" i="30"/>
  <c r="DN167" i="30"/>
  <c r="DM167" i="30"/>
  <c r="CN167" i="30"/>
  <c r="CT167" i="30"/>
  <c r="DP167" i="30"/>
  <c r="DF167" i="30"/>
  <c r="BY167" i="30"/>
  <c r="DA167" i="30"/>
  <c r="CO167" i="30"/>
  <c r="CE167" i="30"/>
  <c r="CW167" i="30"/>
  <c r="DH169" i="30"/>
  <c r="CB169" i="30"/>
  <c r="CY169" i="30"/>
  <c r="DN169" i="30"/>
  <c r="CH169" i="30"/>
  <c r="DU169" i="30"/>
  <c r="CO169" i="30"/>
  <c r="DL169" i="30"/>
  <c r="CF169" i="30"/>
  <c r="DK169" i="30"/>
  <c r="CE169" i="30"/>
  <c r="DB169" i="30"/>
  <c r="CS169" i="30"/>
  <c r="CZ169" i="30"/>
  <c r="CQ169" i="30"/>
  <c r="DF169" i="30"/>
  <c r="BZ169" i="30"/>
  <c r="DM169" i="30"/>
  <c r="CG169" i="30"/>
  <c r="DD169" i="30"/>
  <c r="DC169" i="30"/>
  <c r="CT169" i="30"/>
  <c r="CR169" i="30"/>
  <c r="CI169" i="30"/>
  <c r="CX169" i="30"/>
  <c r="DE169" i="30"/>
  <c r="DR169" i="30"/>
  <c r="DA169" i="30"/>
  <c r="CJ169" i="30"/>
  <c r="CA169" i="30"/>
  <c r="CP169" i="30"/>
  <c r="CW169" i="30"/>
  <c r="DT169" i="30"/>
  <c r="DS169" i="30"/>
  <c r="DJ169" i="30"/>
  <c r="CK169" i="30"/>
  <c r="DO169" i="30"/>
  <c r="BY169" i="30"/>
  <c r="CV169" i="30"/>
  <c r="CU169" i="30"/>
  <c r="CL169" i="30"/>
  <c r="CN169" i="30"/>
  <c r="CD169" i="30"/>
  <c r="DG169" i="30"/>
  <c r="CM169" i="30"/>
  <c r="CC169" i="30"/>
  <c r="DQ169" i="30"/>
  <c r="DI169" i="30"/>
  <c r="DV169" i="30"/>
  <c r="DP169" i="30"/>
  <c r="CE136" i="30"/>
  <c r="CM136" i="30"/>
  <c r="CD136" i="30"/>
  <c r="CC136" i="30"/>
  <c r="CI136" i="30"/>
  <c r="CN136" i="30"/>
  <c r="CG136" i="30"/>
  <c r="BY136" i="30"/>
  <c r="CJ136" i="30"/>
  <c r="CA136" i="30"/>
  <c r="CF136" i="30"/>
  <c r="CO136" i="30"/>
  <c r="CB136" i="30"/>
  <c r="CH136" i="30"/>
  <c r="CL136" i="30"/>
  <c r="CK136" i="30"/>
  <c r="BZ136" i="30"/>
  <c r="K148" i="30"/>
  <c r="AO118" i="30"/>
  <c r="BW148" i="30"/>
  <c r="DA118" i="30"/>
  <c r="K156" i="30"/>
  <c r="AW118" i="30"/>
  <c r="K128" i="30"/>
  <c r="U118" i="30"/>
  <c r="K155" i="30"/>
  <c r="AV118" i="30"/>
  <c r="BW123" i="30"/>
  <c r="CB118" i="30"/>
  <c r="M163" i="30"/>
  <c r="N163" i="30"/>
  <c r="O163" i="30"/>
  <c r="P163" i="30"/>
  <c r="R163" i="30"/>
  <c r="Q163" i="30"/>
  <c r="S163" i="30"/>
  <c r="T163" i="30"/>
  <c r="U163" i="30"/>
  <c r="V163" i="30"/>
  <c r="W163" i="30"/>
  <c r="X163" i="30"/>
  <c r="Y163" i="30"/>
  <c r="Z163" i="30"/>
  <c r="AA163" i="30"/>
  <c r="AB163" i="30"/>
  <c r="AC163" i="30"/>
  <c r="AD163" i="30"/>
  <c r="AE163" i="30"/>
  <c r="AF163" i="30"/>
  <c r="AG163" i="30"/>
  <c r="AH163" i="30"/>
  <c r="BW153" i="30"/>
  <c r="DF118" i="30"/>
  <c r="K137" i="30"/>
  <c r="AD118" i="30"/>
  <c r="BW146" i="30"/>
  <c r="CY118" i="30"/>
  <c r="K159" i="30"/>
  <c r="AZ118" i="30"/>
  <c r="BW134" i="30"/>
  <c r="CM118" i="30"/>
  <c r="BW161" i="30"/>
  <c r="DN118" i="30"/>
  <c r="M134" i="30"/>
  <c r="N134" i="30"/>
  <c r="O134" i="30"/>
  <c r="P134" i="30"/>
  <c r="Q134" i="30"/>
  <c r="R134" i="30"/>
  <c r="S134" i="30"/>
  <c r="T134" i="30"/>
  <c r="U134" i="30"/>
  <c r="V134" i="30"/>
  <c r="W134" i="30"/>
  <c r="X134" i="30"/>
  <c r="Y134" i="30"/>
  <c r="Z134" i="30"/>
  <c r="AA134" i="30"/>
  <c r="BW129" i="30"/>
  <c r="CH118" i="30"/>
  <c r="K125" i="30"/>
  <c r="R118" i="30"/>
  <c r="CU150" i="30"/>
  <c r="CD150" i="30"/>
  <c r="CC150" i="30"/>
  <c r="CR150" i="30"/>
  <c r="CQ150" i="30"/>
  <c r="CV150" i="30"/>
  <c r="CM150" i="30"/>
  <c r="DB150" i="30"/>
  <c r="DA150" i="30"/>
  <c r="CJ150" i="30"/>
  <c r="CI150" i="30"/>
  <c r="CN150" i="30"/>
  <c r="DC150" i="30"/>
  <c r="CK150" i="30"/>
  <c r="CO150" i="30"/>
  <c r="CE150" i="30"/>
  <c r="CT150" i="30"/>
  <c r="CG150" i="30"/>
  <c r="CL150" i="30"/>
  <c r="CZ150" i="30"/>
  <c r="CY150" i="30"/>
  <c r="BY150" i="30"/>
  <c r="CW150" i="30"/>
  <c r="CF150" i="30"/>
  <c r="CS150" i="30"/>
  <c r="CA150" i="30"/>
  <c r="CX150" i="30"/>
  <c r="BZ150" i="30"/>
  <c r="CH150" i="30"/>
  <c r="CB150" i="30"/>
  <c r="CP150" i="30"/>
  <c r="K122" i="30"/>
  <c r="O118" i="30"/>
  <c r="K151" i="30"/>
  <c r="AR118" i="30"/>
  <c r="BW168" i="30"/>
  <c r="DU118" i="30"/>
  <c r="BW152" i="30"/>
  <c r="DE118" i="30"/>
  <c r="K152" i="30"/>
  <c r="AS118" i="30"/>
  <c r="CX149" i="30"/>
  <c r="CO149" i="30"/>
  <c r="CT149" i="30"/>
  <c r="CS149" i="30"/>
  <c r="CP149" i="30"/>
  <c r="CG149" i="30"/>
  <c r="CV149" i="30"/>
  <c r="CU149" i="30"/>
  <c r="CL149" i="30"/>
  <c r="CK149" i="30"/>
  <c r="CH149" i="30"/>
  <c r="BZ149" i="30"/>
  <c r="CF149" i="30"/>
  <c r="DB149" i="30"/>
  <c r="DA149" i="30"/>
  <c r="CQ149" i="30"/>
  <c r="CM149" i="30"/>
  <c r="CD149" i="30"/>
  <c r="CC149" i="30"/>
  <c r="CI149" i="30"/>
  <c r="CW149" i="30"/>
  <c r="CE149" i="30"/>
  <c r="CA149" i="30"/>
  <c r="CN149" i="30"/>
  <c r="CR149" i="30"/>
  <c r="CY149" i="30"/>
  <c r="CZ149" i="30"/>
  <c r="CB149" i="30"/>
  <c r="BY149" i="30"/>
  <c r="CJ149" i="30"/>
  <c r="BW139" i="30"/>
  <c r="CR118" i="30"/>
  <c r="BW135" i="30"/>
  <c r="CN118" i="30"/>
  <c r="BW138" i="30"/>
  <c r="CQ118" i="30"/>
  <c r="K120" i="30"/>
  <c r="M118" i="30"/>
  <c r="BW157" i="30"/>
  <c r="DJ118" i="30"/>
  <c r="K162" i="30"/>
  <c r="BC118" i="30"/>
  <c r="AI167" i="30"/>
  <c r="AI153" i="30"/>
  <c r="AI156" i="30"/>
  <c r="AI161" i="30"/>
  <c r="AI164" i="30"/>
  <c r="AI159" i="30"/>
  <c r="K78" i="30"/>
  <c r="Z63" i="30"/>
  <c r="K89" i="30"/>
  <c r="AK63" i="30"/>
  <c r="K91" i="30"/>
  <c r="AM63" i="30"/>
  <c r="K87" i="30"/>
  <c r="AI63" i="30"/>
  <c r="K97" i="30"/>
  <c r="AS63" i="30"/>
  <c r="K86" i="30"/>
  <c r="AH63" i="30"/>
  <c r="K107" i="30"/>
  <c r="BC63" i="30"/>
  <c r="K93" i="30"/>
  <c r="AO63" i="30"/>
  <c r="K95" i="30"/>
  <c r="AQ63" i="30"/>
  <c r="K96" i="30"/>
  <c r="AR63" i="30"/>
  <c r="K81" i="30"/>
  <c r="AC63" i="30"/>
  <c r="K67" i="30"/>
  <c r="O63" i="30"/>
  <c r="K92" i="30"/>
  <c r="AN63" i="30"/>
  <c r="BW86" i="30"/>
  <c r="CT63" i="30"/>
  <c r="K82" i="30"/>
  <c r="AD63" i="30"/>
  <c r="K65" i="30"/>
  <c r="M63" i="30"/>
  <c r="K90" i="30"/>
  <c r="AL63" i="30"/>
  <c r="K98" i="30"/>
  <c r="AT63" i="30"/>
  <c r="BW81" i="30"/>
  <c r="CO63" i="30"/>
  <c r="BW101" i="30"/>
  <c r="DI63" i="30"/>
  <c r="BW113" i="30"/>
  <c r="DU63" i="30"/>
  <c r="BW90" i="30"/>
  <c r="CX63" i="30"/>
  <c r="K105" i="30"/>
  <c r="BA63" i="30"/>
  <c r="K85" i="30"/>
  <c r="AG63" i="30"/>
  <c r="BW71" i="30"/>
  <c r="CE63" i="30"/>
  <c r="BW93" i="30"/>
  <c r="DA63" i="30"/>
  <c r="BW105" i="30"/>
  <c r="DM63" i="30"/>
  <c r="BW94" i="30"/>
  <c r="DB63" i="30"/>
  <c r="BW77" i="30"/>
  <c r="CK63" i="30"/>
  <c r="BW67" i="30"/>
  <c r="CA63" i="30"/>
  <c r="N114" i="30"/>
  <c r="M114" i="30"/>
  <c r="O114" i="30"/>
  <c r="P114" i="30"/>
  <c r="Q114" i="30"/>
  <c r="R114" i="30"/>
  <c r="S114" i="30"/>
  <c r="T114" i="30"/>
  <c r="U114" i="30"/>
  <c r="V114" i="30"/>
  <c r="W114" i="30"/>
  <c r="X114" i="30"/>
  <c r="Y114" i="30"/>
  <c r="Z114" i="30"/>
  <c r="AA114" i="30"/>
  <c r="AB114" i="30"/>
  <c r="AC114" i="30"/>
  <c r="AD114" i="30"/>
  <c r="AE114" i="30"/>
  <c r="AF114" i="30"/>
  <c r="AG114" i="30"/>
  <c r="AH114" i="30"/>
  <c r="BY63" i="30"/>
  <c r="BW65" i="30"/>
  <c r="M100" i="30"/>
  <c r="N100" i="30"/>
  <c r="O100" i="30"/>
  <c r="P100" i="30"/>
  <c r="R100" i="30"/>
  <c r="Q100" i="30"/>
  <c r="S100" i="30"/>
  <c r="T100" i="30"/>
  <c r="U100" i="30"/>
  <c r="V100" i="30"/>
  <c r="W100" i="30"/>
  <c r="X100" i="30"/>
  <c r="Y100" i="30"/>
  <c r="Z100" i="30"/>
  <c r="AA100" i="30"/>
  <c r="AB100" i="30"/>
  <c r="AC100" i="30"/>
  <c r="AD100" i="30"/>
  <c r="AE100" i="30"/>
  <c r="AF100" i="30"/>
  <c r="AG100" i="30"/>
  <c r="AH100" i="30"/>
  <c r="M113" i="30"/>
  <c r="N113" i="30"/>
  <c r="O113" i="30"/>
  <c r="P113" i="30"/>
  <c r="R113" i="30"/>
  <c r="Q113" i="30"/>
  <c r="S113" i="30"/>
  <c r="T113" i="30"/>
  <c r="U113" i="30"/>
  <c r="V113" i="30"/>
  <c r="W113" i="30"/>
  <c r="X113" i="30"/>
  <c r="Y113" i="30"/>
  <c r="Z113" i="30"/>
  <c r="AA113" i="30"/>
  <c r="AB113" i="30"/>
  <c r="AC113" i="30"/>
  <c r="AD113" i="30"/>
  <c r="AE113" i="30"/>
  <c r="AF113" i="30"/>
  <c r="AG113" i="30"/>
  <c r="AH113" i="30"/>
  <c r="BW95" i="30"/>
  <c r="DC63" i="30"/>
  <c r="BW73" i="30"/>
  <c r="CG63" i="30"/>
  <c r="BW98" i="30"/>
  <c r="DF63" i="30"/>
  <c r="BW99" i="30"/>
  <c r="DG63" i="30"/>
  <c r="BW75" i="30"/>
  <c r="CI63" i="30"/>
  <c r="M78" i="30"/>
  <c r="N78" i="30"/>
  <c r="O78" i="30"/>
  <c r="P78" i="30"/>
  <c r="Q78" i="30"/>
  <c r="R78" i="30"/>
  <c r="S78" i="30"/>
  <c r="T78" i="30"/>
  <c r="U78" i="30"/>
  <c r="V78" i="30"/>
  <c r="W78" i="30"/>
  <c r="X78" i="30"/>
  <c r="Y78" i="30"/>
  <c r="Z78" i="30"/>
  <c r="M104" i="30"/>
  <c r="N104" i="30"/>
  <c r="O104" i="30"/>
  <c r="P104" i="30"/>
  <c r="Q104" i="30"/>
  <c r="R104" i="30"/>
  <c r="S104" i="30"/>
  <c r="T104" i="30"/>
  <c r="U104" i="30"/>
  <c r="V104" i="30"/>
  <c r="W104" i="30"/>
  <c r="X104" i="30"/>
  <c r="Y104" i="30"/>
  <c r="Z104" i="30"/>
  <c r="AA104" i="30"/>
  <c r="AB104" i="30"/>
  <c r="AC104" i="30"/>
  <c r="AD104" i="30"/>
  <c r="AE104" i="30"/>
  <c r="AF104" i="30"/>
  <c r="AG104" i="30"/>
  <c r="AH104" i="30"/>
  <c r="N82" i="30"/>
  <c r="M82" i="30"/>
  <c r="O82" i="30"/>
  <c r="P82" i="30"/>
  <c r="Q82" i="30"/>
  <c r="R82" i="30"/>
  <c r="S82" i="30"/>
  <c r="T82" i="30"/>
  <c r="U82" i="30"/>
  <c r="V82" i="30"/>
  <c r="W82" i="30"/>
  <c r="X82" i="30"/>
  <c r="Y82" i="30"/>
  <c r="Z82" i="30"/>
  <c r="AA82" i="30"/>
  <c r="AB82" i="30"/>
  <c r="AC82" i="30"/>
  <c r="AD82" i="30"/>
  <c r="N89" i="30"/>
  <c r="M89" i="30"/>
  <c r="O89" i="30"/>
  <c r="P89" i="30"/>
  <c r="R89" i="30"/>
  <c r="Q89" i="30"/>
  <c r="S89" i="30"/>
  <c r="T89" i="30"/>
  <c r="U89" i="30"/>
  <c r="V89" i="30"/>
  <c r="W89" i="30"/>
  <c r="X89" i="30"/>
  <c r="Y89" i="30"/>
  <c r="Z89" i="30"/>
  <c r="AA89" i="30"/>
  <c r="AB89" i="30"/>
  <c r="AC89" i="30"/>
  <c r="AD89" i="30"/>
  <c r="AE89" i="30"/>
  <c r="AF89" i="30"/>
  <c r="AG89" i="30"/>
  <c r="AH89" i="30"/>
  <c r="M91" i="30"/>
  <c r="N91" i="30"/>
  <c r="O91" i="30"/>
  <c r="P91" i="30"/>
  <c r="R91" i="30"/>
  <c r="Q91" i="30"/>
  <c r="S91" i="30"/>
  <c r="T91" i="30"/>
  <c r="U91" i="30"/>
  <c r="V91" i="30"/>
  <c r="W91" i="30"/>
  <c r="X91" i="30"/>
  <c r="Y91" i="30"/>
  <c r="Z91" i="30"/>
  <c r="AA91" i="30"/>
  <c r="AB91" i="30"/>
  <c r="AC91" i="30"/>
  <c r="AD91" i="30"/>
  <c r="AE91" i="30"/>
  <c r="AF91" i="30"/>
  <c r="AG91" i="30"/>
  <c r="AH91" i="30"/>
  <c r="M87" i="30"/>
  <c r="N87" i="30"/>
  <c r="O87" i="30"/>
  <c r="P87" i="30"/>
  <c r="R87" i="30"/>
  <c r="Q87" i="30"/>
  <c r="S87" i="30"/>
  <c r="T87" i="30"/>
  <c r="U87" i="30"/>
  <c r="V87" i="30"/>
  <c r="W87" i="30"/>
  <c r="X87" i="30"/>
  <c r="Y87" i="30"/>
  <c r="Z87" i="30"/>
  <c r="AA87" i="30"/>
  <c r="AB87" i="30"/>
  <c r="AC87" i="30"/>
  <c r="AD87" i="30"/>
  <c r="AE87" i="30"/>
  <c r="AF87" i="30"/>
  <c r="AG87" i="30"/>
  <c r="AH87" i="30"/>
  <c r="N97" i="30"/>
  <c r="M97" i="30"/>
  <c r="O97" i="30"/>
  <c r="P97" i="30"/>
  <c r="R97" i="30"/>
  <c r="Q97" i="30"/>
  <c r="S97" i="30"/>
  <c r="T97" i="30"/>
  <c r="U97" i="30"/>
  <c r="V97" i="30"/>
  <c r="W97" i="30"/>
  <c r="X97" i="30"/>
  <c r="Y97" i="30"/>
  <c r="Z97" i="30"/>
  <c r="AA97" i="30"/>
  <c r="AB97" i="30"/>
  <c r="AC97" i="30"/>
  <c r="AD97" i="30"/>
  <c r="AE97" i="30"/>
  <c r="AF97" i="30"/>
  <c r="AG97" i="30"/>
  <c r="AH97" i="30"/>
  <c r="N86" i="30"/>
  <c r="M86" i="30"/>
  <c r="O86" i="30"/>
  <c r="P86" i="30"/>
  <c r="R86" i="30"/>
  <c r="Q86" i="30"/>
  <c r="S86" i="30"/>
  <c r="T86" i="30"/>
  <c r="U86" i="30"/>
  <c r="V86" i="30"/>
  <c r="W86" i="30"/>
  <c r="X86" i="30"/>
  <c r="Y86" i="30"/>
  <c r="Z86" i="30"/>
  <c r="AA86" i="30"/>
  <c r="AB86" i="30"/>
  <c r="AC86" i="30"/>
  <c r="AD86" i="30"/>
  <c r="AE86" i="30"/>
  <c r="AF86" i="30"/>
  <c r="AG86" i="30"/>
  <c r="AH86" i="30"/>
  <c r="N107" i="30"/>
  <c r="M107" i="30"/>
  <c r="O107" i="30"/>
  <c r="P107" i="30"/>
  <c r="Q107" i="30"/>
  <c r="R107" i="30"/>
  <c r="S107" i="30"/>
  <c r="T107" i="30"/>
  <c r="U107" i="30"/>
  <c r="V107" i="30"/>
  <c r="W107" i="30"/>
  <c r="X107" i="30"/>
  <c r="Y107" i="30"/>
  <c r="Z107" i="30"/>
  <c r="AA107" i="30"/>
  <c r="AB107" i="30"/>
  <c r="AC107" i="30"/>
  <c r="AD107" i="30"/>
  <c r="AE107" i="30"/>
  <c r="AF107" i="30"/>
  <c r="AG107" i="30"/>
  <c r="AH107" i="30"/>
  <c r="N93" i="30"/>
  <c r="M93" i="30"/>
  <c r="O93" i="30"/>
  <c r="P93" i="30"/>
  <c r="R93" i="30"/>
  <c r="Q93" i="30"/>
  <c r="S93" i="30"/>
  <c r="T93" i="30"/>
  <c r="U93" i="30"/>
  <c r="V93" i="30"/>
  <c r="W93" i="30"/>
  <c r="X93" i="30"/>
  <c r="Y93" i="30"/>
  <c r="Z93" i="30"/>
  <c r="AA93" i="30"/>
  <c r="AB93" i="30"/>
  <c r="AC93" i="30"/>
  <c r="AD93" i="30"/>
  <c r="AE93" i="30"/>
  <c r="AF93" i="30"/>
  <c r="AG93" i="30"/>
  <c r="AH93" i="30"/>
  <c r="N72" i="30"/>
  <c r="M72" i="30"/>
  <c r="O72" i="30"/>
  <c r="P72" i="30"/>
  <c r="Q72" i="30"/>
  <c r="R72" i="30"/>
  <c r="S72" i="30"/>
  <c r="T72" i="30"/>
  <c r="M95" i="30"/>
  <c r="N95" i="30"/>
  <c r="O95" i="30"/>
  <c r="P95" i="30"/>
  <c r="R95" i="30"/>
  <c r="Q95" i="30"/>
  <c r="S95" i="30"/>
  <c r="T95" i="30"/>
  <c r="U95" i="30"/>
  <c r="V95" i="30"/>
  <c r="W95" i="30"/>
  <c r="X95" i="30"/>
  <c r="Y95" i="30"/>
  <c r="Z95" i="30"/>
  <c r="AA95" i="30"/>
  <c r="AB95" i="30"/>
  <c r="AC95" i="30"/>
  <c r="AD95" i="30"/>
  <c r="AE95" i="30"/>
  <c r="AF95" i="30"/>
  <c r="AG95" i="30"/>
  <c r="AH95" i="30"/>
  <c r="M96" i="30"/>
  <c r="N96" i="30"/>
  <c r="O96" i="30"/>
  <c r="P96" i="30"/>
  <c r="R96" i="30"/>
  <c r="Q96" i="30"/>
  <c r="S96" i="30"/>
  <c r="T96" i="30"/>
  <c r="U96" i="30"/>
  <c r="V96" i="30"/>
  <c r="W96" i="30"/>
  <c r="X96" i="30"/>
  <c r="Y96" i="30"/>
  <c r="Z96" i="30"/>
  <c r="AA96" i="30"/>
  <c r="AB96" i="30"/>
  <c r="AC96" i="30"/>
  <c r="AD96" i="30"/>
  <c r="AE96" i="30"/>
  <c r="AF96" i="30"/>
  <c r="AG96" i="30"/>
  <c r="AH96" i="30"/>
  <c r="M70" i="30"/>
  <c r="N70" i="30"/>
  <c r="O70" i="30"/>
  <c r="P70" i="30"/>
  <c r="Q70" i="30"/>
  <c r="R70" i="30"/>
  <c r="N81" i="30"/>
  <c r="M81" i="30"/>
  <c r="O81" i="30"/>
  <c r="P81" i="30"/>
  <c r="Q81" i="30"/>
  <c r="R81" i="30"/>
  <c r="S81" i="30"/>
  <c r="T81" i="30"/>
  <c r="U81" i="30"/>
  <c r="V81" i="30"/>
  <c r="W81" i="30"/>
  <c r="X81" i="30"/>
  <c r="Y81" i="30"/>
  <c r="Z81" i="30"/>
  <c r="AA81" i="30"/>
  <c r="AB81" i="30"/>
  <c r="AC81" i="30"/>
  <c r="M67" i="30"/>
  <c r="N67" i="30"/>
  <c r="O67" i="30"/>
  <c r="M75" i="30"/>
  <c r="N75" i="30"/>
  <c r="O75" i="30"/>
  <c r="P75" i="30"/>
  <c r="Q75" i="30"/>
  <c r="R75" i="30"/>
  <c r="S75" i="30"/>
  <c r="T75" i="30"/>
  <c r="U75" i="30"/>
  <c r="V75" i="30"/>
  <c r="W75" i="30"/>
  <c r="N92" i="30"/>
  <c r="M92" i="30"/>
  <c r="O92" i="30"/>
  <c r="P92" i="30"/>
  <c r="Q92" i="30"/>
  <c r="R92" i="30"/>
  <c r="S92" i="30"/>
  <c r="T92" i="30"/>
  <c r="U92" i="30"/>
  <c r="V92" i="30"/>
  <c r="W92" i="30"/>
  <c r="X92" i="30"/>
  <c r="Y92" i="30"/>
  <c r="Z92" i="30"/>
  <c r="AA92" i="30"/>
  <c r="AB92" i="30"/>
  <c r="AC92" i="30"/>
  <c r="AD92" i="30"/>
  <c r="AE92" i="30"/>
  <c r="AF92" i="30"/>
  <c r="AG92" i="30"/>
  <c r="AH92" i="30"/>
  <c r="M90" i="30"/>
  <c r="N90" i="30"/>
  <c r="O90" i="30"/>
  <c r="P90" i="30"/>
  <c r="R90" i="30"/>
  <c r="Q90" i="30"/>
  <c r="S90" i="30"/>
  <c r="T90" i="30"/>
  <c r="U90" i="30"/>
  <c r="V90" i="30"/>
  <c r="W90" i="30"/>
  <c r="X90" i="30"/>
  <c r="Y90" i="30"/>
  <c r="Z90" i="30"/>
  <c r="AA90" i="30"/>
  <c r="AB90" i="30"/>
  <c r="AC90" i="30"/>
  <c r="AD90" i="30"/>
  <c r="AE90" i="30"/>
  <c r="AF90" i="30"/>
  <c r="AG90" i="30"/>
  <c r="AH90" i="30"/>
  <c r="M77" i="30"/>
  <c r="N77" i="30"/>
  <c r="O77" i="30"/>
  <c r="P77" i="30"/>
  <c r="R77" i="30"/>
  <c r="Q77" i="30"/>
  <c r="S77" i="30"/>
  <c r="T77" i="30"/>
  <c r="U77" i="30"/>
  <c r="V77" i="30"/>
  <c r="W77" i="30"/>
  <c r="X77" i="30"/>
  <c r="Y77" i="30"/>
  <c r="AI87" i="30"/>
  <c r="AI96" i="30"/>
  <c r="AI91" i="30"/>
  <c r="K70" i="30"/>
  <c r="R63" i="30"/>
  <c r="K77" i="30"/>
  <c r="Y63" i="30"/>
  <c r="K104" i="30"/>
  <c r="AZ63" i="30"/>
  <c r="M110" i="30"/>
  <c r="N110" i="30"/>
  <c r="O110" i="30"/>
  <c r="P110" i="30"/>
  <c r="R110" i="30"/>
  <c r="Q110" i="30"/>
  <c r="S110" i="30"/>
  <c r="T110" i="30"/>
  <c r="U110" i="30"/>
  <c r="V110" i="30"/>
  <c r="W110" i="30"/>
  <c r="X110" i="30"/>
  <c r="Y110" i="30"/>
  <c r="Z110" i="30"/>
  <c r="AA110" i="30"/>
  <c r="AB110" i="30"/>
  <c r="AC110" i="30"/>
  <c r="AD110" i="30"/>
  <c r="AE110" i="30"/>
  <c r="AF110" i="30"/>
  <c r="AG110" i="30"/>
  <c r="AH110" i="30"/>
  <c r="BW72" i="30"/>
  <c r="CF63" i="30"/>
  <c r="M109" i="30"/>
  <c r="N109" i="30"/>
  <c r="O109" i="30"/>
  <c r="P109" i="30"/>
  <c r="R109" i="30"/>
  <c r="Q109" i="30"/>
  <c r="S109" i="30"/>
  <c r="T109" i="30"/>
  <c r="U109" i="30"/>
  <c r="V109" i="30"/>
  <c r="W109" i="30"/>
  <c r="X109" i="30"/>
  <c r="Y109" i="30"/>
  <c r="Z109" i="30"/>
  <c r="AA109" i="30"/>
  <c r="AB109" i="30"/>
  <c r="AC109" i="30"/>
  <c r="AD109" i="30"/>
  <c r="AE109" i="30"/>
  <c r="AF109" i="30"/>
  <c r="AG109" i="30"/>
  <c r="AH109" i="30"/>
  <c r="K68" i="30"/>
  <c r="P63" i="30"/>
  <c r="K102" i="30"/>
  <c r="AX63" i="30"/>
  <c r="BW91" i="30"/>
  <c r="CY63" i="30"/>
  <c r="N111" i="30"/>
  <c r="M111" i="30"/>
  <c r="O111" i="30"/>
  <c r="P111" i="30"/>
  <c r="R111" i="30"/>
  <c r="Q111" i="30"/>
  <c r="S111" i="30"/>
  <c r="T111" i="30"/>
  <c r="U111" i="30"/>
  <c r="V111" i="30"/>
  <c r="W111" i="30"/>
  <c r="X111" i="30"/>
  <c r="Y111" i="30"/>
  <c r="Z111" i="30"/>
  <c r="AA111" i="30"/>
  <c r="AB111" i="30"/>
  <c r="AC111" i="30"/>
  <c r="AD111" i="30"/>
  <c r="AE111" i="30"/>
  <c r="AF111" i="30"/>
  <c r="AG111" i="30"/>
  <c r="AH111" i="30"/>
  <c r="M112" i="30"/>
  <c r="N112" i="30"/>
  <c r="O112" i="30"/>
  <c r="P112" i="30"/>
  <c r="R112" i="30"/>
  <c r="Q112" i="30"/>
  <c r="S112" i="30"/>
  <c r="T112" i="30"/>
  <c r="U112" i="30"/>
  <c r="V112" i="30"/>
  <c r="W112" i="30"/>
  <c r="X112" i="30"/>
  <c r="Y112" i="30"/>
  <c r="Z112" i="30"/>
  <c r="AA112" i="30"/>
  <c r="AB112" i="30"/>
  <c r="AC112" i="30"/>
  <c r="AD112" i="30"/>
  <c r="AE112" i="30"/>
  <c r="AF112" i="30"/>
  <c r="AG112" i="30"/>
  <c r="AH112" i="30"/>
  <c r="BW76" i="30"/>
  <c r="CJ63" i="30"/>
  <c r="BW69" i="30"/>
  <c r="CC63" i="30"/>
  <c r="K100" i="30"/>
  <c r="AV63" i="30"/>
  <c r="BW97" i="30"/>
  <c r="DE63" i="30"/>
  <c r="BW78" i="30"/>
  <c r="CL63" i="30"/>
  <c r="N108" i="30"/>
  <c r="M108" i="30"/>
  <c r="O108" i="30"/>
  <c r="P108" i="30"/>
  <c r="R108" i="30"/>
  <c r="Q108" i="30"/>
  <c r="S108" i="30"/>
  <c r="T108" i="30"/>
  <c r="U108" i="30"/>
  <c r="V108" i="30"/>
  <c r="W108" i="30"/>
  <c r="X108" i="30"/>
  <c r="Y108" i="30"/>
  <c r="Z108" i="30"/>
  <c r="AA108" i="30"/>
  <c r="AB108" i="30"/>
  <c r="AC108" i="30"/>
  <c r="AD108" i="30"/>
  <c r="AE108" i="30"/>
  <c r="AF108" i="30"/>
  <c r="AG108" i="30"/>
  <c r="AH108" i="30"/>
  <c r="BW79" i="30"/>
  <c r="CM63" i="30"/>
  <c r="BW87" i="30"/>
  <c r="CU63" i="30"/>
  <c r="K103" i="30"/>
  <c r="AY63" i="30"/>
  <c r="K88" i="30"/>
  <c r="AJ63" i="30"/>
  <c r="K101" i="30"/>
  <c r="AW63" i="30"/>
  <c r="K99" i="30"/>
  <c r="AU63" i="30"/>
  <c r="K69" i="30"/>
  <c r="Q63" i="30"/>
  <c r="K80" i="30"/>
  <c r="AB63" i="30"/>
  <c r="K106" i="30"/>
  <c r="BB63" i="30"/>
  <c r="K73" i="30"/>
  <c r="U63" i="30"/>
  <c r="K79" i="30"/>
  <c r="AA63" i="30"/>
  <c r="K84" i="30"/>
  <c r="AF63" i="30"/>
  <c r="AI93" i="30"/>
  <c r="AI110" i="30"/>
  <c r="AI90" i="30"/>
  <c r="AI107" i="30"/>
  <c r="AI113" i="30"/>
  <c r="K74" i="30"/>
  <c r="V63" i="30"/>
  <c r="K75" i="30"/>
  <c r="W63" i="30"/>
  <c r="K72" i="30"/>
  <c r="T63" i="30"/>
  <c r="BW74" i="30"/>
  <c r="CH63" i="30"/>
  <c r="BW96" i="30"/>
  <c r="DD63" i="30"/>
  <c r="K71" i="30"/>
  <c r="S63" i="30"/>
  <c r="K83" i="30"/>
  <c r="AE63" i="30"/>
  <c r="K76" i="30"/>
  <c r="X63" i="30"/>
  <c r="K94" i="30"/>
  <c r="AP63" i="30"/>
  <c r="K66" i="30"/>
  <c r="N63" i="30"/>
  <c r="BW107" i="30"/>
  <c r="DO63" i="30"/>
  <c r="BW103" i="30"/>
  <c r="DK63" i="30"/>
  <c r="BW68" i="30"/>
  <c r="CB63" i="30"/>
  <c r="BW70" i="30"/>
  <c r="CD63" i="30"/>
  <c r="BW92" i="30"/>
  <c r="CZ63" i="30"/>
  <c r="BW88" i="30"/>
  <c r="CV63" i="30"/>
  <c r="BW66" i="30"/>
  <c r="BZ63" i="30"/>
  <c r="BW89" i="30"/>
  <c r="CW63" i="30"/>
  <c r="BW85" i="30"/>
  <c r="CS63" i="30"/>
  <c r="BW82" i="30"/>
  <c r="CP63" i="30"/>
  <c r="BW80" i="30"/>
  <c r="CN63" i="30"/>
  <c r="BW100" i="30"/>
  <c r="DH63" i="30"/>
  <c r="BW84" i="30"/>
  <c r="CR63" i="30"/>
  <c r="BW83" i="30"/>
  <c r="CQ63" i="30"/>
  <c r="N76" i="30"/>
  <c r="M76" i="30"/>
  <c r="O76" i="30"/>
  <c r="P76" i="30"/>
  <c r="Q76" i="30"/>
  <c r="R76" i="30"/>
  <c r="S76" i="30"/>
  <c r="T76" i="30"/>
  <c r="U76" i="30"/>
  <c r="V76" i="30"/>
  <c r="W76" i="30"/>
  <c r="X76" i="30"/>
  <c r="N103" i="30"/>
  <c r="M103" i="30"/>
  <c r="O103" i="30"/>
  <c r="P103" i="30"/>
  <c r="R103" i="30"/>
  <c r="Q103" i="30"/>
  <c r="S103" i="30"/>
  <c r="T103" i="30"/>
  <c r="U103" i="30"/>
  <c r="V103" i="30"/>
  <c r="W103" i="30"/>
  <c r="X103" i="30"/>
  <c r="Y103" i="30"/>
  <c r="Z103" i="30"/>
  <c r="AA103" i="30"/>
  <c r="AB103" i="30"/>
  <c r="AC103" i="30"/>
  <c r="AD103" i="30"/>
  <c r="AE103" i="30"/>
  <c r="AF103" i="30"/>
  <c r="AG103" i="30"/>
  <c r="AH103" i="30"/>
  <c r="N105" i="30"/>
  <c r="M105" i="30"/>
  <c r="O105" i="30"/>
  <c r="P105" i="30"/>
  <c r="R105" i="30"/>
  <c r="Q105" i="30"/>
  <c r="S105" i="30"/>
  <c r="T105" i="30"/>
  <c r="U105" i="30"/>
  <c r="V105" i="30"/>
  <c r="W105" i="30"/>
  <c r="X105" i="30"/>
  <c r="Y105" i="30"/>
  <c r="Z105" i="30"/>
  <c r="AA105" i="30"/>
  <c r="AB105" i="30"/>
  <c r="AC105" i="30"/>
  <c r="AD105" i="30"/>
  <c r="AE105" i="30"/>
  <c r="AF105" i="30"/>
  <c r="AG105" i="30"/>
  <c r="AH105" i="30"/>
  <c r="N88" i="30"/>
  <c r="M88" i="30"/>
  <c r="O88" i="30"/>
  <c r="P88" i="30"/>
  <c r="R88" i="30"/>
  <c r="Q88" i="30"/>
  <c r="S88" i="30"/>
  <c r="T88" i="30"/>
  <c r="U88" i="30"/>
  <c r="V88" i="30"/>
  <c r="W88" i="30"/>
  <c r="X88" i="30"/>
  <c r="Y88" i="30"/>
  <c r="Z88" i="30"/>
  <c r="AA88" i="30"/>
  <c r="AB88" i="30"/>
  <c r="AC88" i="30"/>
  <c r="AD88" i="30"/>
  <c r="AE88" i="30"/>
  <c r="AF88" i="30"/>
  <c r="AG88" i="30"/>
  <c r="AH88" i="30"/>
  <c r="N85" i="30"/>
  <c r="M85" i="30"/>
  <c r="O85" i="30"/>
  <c r="P85" i="30"/>
  <c r="Q85" i="30"/>
  <c r="R85" i="30"/>
  <c r="S85" i="30"/>
  <c r="T85" i="30"/>
  <c r="U85" i="30"/>
  <c r="V85" i="30"/>
  <c r="W85" i="30"/>
  <c r="X85" i="30"/>
  <c r="Y85" i="30"/>
  <c r="Z85" i="30"/>
  <c r="AA85" i="30"/>
  <c r="AB85" i="30"/>
  <c r="AC85" i="30"/>
  <c r="AD85" i="30"/>
  <c r="AE85" i="30"/>
  <c r="AF85" i="30"/>
  <c r="AG85" i="30"/>
  <c r="M101" i="30"/>
  <c r="N101" i="30"/>
  <c r="O101" i="30"/>
  <c r="P101" i="30"/>
  <c r="R101" i="30"/>
  <c r="Q101" i="30"/>
  <c r="S101" i="30"/>
  <c r="T101" i="30"/>
  <c r="U101" i="30"/>
  <c r="V101" i="30"/>
  <c r="W101" i="30"/>
  <c r="X101" i="30"/>
  <c r="Y101" i="30"/>
  <c r="Z101" i="30"/>
  <c r="AA101" i="30"/>
  <c r="AB101" i="30"/>
  <c r="AC101" i="30"/>
  <c r="AD101" i="30"/>
  <c r="AE101" i="30"/>
  <c r="AF101" i="30"/>
  <c r="AG101" i="30"/>
  <c r="AH101" i="30"/>
  <c r="N98" i="30"/>
  <c r="M98" i="30"/>
  <c r="O98" i="30"/>
  <c r="P98" i="30"/>
  <c r="Q98" i="30"/>
  <c r="R98" i="30"/>
  <c r="S98" i="30"/>
  <c r="T98" i="30"/>
  <c r="U98" i="30"/>
  <c r="V98" i="30"/>
  <c r="W98" i="30"/>
  <c r="X98" i="30"/>
  <c r="Y98" i="30"/>
  <c r="Z98" i="30"/>
  <c r="AA98" i="30"/>
  <c r="AB98" i="30"/>
  <c r="AC98" i="30"/>
  <c r="AD98" i="30"/>
  <c r="AE98" i="30"/>
  <c r="AF98" i="30"/>
  <c r="AG98" i="30"/>
  <c r="AH98" i="30"/>
  <c r="N99" i="30"/>
  <c r="M99" i="30"/>
  <c r="O99" i="30"/>
  <c r="P99" i="30"/>
  <c r="R99" i="30"/>
  <c r="Q99" i="30"/>
  <c r="S99" i="30"/>
  <c r="T99" i="30"/>
  <c r="U99" i="30"/>
  <c r="V99" i="30"/>
  <c r="W99" i="30"/>
  <c r="X99" i="30"/>
  <c r="Y99" i="30"/>
  <c r="Z99" i="30"/>
  <c r="AA99" i="30"/>
  <c r="AB99" i="30"/>
  <c r="AC99" i="30"/>
  <c r="AD99" i="30"/>
  <c r="AE99" i="30"/>
  <c r="AF99" i="30"/>
  <c r="AG99" i="30"/>
  <c r="AH99" i="30"/>
  <c r="N83" i="30"/>
  <c r="M83" i="30"/>
  <c r="O83" i="30"/>
  <c r="P83" i="30"/>
  <c r="Q83" i="30"/>
  <c r="R83" i="30"/>
  <c r="S83" i="30"/>
  <c r="T83" i="30"/>
  <c r="U83" i="30"/>
  <c r="V83" i="30"/>
  <c r="W83" i="30"/>
  <c r="X83" i="30"/>
  <c r="Y83" i="30"/>
  <c r="Z83" i="30"/>
  <c r="AA83" i="30"/>
  <c r="AB83" i="30"/>
  <c r="AC83" i="30"/>
  <c r="AD83" i="30"/>
  <c r="AE83" i="30"/>
  <c r="M69" i="30"/>
  <c r="N69" i="30"/>
  <c r="O69" i="30"/>
  <c r="P69" i="30"/>
  <c r="Q69" i="30"/>
  <c r="M71" i="30"/>
  <c r="N71" i="30"/>
  <c r="O71" i="30"/>
  <c r="P71" i="30"/>
  <c r="Q71" i="30"/>
  <c r="R71" i="30"/>
  <c r="S71" i="30"/>
  <c r="N80" i="30"/>
  <c r="M80" i="30"/>
  <c r="O80" i="30"/>
  <c r="P80" i="30"/>
  <c r="R80" i="30"/>
  <c r="Q80" i="30"/>
  <c r="S80" i="30"/>
  <c r="T80" i="30"/>
  <c r="U80" i="30"/>
  <c r="V80" i="30"/>
  <c r="W80" i="30"/>
  <c r="X80" i="30"/>
  <c r="Y80" i="30"/>
  <c r="Z80" i="30"/>
  <c r="AA80" i="30"/>
  <c r="AB80" i="30"/>
  <c r="M74" i="30"/>
  <c r="N74" i="30"/>
  <c r="O74" i="30"/>
  <c r="P74" i="30"/>
  <c r="R74" i="30"/>
  <c r="Q74" i="30"/>
  <c r="S74" i="30"/>
  <c r="T74" i="30"/>
  <c r="U74" i="30"/>
  <c r="V74" i="30"/>
  <c r="N106" i="30"/>
  <c r="M106" i="30"/>
  <c r="O106" i="30"/>
  <c r="P106" i="30"/>
  <c r="Q106" i="30"/>
  <c r="R106" i="30"/>
  <c r="S106" i="30"/>
  <c r="T106" i="30"/>
  <c r="U106" i="30"/>
  <c r="V106" i="30"/>
  <c r="W106" i="30"/>
  <c r="X106" i="30"/>
  <c r="Y106" i="30"/>
  <c r="Z106" i="30"/>
  <c r="AA106" i="30"/>
  <c r="AB106" i="30"/>
  <c r="AC106" i="30"/>
  <c r="AD106" i="30"/>
  <c r="AE106" i="30"/>
  <c r="AF106" i="30"/>
  <c r="AG106" i="30"/>
  <c r="AH106" i="30"/>
  <c r="M94" i="30"/>
  <c r="N94" i="30"/>
  <c r="O94" i="30"/>
  <c r="P94" i="30"/>
  <c r="Q94" i="30"/>
  <c r="R94" i="30"/>
  <c r="S94" i="30"/>
  <c r="T94" i="30"/>
  <c r="U94" i="30"/>
  <c r="V94" i="30"/>
  <c r="W94" i="30"/>
  <c r="X94" i="30"/>
  <c r="Y94" i="30"/>
  <c r="Z94" i="30"/>
  <c r="AA94" i="30"/>
  <c r="AB94" i="30"/>
  <c r="AC94" i="30"/>
  <c r="AD94" i="30"/>
  <c r="AE94" i="30"/>
  <c r="AF94" i="30"/>
  <c r="AG94" i="30"/>
  <c r="AH94" i="30"/>
  <c r="M73" i="30"/>
  <c r="N73" i="30"/>
  <c r="O73" i="30"/>
  <c r="P73" i="30"/>
  <c r="Q73" i="30"/>
  <c r="R73" i="30"/>
  <c r="S73" i="30"/>
  <c r="T73" i="30"/>
  <c r="U73" i="30"/>
  <c r="N68" i="30"/>
  <c r="M68" i="30"/>
  <c r="O68" i="30"/>
  <c r="P68" i="30"/>
  <c r="N79" i="30"/>
  <c r="M79" i="30"/>
  <c r="O79" i="30"/>
  <c r="P79" i="30"/>
  <c r="R79" i="30"/>
  <c r="Q79" i="30"/>
  <c r="S79" i="30"/>
  <c r="T79" i="30"/>
  <c r="U79" i="30"/>
  <c r="V79" i="30"/>
  <c r="W79" i="30"/>
  <c r="X79" i="30"/>
  <c r="Y79" i="30"/>
  <c r="Z79" i="30"/>
  <c r="AA79" i="30"/>
  <c r="M66" i="30"/>
  <c r="N66" i="30"/>
  <c r="M84" i="30"/>
  <c r="N84" i="30"/>
  <c r="O84" i="30"/>
  <c r="P84" i="30"/>
  <c r="R84" i="30"/>
  <c r="Q84" i="30"/>
  <c r="S84" i="30"/>
  <c r="T84" i="30"/>
  <c r="U84" i="30"/>
  <c r="V84" i="30"/>
  <c r="W84" i="30"/>
  <c r="X84" i="30"/>
  <c r="Y84" i="30"/>
  <c r="Z84" i="30"/>
  <c r="AA84" i="30"/>
  <c r="AB84" i="30"/>
  <c r="AC84" i="30"/>
  <c r="AD84" i="30"/>
  <c r="AE84" i="30"/>
  <c r="AF84" i="30"/>
  <c r="N102" i="30"/>
  <c r="M102" i="30"/>
  <c r="O102" i="30"/>
  <c r="P102" i="30"/>
  <c r="R102" i="30"/>
  <c r="Q102" i="30"/>
  <c r="S102" i="30"/>
  <c r="T102" i="30"/>
  <c r="U102" i="30"/>
  <c r="V102" i="30"/>
  <c r="W102" i="30"/>
  <c r="X102" i="30"/>
  <c r="Y102" i="30"/>
  <c r="Z102" i="30"/>
  <c r="AA102" i="30"/>
  <c r="AB102" i="30"/>
  <c r="AC102" i="30"/>
  <c r="AD102" i="30"/>
  <c r="AE102" i="30"/>
  <c r="AF102" i="30"/>
  <c r="AG102" i="30"/>
  <c r="AH102" i="30"/>
  <c r="AI88" i="30"/>
  <c r="AI95" i="30"/>
  <c r="AI98" i="30"/>
  <c r="AI97" i="30"/>
  <c r="AI112" i="30"/>
  <c r="AI89" i="30"/>
  <c r="AI114" i="30"/>
  <c r="BW38" i="30"/>
  <c r="DB7" i="30"/>
  <c r="BW18" i="30"/>
  <c r="CH7" i="30"/>
  <c r="BW16" i="30"/>
  <c r="CF7" i="30"/>
  <c r="BW42" i="30"/>
  <c r="DF7" i="30"/>
  <c r="BY7" i="30"/>
  <c r="BW9" i="30"/>
  <c r="BW10" i="30"/>
  <c r="BZ7" i="30"/>
  <c r="BW40" i="30"/>
  <c r="DD7" i="30"/>
  <c r="BW28" i="30"/>
  <c r="CR7" i="30"/>
  <c r="DA44" i="30"/>
  <c r="DH44" i="30"/>
  <c r="CB44" i="30"/>
  <c r="CS44" i="30"/>
  <c r="CZ44" i="30"/>
  <c r="CC44" i="30"/>
  <c r="CI44" i="30"/>
  <c r="CR44" i="30"/>
  <c r="DG44" i="30"/>
  <c r="CA44" i="30"/>
  <c r="CQ44" i="30"/>
  <c r="CH44" i="30"/>
  <c r="CO44" i="30"/>
  <c r="CV44" i="30"/>
  <c r="DF44" i="30"/>
  <c r="BZ44" i="30"/>
  <c r="CG44" i="30"/>
  <c r="CN44" i="30"/>
  <c r="CJ44" i="30"/>
  <c r="CP44" i="30"/>
  <c r="CW44" i="30"/>
  <c r="CE44" i="30"/>
  <c r="CL44" i="30"/>
  <c r="CD44" i="30"/>
  <c r="CK44" i="30"/>
  <c r="BY44" i="30"/>
  <c r="DC44" i="30"/>
  <c r="DB44" i="30"/>
  <c r="CY44" i="30"/>
  <c r="CX44" i="30"/>
  <c r="CF44" i="30"/>
  <c r="CM44" i="30"/>
  <c r="DE44" i="30"/>
  <c r="DD44" i="30"/>
  <c r="CT44" i="30"/>
  <c r="CU44" i="30"/>
  <c r="BY26" i="30"/>
  <c r="CF26" i="30"/>
  <c r="CM26" i="30"/>
  <c r="CO26" i="30"/>
  <c r="CE26" i="30"/>
  <c r="CJ26" i="30"/>
  <c r="CG26" i="30"/>
  <c r="CB26" i="30"/>
  <c r="CC26" i="30"/>
  <c r="CI26" i="30"/>
  <c r="CD26" i="30"/>
  <c r="CL26" i="30"/>
  <c r="CA26" i="30"/>
  <c r="CP26" i="30"/>
  <c r="CH26" i="30"/>
  <c r="CK26" i="30"/>
  <c r="CN26" i="30"/>
  <c r="BZ26" i="30"/>
  <c r="BY11" i="30"/>
  <c r="CA11" i="30"/>
  <c r="BZ11" i="30"/>
  <c r="BW53" i="30"/>
  <c r="DQ7" i="30"/>
  <c r="DC43" i="30"/>
  <c r="CD43" i="30"/>
  <c r="CU43" i="30"/>
  <c r="DB43" i="30"/>
  <c r="CL43" i="30"/>
  <c r="CK43" i="30"/>
  <c r="CM43" i="30"/>
  <c r="CC43" i="30"/>
  <c r="CT43" i="30"/>
  <c r="CJ43" i="30"/>
  <c r="CY43" i="30"/>
  <c r="CX43" i="30"/>
  <c r="DA43" i="30"/>
  <c r="CB43" i="30"/>
  <c r="CQ43" i="30"/>
  <c r="CP43" i="30"/>
  <c r="CA43" i="30"/>
  <c r="DF43" i="30"/>
  <c r="CG43" i="30"/>
  <c r="CE43" i="30"/>
  <c r="CR43" i="30"/>
  <c r="CZ43" i="30"/>
  <c r="CH43" i="30"/>
  <c r="DE43" i="30"/>
  <c r="BY43" i="30"/>
  <c r="DD43" i="30"/>
  <c r="CI43" i="30"/>
  <c r="CV43" i="30"/>
  <c r="CN43" i="30"/>
  <c r="CS43" i="30"/>
  <c r="CO43" i="30"/>
  <c r="BZ43" i="30"/>
  <c r="CW43" i="30"/>
  <c r="DG43" i="30"/>
  <c r="CF43" i="30"/>
  <c r="CE39" i="30"/>
  <c r="CD39" i="30"/>
  <c r="DC39" i="30"/>
  <c r="DB39" i="30"/>
  <c r="CL39" i="30"/>
  <c r="CS39" i="30"/>
  <c r="CU39" i="30"/>
  <c r="CK39" i="30"/>
  <c r="CT39" i="30"/>
  <c r="CJ39" i="30"/>
  <c r="CY39" i="30"/>
  <c r="CX39" i="30"/>
  <c r="CB39" i="30"/>
  <c r="CQ39" i="30"/>
  <c r="CP39" i="30"/>
  <c r="CM39" i="30"/>
  <c r="CC39" i="30"/>
  <c r="CA39" i="30"/>
  <c r="CG39" i="30"/>
  <c r="CN39" i="30"/>
  <c r="CR39" i="30"/>
  <c r="CZ39" i="30"/>
  <c r="CH39" i="30"/>
  <c r="BY39" i="30"/>
  <c r="CF39" i="30"/>
  <c r="CI39" i="30"/>
  <c r="CO39" i="30"/>
  <c r="DA39" i="30"/>
  <c r="CV39" i="30"/>
  <c r="BZ39" i="30"/>
  <c r="CW39" i="30"/>
  <c r="CO46" i="30"/>
  <c r="CV46" i="30"/>
  <c r="CG46" i="30"/>
  <c r="CN46" i="30"/>
  <c r="DD46" i="30"/>
  <c r="DC46" i="30"/>
  <c r="DE46" i="30"/>
  <c r="CF46" i="30"/>
  <c r="CU46" i="30"/>
  <c r="BY46" i="30"/>
  <c r="CE46" i="30"/>
  <c r="DJ46" i="30"/>
  <c r="CD46" i="30"/>
  <c r="CK46" i="30"/>
  <c r="CR46" i="30"/>
  <c r="DB46" i="30"/>
  <c r="DI46" i="30"/>
  <c r="CC46" i="30"/>
  <c r="CJ46" i="30"/>
  <c r="CW46" i="30"/>
  <c r="CM46" i="30"/>
  <c r="CL46" i="30"/>
  <c r="CS46" i="30"/>
  <c r="CY46" i="30"/>
  <c r="CH46" i="30"/>
  <c r="CP46" i="30"/>
  <c r="DH46" i="30"/>
  <c r="CQ46" i="30"/>
  <c r="DA46" i="30"/>
  <c r="CA46" i="30"/>
  <c r="DG46" i="30"/>
  <c r="DF46" i="30"/>
  <c r="CI46" i="30"/>
  <c r="CX46" i="30"/>
  <c r="CZ46" i="30"/>
  <c r="BZ46" i="30"/>
  <c r="CB46" i="30"/>
  <c r="CT46" i="30"/>
  <c r="CM47" i="30"/>
  <c r="CT47" i="30"/>
  <c r="DK47" i="30"/>
  <c r="CE47" i="30"/>
  <c r="CL47" i="30"/>
  <c r="CU47" i="30"/>
  <c r="DA47" i="30"/>
  <c r="DJ47" i="30"/>
  <c r="CS47" i="30"/>
  <c r="CD47" i="30"/>
  <c r="DI47" i="30"/>
  <c r="CZ47" i="30"/>
  <c r="DG47" i="30"/>
  <c r="CA47" i="30"/>
  <c r="CH47" i="30"/>
  <c r="CO47" i="30"/>
  <c r="CK47" i="30"/>
  <c r="CR47" i="30"/>
  <c r="CY47" i="30"/>
  <c r="DF47" i="30"/>
  <c r="BZ47" i="30"/>
  <c r="DH47" i="30"/>
  <c r="CP47" i="30"/>
  <c r="CW47" i="30"/>
  <c r="CB47" i="30"/>
  <c r="CJ47" i="30"/>
  <c r="CQ47" i="30"/>
  <c r="CG47" i="30"/>
  <c r="CV47" i="30"/>
  <c r="CN47" i="30"/>
  <c r="DB47" i="30"/>
  <c r="CX47" i="30"/>
  <c r="DE47" i="30"/>
  <c r="CI47" i="30"/>
  <c r="DC47" i="30"/>
  <c r="CC47" i="30"/>
  <c r="BY47" i="30"/>
  <c r="DD47" i="30"/>
  <c r="CF47" i="30"/>
  <c r="CA41" i="30"/>
  <c r="BZ41" i="30"/>
  <c r="CY41" i="30"/>
  <c r="CX41" i="30"/>
  <c r="CH41" i="30"/>
  <c r="CO41" i="30"/>
  <c r="CQ41" i="30"/>
  <c r="CG41" i="30"/>
  <c r="CN41" i="30"/>
  <c r="DC41" i="30"/>
  <c r="DB41" i="30"/>
  <c r="CI41" i="30"/>
  <c r="DE41" i="30"/>
  <c r="CF41" i="30"/>
  <c r="CU41" i="30"/>
  <c r="CT41" i="30"/>
  <c r="CE41" i="30"/>
  <c r="CK41" i="30"/>
  <c r="CZ41" i="30"/>
  <c r="BY41" i="30"/>
  <c r="CP41" i="30"/>
  <c r="CW41" i="30"/>
  <c r="DD41" i="30"/>
  <c r="CL41" i="30"/>
  <c r="CC41" i="30"/>
  <c r="CJ41" i="30"/>
  <c r="CV41" i="30"/>
  <c r="CB41" i="30"/>
  <c r="CR41" i="30"/>
  <c r="DA41" i="30"/>
  <c r="CM41" i="30"/>
  <c r="CS41" i="30"/>
  <c r="CD41" i="30"/>
  <c r="CM27" i="30"/>
  <c r="CE27" i="30"/>
  <c r="CL27" i="30"/>
  <c r="CJ27" i="30"/>
  <c r="CI27" i="30"/>
  <c r="CD27" i="30"/>
  <c r="CK27" i="30"/>
  <c r="CB27" i="30"/>
  <c r="CA27" i="30"/>
  <c r="CP27" i="30"/>
  <c r="BZ27" i="30"/>
  <c r="CC27" i="30"/>
  <c r="CO27" i="30"/>
  <c r="BY27" i="30"/>
  <c r="CQ27" i="30"/>
  <c r="CG27" i="30"/>
  <c r="CN27" i="30"/>
  <c r="CH27" i="30"/>
  <c r="CF27" i="30"/>
  <c r="CD14" i="30"/>
  <c r="CC14" i="30"/>
  <c r="CB14" i="30"/>
  <c r="BZ14" i="30"/>
  <c r="BY14" i="30"/>
  <c r="CA14" i="30"/>
  <c r="BW44" i="30"/>
  <c r="DH7" i="30"/>
  <c r="BW26" i="30"/>
  <c r="CP7" i="30"/>
  <c r="BW11" i="30"/>
  <c r="CA7" i="30"/>
  <c r="DE54" i="30"/>
  <c r="BY54" i="30"/>
  <c r="CN54" i="30"/>
  <c r="CW54" i="30"/>
  <c r="DL54" i="30"/>
  <c r="CF54" i="30"/>
  <c r="DM54" i="30"/>
  <c r="CV54" i="30"/>
  <c r="CM54" i="30"/>
  <c r="CO54" i="30"/>
  <c r="DK54" i="30"/>
  <c r="CE54" i="30"/>
  <c r="DB54" i="30"/>
  <c r="DA54" i="30"/>
  <c r="DP54" i="30"/>
  <c r="CJ54" i="30"/>
  <c r="DO54" i="30"/>
  <c r="CI54" i="30"/>
  <c r="CG54" i="30"/>
  <c r="DC54" i="30"/>
  <c r="CT54" i="30"/>
  <c r="CS54" i="30"/>
  <c r="DH54" i="30"/>
  <c r="CB54" i="30"/>
  <c r="DG54" i="30"/>
  <c r="CA54" i="30"/>
  <c r="CD54" i="30"/>
  <c r="CC54" i="30"/>
  <c r="BZ54" i="30"/>
  <c r="DI54" i="30"/>
  <c r="DD54" i="30"/>
  <c r="CU54" i="30"/>
  <c r="DR54" i="30"/>
  <c r="DQ54" i="30"/>
  <c r="CZ54" i="30"/>
  <c r="CY54" i="30"/>
  <c r="CX54" i="30"/>
  <c r="CH54" i="30"/>
  <c r="DJ54" i="30"/>
  <c r="CK54" i="30"/>
  <c r="CR54" i="30"/>
  <c r="DF54" i="30"/>
  <c r="CL54" i="30"/>
  <c r="DN54" i="30"/>
  <c r="CQ54" i="30"/>
  <c r="CP54" i="30"/>
  <c r="BW25" i="30"/>
  <c r="CO7" i="30"/>
  <c r="BW43" i="30"/>
  <c r="DG7" i="30"/>
  <c r="BW36" i="30"/>
  <c r="CZ7" i="30"/>
  <c r="BW39" i="30"/>
  <c r="DC7" i="30"/>
  <c r="BW24" i="30"/>
  <c r="CN7" i="30"/>
  <c r="BW46" i="30"/>
  <c r="DJ7" i="30"/>
  <c r="BW34" i="30"/>
  <c r="CX7" i="30"/>
  <c r="BW47" i="30"/>
  <c r="DK7" i="30"/>
  <c r="BW12" i="30"/>
  <c r="CB7" i="30"/>
  <c r="BW41" i="30"/>
  <c r="DE7" i="30"/>
  <c r="BW50" i="30"/>
  <c r="DN7" i="30"/>
  <c r="BW27" i="30"/>
  <c r="CQ7" i="30"/>
  <c r="BW31" i="30"/>
  <c r="CU7" i="30"/>
  <c r="BW14" i="30"/>
  <c r="CD7" i="30"/>
  <c r="BW30" i="30"/>
  <c r="CT7" i="30"/>
  <c r="CA13" i="30"/>
  <c r="BY13" i="30"/>
  <c r="CC13" i="30"/>
  <c r="CB13" i="30"/>
  <c r="BZ13" i="30"/>
  <c r="DK51" i="30"/>
  <c r="CE51" i="30"/>
  <c r="CT51" i="30"/>
  <c r="DC51" i="30"/>
  <c r="CL51" i="30"/>
  <c r="DB51" i="30"/>
  <c r="CS51" i="30"/>
  <c r="CU51" i="30"/>
  <c r="CD51" i="30"/>
  <c r="CK51" i="30"/>
  <c r="CZ51" i="30"/>
  <c r="DG51" i="30"/>
  <c r="CA51" i="30"/>
  <c r="DN51" i="30"/>
  <c r="CH51" i="30"/>
  <c r="CO51" i="30"/>
  <c r="CM51" i="30"/>
  <c r="DI51" i="30"/>
  <c r="CR51" i="30"/>
  <c r="CY51" i="30"/>
  <c r="DF51" i="30"/>
  <c r="BZ51" i="30"/>
  <c r="DM51" i="30"/>
  <c r="CG51" i="30"/>
  <c r="CB51" i="30"/>
  <c r="CI51" i="30"/>
  <c r="CN51" i="30"/>
  <c r="DO51" i="30"/>
  <c r="DA51" i="30"/>
  <c r="CX51" i="30"/>
  <c r="DE51" i="30"/>
  <c r="DL51" i="30"/>
  <c r="CC51" i="30"/>
  <c r="DH51" i="30"/>
  <c r="CJ51" i="30"/>
  <c r="BY51" i="30"/>
  <c r="DD51" i="30"/>
  <c r="CP51" i="30"/>
  <c r="CW51" i="30"/>
  <c r="DJ51" i="30"/>
  <c r="CV51" i="30"/>
  <c r="CF51" i="30"/>
  <c r="CQ51" i="30"/>
  <c r="CA37" i="30"/>
  <c r="CX37" i="30"/>
  <c r="CY37" i="30"/>
  <c r="CH37" i="30"/>
  <c r="CG37" i="30"/>
  <c r="CQ37" i="30"/>
  <c r="BZ37" i="30"/>
  <c r="BY37" i="30"/>
  <c r="CF37" i="30"/>
  <c r="CU37" i="30"/>
  <c r="CT37" i="30"/>
  <c r="CI37" i="30"/>
  <c r="CW37" i="30"/>
  <c r="CM37" i="30"/>
  <c r="CL37" i="30"/>
  <c r="CK37" i="30"/>
  <c r="CZ37" i="30"/>
  <c r="CN37" i="30"/>
  <c r="CO37" i="30"/>
  <c r="CV37" i="30"/>
  <c r="CD37" i="30"/>
  <c r="CC37" i="30"/>
  <c r="CB37" i="30"/>
  <c r="CE37" i="30"/>
  <c r="CP37" i="30"/>
  <c r="DA37" i="30"/>
  <c r="CR37" i="30"/>
  <c r="CS37" i="30"/>
  <c r="CJ37" i="30"/>
  <c r="BY22" i="30"/>
  <c r="CJ22" i="30"/>
  <c r="CE22" i="30"/>
  <c r="CB22" i="30"/>
  <c r="CC22" i="30"/>
  <c r="CI22" i="30"/>
  <c r="BZ22" i="30"/>
  <c r="CF22" i="30"/>
  <c r="CL22" i="30"/>
  <c r="CA22" i="30"/>
  <c r="CH22" i="30"/>
  <c r="CG22" i="30"/>
  <c r="CD22" i="30"/>
  <c r="CK22" i="30"/>
  <c r="CE19" i="30"/>
  <c r="CA19" i="30"/>
  <c r="CH19" i="30"/>
  <c r="BZ19" i="30"/>
  <c r="CB19" i="30"/>
  <c r="CG19" i="30"/>
  <c r="CD19" i="30"/>
  <c r="CF19" i="30"/>
  <c r="CI19" i="30"/>
  <c r="BY19" i="30"/>
  <c r="CC19" i="30"/>
  <c r="CG17" i="30"/>
  <c r="CA17" i="30"/>
  <c r="BY17" i="30"/>
  <c r="CF17" i="30"/>
  <c r="CD17" i="30"/>
  <c r="CC17" i="30"/>
  <c r="BZ17" i="30"/>
  <c r="CE17" i="30"/>
  <c r="CB17" i="30"/>
  <c r="CP56" i="30"/>
  <c r="DM56" i="30"/>
  <c r="CG56" i="30"/>
  <c r="DA56" i="30"/>
  <c r="CN56" i="30"/>
  <c r="DL56" i="30"/>
  <c r="DN56" i="30"/>
  <c r="CH56" i="30"/>
  <c r="DE56" i="30"/>
  <c r="BY56" i="30"/>
  <c r="CS56" i="30"/>
  <c r="CB56" i="30"/>
  <c r="CZ56" i="30"/>
  <c r="CX56" i="30"/>
  <c r="CC56" i="30"/>
  <c r="DB56" i="30"/>
  <c r="CA56" i="30"/>
  <c r="BZ56" i="30"/>
  <c r="CW56" i="30"/>
  <c r="DQ56" i="30"/>
  <c r="DK56" i="30"/>
  <c r="DF56" i="30"/>
  <c r="CM56" i="30"/>
  <c r="CJ56" i="30"/>
  <c r="CI56" i="30"/>
  <c r="CT56" i="30"/>
  <c r="CR56" i="30"/>
  <c r="CO56" i="30"/>
  <c r="DI56" i="30"/>
  <c r="CY56" i="30"/>
  <c r="DT56" i="30"/>
  <c r="CF56" i="30"/>
  <c r="CE56" i="30"/>
  <c r="DG56" i="30"/>
  <c r="DD56" i="30"/>
  <c r="CD56" i="30"/>
  <c r="DC56" i="30"/>
  <c r="DP56" i="30"/>
  <c r="CV56" i="30"/>
  <c r="DO56" i="30"/>
  <c r="DJ56" i="30"/>
  <c r="DH56" i="30"/>
  <c r="CU56" i="30"/>
  <c r="DS56" i="30"/>
  <c r="DR56" i="30"/>
  <c r="CL56" i="30"/>
  <c r="CQ56" i="30"/>
  <c r="CK56" i="30"/>
  <c r="DL57" i="30"/>
  <c r="CF57" i="30"/>
  <c r="DC57" i="30"/>
  <c r="CT57" i="30"/>
  <c r="DQ57" i="30"/>
  <c r="DH57" i="30"/>
  <c r="DO57" i="30"/>
  <c r="CI57" i="30"/>
  <c r="CO57" i="30"/>
  <c r="DD57" i="30"/>
  <c r="CU57" i="30"/>
  <c r="DR57" i="30"/>
  <c r="CL57" i="30"/>
  <c r="DI57" i="30"/>
  <c r="DG57" i="30"/>
  <c r="CA57" i="30"/>
  <c r="DU57" i="30"/>
  <c r="BZ57" i="30"/>
  <c r="DN57" i="30"/>
  <c r="DT57" i="30"/>
  <c r="CE57" i="30"/>
  <c r="DB57" i="30"/>
  <c r="CQ57" i="30"/>
  <c r="CJ57" i="30"/>
  <c r="CV57" i="30"/>
  <c r="DS57" i="30"/>
  <c r="DA57" i="30"/>
  <c r="DM57" i="30"/>
  <c r="CK57" i="30"/>
  <c r="CM57" i="30"/>
  <c r="DJ57" i="30"/>
  <c r="CY57" i="30"/>
  <c r="DF57" i="30"/>
  <c r="CZ57" i="30"/>
  <c r="CG57" i="30"/>
  <c r="CW57" i="30"/>
  <c r="CR57" i="30"/>
  <c r="DP57" i="30"/>
  <c r="DE57" i="30"/>
  <c r="CH57" i="30"/>
  <c r="CD57" i="30"/>
  <c r="CC57" i="30"/>
  <c r="DK57" i="30"/>
  <c r="CS57" i="30"/>
  <c r="BY57" i="30"/>
  <c r="CX57" i="30"/>
  <c r="CP57" i="30"/>
  <c r="CN57" i="30"/>
  <c r="CB57" i="30"/>
  <c r="CT58" i="30"/>
  <c r="DQ58" i="30"/>
  <c r="CK58" i="30"/>
  <c r="DH58" i="30"/>
  <c r="CB58" i="30"/>
  <c r="CY58" i="30"/>
  <c r="DV58" i="30"/>
  <c r="CP58" i="30"/>
  <c r="CW58" i="30"/>
  <c r="DK58" i="30"/>
  <c r="CE58" i="30"/>
  <c r="DR58" i="30"/>
  <c r="CL58" i="30"/>
  <c r="DI58" i="30"/>
  <c r="CC58" i="30"/>
  <c r="CZ58" i="30"/>
  <c r="CQ58" i="30"/>
  <c r="DN58" i="30"/>
  <c r="CH58" i="30"/>
  <c r="DU58" i="30"/>
  <c r="CO58" i="30"/>
  <c r="DC58" i="30"/>
  <c r="CS58" i="30"/>
  <c r="DP58" i="30"/>
  <c r="CA58" i="30"/>
  <c r="CX58" i="30"/>
  <c r="DE58" i="30"/>
  <c r="CM58" i="30"/>
  <c r="DJ58" i="30"/>
  <c r="CR58" i="30"/>
  <c r="DO58" i="30"/>
  <c r="BZ58" i="30"/>
  <c r="CG58" i="30"/>
  <c r="DF58" i="30"/>
  <c r="CU58" i="30"/>
  <c r="DB58" i="30"/>
  <c r="DG58" i="30"/>
  <c r="DS58" i="30"/>
  <c r="DL58" i="30"/>
  <c r="CJ58" i="30"/>
  <c r="CD58" i="30"/>
  <c r="DM58" i="30"/>
  <c r="BY58" i="30"/>
  <c r="DT58" i="30"/>
  <c r="CI58" i="30"/>
  <c r="DD58" i="30"/>
  <c r="CN58" i="30"/>
  <c r="DA58" i="30"/>
  <c r="CF58" i="30"/>
  <c r="CV58" i="30"/>
  <c r="CE15" i="30"/>
  <c r="CA15" i="30"/>
  <c r="BZ15" i="30"/>
  <c r="CB15" i="30"/>
  <c r="CC15" i="30"/>
  <c r="CD15" i="30"/>
  <c r="BY15" i="30"/>
  <c r="BW20" i="30"/>
  <c r="CJ7" i="30"/>
  <c r="BW49" i="30"/>
  <c r="DM7" i="30"/>
  <c r="BW21" i="30"/>
  <c r="CK7" i="30"/>
  <c r="BW48" i="30"/>
  <c r="DL7" i="30"/>
  <c r="BW33" i="30"/>
  <c r="CW7" i="30"/>
  <c r="BW32" i="30"/>
  <c r="CV7" i="30"/>
  <c r="BW23" i="30"/>
  <c r="CM7" i="30"/>
  <c r="BW35" i="30"/>
  <c r="CY7" i="30"/>
  <c r="CY45" i="30"/>
  <c r="CX45" i="30"/>
  <c r="CQ45" i="30"/>
  <c r="CP45" i="30"/>
  <c r="DG45" i="30"/>
  <c r="BZ45" i="30"/>
  <c r="DE45" i="30"/>
  <c r="BY45" i="30"/>
  <c r="CI45" i="30"/>
  <c r="CW45" i="30"/>
  <c r="CF45" i="30"/>
  <c r="CM45" i="30"/>
  <c r="CT45" i="30"/>
  <c r="CA45" i="30"/>
  <c r="DF45" i="30"/>
  <c r="CO45" i="30"/>
  <c r="DD45" i="30"/>
  <c r="CE45" i="30"/>
  <c r="CL45" i="30"/>
  <c r="DB45" i="30"/>
  <c r="DI45" i="30"/>
  <c r="CC45" i="30"/>
  <c r="CJ45" i="30"/>
  <c r="CG45" i="30"/>
  <c r="CV45" i="30"/>
  <c r="DC45" i="30"/>
  <c r="CD45" i="30"/>
  <c r="DA45" i="30"/>
  <c r="CB45" i="30"/>
  <c r="CZ45" i="30"/>
  <c r="CN45" i="30"/>
  <c r="DH45" i="30"/>
  <c r="CH45" i="30"/>
  <c r="CU45" i="30"/>
  <c r="CS45" i="30"/>
  <c r="CK45" i="30"/>
  <c r="CR45" i="30"/>
  <c r="CI29" i="30"/>
  <c r="CA29" i="30"/>
  <c r="CH29" i="30"/>
  <c r="CO29" i="30"/>
  <c r="BZ29" i="30"/>
  <c r="CG29" i="30"/>
  <c r="CF29" i="30"/>
  <c r="CL29" i="30"/>
  <c r="CQ29" i="30"/>
  <c r="BY29" i="30"/>
  <c r="CE29" i="30"/>
  <c r="CS29" i="30"/>
  <c r="CB29" i="30"/>
  <c r="CP29" i="30"/>
  <c r="CD29" i="30"/>
  <c r="CK29" i="30"/>
  <c r="CR29" i="30"/>
  <c r="CN29" i="30"/>
  <c r="CM29" i="30"/>
  <c r="CJ29" i="30"/>
  <c r="CC29" i="30"/>
  <c r="BW55" i="30"/>
  <c r="DS7" i="30"/>
  <c r="BW54" i="30"/>
  <c r="DR7" i="30"/>
  <c r="CI25" i="30"/>
  <c r="CH25" i="30"/>
  <c r="CG25" i="30"/>
  <c r="CN25" i="30"/>
  <c r="CM25" i="30"/>
  <c r="BY25" i="30"/>
  <c r="CF25" i="30"/>
  <c r="CE25" i="30"/>
  <c r="BZ25" i="30"/>
  <c r="CA25" i="30"/>
  <c r="CL25" i="30"/>
  <c r="CB25" i="30"/>
  <c r="CO25" i="30"/>
  <c r="CC25" i="30"/>
  <c r="CJ25" i="30"/>
  <c r="CD25" i="30"/>
  <c r="CK25" i="30"/>
  <c r="CS36" i="30"/>
  <c r="CC36" i="30"/>
  <c r="CJ36" i="30"/>
  <c r="CI36" i="30"/>
  <c r="CB36" i="30"/>
  <c r="CA36" i="30"/>
  <c r="CR36" i="30"/>
  <c r="CQ36" i="30"/>
  <c r="BZ36" i="30"/>
  <c r="CO36" i="30"/>
  <c r="CN36" i="30"/>
  <c r="CX36" i="30"/>
  <c r="CG36" i="30"/>
  <c r="CF36" i="30"/>
  <c r="CZ36" i="30"/>
  <c r="CH36" i="30"/>
  <c r="CW36" i="30"/>
  <c r="CE36" i="30"/>
  <c r="CT36" i="30"/>
  <c r="CL36" i="30"/>
  <c r="CK36" i="30"/>
  <c r="BY36" i="30"/>
  <c r="CD36" i="30"/>
  <c r="CY36" i="30"/>
  <c r="CP36" i="30"/>
  <c r="CM36" i="30"/>
  <c r="CV36" i="30"/>
  <c r="CU36" i="30"/>
  <c r="CC24" i="30"/>
  <c r="CK24" i="30"/>
  <c r="CB24" i="30"/>
  <c r="CI24" i="30"/>
  <c r="CJ24" i="30"/>
  <c r="CN24" i="30"/>
  <c r="CF24" i="30"/>
  <c r="BZ24" i="30"/>
  <c r="CM24" i="30"/>
  <c r="CD24" i="30"/>
  <c r="CG24" i="30"/>
  <c r="CE24" i="30"/>
  <c r="CH24" i="30"/>
  <c r="CA24" i="30"/>
  <c r="BY24" i="30"/>
  <c r="CL24" i="30"/>
  <c r="CO34" i="30"/>
  <c r="CG34" i="30"/>
  <c r="CV34" i="30"/>
  <c r="CU34" i="30"/>
  <c r="BY34" i="30"/>
  <c r="CF34" i="30"/>
  <c r="CE34" i="30"/>
  <c r="CT34" i="30"/>
  <c r="CK34" i="30"/>
  <c r="CB34" i="30"/>
  <c r="CL34" i="30"/>
  <c r="CC34" i="30"/>
  <c r="CM34" i="30"/>
  <c r="CS34" i="30"/>
  <c r="CW34" i="30"/>
  <c r="CR34" i="30"/>
  <c r="CQ34" i="30"/>
  <c r="CX34" i="30"/>
  <c r="CP34" i="30"/>
  <c r="BZ34" i="30"/>
  <c r="CN34" i="30"/>
  <c r="CA34" i="30"/>
  <c r="CI34" i="30"/>
  <c r="CD34" i="30"/>
  <c r="CJ34" i="30"/>
  <c r="CH34" i="30"/>
  <c r="CA12" i="30"/>
  <c r="BZ12" i="30"/>
  <c r="BY12" i="30"/>
  <c r="CB12" i="30"/>
  <c r="CO50" i="30"/>
  <c r="DD50" i="30"/>
  <c r="DM50" i="30"/>
  <c r="CG50" i="30"/>
  <c r="CV50" i="30"/>
  <c r="CW50" i="30"/>
  <c r="CF50" i="30"/>
  <c r="DC50" i="30"/>
  <c r="BY50" i="30"/>
  <c r="CU50" i="30"/>
  <c r="CN50" i="30"/>
  <c r="DK50" i="30"/>
  <c r="DJ50" i="30"/>
  <c r="CD50" i="30"/>
  <c r="CK50" i="30"/>
  <c r="CR50" i="30"/>
  <c r="CY50" i="30"/>
  <c r="CM50" i="30"/>
  <c r="DB50" i="30"/>
  <c r="DI50" i="30"/>
  <c r="CC50" i="30"/>
  <c r="CJ50" i="30"/>
  <c r="CQ50" i="30"/>
  <c r="DL50" i="30"/>
  <c r="CZ50" i="30"/>
  <c r="DG50" i="30"/>
  <c r="CH50" i="30"/>
  <c r="DF50" i="30"/>
  <c r="CL50" i="30"/>
  <c r="DE50" i="30"/>
  <c r="CT50" i="30"/>
  <c r="DA50" i="30"/>
  <c r="CB50" i="30"/>
  <c r="CI50" i="30"/>
  <c r="DN50" i="30"/>
  <c r="CE50" i="30"/>
  <c r="DH50" i="30"/>
  <c r="CX50" i="30"/>
  <c r="BZ50" i="30"/>
  <c r="CA50" i="30"/>
  <c r="CP50" i="30"/>
  <c r="CS50" i="30"/>
  <c r="CU31" i="30"/>
  <c r="CE31" i="30"/>
  <c r="CD31" i="30"/>
  <c r="CK31" i="30"/>
  <c r="CC31" i="30"/>
  <c r="CL31" i="30"/>
  <c r="CS31" i="30"/>
  <c r="CQ31" i="30"/>
  <c r="CH31" i="30"/>
  <c r="CR31" i="30"/>
  <c r="CI31" i="30"/>
  <c r="BZ31" i="30"/>
  <c r="CT31" i="30"/>
  <c r="CB31" i="30"/>
  <c r="BY31" i="30"/>
  <c r="CA31" i="30"/>
  <c r="CG31" i="30"/>
  <c r="CM31" i="30"/>
  <c r="CP31" i="30"/>
  <c r="CN31" i="30"/>
  <c r="CF31" i="30"/>
  <c r="CJ31" i="30"/>
  <c r="CO31" i="30"/>
  <c r="CO30" i="30"/>
  <c r="CG30" i="30"/>
  <c r="BY30" i="30"/>
  <c r="CN30" i="30"/>
  <c r="CT30" i="30"/>
  <c r="CK30" i="30"/>
  <c r="CB30" i="30"/>
  <c r="CF30" i="30"/>
  <c r="CM30" i="30"/>
  <c r="CL30" i="30"/>
  <c r="CC30" i="30"/>
  <c r="CJ30" i="30"/>
  <c r="CP30" i="30"/>
  <c r="CD30" i="30"/>
  <c r="CQ30" i="30"/>
  <c r="CR30" i="30"/>
  <c r="BZ30" i="30"/>
  <c r="CA30" i="30"/>
  <c r="CS30" i="30"/>
  <c r="CE30" i="30"/>
  <c r="CI30" i="30"/>
  <c r="CH30" i="30"/>
  <c r="DA52" i="30"/>
  <c r="DP52" i="30"/>
  <c r="CJ52" i="30"/>
  <c r="CS52" i="30"/>
  <c r="DH52" i="30"/>
  <c r="CB52" i="30"/>
  <c r="CC52" i="30"/>
  <c r="DO52" i="30"/>
  <c r="CI52" i="30"/>
  <c r="CZ52" i="30"/>
  <c r="DG52" i="30"/>
  <c r="CA52" i="30"/>
  <c r="CK52" i="30"/>
  <c r="CQ52" i="30"/>
  <c r="CP52" i="30"/>
  <c r="CO52" i="30"/>
  <c r="DD52" i="30"/>
  <c r="DK52" i="30"/>
  <c r="CE52" i="30"/>
  <c r="CR52" i="30"/>
  <c r="DN52" i="30"/>
  <c r="CH52" i="30"/>
  <c r="DM52" i="30"/>
  <c r="CG52" i="30"/>
  <c r="CV52" i="30"/>
  <c r="DC52" i="30"/>
  <c r="DI52" i="30"/>
  <c r="CY52" i="30"/>
  <c r="CX52" i="30"/>
  <c r="CW52" i="30"/>
  <c r="CF52" i="30"/>
  <c r="CM52" i="30"/>
  <c r="CD52" i="30"/>
  <c r="DB52" i="30"/>
  <c r="BZ52" i="30"/>
  <c r="BY52" i="30"/>
  <c r="DJ52" i="30"/>
  <c r="CT52" i="30"/>
  <c r="CU52" i="30"/>
  <c r="DF52" i="30"/>
  <c r="DE52" i="30"/>
  <c r="DL52" i="30"/>
  <c r="CN52" i="30"/>
  <c r="CL52" i="30"/>
  <c r="BW45" i="30"/>
  <c r="DI7" i="30"/>
  <c r="BW29" i="30"/>
  <c r="CS7" i="30"/>
  <c r="DS55" i="30"/>
  <c r="CU55" i="30"/>
  <c r="DL55" i="30"/>
  <c r="CD55" i="30"/>
  <c r="DK55" i="30"/>
  <c r="CM55" i="30"/>
  <c r="DB55" i="30"/>
  <c r="DJ55" i="30"/>
  <c r="CC55" i="30"/>
  <c r="DC55" i="30"/>
  <c r="DM55" i="30"/>
  <c r="CT55" i="30"/>
  <c r="DA55" i="30"/>
  <c r="CE55" i="30"/>
  <c r="CK55" i="30"/>
  <c r="CJ55" i="30"/>
  <c r="CI55" i="30"/>
  <c r="CX55" i="30"/>
  <c r="CW55" i="30"/>
  <c r="DP55" i="30"/>
  <c r="CL55" i="30"/>
  <c r="DI55" i="30"/>
  <c r="CB55" i="30"/>
  <c r="DH55" i="30"/>
  <c r="CA55" i="30"/>
  <c r="CP55" i="30"/>
  <c r="CO55" i="30"/>
  <c r="CS55" i="30"/>
  <c r="CR55" i="30"/>
  <c r="CQ55" i="30"/>
  <c r="BZ55" i="30"/>
  <c r="BY55" i="30"/>
  <c r="CN55" i="30"/>
  <c r="DD55" i="30"/>
  <c r="DO55" i="30"/>
  <c r="DR55" i="30"/>
  <c r="DQ55" i="30"/>
  <c r="CF55" i="30"/>
  <c r="CV55" i="30"/>
  <c r="DN55" i="30"/>
  <c r="CY55" i="30"/>
  <c r="CZ55" i="30"/>
  <c r="DG55" i="30"/>
  <c r="DF55" i="30"/>
  <c r="CH55" i="30"/>
  <c r="CG55" i="30"/>
  <c r="DE55" i="30"/>
  <c r="CQ53" i="30"/>
  <c r="CX53" i="30"/>
  <c r="DO53" i="30"/>
  <c r="CI53" i="30"/>
  <c r="CP53" i="30"/>
  <c r="CY53" i="30"/>
  <c r="BZ53" i="30"/>
  <c r="CW53" i="30"/>
  <c r="CA53" i="30"/>
  <c r="DN53" i="30"/>
  <c r="CO53" i="30"/>
  <c r="CH53" i="30"/>
  <c r="DE53" i="30"/>
  <c r="DL53" i="30"/>
  <c r="CF53" i="30"/>
  <c r="DK53" i="30"/>
  <c r="CE53" i="30"/>
  <c r="CT53" i="30"/>
  <c r="DA53" i="30"/>
  <c r="CG53" i="30"/>
  <c r="DD53" i="30"/>
  <c r="DC53" i="30"/>
  <c r="CL53" i="30"/>
  <c r="CS53" i="30"/>
  <c r="DB53" i="30"/>
  <c r="DI53" i="30"/>
  <c r="CJ53" i="30"/>
  <c r="CB53" i="30"/>
  <c r="DF53" i="30"/>
  <c r="DM53" i="30"/>
  <c r="CN53" i="30"/>
  <c r="CV53" i="30"/>
  <c r="CU53" i="30"/>
  <c r="CD53" i="30"/>
  <c r="CK53" i="30"/>
  <c r="CZ53" i="30"/>
  <c r="CM53" i="30"/>
  <c r="DG53" i="30"/>
  <c r="DJ53" i="30"/>
  <c r="DQ53" i="30"/>
  <c r="DP53" i="30"/>
  <c r="CR53" i="30"/>
  <c r="CC53" i="30"/>
  <c r="BY53" i="30"/>
  <c r="DH53" i="30"/>
  <c r="BY38" i="30"/>
  <c r="CW38" i="30"/>
  <c r="CV38" i="30"/>
  <c r="CG38" i="30"/>
  <c r="CM38" i="30"/>
  <c r="CN38" i="30"/>
  <c r="CE38" i="30"/>
  <c r="CO38" i="30"/>
  <c r="CU38" i="30"/>
  <c r="CL38" i="30"/>
  <c r="DA38" i="30"/>
  <c r="CZ38" i="30"/>
  <c r="CF38" i="30"/>
  <c r="CD38" i="30"/>
  <c r="CS38" i="30"/>
  <c r="CR38" i="30"/>
  <c r="CT38" i="30"/>
  <c r="CB38" i="30"/>
  <c r="CI38" i="30"/>
  <c r="CX38" i="30"/>
  <c r="CK38" i="30"/>
  <c r="CA38" i="30"/>
  <c r="CH38" i="30"/>
  <c r="CQ38" i="30"/>
  <c r="CP38" i="30"/>
  <c r="DB38" i="30"/>
  <c r="CY38" i="30"/>
  <c r="CC38" i="30"/>
  <c r="BZ38" i="30"/>
  <c r="CJ38" i="30"/>
  <c r="CC20" i="30"/>
  <c r="CI20" i="30"/>
  <c r="CA20" i="30"/>
  <c r="CH20" i="30"/>
  <c r="CG20" i="30"/>
  <c r="CE20" i="30"/>
  <c r="BY20" i="30"/>
  <c r="CB20" i="30"/>
  <c r="CD20" i="30"/>
  <c r="BZ20" i="30"/>
  <c r="CF20" i="30"/>
  <c r="CJ20" i="30"/>
  <c r="CG18" i="30"/>
  <c r="BY18" i="30"/>
  <c r="CD18" i="30"/>
  <c r="CC18" i="30"/>
  <c r="CE18" i="30"/>
  <c r="BZ18" i="30"/>
  <c r="CH18" i="30"/>
  <c r="CB18" i="30"/>
  <c r="CA18" i="30"/>
  <c r="CF18" i="30"/>
  <c r="CY49" i="30"/>
  <c r="DF49" i="30"/>
  <c r="BZ49" i="30"/>
  <c r="CQ49" i="30"/>
  <c r="CX49" i="30"/>
  <c r="CA49" i="30"/>
  <c r="DM49" i="30"/>
  <c r="CG49" i="30"/>
  <c r="CP49" i="30"/>
  <c r="DE49" i="30"/>
  <c r="BY49" i="30"/>
  <c r="CI49" i="30"/>
  <c r="CO49" i="30"/>
  <c r="CN49" i="30"/>
  <c r="CU49" i="30"/>
  <c r="DB49" i="30"/>
  <c r="DI49" i="30"/>
  <c r="CC49" i="30"/>
  <c r="CH49" i="30"/>
  <c r="DL49" i="30"/>
  <c r="CF49" i="30"/>
  <c r="CM49" i="30"/>
  <c r="CT49" i="30"/>
  <c r="DA49" i="30"/>
  <c r="CW49" i="30"/>
  <c r="CV49" i="30"/>
  <c r="DC49" i="30"/>
  <c r="CD49" i="30"/>
  <c r="CK49" i="30"/>
  <c r="CJ49" i="30"/>
  <c r="CZ49" i="30"/>
  <c r="CE49" i="30"/>
  <c r="CR49" i="30"/>
  <c r="DG49" i="30"/>
  <c r="DK49" i="30"/>
  <c r="CL49" i="30"/>
  <c r="DH49" i="30"/>
  <c r="DD49" i="30"/>
  <c r="DJ49" i="30"/>
  <c r="CS49" i="30"/>
  <c r="CB49" i="30"/>
  <c r="CC16" i="30"/>
  <c r="CF16" i="30"/>
  <c r="BY16" i="30"/>
  <c r="CD16" i="30"/>
  <c r="CB16" i="30"/>
  <c r="CA16" i="30"/>
  <c r="BZ16" i="30"/>
  <c r="CE16" i="30"/>
  <c r="CI21" i="30"/>
  <c r="CH21" i="30"/>
  <c r="BZ21" i="30"/>
  <c r="CA21" i="30"/>
  <c r="CF21" i="30"/>
  <c r="CE21" i="30"/>
  <c r="BY21" i="30"/>
  <c r="CG21" i="30"/>
  <c r="CD21" i="30"/>
  <c r="CJ21" i="30"/>
  <c r="CC21" i="30"/>
  <c r="CK21" i="30"/>
  <c r="CB21" i="30"/>
  <c r="DE42" i="30"/>
  <c r="BY42" i="30"/>
  <c r="CF42" i="30"/>
  <c r="CW42" i="30"/>
  <c r="DD42" i="30"/>
  <c r="CG42" i="30"/>
  <c r="CM42" i="30"/>
  <c r="CV42" i="30"/>
  <c r="CE42" i="30"/>
  <c r="CO42" i="30"/>
  <c r="CU42" i="30"/>
  <c r="CL42" i="30"/>
  <c r="DA42" i="30"/>
  <c r="CZ42" i="30"/>
  <c r="CN42" i="30"/>
  <c r="CD42" i="30"/>
  <c r="CS42" i="30"/>
  <c r="CR42" i="30"/>
  <c r="DC42" i="30"/>
  <c r="CT42" i="30"/>
  <c r="CB42" i="30"/>
  <c r="CI42" i="30"/>
  <c r="DF42" i="30"/>
  <c r="CK42" i="30"/>
  <c r="CA42" i="30"/>
  <c r="CH42" i="30"/>
  <c r="CQ42" i="30"/>
  <c r="CJ42" i="30"/>
  <c r="CP42" i="30"/>
  <c r="CY42" i="30"/>
  <c r="BZ42" i="30"/>
  <c r="DB42" i="30"/>
  <c r="CC42" i="30"/>
  <c r="CX42" i="30"/>
  <c r="DI48" i="30"/>
  <c r="CC48" i="30"/>
  <c r="CJ48" i="30"/>
  <c r="DA48" i="30"/>
  <c r="DH48" i="30"/>
  <c r="CB48" i="30"/>
  <c r="CR48" i="30"/>
  <c r="CQ48" i="30"/>
  <c r="CS48" i="30"/>
  <c r="CI48" i="30"/>
  <c r="CP48" i="30"/>
  <c r="CW48" i="30"/>
  <c r="DL48" i="30"/>
  <c r="CF48" i="30"/>
  <c r="CM48" i="30"/>
  <c r="CK48" i="30"/>
  <c r="DG48" i="30"/>
  <c r="CH48" i="30"/>
  <c r="CO48" i="30"/>
  <c r="DD48" i="30"/>
  <c r="DK48" i="30"/>
  <c r="CE48" i="30"/>
  <c r="BY48" i="30"/>
  <c r="DB48" i="30"/>
  <c r="CA48" i="30"/>
  <c r="CZ48" i="30"/>
  <c r="CY48" i="30"/>
  <c r="DF48" i="30"/>
  <c r="CV48" i="30"/>
  <c r="DC48" i="30"/>
  <c r="CD48" i="30"/>
  <c r="DJ48" i="30"/>
  <c r="CX48" i="30"/>
  <c r="BZ48" i="30"/>
  <c r="DE48" i="30"/>
  <c r="CL48" i="30"/>
  <c r="CT48" i="30"/>
  <c r="CG48" i="30"/>
  <c r="CN48" i="30"/>
  <c r="CU48" i="30"/>
  <c r="CI33" i="30"/>
  <c r="CA33" i="30"/>
  <c r="CQ33" i="30"/>
  <c r="CP33" i="30"/>
  <c r="CW33" i="30"/>
  <c r="CH33" i="30"/>
  <c r="CO33" i="30"/>
  <c r="CN33" i="30"/>
  <c r="CE33" i="30"/>
  <c r="BZ33" i="30"/>
  <c r="CG33" i="30"/>
  <c r="CF33" i="30"/>
  <c r="CT33" i="30"/>
  <c r="CV33" i="30"/>
  <c r="CD33" i="30"/>
  <c r="CS33" i="30"/>
  <c r="BY33" i="30"/>
  <c r="CU33" i="30"/>
  <c r="CK33" i="30"/>
  <c r="CB33" i="30"/>
  <c r="CJ33" i="30"/>
  <c r="CL33" i="30"/>
  <c r="CR33" i="30"/>
  <c r="CM33" i="30"/>
  <c r="CC33" i="30"/>
  <c r="BY10" i="30"/>
  <c r="BZ10" i="30"/>
  <c r="CC32" i="30"/>
  <c r="CJ32" i="30"/>
  <c r="CQ32" i="30"/>
  <c r="CS32" i="30"/>
  <c r="CB32" i="30"/>
  <c r="CI32" i="30"/>
  <c r="BZ32" i="30"/>
  <c r="CV32" i="30"/>
  <c r="CK32" i="30"/>
  <c r="CO32" i="30"/>
  <c r="CN32" i="30"/>
  <c r="BY32" i="30"/>
  <c r="CM32" i="30"/>
  <c r="CT32" i="30"/>
  <c r="CA32" i="30"/>
  <c r="CH32" i="30"/>
  <c r="CP32" i="30"/>
  <c r="CF32" i="30"/>
  <c r="CE32" i="30"/>
  <c r="CD32" i="30"/>
  <c r="CR32" i="30"/>
  <c r="CG32" i="30"/>
  <c r="CU32" i="30"/>
  <c r="CL32" i="30"/>
  <c r="CM23" i="30"/>
  <c r="CE23" i="30"/>
  <c r="CL23" i="30"/>
  <c r="CC23" i="30"/>
  <c r="CJ23" i="30"/>
  <c r="CI23" i="30"/>
  <c r="CD23" i="30"/>
  <c r="CB23" i="30"/>
  <c r="CA23" i="30"/>
  <c r="CK23" i="30"/>
  <c r="BZ23" i="30"/>
  <c r="CH23" i="30"/>
  <c r="CF23" i="30"/>
  <c r="CG23" i="30"/>
  <c r="BY23" i="30"/>
  <c r="CC40" i="30"/>
  <c r="CB40" i="30"/>
  <c r="DA40" i="30"/>
  <c r="CZ40" i="30"/>
  <c r="CK40" i="30"/>
  <c r="CQ40" i="30"/>
  <c r="CR40" i="30"/>
  <c r="CI40" i="30"/>
  <c r="CY40" i="30"/>
  <c r="CH40" i="30"/>
  <c r="CW40" i="30"/>
  <c r="DD40" i="30"/>
  <c r="CA40" i="30"/>
  <c r="BZ40" i="30"/>
  <c r="CO40" i="30"/>
  <c r="CV40" i="30"/>
  <c r="CP40" i="30"/>
  <c r="CF40" i="30"/>
  <c r="CM40" i="30"/>
  <c r="CT40" i="30"/>
  <c r="CD40" i="30"/>
  <c r="CJ40" i="30"/>
  <c r="CG40" i="30"/>
  <c r="CE40" i="30"/>
  <c r="CN40" i="30"/>
  <c r="CU40" i="30"/>
  <c r="DB40" i="30"/>
  <c r="CX40" i="30"/>
  <c r="BY40" i="30"/>
  <c r="CS40" i="30"/>
  <c r="DC40" i="30"/>
  <c r="CL40" i="30"/>
  <c r="CC28" i="30"/>
  <c r="CB28" i="30"/>
  <c r="CI28" i="30"/>
  <c r="CA28" i="30"/>
  <c r="CK28" i="30"/>
  <c r="CJ28" i="30"/>
  <c r="CQ28" i="30"/>
  <c r="CO28" i="30"/>
  <c r="CF28" i="30"/>
  <c r="CP28" i="30"/>
  <c r="CG28" i="30"/>
  <c r="BZ28" i="30"/>
  <c r="CE28" i="30"/>
  <c r="CL28" i="30"/>
  <c r="CR28" i="30"/>
  <c r="BY28" i="30"/>
  <c r="CD28" i="30"/>
  <c r="CM28" i="30"/>
  <c r="CN28" i="30"/>
  <c r="CH28" i="30"/>
  <c r="CU35" i="30"/>
  <c r="CM35" i="30"/>
  <c r="CD35" i="30"/>
  <c r="CC35" i="30"/>
  <c r="CE35" i="30"/>
  <c r="CQ35" i="30"/>
  <c r="CH35" i="30"/>
  <c r="CT35" i="30"/>
  <c r="CS35" i="30"/>
  <c r="CR35" i="30"/>
  <c r="CI35" i="30"/>
  <c r="BZ35" i="30"/>
  <c r="CP35" i="30"/>
  <c r="BY35" i="30"/>
  <c r="CF35" i="30"/>
  <c r="CL35" i="30"/>
  <c r="CJ35" i="30"/>
  <c r="CW35" i="30"/>
  <c r="CB35" i="30"/>
  <c r="CK35" i="30"/>
  <c r="CA35" i="30"/>
  <c r="CX35" i="30"/>
  <c r="CG35" i="30"/>
  <c r="CN35" i="30"/>
  <c r="CO35" i="30"/>
  <c r="CV35" i="30"/>
  <c r="CY35" i="30"/>
  <c r="BW13" i="30"/>
  <c r="CC7" i="30"/>
  <c r="BW51" i="30"/>
  <c r="DO7" i="30"/>
  <c r="BW37" i="30"/>
  <c r="DA7" i="30"/>
  <c r="BW22" i="30"/>
  <c r="CL7" i="30"/>
  <c r="BW19" i="30"/>
  <c r="CI7" i="30"/>
  <c r="BW17" i="30"/>
  <c r="CG7" i="30"/>
  <c r="BW56" i="30"/>
  <c r="DT7" i="30"/>
  <c r="BW57" i="30"/>
  <c r="DU7" i="30"/>
  <c r="AJ192" i="30"/>
  <c r="AJ191" i="30"/>
  <c r="AJ196" i="30"/>
  <c r="AJ197" i="30"/>
  <c r="AJ189" i="30"/>
  <c r="AJ177" i="30"/>
  <c r="AJ195" i="30"/>
  <c r="AJ187" i="30"/>
  <c r="AJ180" i="30"/>
  <c r="AJ190" i="30"/>
  <c r="AJ185" i="30"/>
  <c r="AJ176" i="30"/>
  <c r="AJ175" i="30"/>
  <c r="AJ182" i="30"/>
  <c r="AJ181" i="30"/>
  <c r="AJ183" i="30"/>
  <c r="AJ179" i="30"/>
  <c r="AJ186" i="30"/>
  <c r="AJ178" i="30"/>
  <c r="AJ141" i="30"/>
  <c r="AJ184" i="30"/>
  <c r="AJ194" i="30"/>
  <c r="AJ140" i="30"/>
  <c r="AJ133" i="30"/>
  <c r="AJ124" i="30"/>
  <c r="AJ131" i="30"/>
  <c r="AJ126" i="30"/>
  <c r="AJ137" i="30"/>
  <c r="AJ136" i="30"/>
  <c r="AJ121" i="30"/>
  <c r="AJ120" i="30"/>
  <c r="AJ135" i="30"/>
  <c r="AJ188" i="30"/>
  <c r="AJ139" i="30"/>
  <c r="AJ138" i="30"/>
  <c r="AJ132" i="30"/>
  <c r="AJ125" i="30"/>
  <c r="AJ142" i="30"/>
  <c r="AJ134" i="30"/>
  <c r="AJ123" i="30"/>
  <c r="AJ128" i="30"/>
  <c r="AJ86" i="30"/>
  <c r="AJ77" i="30"/>
  <c r="AJ70" i="30"/>
  <c r="AJ84" i="30"/>
  <c r="AJ79" i="30"/>
  <c r="AJ68" i="30"/>
  <c r="AJ74" i="30"/>
  <c r="AJ73" i="30"/>
  <c r="AJ127" i="30"/>
  <c r="AJ75" i="30"/>
  <c r="AJ72" i="30"/>
  <c r="AJ193" i="30"/>
  <c r="AJ85" i="30"/>
  <c r="AJ78" i="30"/>
  <c r="AJ130" i="30"/>
  <c r="AJ87" i="30"/>
  <c r="AJ76" i="30"/>
  <c r="AJ71" i="30"/>
  <c r="AJ129" i="30"/>
  <c r="AJ122" i="30"/>
  <c r="AJ82" i="30"/>
  <c r="AJ81" i="30"/>
  <c r="AJ20" i="30"/>
  <c r="AJ15" i="30"/>
  <c r="AJ83" i="30"/>
  <c r="AJ67" i="30"/>
  <c r="AJ65" i="30"/>
  <c r="AJ26" i="30"/>
  <c r="AJ25" i="30"/>
  <c r="AJ10" i="30"/>
  <c r="AJ9" i="30"/>
  <c r="AJ69" i="30"/>
  <c r="AJ31" i="30"/>
  <c r="AJ27" i="30"/>
  <c r="AJ24" i="30"/>
  <c r="AJ11" i="30"/>
  <c r="AJ30" i="30"/>
  <c r="AJ21" i="30"/>
  <c r="AJ14" i="30"/>
  <c r="AJ28" i="30"/>
  <c r="AJ23" i="30"/>
  <c r="AJ12" i="30"/>
  <c r="AJ80" i="30"/>
  <c r="AJ18" i="30"/>
  <c r="AJ17" i="30"/>
  <c r="AJ19" i="30"/>
  <c r="AJ16" i="30"/>
  <c r="AJ29" i="30"/>
  <c r="AJ13" i="30"/>
  <c r="AJ66" i="30"/>
  <c r="AJ22" i="30"/>
  <c r="AJ144" i="30"/>
  <c r="AJ200" i="30"/>
  <c r="AJ206" i="30"/>
  <c r="AJ156" i="30"/>
  <c r="AJ169" i="30"/>
  <c r="AJ162" i="30"/>
  <c r="AJ161" i="30"/>
  <c r="AJ147" i="30"/>
  <c r="AJ217" i="30"/>
  <c r="AJ199" i="30"/>
  <c r="AJ167" i="30"/>
  <c r="AJ163" i="30"/>
  <c r="AJ168" i="30"/>
  <c r="AJ224" i="30"/>
  <c r="AJ215" i="30"/>
  <c r="AJ214" i="30"/>
  <c r="AJ204" i="30"/>
  <c r="AJ152" i="30"/>
  <c r="AJ158" i="30"/>
  <c r="AJ221" i="30"/>
  <c r="AJ208" i="30"/>
  <c r="AJ198" i="30"/>
  <c r="AJ150" i="30"/>
  <c r="AJ160" i="30"/>
  <c r="AJ159" i="30"/>
  <c r="AJ157" i="30"/>
  <c r="AJ210" i="30"/>
  <c r="AJ203" i="30"/>
  <c r="AJ148" i="30"/>
  <c r="AJ165" i="30"/>
  <c r="AJ155" i="30"/>
  <c r="AJ219" i="30"/>
  <c r="AJ218" i="30"/>
  <c r="AJ213" i="30"/>
  <c r="AJ216" i="30"/>
  <c r="AJ207" i="30"/>
  <c r="AJ201" i="30"/>
  <c r="AJ154" i="30"/>
  <c r="AJ166" i="30"/>
  <c r="AJ223" i="30"/>
  <c r="AJ212" i="30"/>
  <c r="AJ211" i="30"/>
  <c r="AJ202" i="30"/>
  <c r="AJ153" i="30"/>
  <c r="AJ164" i="30"/>
  <c r="AJ222" i="30"/>
  <c r="AJ220" i="30"/>
  <c r="AJ209" i="30"/>
  <c r="AJ205" i="30"/>
  <c r="AJ106" i="30"/>
  <c r="AJ91" i="30"/>
  <c r="AJ92" i="30"/>
  <c r="AJ101" i="30"/>
  <c r="AJ99" i="30"/>
  <c r="AJ111" i="30"/>
  <c r="AJ105" i="30"/>
  <c r="AJ89" i="30"/>
  <c r="AJ103" i="30"/>
  <c r="AJ97" i="30"/>
  <c r="AJ95" i="30"/>
  <c r="AJ109" i="30"/>
  <c r="AJ110" i="30"/>
  <c r="AJ100" i="30"/>
  <c r="AJ113" i="30"/>
  <c r="AJ107" i="30"/>
  <c r="AJ98" i="30"/>
  <c r="AJ93" i="30"/>
  <c r="AJ90" i="30"/>
  <c r="AJ96" i="30"/>
  <c r="AJ104" i="30"/>
  <c r="AJ114" i="30"/>
  <c r="AJ88" i="30"/>
  <c r="AJ102" i="30"/>
  <c r="AJ108" i="30"/>
  <c r="AJ94" i="30"/>
  <c r="AJ112" i="30"/>
  <c r="EJ21" i="30" a="1"/>
  <c r="EJ21" i="30" s="1"/>
  <c r="C16" i="30" s="1"/>
  <c r="EJ19" i="30" a="1"/>
  <c r="EJ19" i="30" s="1"/>
  <c r="C14" i="30" s="1"/>
  <c r="D14" i="30" s="1"/>
  <c r="EJ18" i="30" a="1"/>
  <c r="EJ18" i="30" s="1"/>
  <c r="C13" i="30" s="1"/>
  <c r="D13" i="30" s="1"/>
  <c r="EZ12" i="30"/>
  <c r="EZ13" i="30"/>
  <c r="E6" i="3" a="1"/>
  <c r="E6" i="3" s="1"/>
  <c r="E42" i="3" a="1"/>
  <c r="E42" i="3" s="1"/>
  <c r="C42" i="3" a="1"/>
  <c r="C42" i="3" s="1"/>
  <c r="C60" i="3" a="1"/>
  <c r="C60" i="3" s="1"/>
  <c r="E60" i="3" a="1"/>
  <c r="E60" i="3" s="1"/>
  <c r="E24" i="3" a="1"/>
  <c r="E24" i="3" s="1"/>
  <c r="C24" i="3" a="1"/>
  <c r="C24" i="3" s="1"/>
  <c r="AO222" i="1"/>
  <c r="N222" i="1" s="1"/>
  <c r="AO223" i="1"/>
  <c r="N223" i="1" s="1"/>
  <c r="AO225" i="1"/>
  <c r="N225" i="1" s="1"/>
  <c r="P226" i="1"/>
  <c r="AO168" i="1"/>
  <c r="N168" i="1" s="1"/>
  <c r="AO224" i="1"/>
  <c r="N224" i="1" s="1"/>
  <c r="AK8" i="30"/>
  <c r="AO163" i="1"/>
  <c r="N163" i="1" s="1"/>
  <c r="AO169" i="1"/>
  <c r="N169" i="1" s="1"/>
  <c r="AO164" i="1"/>
  <c r="N164" i="1" s="1"/>
  <c r="AO166" i="1"/>
  <c r="N166" i="1" s="1"/>
  <c r="P164" i="1"/>
  <c r="P165" i="1"/>
  <c r="P167" i="1"/>
  <c r="P166" i="1"/>
  <c r="AO165" i="1"/>
  <c r="N165" i="1" s="1"/>
  <c r="AO167" i="1"/>
  <c r="N167" i="1" s="1"/>
  <c r="P106" i="1"/>
  <c r="P109" i="1"/>
  <c r="P112" i="1"/>
  <c r="P110" i="1"/>
  <c r="P108" i="1"/>
  <c r="AO108" i="1"/>
  <c r="N108" i="1" s="1"/>
  <c r="AO107" i="1"/>
  <c r="N107" i="1" s="1"/>
  <c r="AO110" i="1"/>
  <c r="N110" i="1" s="1"/>
  <c r="AO112" i="1"/>
  <c r="N112" i="1" s="1"/>
  <c r="AO106" i="1"/>
  <c r="N106" i="1" s="1"/>
  <c r="AO111" i="1"/>
  <c r="N111" i="1" s="1"/>
  <c r="AO109" i="1"/>
  <c r="N109" i="1" s="1"/>
  <c r="P107" i="1"/>
  <c r="P55" i="1"/>
  <c r="P49" i="1"/>
  <c r="AC143" i="30" l="1"/>
  <c r="R143" i="30"/>
  <c r="AB141" i="30"/>
  <c r="T141" i="30"/>
  <c r="AJ146" i="30"/>
  <c r="AI143" i="30"/>
  <c r="AE143" i="30"/>
  <c r="AA143" i="30"/>
  <c r="W143" i="30"/>
  <c r="S143" i="30"/>
  <c r="O143" i="30"/>
  <c r="AF146" i="30"/>
  <c r="AB146" i="30"/>
  <c r="X146" i="30"/>
  <c r="T146" i="30"/>
  <c r="P146" i="30"/>
  <c r="AB135" i="30"/>
  <c r="X135" i="30"/>
  <c r="T135" i="30"/>
  <c r="P135" i="30"/>
  <c r="AH141" i="30"/>
  <c r="AD141" i="30"/>
  <c r="Z141" i="30"/>
  <c r="V141" i="30"/>
  <c r="Q141" i="30"/>
  <c r="N141" i="30"/>
  <c r="Y143" i="30"/>
  <c r="AJ143" i="30"/>
  <c r="AH143" i="30"/>
  <c r="AD143" i="30"/>
  <c r="Z143" i="30"/>
  <c r="V143" i="30"/>
  <c r="Q143" i="30"/>
  <c r="N143" i="30"/>
  <c r="AE146" i="30"/>
  <c r="AA146" i="30"/>
  <c r="W146" i="30"/>
  <c r="S146" i="30"/>
  <c r="O146" i="30"/>
  <c r="AA135" i="30"/>
  <c r="W135" i="30"/>
  <c r="S135" i="30"/>
  <c r="O135" i="30"/>
  <c r="AG141" i="30"/>
  <c r="AC141" i="30"/>
  <c r="Y141" i="30"/>
  <c r="U141" i="30"/>
  <c r="R141" i="30"/>
  <c r="M141" i="30"/>
  <c r="AG143" i="30"/>
  <c r="U143" i="30"/>
  <c r="M143" i="30"/>
  <c r="AF141" i="30"/>
  <c r="X141" i="30"/>
  <c r="P141" i="30"/>
  <c r="AF143" i="30"/>
  <c r="AB143" i="30"/>
  <c r="X143" i="30"/>
  <c r="T143" i="30"/>
  <c r="AG146" i="30"/>
  <c r="AC146" i="30"/>
  <c r="Y146" i="30"/>
  <c r="U146" i="30"/>
  <c r="R146" i="30"/>
  <c r="Y135" i="30"/>
  <c r="U135" i="30"/>
  <c r="Q135" i="30"/>
  <c r="AE141" i="30"/>
  <c r="AA141" i="30"/>
  <c r="W141" i="30"/>
  <c r="S141" i="30"/>
  <c r="AH147" i="30"/>
  <c r="AD147" i="30"/>
  <c r="Z147" i="30"/>
  <c r="V147" i="30"/>
  <c r="R147" i="30"/>
  <c r="AG147" i="30"/>
  <c r="AC147" i="30"/>
  <c r="Y147" i="30"/>
  <c r="U147" i="30"/>
  <c r="Q147" i="30"/>
  <c r="P147" i="30"/>
  <c r="U136" i="30"/>
  <c r="X151" i="30"/>
  <c r="Y145" i="30"/>
  <c r="AA138" i="30"/>
  <c r="AB149" i="30"/>
  <c r="AJ145" i="30"/>
  <c r="Q136" i="30"/>
  <c r="T151" i="30"/>
  <c r="U145" i="30"/>
  <c r="W138" i="30"/>
  <c r="X149" i="30"/>
  <c r="AC136" i="30"/>
  <c r="M136" i="30"/>
  <c r="AF151" i="30"/>
  <c r="P151" i="30"/>
  <c r="AG145" i="30"/>
  <c r="Q145" i="30"/>
  <c r="S138" i="30"/>
  <c r="T149" i="30"/>
  <c r="AJ151" i="30"/>
  <c r="AJ149" i="30"/>
  <c r="Y136" i="30"/>
  <c r="AB151" i="30"/>
  <c r="AC145" i="30"/>
  <c r="M145" i="30"/>
  <c r="AE138" i="30"/>
  <c r="O138" i="30"/>
  <c r="AF149" i="30"/>
  <c r="P149" i="30"/>
  <c r="AB136" i="30"/>
  <c r="X136" i="30"/>
  <c r="T136" i="30"/>
  <c r="P136" i="30"/>
  <c r="AE151" i="30"/>
  <c r="AA151" i="30"/>
  <c r="W151" i="30"/>
  <c r="S151" i="30"/>
  <c r="O151" i="30"/>
  <c r="AF145" i="30"/>
  <c r="AB145" i="30"/>
  <c r="X145" i="30"/>
  <c r="T145" i="30"/>
  <c r="P145" i="30"/>
  <c r="AD138" i="30"/>
  <c r="Z138" i="30"/>
  <c r="V138" i="30"/>
  <c r="Q138" i="30"/>
  <c r="N138" i="30"/>
  <c r="AE149" i="30"/>
  <c r="AA149" i="30"/>
  <c r="W149" i="30"/>
  <c r="S149" i="30"/>
  <c r="O149" i="30"/>
  <c r="AI145" i="30"/>
  <c r="AA136" i="30"/>
  <c r="W136" i="30"/>
  <c r="S136" i="30"/>
  <c r="O136" i="30"/>
  <c r="AI151" i="30"/>
  <c r="AH151" i="30"/>
  <c r="AD151" i="30"/>
  <c r="Z151" i="30"/>
  <c r="V151" i="30"/>
  <c r="Q151" i="30"/>
  <c r="N151" i="30"/>
  <c r="AE145" i="30"/>
  <c r="AA145" i="30"/>
  <c r="W145" i="30"/>
  <c r="S145" i="30"/>
  <c r="O145" i="30"/>
  <c r="AC138" i="30"/>
  <c r="Y138" i="30"/>
  <c r="U138" i="30"/>
  <c r="R138" i="30"/>
  <c r="M138" i="30"/>
  <c r="AH149" i="30"/>
  <c r="AD149" i="30"/>
  <c r="Z149" i="30"/>
  <c r="V149" i="30"/>
  <c r="R149" i="30"/>
  <c r="N149" i="30"/>
  <c r="Z136" i="30"/>
  <c r="V136" i="30"/>
  <c r="R136" i="30"/>
  <c r="AI149" i="30"/>
  <c r="AG151" i="30"/>
  <c r="AC151" i="30"/>
  <c r="Y151" i="30"/>
  <c r="U151" i="30"/>
  <c r="R151" i="30"/>
  <c r="AH145" i="30"/>
  <c r="AD145" i="30"/>
  <c r="Z145" i="30"/>
  <c r="V145" i="30"/>
  <c r="R145" i="30"/>
  <c r="AB138" i="30"/>
  <c r="X138" i="30"/>
  <c r="T138" i="30"/>
  <c r="AG149" i="30"/>
  <c r="AC149" i="30"/>
  <c r="Y149" i="30"/>
  <c r="U149" i="30"/>
  <c r="Q149" i="30"/>
  <c r="BW102" i="30"/>
  <c r="DJ63" i="30"/>
  <c r="BW15" i="30"/>
  <c r="CE7" i="30"/>
  <c r="BW104" i="30"/>
  <c r="DL63" i="30"/>
  <c r="BW106" i="30"/>
  <c r="DN63" i="30"/>
  <c r="K222" i="30"/>
  <c r="BH173" i="30"/>
  <c r="K220" i="30"/>
  <c r="BF173" i="30"/>
  <c r="BW224" i="30"/>
  <c r="DV173" i="30"/>
  <c r="BW222" i="30"/>
  <c r="DT173" i="30"/>
  <c r="BW223" i="30"/>
  <c r="DU173" i="30"/>
  <c r="C68" i="3" a="1"/>
  <c r="C68" i="3" s="1"/>
  <c r="C66" i="3" a="1"/>
  <c r="C66" i="3" s="1"/>
  <c r="K223" i="30"/>
  <c r="BI173" i="30"/>
  <c r="BW218" i="30"/>
  <c r="DP173" i="30"/>
  <c r="BW219" i="30"/>
  <c r="DQ173" i="30"/>
  <c r="K221" i="30"/>
  <c r="BG173" i="30"/>
  <c r="E68" i="3" a="1"/>
  <c r="E68" i="3" s="1"/>
  <c r="E66" i="3" a="1"/>
  <c r="E66" i="3" s="1"/>
  <c r="K164" i="30"/>
  <c r="BE118" i="30"/>
  <c r="BW165" i="30"/>
  <c r="DR118" i="30"/>
  <c r="BW167" i="30"/>
  <c r="DT118" i="30"/>
  <c r="K169" i="30"/>
  <c r="BJ118" i="30"/>
  <c r="K165" i="30"/>
  <c r="BF118" i="30"/>
  <c r="BW164" i="30"/>
  <c r="DQ118" i="30"/>
  <c r="K163" i="30"/>
  <c r="BD118" i="30"/>
  <c r="C48" i="3" a="1"/>
  <c r="C48" i="3" s="1"/>
  <c r="C50" i="3" a="1"/>
  <c r="C50" i="3" s="1"/>
  <c r="K167" i="30"/>
  <c r="BH118" i="30"/>
  <c r="BW166" i="30"/>
  <c r="DS118" i="30"/>
  <c r="K166" i="30"/>
  <c r="BG118" i="30"/>
  <c r="K168" i="30"/>
  <c r="BI118" i="30"/>
  <c r="E48" i="3" a="1"/>
  <c r="E48" i="3" s="1"/>
  <c r="E50" i="3" a="1"/>
  <c r="E50" i="3" s="1"/>
  <c r="C30" i="3" a="1"/>
  <c r="C30" i="3" s="1"/>
  <c r="C32" i="3" a="1"/>
  <c r="C32" i="3" s="1"/>
  <c r="K110" i="30"/>
  <c r="BF63" i="30"/>
  <c r="K113" i="30"/>
  <c r="BI63" i="30"/>
  <c r="BW114" i="30"/>
  <c r="DV63" i="30"/>
  <c r="E30" i="3" a="1"/>
  <c r="E30" i="3" s="1"/>
  <c r="E32" i="3" a="1"/>
  <c r="E32" i="3" s="1"/>
  <c r="BW110" i="30"/>
  <c r="DR63" i="30"/>
  <c r="K109" i="30"/>
  <c r="BE63" i="30"/>
  <c r="K108" i="30"/>
  <c r="BD63" i="30"/>
  <c r="BW111" i="30"/>
  <c r="DS63" i="30"/>
  <c r="BW109" i="30"/>
  <c r="DQ63" i="30"/>
  <c r="K114" i="30"/>
  <c r="BJ63" i="30"/>
  <c r="BW108" i="30"/>
  <c r="DP63" i="30"/>
  <c r="K111" i="30"/>
  <c r="BG63" i="30"/>
  <c r="K112" i="30"/>
  <c r="BH63" i="30"/>
  <c r="BW112" i="30"/>
  <c r="DT63" i="30"/>
  <c r="BW58" i="30"/>
  <c r="DV7" i="30"/>
  <c r="BW52" i="30"/>
  <c r="DP7" i="30"/>
  <c r="E12" i="3" a="1"/>
  <c r="E12" i="3" s="1"/>
  <c r="E14" i="3" a="1"/>
  <c r="E14" i="3" s="1"/>
  <c r="AK193" i="30"/>
  <c r="AK190" i="30"/>
  <c r="AK194" i="30"/>
  <c r="AK195" i="30"/>
  <c r="AK187" i="30"/>
  <c r="AK180" i="30"/>
  <c r="AK178" i="30"/>
  <c r="AK198" i="30"/>
  <c r="AK196" i="30"/>
  <c r="AK192" i="30"/>
  <c r="AK176" i="30"/>
  <c r="AK175" i="30"/>
  <c r="AK182" i="30"/>
  <c r="AK181" i="30"/>
  <c r="AK183" i="30"/>
  <c r="AK179" i="30"/>
  <c r="AK191" i="30"/>
  <c r="AK186" i="30"/>
  <c r="AK141" i="30"/>
  <c r="AK184" i="30"/>
  <c r="AK139" i="30"/>
  <c r="AK188" i="30"/>
  <c r="AK177" i="30"/>
  <c r="AK131" i="30"/>
  <c r="AK126" i="30"/>
  <c r="AK197" i="30"/>
  <c r="AK189" i="30"/>
  <c r="AK137" i="30"/>
  <c r="AK136" i="30"/>
  <c r="AK135" i="30"/>
  <c r="AK122" i="30"/>
  <c r="AK138" i="30"/>
  <c r="AK132" i="30"/>
  <c r="AK125" i="30"/>
  <c r="AK142" i="30"/>
  <c r="AK134" i="30"/>
  <c r="AK129" i="30"/>
  <c r="AK128" i="30"/>
  <c r="AK185" i="30"/>
  <c r="AK143" i="30"/>
  <c r="AK84" i="30"/>
  <c r="AK79" i="30"/>
  <c r="AK68" i="30"/>
  <c r="AK133" i="30"/>
  <c r="AK121" i="30"/>
  <c r="AK74" i="30"/>
  <c r="AK73" i="30"/>
  <c r="AK127" i="30"/>
  <c r="AK88" i="30"/>
  <c r="AK75" i="30"/>
  <c r="AK72" i="30"/>
  <c r="AK140" i="30"/>
  <c r="AK124" i="30"/>
  <c r="AK123" i="30"/>
  <c r="AK85" i="30"/>
  <c r="AK78" i="30"/>
  <c r="AK69" i="30"/>
  <c r="AK130" i="30"/>
  <c r="AK87" i="30"/>
  <c r="AK76" i="30"/>
  <c r="AK120" i="30"/>
  <c r="AK82" i="30"/>
  <c r="AK81" i="30"/>
  <c r="AK66" i="30"/>
  <c r="AK65" i="30"/>
  <c r="AK83" i="30"/>
  <c r="AK80" i="30"/>
  <c r="AK67" i="30"/>
  <c r="AK26" i="30"/>
  <c r="AK25" i="30"/>
  <c r="AK10" i="30"/>
  <c r="AK9" i="30"/>
  <c r="AK31" i="30"/>
  <c r="AK27" i="30"/>
  <c r="AK24" i="30"/>
  <c r="AK11" i="30"/>
  <c r="AK77" i="30"/>
  <c r="AK32" i="30"/>
  <c r="AK30" i="30"/>
  <c r="AK21" i="30"/>
  <c r="AK14" i="30"/>
  <c r="AK28" i="30"/>
  <c r="AK23" i="30"/>
  <c r="AK12" i="30"/>
  <c r="AK71" i="30"/>
  <c r="AK18" i="30"/>
  <c r="AK17" i="30"/>
  <c r="AK19" i="30"/>
  <c r="AK16" i="30"/>
  <c r="AK86" i="30"/>
  <c r="AK29" i="30"/>
  <c r="AK22" i="30"/>
  <c r="AK13" i="30"/>
  <c r="AK70" i="30"/>
  <c r="AK20" i="30"/>
  <c r="AK15" i="30"/>
  <c r="AK164" i="30"/>
  <c r="AK151" i="30"/>
  <c r="AK221" i="30"/>
  <c r="AK208" i="30"/>
  <c r="AK204" i="30"/>
  <c r="AK144" i="30"/>
  <c r="AK155" i="30"/>
  <c r="AK145" i="30"/>
  <c r="AK167" i="30"/>
  <c r="AK223" i="30"/>
  <c r="AK213" i="30"/>
  <c r="AK162" i="30"/>
  <c r="AK159" i="30"/>
  <c r="AK148" i="30"/>
  <c r="AK210" i="30"/>
  <c r="AK202" i="30"/>
  <c r="AK201" i="30"/>
  <c r="AK156" i="30"/>
  <c r="AK158" i="30"/>
  <c r="AK160" i="30"/>
  <c r="AK165" i="30"/>
  <c r="AK161" i="30"/>
  <c r="AK224" i="30"/>
  <c r="AK214" i="30"/>
  <c r="AK199" i="30"/>
  <c r="AK206" i="30"/>
  <c r="AK220" i="30"/>
  <c r="AK209" i="30"/>
  <c r="AK205" i="30"/>
  <c r="AK212" i="30"/>
  <c r="AK149" i="30"/>
  <c r="AK152" i="30"/>
  <c r="AK215" i="30"/>
  <c r="AK200" i="30"/>
  <c r="AK163" i="30"/>
  <c r="AK147" i="30"/>
  <c r="AK150" i="30"/>
  <c r="AK203" i="30"/>
  <c r="AK216" i="30"/>
  <c r="AK166" i="30"/>
  <c r="AK153" i="30"/>
  <c r="AK169" i="30"/>
  <c r="AK219" i="30"/>
  <c r="AK218" i="30"/>
  <c r="AK207" i="30"/>
  <c r="AK168" i="30"/>
  <c r="AK157" i="30"/>
  <c r="AK154" i="30"/>
  <c r="AK211" i="30"/>
  <c r="AK222" i="30"/>
  <c r="AK217" i="30"/>
  <c r="AK146" i="30"/>
  <c r="AK90" i="30"/>
  <c r="AK91" i="30"/>
  <c r="AK100" i="30"/>
  <c r="AK89" i="30"/>
  <c r="AK104" i="30"/>
  <c r="AK111" i="30"/>
  <c r="AK103" i="30"/>
  <c r="AK113" i="30"/>
  <c r="AK102" i="30"/>
  <c r="AK98" i="30"/>
  <c r="AK96" i="30"/>
  <c r="AK108" i="30"/>
  <c r="AK114" i="30"/>
  <c r="AK101" i="30"/>
  <c r="AK99" i="30"/>
  <c r="AK94" i="30"/>
  <c r="AK92" i="30"/>
  <c r="AK97" i="30"/>
  <c r="AK105" i="30"/>
  <c r="AK107" i="30"/>
  <c r="AK109" i="30"/>
  <c r="AK110" i="30"/>
  <c r="AK95" i="30"/>
  <c r="AK112" i="30"/>
  <c r="AK106" i="30"/>
  <c r="AK93" i="30"/>
  <c r="E8" i="3" a="1"/>
  <c r="E8" i="3" s="1"/>
  <c r="E11" i="3" a="1"/>
  <c r="E11" i="3" s="1"/>
  <c r="EZ17" i="30" a="1"/>
  <c r="EZ17" i="30" s="1"/>
  <c r="C9" i="33" s="1"/>
  <c r="D9" i="33" s="1"/>
  <c r="EZ25" i="30"/>
  <c r="C7" i="33" s="1"/>
  <c r="D7" i="33" s="1"/>
  <c r="EJ27" i="30"/>
  <c r="B23" i="30" s="1"/>
  <c r="EJ20" i="30"/>
  <c r="C15" i="30" s="1"/>
  <c r="D15" i="30" s="1"/>
  <c r="E14" i="30" s="1"/>
  <c r="F14" i="30" s="1"/>
  <c r="H14" i="30" s="1"/>
  <c r="E13" i="3" a="1"/>
  <c r="E13" i="3" s="1"/>
  <c r="E7" i="3" a="1"/>
  <c r="E7" i="3" s="1"/>
  <c r="E10" i="3" a="1"/>
  <c r="E10" i="3" s="1"/>
  <c r="E44" i="3" a="1"/>
  <c r="E44" i="3" s="1"/>
  <c r="E46" i="3" a="1"/>
  <c r="E46" i="3" s="1"/>
  <c r="E47" i="3" a="1"/>
  <c r="E47" i="3" s="1"/>
  <c r="E49" i="3" a="1"/>
  <c r="E49" i="3" s="1"/>
  <c r="E43" i="3" a="1"/>
  <c r="E43" i="3" s="1"/>
  <c r="C44" i="3" a="1"/>
  <c r="C44" i="3" s="1"/>
  <c r="C47" i="3" a="1"/>
  <c r="C47" i="3" s="1"/>
  <c r="C49" i="3" a="1"/>
  <c r="C49" i="3" s="1"/>
  <c r="C43" i="3" a="1"/>
  <c r="C43" i="3" s="1"/>
  <c r="C46" i="3" a="1"/>
  <c r="C46" i="3" s="1"/>
  <c r="C62" i="3" a="1"/>
  <c r="C62" i="3" s="1"/>
  <c r="C61" i="3" a="1"/>
  <c r="C61" i="3" s="1"/>
  <c r="C65" i="3" a="1"/>
  <c r="C65" i="3" s="1"/>
  <c r="C67" i="3" a="1"/>
  <c r="C67" i="3" s="1"/>
  <c r="C64" i="3" a="1"/>
  <c r="C64" i="3" s="1"/>
  <c r="E64" i="3" a="1"/>
  <c r="E64" i="3" s="1"/>
  <c r="E61" i="3" a="1"/>
  <c r="E61" i="3" s="1"/>
  <c r="E67" i="3" a="1"/>
  <c r="E67" i="3" s="1"/>
  <c r="E65" i="3" a="1"/>
  <c r="E65" i="3" s="1"/>
  <c r="E63" i="3"/>
  <c r="E62" i="3" a="1"/>
  <c r="E62" i="3" s="1"/>
  <c r="C31" i="3" a="1"/>
  <c r="C31" i="3" s="1"/>
  <c r="C29" i="3" a="1"/>
  <c r="C29" i="3" s="1"/>
  <c r="C28" i="3" a="1"/>
  <c r="C28" i="3" s="1"/>
  <c r="C26" i="3" a="1"/>
  <c r="C26" i="3" s="1"/>
  <c r="C25" i="3" a="1"/>
  <c r="C25" i="3" s="1"/>
  <c r="E31" i="3" a="1"/>
  <c r="E31" i="3" s="1"/>
  <c r="E29" i="3" a="1"/>
  <c r="E29" i="3" s="1"/>
  <c r="E28" i="3" a="1"/>
  <c r="E28" i="3" s="1"/>
  <c r="E27" i="3"/>
  <c r="E26" i="3" a="1"/>
  <c r="E26" i="3" s="1"/>
  <c r="E25" i="3" a="1"/>
  <c r="E25" i="3" s="1"/>
  <c r="AL8" i="30"/>
  <c r="E13" i="30" l="1"/>
  <c r="F13" i="30" s="1"/>
  <c r="H13" i="30" s="1"/>
  <c r="AL196" i="30"/>
  <c r="AL199" i="30"/>
  <c r="AL178" i="30"/>
  <c r="AL190" i="30"/>
  <c r="AL184" i="30"/>
  <c r="AL183" i="30"/>
  <c r="AL198" i="30"/>
  <c r="AL182" i="30"/>
  <c r="AL181" i="30"/>
  <c r="AL180" i="30"/>
  <c r="AL179" i="30"/>
  <c r="AL191" i="30"/>
  <c r="AL186" i="30"/>
  <c r="AL141" i="30"/>
  <c r="AL195" i="30"/>
  <c r="AL139" i="30"/>
  <c r="AL144" i="30"/>
  <c r="AL194" i="30"/>
  <c r="AL188" i="30"/>
  <c r="AL143" i="30"/>
  <c r="AL197" i="30"/>
  <c r="AL193" i="30"/>
  <c r="AL189" i="30"/>
  <c r="AL185" i="30"/>
  <c r="AL137" i="30"/>
  <c r="AL136" i="30"/>
  <c r="AL192" i="30"/>
  <c r="AL135" i="30"/>
  <c r="AL176" i="30"/>
  <c r="AL138" i="30"/>
  <c r="AL132" i="30"/>
  <c r="AL125" i="30"/>
  <c r="AL142" i="30"/>
  <c r="AL134" i="30"/>
  <c r="AL129" i="30"/>
  <c r="AL128" i="30"/>
  <c r="AL130" i="30"/>
  <c r="AL127" i="30"/>
  <c r="AL175" i="30"/>
  <c r="AL140" i="30"/>
  <c r="AL133" i="30"/>
  <c r="AL121" i="30"/>
  <c r="AL89" i="30"/>
  <c r="AL74" i="30"/>
  <c r="AL73" i="30"/>
  <c r="AL88" i="30"/>
  <c r="AL75" i="30"/>
  <c r="AL72" i="30"/>
  <c r="AL33" i="30"/>
  <c r="AL124" i="30"/>
  <c r="AL123" i="30"/>
  <c r="AL85" i="30"/>
  <c r="AL78" i="30"/>
  <c r="AL69" i="30"/>
  <c r="AL177" i="30"/>
  <c r="AL131" i="30"/>
  <c r="AL87" i="30"/>
  <c r="AL76" i="30"/>
  <c r="AL71" i="30"/>
  <c r="AL120" i="30"/>
  <c r="AL82" i="30"/>
  <c r="AL81" i="30"/>
  <c r="AL126" i="30"/>
  <c r="AL122" i="30"/>
  <c r="AL83" i="30"/>
  <c r="AL80" i="30"/>
  <c r="AL67" i="30"/>
  <c r="AL187" i="30"/>
  <c r="AL86" i="30"/>
  <c r="AL77" i="30"/>
  <c r="AL70" i="30"/>
  <c r="AL65" i="30"/>
  <c r="AL31" i="30"/>
  <c r="AL27" i="30"/>
  <c r="AL24" i="30"/>
  <c r="AL11" i="30"/>
  <c r="AL79" i="30"/>
  <c r="AL32" i="30"/>
  <c r="AL30" i="30"/>
  <c r="AL21" i="30"/>
  <c r="AL14" i="30"/>
  <c r="AL28" i="30"/>
  <c r="AL23" i="30"/>
  <c r="AL12" i="30"/>
  <c r="AL18" i="30"/>
  <c r="AL17" i="30"/>
  <c r="AL19" i="30"/>
  <c r="AL16" i="30"/>
  <c r="AL84" i="30"/>
  <c r="AL68" i="30"/>
  <c r="AL29" i="30"/>
  <c r="AL22" i="30"/>
  <c r="AL13" i="30"/>
  <c r="AL66" i="30"/>
  <c r="AL20" i="30"/>
  <c r="AL15" i="30"/>
  <c r="AL9" i="30"/>
  <c r="AL10" i="30"/>
  <c r="AL26" i="30"/>
  <c r="AL25" i="30"/>
  <c r="AL160" i="30"/>
  <c r="AL223" i="30"/>
  <c r="AL220" i="30"/>
  <c r="AL211" i="30"/>
  <c r="AL206" i="30"/>
  <c r="AL200" i="30"/>
  <c r="AL158" i="30"/>
  <c r="AL212" i="30"/>
  <c r="AL224" i="30"/>
  <c r="AL215" i="30"/>
  <c r="AL201" i="30"/>
  <c r="AL152" i="30"/>
  <c r="AL167" i="30"/>
  <c r="AL150" i="30"/>
  <c r="AL165" i="30"/>
  <c r="AL161" i="30"/>
  <c r="AL218" i="30"/>
  <c r="AL217" i="30"/>
  <c r="AL204" i="30"/>
  <c r="AL156" i="30"/>
  <c r="AL166" i="30"/>
  <c r="AL151" i="30"/>
  <c r="AL157" i="30"/>
  <c r="AL222" i="30"/>
  <c r="AL210" i="30"/>
  <c r="AL209" i="30"/>
  <c r="AL205" i="30"/>
  <c r="AL208" i="30"/>
  <c r="AL159" i="30"/>
  <c r="AL154" i="30"/>
  <c r="AL149" i="30"/>
  <c r="AL147" i="30"/>
  <c r="AL221" i="30"/>
  <c r="AL219" i="30"/>
  <c r="AL155" i="30"/>
  <c r="AL145" i="30"/>
  <c r="AL203" i="30"/>
  <c r="AL163" i="30"/>
  <c r="AL169" i="30"/>
  <c r="AL153" i="30"/>
  <c r="AL146" i="30"/>
  <c r="AL168" i="30"/>
  <c r="AL164" i="30"/>
  <c r="AL214" i="30"/>
  <c r="AL213" i="30"/>
  <c r="AL216" i="30"/>
  <c r="AL207" i="30"/>
  <c r="AL148" i="30"/>
  <c r="AL162" i="30"/>
  <c r="AL202" i="30"/>
  <c r="AL91" i="30"/>
  <c r="AL92" i="30"/>
  <c r="AL106" i="30"/>
  <c r="AL105" i="30"/>
  <c r="AL103" i="30"/>
  <c r="AL99" i="30"/>
  <c r="AL101" i="30"/>
  <c r="AL102" i="30"/>
  <c r="AL100" i="30"/>
  <c r="AL113" i="30"/>
  <c r="AL95" i="30"/>
  <c r="AL108" i="30"/>
  <c r="AL111" i="30"/>
  <c r="AL114" i="30"/>
  <c r="AL97" i="30"/>
  <c r="AL90" i="30"/>
  <c r="AL112" i="30"/>
  <c r="AL96" i="30"/>
  <c r="AL98" i="30"/>
  <c r="AL104" i="30"/>
  <c r="AL94" i="30"/>
  <c r="AL93" i="30"/>
  <c r="AL110" i="30"/>
  <c r="AL107" i="30"/>
  <c r="AL109" i="30"/>
  <c r="C45" i="3"/>
  <c r="E9" i="3"/>
  <c r="EJ22" i="30"/>
  <c r="EZ18" i="30" a="1"/>
  <c r="EZ18" i="30" s="1"/>
  <c r="C8" i="33" s="1"/>
  <c r="D8" i="33" s="1"/>
  <c r="E7" i="33" s="1"/>
  <c r="F7" i="33" s="1"/>
  <c r="H7" i="33" s="1"/>
  <c r="EZ26" i="30" a="1"/>
  <c r="EZ26" i="30" s="1"/>
  <c r="C10" i="33" s="1"/>
  <c r="D10" i="33" s="1"/>
  <c r="C63" i="3"/>
  <c r="E45" i="3"/>
  <c r="C27" i="3"/>
  <c r="AM8" i="30"/>
  <c r="F15" i="33" l="1"/>
  <c r="D21" i="33"/>
  <c r="F21" i="33" s="1"/>
  <c r="AM194" i="30"/>
  <c r="AM189" i="30"/>
  <c r="AM198" i="30"/>
  <c r="AM190" i="30"/>
  <c r="AM184" i="30"/>
  <c r="AM183" i="30"/>
  <c r="AM185" i="30"/>
  <c r="AM182" i="30"/>
  <c r="AM196" i="30"/>
  <c r="AM180" i="30"/>
  <c r="AM179" i="30"/>
  <c r="AM200" i="30"/>
  <c r="AM191" i="30"/>
  <c r="AM186" i="30"/>
  <c r="AM195" i="30"/>
  <c r="AM199" i="30"/>
  <c r="AM178" i="30"/>
  <c r="AM145" i="30"/>
  <c r="AM144" i="30"/>
  <c r="AM188" i="30"/>
  <c r="AM143" i="30"/>
  <c r="AM197" i="30"/>
  <c r="AM193" i="30"/>
  <c r="AM177" i="30"/>
  <c r="AM140" i="30"/>
  <c r="AM192" i="30"/>
  <c r="AM187" i="30"/>
  <c r="AM135" i="30"/>
  <c r="AM176" i="30"/>
  <c r="AM141" i="30"/>
  <c r="AM138" i="30"/>
  <c r="AM132" i="30"/>
  <c r="AM125" i="30"/>
  <c r="AM142" i="30"/>
  <c r="AM134" i="30"/>
  <c r="AM123" i="30"/>
  <c r="AM139" i="30"/>
  <c r="AM129" i="30"/>
  <c r="AM128" i="30"/>
  <c r="AM130" i="30"/>
  <c r="AM127" i="30"/>
  <c r="AM181" i="30"/>
  <c r="AM175" i="30"/>
  <c r="AM133" i="30"/>
  <c r="AM124" i="30"/>
  <c r="AM136" i="30"/>
  <c r="AM88" i="30"/>
  <c r="AM75" i="30"/>
  <c r="AM72" i="30"/>
  <c r="AM85" i="30"/>
  <c r="AM78" i="30"/>
  <c r="AM69" i="30"/>
  <c r="AM32" i="30"/>
  <c r="AM131" i="30"/>
  <c r="AM87" i="30"/>
  <c r="AM76" i="30"/>
  <c r="AM71" i="30"/>
  <c r="AM120" i="30"/>
  <c r="AM82" i="30"/>
  <c r="AM81" i="30"/>
  <c r="AM66" i="30"/>
  <c r="AM65" i="30"/>
  <c r="AM137" i="30"/>
  <c r="AM126" i="30"/>
  <c r="AM122" i="30"/>
  <c r="AM83" i="30"/>
  <c r="AM80" i="30"/>
  <c r="AM86" i="30"/>
  <c r="AM77" i="30"/>
  <c r="AM70" i="30"/>
  <c r="AM84" i="30"/>
  <c r="AM79" i="30"/>
  <c r="AM68" i="30"/>
  <c r="AM74" i="30"/>
  <c r="AM67" i="30"/>
  <c r="AM33" i="30"/>
  <c r="AM30" i="30"/>
  <c r="AM21" i="30"/>
  <c r="AM14" i="30"/>
  <c r="AM90" i="30"/>
  <c r="AM34" i="30"/>
  <c r="AM28" i="30"/>
  <c r="AM23" i="30"/>
  <c r="AM12" i="30"/>
  <c r="AM18" i="30"/>
  <c r="AM17" i="30"/>
  <c r="AM19" i="30"/>
  <c r="AM16" i="30"/>
  <c r="AM89" i="30"/>
  <c r="AM29" i="30"/>
  <c r="AM22" i="30"/>
  <c r="AM13" i="30"/>
  <c r="AM20" i="30"/>
  <c r="AM15" i="30"/>
  <c r="AM121" i="30"/>
  <c r="AM26" i="30"/>
  <c r="AM25" i="30"/>
  <c r="AM10" i="30"/>
  <c r="AM9" i="30"/>
  <c r="AM73" i="30"/>
  <c r="AM31" i="30"/>
  <c r="AM24" i="30"/>
  <c r="AM11" i="30"/>
  <c r="AM27" i="30"/>
  <c r="AM147" i="30"/>
  <c r="AM150" i="30"/>
  <c r="AM168" i="30"/>
  <c r="AM213" i="30"/>
  <c r="AM219" i="30"/>
  <c r="AM167" i="30"/>
  <c r="AM214" i="30"/>
  <c r="AM202" i="30"/>
  <c r="AM162" i="30"/>
  <c r="AM154" i="30"/>
  <c r="AM206" i="30"/>
  <c r="AM160" i="30"/>
  <c r="AM151" i="30"/>
  <c r="AM149" i="30"/>
  <c r="AM165" i="30"/>
  <c r="AM166" i="30"/>
  <c r="AM155" i="30"/>
  <c r="AM158" i="30"/>
  <c r="AM159" i="30"/>
  <c r="AM218" i="30"/>
  <c r="AM210" i="30"/>
  <c r="AM217" i="30"/>
  <c r="AM216" i="30"/>
  <c r="AM207" i="30"/>
  <c r="AM203" i="30"/>
  <c r="AM153" i="30"/>
  <c r="AM163" i="30"/>
  <c r="AM164" i="30"/>
  <c r="AM148" i="30"/>
  <c r="AM222" i="30"/>
  <c r="AM221" i="30"/>
  <c r="AM223" i="30"/>
  <c r="AM211" i="30"/>
  <c r="AM156" i="30"/>
  <c r="AM169" i="30"/>
  <c r="AM157" i="30"/>
  <c r="AM146" i="30"/>
  <c r="AM220" i="30"/>
  <c r="AM201" i="30"/>
  <c r="AM215" i="30"/>
  <c r="AM212" i="30"/>
  <c r="AM161" i="30"/>
  <c r="AM152" i="30"/>
  <c r="AM224" i="30"/>
  <c r="AM209" i="30"/>
  <c r="AM205" i="30"/>
  <c r="AM208" i="30"/>
  <c r="AM204" i="30"/>
  <c r="AM105" i="30"/>
  <c r="AM100" i="30"/>
  <c r="AM91" i="30"/>
  <c r="AM111" i="30"/>
  <c r="AM114" i="30"/>
  <c r="AM104" i="30"/>
  <c r="AM112" i="30"/>
  <c r="AM103" i="30"/>
  <c r="AM109" i="30"/>
  <c r="AM101" i="30"/>
  <c r="AM110" i="30"/>
  <c r="AM99" i="30"/>
  <c r="AM92" i="30"/>
  <c r="AM97" i="30"/>
  <c r="AM107" i="30"/>
  <c r="AM113" i="30"/>
  <c r="AM98" i="30"/>
  <c r="AM95" i="30"/>
  <c r="AM96" i="30"/>
  <c r="AM106" i="30"/>
  <c r="AM93" i="30"/>
  <c r="AM108" i="30"/>
  <c r="AM102" i="30"/>
  <c r="AM94" i="30"/>
  <c r="EZ19" i="30"/>
  <c r="C11" i="33" s="1"/>
  <c r="D11" i="33" s="1"/>
  <c r="E8" i="33" s="1"/>
  <c r="F8" i="33" s="1"/>
  <c r="H8" i="33" s="1"/>
  <c r="EJ23" i="30"/>
  <c r="EJ24" i="30"/>
  <c r="EJ25" i="30" s="1"/>
  <c r="EJ26" i="30" s="1"/>
  <c r="B28" i="30" s="1"/>
  <c r="AN8" i="30"/>
  <c r="F18" i="33" l="1"/>
  <c r="B20" i="30"/>
  <c r="D20" i="30" s="1"/>
  <c r="F17" i="33"/>
  <c r="F16" i="33"/>
  <c r="E9" i="33"/>
  <c r="F9" i="33" s="1"/>
  <c r="H9" i="33" s="1"/>
  <c r="E10" i="33"/>
  <c r="F10" i="33" s="1"/>
  <c r="H10" i="33" s="1"/>
  <c r="AN200" i="30"/>
  <c r="AN199" i="30"/>
  <c r="AN195" i="30"/>
  <c r="AN185" i="30"/>
  <c r="AN182" i="30"/>
  <c r="AN198" i="30"/>
  <c r="AN196" i="30"/>
  <c r="AN192" i="30"/>
  <c r="AN179" i="30"/>
  <c r="AN201" i="30"/>
  <c r="AN191" i="30"/>
  <c r="AN186" i="30"/>
  <c r="AN183" i="30"/>
  <c r="AN178" i="30"/>
  <c r="AN145" i="30"/>
  <c r="AN144" i="30"/>
  <c r="AN188" i="30"/>
  <c r="AN184" i="30"/>
  <c r="AN146" i="30"/>
  <c r="AN143" i="30"/>
  <c r="AN197" i="30"/>
  <c r="AN194" i="30"/>
  <c r="AN193" i="30"/>
  <c r="AN177" i="30"/>
  <c r="AN140" i="30"/>
  <c r="AN189" i="30"/>
  <c r="AN187" i="30"/>
  <c r="AN176" i="30"/>
  <c r="AN175" i="30"/>
  <c r="AN142" i="30"/>
  <c r="AN181" i="30"/>
  <c r="AN141" i="30"/>
  <c r="AN138" i="30"/>
  <c r="AN132" i="30"/>
  <c r="AN125" i="30"/>
  <c r="AN180" i="30"/>
  <c r="AN134" i="30"/>
  <c r="AN139" i="30"/>
  <c r="AN129" i="30"/>
  <c r="AN128" i="30"/>
  <c r="AN130" i="30"/>
  <c r="AN127" i="30"/>
  <c r="AN133" i="30"/>
  <c r="AN124" i="30"/>
  <c r="AN131" i="30"/>
  <c r="AN126" i="30"/>
  <c r="AN190" i="30"/>
  <c r="AN137" i="30"/>
  <c r="AN136" i="30"/>
  <c r="AN85" i="30"/>
  <c r="AN78" i="30"/>
  <c r="AN69" i="30"/>
  <c r="AN123" i="30"/>
  <c r="AN87" i="30"/>
  <c r="AN76" i="30"/>
  <c r="AN71" i="30"/>
  <c r="AN120" i="30"/>
  <c r="AN82" i="30"/>
  <c r="AN81" i="30"/>
  <c r="AN66" i="30"/>
  <c r="AN65" i="30"/>
  <c r="AN122" i="30"/>
  <c r="AN83" i="30"/>
  <c r="AN80" i="30"/>
  <c r="AN67" i="30"/>
  <c r="AN86" i="30"/>
  <c r="AN77" i="30"/>
  <c r="AN91" i="30"/>
  <c r="AN84" i="30"/>
  <c r="AN79" i="30"/>
  <c r="AN68" i="30"/>
  <c r="AN121" i="30"/>
  <c r="AN90" i="30"/>
  <c r="AN89" i="30"/>
  <c r="AN74" i="30"/>
  <c r="AN73" i="30"/>
  <c r="AN34" i="30"/>
  <c r="AN32" i="30"/>
  <c r="AN28" i="30"/>
  <c r="AN23" i="30"/>
  <c r="AN12" i="30"/>
  <c r="AN72" i="30"/>
  <c r="AN18" i="30"/>
  <c r="AN17" i="30"/>
  <c r="AN35" i="30"/>
  <c r="AN19" i="30"/>
  <c r="AN16" i="30"/>
  <c r="AN75" i="30"/>
  <c r="AN29" i="30"/>
  <c r="AN22" i="30"/>
  <c r="AN13" i="30"/>
  <c r="AN20" i="30"/>
  <c r="AN15" i="30"/>
  <c r="AN26" i="30"/>
  <c r="AN25" i="30"/>
  <c r="AN10" i="30"/>
  <c r="AN9" i="30"/>
  <c r="AN135" i="30"/>
  <c r="AN70" i="30"/>
  <c r="AN31" i="30"/>
  <c r="AN27" i="30"/>
  <c r="AN24" i="30"/>
  <c r="AN11" i="30"/>
  <c r="AN88" i="30"/>
  <c r="AN21" i="30"/>
  <c r="AN14" i="30"/>
  <c r="AN33" i="30"/>
  <c r="AN30" i="30"/>
  <c r="AN154" i="30"/>
  <c r="AN155" i="30"/>
  <c r="AN167" i="30"/>
  <c r="AN210" i="30"/>
  <c r="AN165" i="30"/>
  <c r="AN221" i="30"/>
  <c r="AN223" i="30"/>
  <c r="AN202" i="30"/>
  <c r="AN163" i="30"/>
  <c r="AN160" i="30"/>
  <c r="AN159" i="30"/>
  <c r="AN149" i="30"/>
  <c r="AN220" i="30"/>
  <c r="AN218" i="30"/>
  <c r="AN206" i="30"/>
  <c r="AN156" i="30"/>
  <c r="AN162" i="30"/>
  <c r="AN213" i="30"/>
  <c r="AN212" i="30"/>
  <c r="AN215" i="30"/>
  <c r="AN222" i="30"/>
  <c r="AN168" i="30"/>
  <c r="AN169" i="30"/>
  <c r="AN153" i="30"/>
  <c r="AN164" i="30"/>
  <c r="AN209" i="30"/>
  <c r="AN205" i="30"/>
  <c r="AN152" i="30"/>
  <c r="AN158" i="30"/>
  <c r="AN161" i="30"/>
  <c r="AN150" i="30"/>
  <c r="AN151" i="30"/>
  <c r="AN157" i="30"/>
  <c r="AN219" i="30"/>
  <c r="AN211" i="30"/>
  <c r="AN214" i="30"/>
  <c r="AN203" i="30"/>
  <c r="AN148" i="30"/>
  <c r="AN166" i="30"/>
  <c r="AN147" i="30"/>
  <c r="AN217" i="30"/>
  <c r="AN216" i="30"/>
  <c r="AN208" i="30"/>
  <c r="AN204" i="30"/>
  <c r="AN224" i="30"/>
  <c r="AN207" i="30"/>
  <c r="AN105" i="30"/>
  <c r="AN101" i="30"/>
  <c r="AN103" i="30"/>
  <c r="AN99" i="30"/>
  <c r="AN97" i="30"/>
  <c r="AN114" i="30"/>
  <c r="AN102" i="30"/>
  <c r="AN95" i="30"/>
  <c r="AN107" i="30"/>
  <c r="AN92" i="30"/>
  <c r="AN100" i="30"/>
  <c r="AN98" i="30"/>
  <c r="AN108" i="30"/>
  <c r="AN93" i="30"/>
  <c r="AN111" i="30"/>
  <c r="AN110" i="30"/>
  <c r="AN113" i="30"/>
  <c r="AN106" i="30"/>
  <c r="AN96" i="30"/>
  <c r="AN109" i="30"/>
  <c r="AN94" i="30"/>
  <c r="AN112" i="30"/>
  <c r="AN104" i="30"/>
  <c r="AO8" i="30"/>
  <c r="C20" i="3" l="1"/>
  <c r="O57" i="1"/>
  <c r="AO201" i="30"/>
  <c r="AO198" i="30"/>
  <c r="AO202" i="30"/>
  <c r="AO197" i="30"/>
  <c r="AO196" i="30"/>
  <c r="AO192" i="30"/>
  <c r="AO179" i="30"/>
  <c r="AO193" i="30"/>
  <c r="AO191" i="30"/>
  <c r="AO186" i="30"/>
  <c r="AO181" i="30"/>
  <c r="AO194" i="30"/>
  <c r="AO200" i="30"/>
  <c r="AO183" i="30"/>
  <c r="AO195" i="30"/>
  <c r="AO178" i="30"/>
  <c r="AO199" i="30"/>
  <c r="AO188" i="30"/>
  <c r="AO184" i="30"/>
  <c r="AO146" i="30"/>
  <c r="AO143" i="30"/>
  <c r="AO177" i="30"/>
  <c r="AO140" i="30"/>
  <c r="AO189" i="30"/>
  <c r="AO187" i="30"/>
  <c r="AO176" i="30"/>
  <c r="AO175" i="30"/>
  <c r="AO147" i="30"/>
  <c r="AO142" i="30"/>
  <c r="AO185" i="30"/>
  <c r="AO190" i="30"/>
  <c r="AO180" i="30"/>
  <c r="AO134" i="30"/>
  <c r="AO182" i="30"/>
  <c r="AO144" i="30"/>
  <c r="AO139" i="30"/>
  <c r="AO129" i="30"/>
  <c r="AO128" i="30"/>
  <c r="AO130" i="30"/>
  <c r="AO127" i="30"/>
  <c r="AO90" i="30"/>
  <c r="AO133" i="30"/>
  <c r="AO124" i="30"/>
  <c r="AO131" i="30"/>
  <c r="AO126" i="30"/>
  <c r="AO145" i="30"/>
  <c r="AO137" i="30"/>
  <c r="AO136" i="30"/>
  <c r="AO121" i="30"/>
  <c r="AO120" i="30"/>
  <c r="AO92" i="30"/>
  <c r="AO138" i="30"/>
  <c r="AO123" i="30"/>
  <c r="AO87" i="30"/>
  <c r="AO76" i="30"/>
  <c r="AO71" i="30"/>
  <c r="AO141" i="30"/>
  <c r="AO132" i="30"/>
  <c r="AO82" i="30"/>
  <c r="AO81" i="30"/>
  <c r="AO66" i="30"/>
  <c r="AO65" i="30"/>
  <c r="AO36" i="30"/>
  <c r="AO31" i="30"/>
  <c r="AO122" i="30"/>
  <c r="AO83" i="30"/>
  <c r="AO80" i="30"/>
  <c r="AO67" i="30"/>
  <c r="AO86" i="30"/>
  <c r="AO77" i="30"/>
  <c r="AO70" i="30"/>
  <c r="AO91" i="30"/>
  <c r="AO84" i="30"/>
  <c r="AO79" i="30"/>
  <c r="AO89" i="30"/>
  <c r="AO74" i="30"/>
  <c r="AO73" i="30"/>
  <c r="AO135" i="30"/>
  <c r="AO88" i="30"/>
  <c r="AO75" i="30"/>
  <c r="AO72" i="30"/>
  <c r="AO18" i="30"/>
  <c r="AO17" i="30"/>
  <c r="AO85" i="30"/>
  <c r="AO69" i="30"/>
  <c r="AO35" i="30"/>
  <c r="AO19" i="30"/>
  <c r="AO16" i="30"/>
  <c r="AO125" i="30"/>
  <c r="AO29" i="30"/>
  <c r="AO22" i="30"/>
  <c r="AO13" i="30"/>
  <c r="AO20" i="30"/>
  <c r="AO15" i="30"/>
  <c r="AO68" i="30"/>
  <c r="AO26" i="30"/>
  <c r="AO25" i="30"/>
  <c r="AO10" i="30"/>
  <c r="AO9" i="30"/>
  <c r="AO78" i="30"/>
  <c r="AO27" i="30"/>
  <c r="AO24" i="30"/>
  <c r="AO11" i="30"/>
  <c r="AO33" i="30"/>
  <c r="AO30" i="30"/>
  <c r="AO21" i="30"/>
  <c r="AO14" i="30"/>
  <c r="AO34" i="30"/>
  <c r="AO28" i="30"/>
  <c r="AO32" i="30"/>
  <c r="AO12" i="30"/>
  <c r="AO23" i="30"/>
  <c r="AO215" i="30"/>
  <c r="AO211" i="30"/>
  <c r="AO206" i="30"/>
  <c r="AO153" i="30"/>
  <c r="AO157" i="30"/>
  <c r="AO164" i="30"/>
  <c r="AO217" i="30"/>
  <c r="AO216" i="30"/>
  <c r="AO165" i="30"/>
  <c r="AO159" i="30"/>
  <c r="AO212" i="30"/>
  <c r="AO150" i="30"/>
  <c r="AO224" i="30"/>
  <c r="AO221" i="30"/>
  <c r="AO220" i="30"/>
  <c r="AO208" i="30"/>
  <c r="AO204" i="30"/>
  <c r="AO207" i="30"/>
  <c r="AO203" i="30"/>
  <c r="AO210" i="30"/>
  <c r="AO167" i="30"/>
  <c r="AO158" i="30"/>
  <c r="AO168" i="30"/>
  <c r="AO148" i="30"/>
  <c r="AO219" i="30"/>
  <c r="AO214" i="30"/>
  <c r="AO156" i="30"/>
  <c r="AO163" i="30"/>
  <c r="AO151" i="30"/>
  <c r="AO154" i="30"/>
  <c r="AO223" i="30"/>
  <c r="AO209" i="30"/>
  <c r="AO160" i="30"/>
  <c r="AO155" i="30"/>
  <c r="AO166" i="30"/>
  <c r="AO162" i="30"/>
  <c r="AO152" i="30"/>
  <c r="AO169" i="30"/>
  <c r="AO213" i="30"/>
  <c r="AO205" i="30"/>
  <c r="AO218" i="30"/>
  <c r="AO161" i="30"/>
  <c r="AO149" i="30"/>
  <c r="AO222" i="30"/>
  <c r="AO102" i="30"/>
  <c r="AO104" i="30"/>
  <c r="AO106" i="30"/>
  <c r="AO98" i="30"/>
  <c r="AO110" i="30"/>
  <c r="AO113" i="30"/>
  <c r="AO103" i="30"/>
  <c r="AO101" i="30"/>
  <c r="AO100" i="30"/>
  <c r="AO96" i="30"/>
  <c r="AO94" i="30"/>
  <c r="AO99" i="30"/>
  <c r="AO109" i="30"/>
  <c r="AO97" i="30"/>
  <c r="AO105" i="30"/>
  <c r="AO112" i="30"/>
  <c r="AO95" i="30"/>
  <c r="AO114" i="30"/>
  <c r="AO93" i="30"/>
  <c r="AO111" i="30"/>
  <c r="AO107" i="30"/>
  <c r="AO108" i="30"/>
  <c r="C19" i="3"/>
  <c r="O56" i="1"/>
  <c r="AP8" i="30"/>
  <c r="AP195" i="30" l="1"/>
  <c r="AP188" i="30"/>
  <c r="AP192" i="30"/>
  <c r="AP198" i="30"/>
  <c r="AP193" i="30"/>
  <c r="AP191" i="30"/>
  <c r="AP186" i="30"/>
  <c r="AP181" i="30"/>
  <c r="AP203" i="30"/>
  <c r="AP202" i="30"/>
  <c r="AP201" i="30"/>
  <c r="AP194" i="30"/>
  <c r="AP200" i="30"/>
  <c r="AP197" i="30"/>
  <c r="AP178" i="30"/>
  <c r="AP199" i="30"/>
  <c r="AP184" i="30"/>
  <c r="AP177" i="30"/>
  <c r="AP140" i="30"/>
  <c r="AP189" i="30"/>
  <c r="AP187" i="30"/>
  <c r="AP176" i="30"/>
  <c r="AP175" i="30"/>
  <c r="AP147" i="30"/>
  <c r="AP142" i="30"/>
  <c r="AP185" i="30"/>
  <c r="AP190" i="30"/>
  <c r="AP180" i="30"/>
  <c r="AP182" i="30"/>
  <c r="AP144" i="30"/>
  <c r="AP139" i="30"/>
  <c r="AP129" i="30"/>
  <c r="AP128" i="30"/>
  <c r="AP146" i="30"/>
  <c r="AP130" i="30"/>
  <c r="AP127" i="30"/>
  <c r="AP196" i="30"/>
  <c r="AP133" i="30"/>
  <c r="AP124" i="30"/>
  <c r="AP91" i="30"/>
  <c r="AP131" i="30"/>
  <c r="AP126" i="30"/>
  <c r="AP145" i="30"/>
  <c r="AP137" i="30"/>
  <c r="AP136" i="30"/>
  <c r="AP183" i="30"/>
  <c r="AP179" i="30"/>
  <c r="AP143" i="30"/>
  <c r="AP135" i="30"/>
  <c r="AP122" i="30"/>
  <c r="AP141" i="30"/>
  <c r="AP138" i="30"/>
  <c r="AP132" i="30"/>
  <c r="AP82" i="30"/>
  <c r="AP81" i="30"/>
  <c r="AP66" i="30"/>
  <c r="AP65" i="30"/>
  <c r="AP120" i="30"/>
  <c r="AP83" i="30"/>
  <c r="AP80" i="30"/>
  <c r="AP67" i="30"/>
  <c r="AP86" i="30"/>
  <c r="AP77" i="30"/>
  <c r="AP70" i="30"/>
  <c r="AP93" i="30"/>
  <c r="AP92" i="30"/>
  <c r="AP84" i="30"/>
  <c r="AP79" i="30"/>
  <c r="AP68" i="30"/>
  <c r="AP89" i="30"/>
  <c r="AP74" i="30"/>
  <c r="AP121" i="30"/>
  <c r="AP90" i="30"/>
  <c r="AP88" i="30"/>
  <c r="AP75" i="30"/>
  <c r="AP72" i="30"/>
  <c r="AP34" i="30"/>
  <c r="AP33" i="30"/>
  <c r="AP125" i="30"/>
  <c r="AP85" i="30"/>
  <c r="AP78" i="30"/>
  <c r="AP69" i="30"/>
  <c r="AP35" i="30"/>
  <c r="AP19" i="30"/>
  <c r="AP16" i="30"/>
  <c r="AP29" i="30"/>
  <c r="AP22" i="30"/>
  <c r="AP13" i="30"/>
  <c r="AP148" i="30"/>
  <c r="AP87" i="30"/>
  <c r="AP20" i="30"/>
  <c r="AP15" i="30"/>
  <c r="AP71" i="30"/>
  <c r="AP36" i="30"/>
  <c r="AP26" i="30"/>
  <c r="AP25" i="30"/>
  <c r="AP10" i="30"/>
  <c r="AP9" i="30"/>
  <c r="AP27" i="30"/>
  <c r="AP24" i="30"/>
  <c r="AP11" i="30"/>
  <c r="AP123" i="30"/>
  <c r="AP37" i="30"/>
  <c r="AP31" i="30"/>
  <c r="AP30" i="30"/>
  <c r="AP21" i="30"/>
  <c r="AP14" i="30"/>
  <c r="AP76" i="30"/>
  <c r="AP73" i="30"/>
  <c r="AP32" i="30"/>
  <c r="AP28" i="30"/>
  <c r="AP23" i="30"/>
  <c r="AP12" i="30"/>
  <c r="AP134" i="30"/>
  <c r="AP17" i="30"/>
  <c r="AP18" i="30"/>
  <c r="AP166" i="30"/>
  <c r="AP158" i="30"/>
  <c r="AP169" i="30"/>
  <c r="AP212" i="30"/>
  <c r="AP214" i="30"/>
  <c r="AP208" i="30"/>
  <c r="AP204" i="30"/>
  <c r="AP150" i="30"/>
  <c r="AP157" i="30"/>
  <c r="AP221" i="30"/>
  <c r="AP161" i="30"/>
  <c r="AP149" i="30"/>
  <c r="AP223" i="30"/>
  <c r="AP154" i="30"/>
  <c r="AP152" i="30"/>
  <c r="AP162" i="30"/>
  <c r="AP224" i="30"/>
  <c r="AP218" i="30"/>
  <c r="AP213" i="30"/>
  <c r="AP207" i="30"/>
  <c r="AP206" i="30"/>
  <c r="AP163" i="30"/>
  <c r="AP156" i="30"/>
  <c r="AP153" i="30"/>
  <c r="AP216" i="30"/>
  <c r="AP215" i="30"/>
  <c r="AP151" i="30"/>
  <c r="AP159" i="30"/>
  <c r="AP165" i="30"/>
  <c r="AP222" i="30"/>
  <c r="AP167" i="30"/>
  <c r="AP168" i="30"/>
  <c r="AP209" i="30"/>
  <c r="AP205" i="30"/>
  <c r="AP160" i="30"/>
  <c r="AP155" i="30"/>
  <c r="AP220" i="30"/>
  <c r="AP219" i="30"/>
  <c r="AP211" i="30"/>
  <c r="AP217" i="30"/>
  <c r="AP210" i="30"/>
  <c r="AP164" i="30"/>
  <c r="AP105" i="30"/>
  <c r="AP106" i="30"/>
  <c r="AP112" i="30"/>
  <c r="AP103" i="30"/>
  <c r="AP114" i="30"/>
  <c r="AP101" i="30"/>
  <c r="AP97" i="30"/>
  <c r="AP109" i="30"/>
  <c r="AP110" i="30"/>
  <c r="AP102" i="30"/>
  <c r="AP100" i="30"/>
  <c r="AP96" i="30"/>
  <c r="AP99" i="30"/>
  <c r="AP107" i="30"/>
  <c r="AP98" i="30"/>
  <c r="AP108" i="30"/>
  <c r="AP111" i="30"/>
  <c r="AP113" i="30"/>
  <c r="AP95" i="30"/>
  <c r="AP104" i="30"/>
  <c r="AP94" i="30"/>
  <c r="AQ8" i="30"/>
  <c r="AQ202" i="30" l="1"/>
  <c r="AQ197" i="30"/>
  <c r="AQ193" i="30"/>
  <c r="AQ203" i="30"/>
  <c r="AQ201" i="30"/>
  <c r="AQ194" i="30"/>
  <c r="AQ188" i="30"/>
  <c r="AQ177" i="30"/>
  <c r="AQ204" i="30"/>
  <c r="AQ200" i="30"/>
  <c r="AQ199" i="30"/>
  <c r="AQ195" i="30"/>
  <c r="AQ184" i="30"/>
  <c r="AQ149" i="30"/>
  <c r="AQ189" i="30"/>
  <c r="AQ187" i="30"/>
  <c r="AQ176" i="30"/>
  <c r="AQ175" i="30"/>
  <c r="AQ147" i="30"/>
  <c r="AQ142" i="30"/>
  <c r="AQ198" i="30"/>
  <c r="AQ185" i="30"/>
  <c r="AQ190" i="30"/>
  <c r="AQ180" i="30"/>
  <c r="AQ138" i="30"/>
  <c r="AQ192" i="30"/>
  <c r="AQ182" i="30"/>
  <c r="AQ181" i="30"/>
  <c r="AQ148" i="30"/>
  <c r="AQ141" i="30"/>
  <c r="AQ196" i="30"/>
  <c r="AQ183" i="30"/>
  <c r="AQ179" i="30"/>
  <c r="AQ146" i="30"/>
  <c r="AQ130" i="30"/>
  <c r="AQ127" i="30"/>
  <c r="AQ178" i="30"/>
  <c r="AQ133" i="30"/>
  <c r="AQ124" i="30"/>
  <c r="AQ186" i="30"/>
  <c r="AQ131" i="30"/>
  <c r="AQ126" i="30"/>
  <c r="AQ94" i="30"/>
  <c r="AQ191" i="30"/>
  <c r="AQ145" i="30"/>
  <c r="AQ137" i="30"/>
  <c r="AQ136" i="30"/>
  <c r="AQ143" i="30"/>
  <c r="AQ135" i="30"/>
  <c r="AQ140" i="30"/>
  <c r="AQ132" i="30"/>
  <c r="AQ125" i="30"/>
  <c r="AQ120" i="30"/>
  <c r="AQ83" i="30"/>
  <c r="AQ80" i="30"/>
  <c r="AQ67" i="30"/>
  <c r="AQ122" i="30"/>
  <c r="AQ86" i="30"/>
  <c r="AQ77" i="30"/>
  <c r="AQ70" i="30"/>
  <c r="AQ93" i="30"/>
  <c r="AQ92" i="30"/>
  <c r="AQ84" i="30"/>
  <c r="AQ79" i="30"/>
  <c r="AQ68" i="30"/>
  <c r="AQ37" i="30"/>
  <c r="AQ91" i="30"/>
  <c r="AQ89" i="30"/>
  <c r="AQ74" i="30"/>
  <c r="AQ73" i="30"/>
  <c r="AQ144" i="30"/>
  <c r="AQ121" i="30"/>
  <c r="AQ90" i="30"/>
  <c r="AQ88" i="30"/>
  <c r="AQ75" i="30"/>
  <c r="AQ139" i="30"/>
  <c r="AQ129" i="30"/>
  <c r="AQ85" i="30"/>
  <c r="AQ78" i="30"/>
  <c r="AQ69" i="30"/>
  <c r="AQ35" i="30"/>
  <c r="AQ134" i="30"/>
  <c r="AQ123" i="30"/>
  <c r="AQ87" i="30"/>
  <c r="AQ76" i="30"/>
  <c r="AQ71" i="30"/>
  <c r="AQ81" i="30"/>
  <c r="AQ72" i="30"/>
  <c r="AQ38" i="30"/>
  <c r="AQ29" i="30"/>
  <c r="AQ22" i="30"/>
  <c r="AQ13" i="30"/>
  <c r="AQ20" i="30"/>
  <c r="AQ15" i="30"/>
  <c r="AQ36" i="30"/>
  <c r="AQ26" i="30"/>
  <c r="AQ25" i="30"/>
  <c r="AQ10" i="30"/>
  <c r="AQ9" i="30"/>
  <c r="AQ27" i="30"/>
  <c r="AQ24" i="30"/>
  <c r="AQ11" i="30"/>
  <c r="AQ82" i="30"/>
  <c r="AQ31" i="30"/>
  <c r="AQ30" i="30"/>
  <c r="AQ21" i="30"/>
  <c r="AQ14" i="30"/>
  <c r="AQ66" i="30"/>
  <c r="AQ33" i="30"/>
  <c r="AQ32" i="30"/>
  <c r="AQ28" i="30"/>
  <c r="AQ23" i="30"/>
  <c r="AQ12" i="30"/>
  <c r="AQ128" i="30"/>
  <c r="AQ34" i="30"/>
  <c r="AQ18" i="30"/>
  <c r="AQ17" i="30"/>
  <c r="AQ16" i="30"/>
  <c r="AQ19" i="30"/>
  <c r="AQ65" i="30"/>
  <c r="AQ158" i="30"/>
  <c r="AQ165" i="30"/>
  <c r="AQ220" i="30"/>
  <c r="AQ219" i="30"/>
  <c r="AQ224" i="30"/>
  <c r="AQ213" i="30"/>
  <c r="AQ162" i="30"/>
  <c r="AQ152" i="30"/>
  <c r="AQ223" i="30"/>
  <c r="AQ218" i="30"/>
  <c r="AQ208" i="30"/>
  <c r="AQ214" i="30"/>
  <c r="AQ160" i="30"/>
  <c r="AQ212" i="30"/>
  <c r="AQ222" i="30"/>
  <c r="AQ153" i="30"/>
  <c r="AQ169" i="30"/>
  <c r="AQ221" i="30"/>
  <c r="AQ209" i="30"/>
  <c r="AQ151" i="30"/>
  <c r="AQ157" i="30"/>
  <c r="AQ168" i="30"/>
  <c r="AQ211" i="30"/>
  <c r="AQ205" i="30"/>
  <c r="AQ154" i="30"/>
  <c r="AQ155" i="30"/>
  <c r="AQ164" i="30"/>
  <c r="AQ161" i="30"/>
  <c r="AQ166" i="30"/>
  <c r="AQ150" i="30"/>
  <c r="AQ167" i="30"/>
  <c r="AQ216" i="30"/>
  <c r="AQ215" i="30"/>
  <c r="AQ217" i="30"/>
  <c r="AQ159" i="30"/>
  <c r="AQ207" i="30"/>
  <c r="AQ210" i="30"/>
  <c r="AQ206" i="30"/>
  <c r="AQ156" i="30"/>
  <c r="AQ163" i="30"/>
  <c r="AQ114" i="30"/>
  <c r="AQ106" i="30"/>
  <c r="AQ102" i="30"/>
  <c r="AQ100" i="30"/>
  <c r="AQ107" i="30"/>
  <c r="AQ104" i="30"/>
  <c r="AQ98" i="30"/>
  <c r="AQ108" i="30"/>
  <c r="AQ101" i="30"/>
  <c r="AQ113" i="30"/>
  <c r="AQ99" i="30"/>
  <c r="AQ97" i="30"/>
  <c r="AQ105" i="30"/>
  <c r="AQ95" i="30"/>
  <c r="AQ110" i="30"/>
  <c r="AQ111" i="30"/>
  <c r="AQ103" i="30"/>
  <c r="AQ96" i="30"/>
  <c r="AQ109" i="30"/>
  <c r="AQ112" i="30"/>
  <c r="AR8" i="30"/>
  <c r="AR192" i="30" l="1"/>
  <c r="AR191" i="30"/>
  <c r="AR203" i="30"/>
  <c r="AR196" i="30"/>
  <c r="AR202" i="30"/>
  <c r="AR201" i="30"/>
  <c r="AR194" i="30"/>
  <c r="AR188" i="30"/>
  <c r="AR177" i="30"/>
  <c r="AR204" i="30"/>
  <c r="AR200" i="30"/>
  <c r="AR189" i="30"/>
  <c r="AR187" i="30"/>
  <c r="AR180" i="30"/>
  <c r="AR205" i="30"/>
  <c r="AR197" i="30"/>
  <c r="AR199" i="30"/>
  <c r="AR195" i="30"/>
  <c r="AR176" i="30"/>
  <c r="AR175" i="30"/>
  <c r="AR147" i="30"/>
  <c r="AR198" i="30"/>
  <c r="AR185" i="30"/>
  <c r="AR193" i="30"/>
  <c r="AR190" i="30"/>
  <c r="AR138" i="30"/>
  <c r="AR182" i="30"/>
  <c r="AR181" i="30"/>
  <c r="AR148" i="30"/>
  <c r="AR141" i="30"/>
  <c r="AR183" i="30"/>
  <c r="AR179" i="30"/>
  <c r="AR150" i="30"/>
  <c r="AR186" i="30"/>
  <c r="AR178" i="30"/>
  <c r="AR149" i="30"/>
  <c r="AR133" i="30"/>
  <c r="AR124" i="30"/>
  <c r="AR184" i="30"/>
  <c r="AR142" i="30"/>
  <c r="AR131" i="30"/>
  <c r="AR126" i="30"/>
  <c r="AR145" i="30"/>
  <c r="AR137" i="30"/>
  <c r="AR136" i="30"/>
  <c r="AR121" i="30"/>
  <c r="AR120" i="30"/>
  <c r="AR92" i="30"/>
  <c r="AR143" i="30"/>
  <c r="AR135" i="30"/>
  <c r="AR140" i="30"/>
  <c r="AR132" i="30"/>
  <c r="AR125" i="30"/>
  <c r="AR134" i="30"/>
  <c r="AR123" i="30"/>
  <c r="AR93" i="30"/>
  <c r="AR144" i="30"/>
  <c r="AR139" i="30"/>
  <c r="AR122" i="30"/>
  <c r="AR86" i="30"/>
  <c r="AR77" i="30"/>
  <c r="AR70" i="30"/>
  <c r="AR146" i="30"/>
  <c r="AR127" i="30"/>
  <c r="AR84" i="30"/>
  <c r="AR79" i="30"/>
  <c r="AR68" i="30"/>
  <c r="AR37" i="30"/>
  <c r="AR91" i="30"/>
  <c r="AR89" i="30"/>
  <c r="AR74" i="30"/>
  <c r="AR73" i="30"/>
  <c r="AR39" i="30"/>
  <c r="AR130" i="30"/>
  <c r="AR94" i="30"/>
  <c r="AR90" i="30"/>
  <c r="AR88" i="30"/>
  <c r="AR75" i="30"/>
  <c r="AR72" i="30"/>
  <c r="AR129" i="30"/>
  <c r="AR95" i="30"/>
  <c r="AR85" i="30"/>
  <c r="AR78" i="30"/>
  <c r="AR87" i="30"/>
  <c r="AR76" i="30"/>
  <c r="AR71" i="30"/>
  <c r="AR38" i="30"/>
  <c r="AR128" i="30"/>
  <c r="AR82" i="30"/>
  <c r="AR81" i="30"/>
  <c r="AR83" i="30"/>
  <c r="AR69" i="30"/>
  <c r="AR20" i="30"/>
  <c r="AR15" i="30"/>
  <c r="AR36" i="30"/>
  <c r="AR26" i="30"/>
  <c r="AR25" i="30"/>
  <c r="AR10" i="30"/>
  <c r="AR9" i="30"/>
  <c r="AR27" i="30"/>
  <c r="AR24" i="30"/>
  <c r="AR11" i="30"/>
  <c r="AR31" i="30"/>
  <c r="AR30" i="30"/>
  <c r="AR21" i="30"/>
  <c r="AR14" i="30"/>
  <c r="AR80" i="30"/>
  <c r="AR66" i="30"/>
  <c r="AR33" i="30"/>
  <c r="AR32" i="30"/>
  <c r="AR28" i="30"/>
  <c r="AR23" i="30"/>
  <c r="AR12" i="30"/>
  <c r="AR34" i="30"/>
  <c r="AR18" i="30"/>
  <c r="AR17" i="30"/>
  <c r="AR65" i="30"/>
  <c r="AR19" i="30"/>
  <c r="AR16" i="30"/>
  <c r="AR67" i="30"/>
  <c r="AR35" i="30"/>
  <c r="AR13" i="30"/>
  <c r="AR22" i="30"/>
  <c r="AR29" i="30"/>
  <c r="AR156" i="30"/>
  <c r="AR169" i="30"/>
  <c r="AR162" i="30"/>
  <c r="AR159" i="30"/>
  <c r="AR217" i="30"/>
  <c r="AR163" i="30"/>
  <c r="AR215" i="30"/>
  <c r="AR214" i="30"/>
  <c r="AR154" i="30"/>
  <c r="AR168" i="30"/>
  <c r="AR221" i="30"/>
  <c r="AR208" i="30"/>
  <c r="AR212" i="30"/>
  <c r="AR158" i="30"/>
  <c r="AR160" i="30"/>
  <c r="AR151" i="30"/>
  <c r="AR210" i="30"/>
  <c r="AR164" i="30"/>
  <c r="AR165" i="30"/>
  <c r="AR161" i="30"/>
  <c r="AR157" i="30"/>
  <c r="AR219" i="30"/>
  <c r="AR218" i="30"/>
  <c r="AR213" i="30"/>
  <c r="AR216" i="30"/>
  <c r="AR207" i="30"/>
  <c r="AR211" i="30"/>
  <c r="AR166" i="30"/>
  <c r="AR155" i="30"/>
  <c r="AR224" i="30"/>
  <c r="AR167" i="30"/>
  <c r="AR223" i="30"/>
  <c r="AR222" i="30"/>
  <c r="AR220" i="30"/>
  <c r="AR209" i="30"/>
  <c r="AR152" i="30"/>
  <c r="AR153" i="30"/>
  <c r="AR206" i="30"/>
  <c r="AR105" i="30"/>
  <c r="AR103" i="30"/>
  <c r="AR99" i="30"/>
  <c r="AR114" i="30"/>
  <c r="AR111" i="30"/>
  <c r="AR101" i="30"/>
  <c r="AR97" i="30"/>
  <c r="AR110" i="30"/>
  <c r="AR106" i="30"/>
  <c r="AR100" i="30"/>
  <c r="AR113" i="30"/>
  <c r="AR98" i="30"/>
  <c r="AR96" i="30"/>
  <c r="AR104" i="30"/>
  <c r="AR112" i="30"/>
  <c r="AR109" i="30"/>
  <c r="AR107" i="30"/>
  <c r="AR102" i="30"/>
  <c r="AR108" i="30"/>
  <c r="AS8" i="30"/>
  <c r="AS206" i="30" l="1"/>
  <c r="AS193" i="30"/>
  <c r="AS190" i="30"/>
  <c r="AS205" i="30"/>
  <c r="AS194" i="30"/>
  <c r="AS204" i="30"/>
  <c r="AS200" i="30"/>
  <c r="AS189" i="30"/>
  <c r="AS187" i="30"/>
  <c r="AS180" i="30"/>
  <c r="AS197" i="30"/>
  <c r="AS178" i="30"/>
  <c r="AS199" i="30"/>
  <c r="AS195" i="30"/>
  <c r="AS176" i="30"/>
  <c r="AS175" i="30"/>
  <c r="AS198" i="30"/>
  <c r="AS188" i="30"/>
  <c r="AS185" i="30"/>
  <c r="AS177" i="30"/>
  <c r="AS151" i="30"/>
  <c r="AS182" i="30"/>
  <c r="AS181" i="30"/>
  <c r="AS148" i="30"/>
  <c r="AS141" i="30"/>
  <c r="AS192" i="30"/>
  <c r="AS183" i="30"/>
  <c r="AS179" i="30"/>
  <c r="AS150" i="30"/>
  <c r="AS139" i="30"/>
  <c r="AS196" i="30"/>
  <c r="AS186" i="30"/>
  <c r="AS145" i="30"/>
  <c r="AS144" i="30"/>
  <c r="AS191" i="30"/>
  <c r="AS184" i="30"/>
  <c r="AS142" i="30"/>
  <c r="AS131" i="30"/>
  <c r="AS126" i="30"/>
  <c r="AS137" i="30"/>
  <c r="AS136" i="30"/>
  <c r="AS203" i="30"/>
  <c r="AS143" i="30"/>
  <c r="AS135" i="30"/>
  <c r="AS122" i="30"/>
  <c r="AS202" i="30"/>
  <c r="AS140" i="30"/>
  <c r="AS132" i="30"/>
  <c r="AS125" i="30"/>
  <c r="AS201" i="30"/>
  <c r="AS134" i="30"/>
  <c r="AS123" i="30"/>
  <c r="AS138" i="30"/>
  <c r="AS129" i="30"/>
  <c r="AS128" i="30"/>
  <c r="AS95" i="30"/>
  <c r="AS146" i="30"/>
  <c r="AS147" i="30"/>
  <c r="AS127" i="30"/>
  <c r="AS84" i="30"/>
  <c r="AS79" i="30"/>
  <c r="AS68" i="30"/>
  <c r="AS124" i="30"/>
  <c r="AS93" i="30"/>
  <c r="AS92" i="30"/>
  <c r="AS91" i="30"/>
  <c r="AS89" i="30"/>
  <c r="AS74" i="30"/>
  <c r="AS73" i="30"/>
  <c r="AS39" i="30"/>
  <c r="AS130" i="30"/>
  <c r="AS94" i="30"/>
  <c r="AS90" i="30"/>
  <c r="AS88" i="30"/>
  <c r="AS75" i="30"/>
  <c r="AS72" i="30"/>
  <c r="AS34" i="30"/>
  <c r="AS33" i="30"/>
  <c r="AS121" i="30"/>
  <c r="AS85" i="30"/>
  <c r="AS78" i="30"/>
  <c r="AS69" i="30"/>
  <c r="AS87" i="30"/>
  <c r="AS76" i="30"/>
  <c r="AS82" i="30"/>
  <c r="AS81" i="30"/>
  <c r="AS66" i="30"/>
  <c r="AS65" i="30"/>
  <c r="AS36" i="30"/>
  <c r="AS149" i="30"/>
  <c r="AS96" i="30"/>
  <c r="AS83" i="30"/>
  <c r="AS80" i="30"/>
  <c r="AS67" i="30"/>
  <c r="AS133" i="30"/>
  <c r="AS40" i="30"/>
  <c r="AS26" i="30"/>
  <c r="AS25" i="30"/>
  <c r="AS10" i="30"/>
  <c r="AS9" i="30"/>
  <c r="AS77" i="30"/>
  <c r="AS27" i="30"/>
  <c r="AS24" i="30"/>
  <c r="AS11" i="30"/>
  <c r="AS120" i="30"/>
  <c r="AS71" i="30"/>
  <c r="AS31" i="30"/>
  <c r="AS30" i="30"/>
  <c r="AS21" i="30"/>
  <c r="AS14" i="30"/>
  <c r="AS32" i="30"/>
  <c r="AS28" i="30"/>
  <c r="AS23" i="30"/>
  <c r="AS12" i="30"/>
  <c r="AS37" i="30"/>
  <c r="AS18" i="30"/>
  <c r="AS17" i="30"/>
  <c r="AS86" i="30"/>
  <c r="AS70" i="30"/>
  <c r="AS19" i="30"/>
  <c r="AS16" i="30"/>
  <c r="AS35" i="30"/>
  <c r="AS29" i="30"/>
  <c r="AS22" i="30"/>
  <c r="AS13" i="30"/>
  <c r="AS38" i="30"/>
  <c r="AS20" i="30"/>
  <c r="AS15" i="30"/>
  <c r="AS155" i="30"/>
  <c r="AS158" i="30"/>
  <c r="AS162" i="30"/>
  <c r="AS160" i="30"/>
  <c r="AS167" i="30"/>
  <c r="AS157" i="30"/>
  <c r="AS214" i="30"/>
  <c r="AS213" i="30"/>
  <c r="AS210" i="30"/>
  <c r="AS209" i="30"/>
  <c r="AS168" i="30"/>
  <c r="AS163" i="30"/>
  <c r="AS165" i="30"/>
  <c r="AS161" i="30"/>
  <c r="AS215" i="30"/>
  <c r="AS220" i="30"/>
  <c r="AS154" i="30"/>
  <c r="AS152" i="30"/>
  <c r="AS212" i="30"/>
  <c r="AS166" i="30"/>
  <c r="AS153" i="30"/>
  <c r="AS159" i="30"/>
  <c r="AS219" i="30"/>
  <c r="AS224" i="30"/>
  <c r="AS218" i="30"/>
  <c r="AS207" i="30"/>
  <c r="AS216" i="30"/>
  <c r="AS169" i="30"/>
  <c r="AS211" i="30"/>
  <c r="AS222" i="30"/>
  <c r="AS217" i="30"/>
  <c r="AS156" i="30"/>
  <c r="AS164" i="30"/>
  <c r="AS223" i="30"/>
  <c r="AS221" i="30"/>
  <c r="AS208" i="30"/>
  <c r="AS112" i="30"/>
  <c r="AS113" i="30"/>
  <c r="AS100" i="30"/>
  <c r="AS104" i="30"/>
  <c r="AS103" i="30"/>
  <c r="AS101" i="30"/>
  <c r="AS102" i="30"/>
  <c r="AS108" i="30"/>
  <c r="AS114" i="30"/>
  <c r="AS111" i="30"/>
  <c r="AS99" i="30"/>
  <c r="AS98" i="30"/>
  <c r="AS109" i="30"/>
  <c r="AS97" i="30"/>
  <c r="AS105" i="30"/>
  <c r="AS110" i="30"/>
  <c r="AS107" i="30"/>
  <c r="AS106" i="30"/>
  <c r="AT8" i="30"/>
  <c r="AT203" i="30" l="1"/>
  <c r="AT196" i="30"/>
  <c r="AT200" i="30"/>
  <c r="AT199" i="30"/>
  <c r="AT197" i="30"/>
  <c r="AT178" i="30"/>
  <c r="AT205" i="30"/>
  <c r="AT195" i="30"/>
  <c r="AT184" i="30"/>
  <c r="AT183" i="30"/>
  <c r="AT206" i="30"/>
  <c r="AT198" i="30"/>
  <c r="AT188" i="30"/>
  <c r="AT185" i="30"/>
  <c r="AT177" i="30"/>
  <c r="AT189" i="30"/>
  <c r="AT187" i="30"/>
  <c r="AT151" i="30"/>
  <c r="AT193" i="30"/>
  <c r="AT190" i="30"/>
  <c r="AT182" i="30"/>
  <c r="AT181" i="30"/>
  <c r="AT148" i="30"/>
  <c r="AT141" i="30"/>
  <c r="AT207" i="30"/>
  <c r="AT194" i="30"/>
  <c r="AT192" i="30"/>
  <c r="AT180" i="30"/>
  <c r="AT179" i="30"/>
  <c r="AT150" i="30"/>
  <c r="AT139" i="30"/>
  <c r="AT186" i="30"/>
  <c r="AT145" i="30"/>
  <c r="AT144" i="30"/>
  <c r="AT191" i="30"/>
  <c r="AT146" i="30"/>
  <c r="AT143" i="30"/>
  <c r="AT202" i="30"/>
  <c r="AT201" i="30"/>
  <c r="AT176" i="30"/>
  <c r="AT137" i="30"/>
  <c r="AT136" i="30"/>
  <c r="AT204" i="30"/>
  <c r="AT135" i="30"/>
  <c r="AT140" i="30"/>
  <c r="AT132" i="30"/>
  <c r="AT125" i="30"/>
  <c r="AT96" i="30"/>
  <c r="AT152" i="30"/>
  <c r="AT134" i="30"/>
  <c r="AT123" i="30"/>
  <c r="AT175" i="30"/>
  <c r="AT138" i="30"/>
  <c r="AT129" i="30"/>
  <c r="AT128" i="30"/>
  <c r="AT130" i="30"/>
  <c r="AT127" i="30"/>
  <c r="AT90" i="30"/>
  <c r="AT149" i="30"/>
  <c r="AT147" i="30"/>
  <c r="AT124" i="30"/>
  <c r="AT93" i="30"/>
  <c r="AT92" i="30"/>
  <c r="AT91" i="30"/>
  <c r="AT89" i="30"/>
  <c r="AT74" i="30"/>
  <c r="AT73" i="30"/>
  <c r="AT131" i="30"/>
  <c r="AT97" i="30"/>
  <c r="AT94" i="30"/>
  <c r="AT88" i="30"/>
  <c r="AT75" i="30"/>
  <c r="AT72" i="30"/>
  <c r="AT34" i="30"/>
  <c r="AT33" i="30"/>
  <c r="AT121" i="30"/>
  <c r="AT85" i="30"/>
  <c r="AT78" i="30"/>
  <c r="AT69" i="30"/>
  <c r="AT35" i="30"/>
  <c r="AT32" i="30"/>
  <c r="AT126" i="30"/>
  <c r="AT95" i="30"/>
  <c r="AT87" i="30"/>
  <c r="AT76" i="30"/>
  <c r="AT71" i="30"/>
  <c r="AT82" i="30"/>
  <c r="AT81" i="30"/>
  <c r="AT83" i="30"/>
  <c r="AT80" i="30"/>
  <c r="AT67" i="30"/>
  <c r="AT41" i="30"/>
  <c r="AT133" i="30"/>
  <c r="AT120" i="30"/>
  <c r="AT86" i="30"/>
  <c r="AT77" i="30"/>
  <c r="AT70" i="30"/>
  <c r="AT79" i="30"/>
  <c r="AT36" i="30"/>
  <c r="AT27" i="30"/>
  <c r="AT24" i="30"/>
  <c r="AT11" i="30"/>
  <c r="AT122" i="30"/>
  <c r="AT31" i="30"/>
  <c r="AT30" i="30"/>
  <c r="AT21" i="30"/>
  <c r="AT14" i="30"/>
  <c r="AT28" i="30"/>
  <c r="AT23" i="30"/>
  <c r="AT12" i="30"/>
  <c r="AT142" i="30"/>
  <c r="AT68" i="30"/>
  <c r="AT66" i="30"/>
  <c r="AT39" i="30"/>
  <c r="AT37" i="30"/>
  <c r="AT18" i="30"/>
  <c r="AT17" i="30"/>
  <c r="AT84" i="30"/>
  <c r="AT19" i="30"/>
  <c r="AT16" i="30"/>
  <c r="AT65" i="30"/>
  <c r="AT29" i="30"/>
  <c r="AT22" i="30"/>
  <c r="AT13" i="30"/>
  <c r="AT38" i="30"/>
  <c r="AT20" i="30"/>
  <c r="AT15" i="30"/>
  <c r="AT40" i="30"/>
  <c r="AT10" i="30"/>
  <c r="AT26" i="30"/>
  <c r="AT25" i="30"/>
  <c r="AT9" i="30"/>
  <c r="AT155" i="30"/>
  <c r="AT212" i="30"/>
  <c r="AT215" i="30"/>
  <c r="AT210" i="30"/>
  <c r="AT167" i="30"/>
  <c r="AT168" i="30"/>
  <c r="AT224" i="30"/>
  <c r="AT218" i="30"/>
  <c r="AT217" i="30"/>
  <c r="AT158" i="30"/>
  <c r="AT156" i="30"/>
  <c r="AT166" i="30"/>
  <c r="AT165" i="30"/>
  <c r="AT162" i="30"/>
  <c r="AT161" i="30"/>
  <c r="AT222" i="30"/>
  <c r="AT209" i="30"/>
  <c r="AT208" i="30"/>
  <c r="AT160" i="30"/>
  <c r="AT154" i="30"/>
  <c r="AT159" i="30"/>
  <c r="AT157" i="30"/>
  <c r="AT221" i="30"/>
  <c r="AT219" i="30"/>
  <c r="AT163" i="30"/>
  <c r="AT169" i="30"/>
  <c r="AT214" i="30"/>
  <c r="AT213" i="30"/>
  <c r="AT216" i="30"/>
  <c r="AT223" i="30"/>
  <c r="AT153" i="30"/>
  <c r="AT164" i="30"/>
  <c r="AT220" i="30"/>
  <c r="AT211" i="30"/>
  <c r="AT110" i="30"/>
  <c r="AT106" i="30"/>
  <c r="AT112" i="30"/>
  <c r="AT109" i="30"/>
  <c r="AT101" i="30"/>
  <c r="AT99" i="30"/>
  <c r="AT111" i="30"/>
  <c r="AT114" i="30"/>
  <c r="AT100" i="30"/>
  <c r="AT98" i="30"/>
  <c r="AT105" i="30"/>
  <c r="AT113" i="30"/>
  <c r="AT108" i="30"/>
  <c r="AT104" i="30"/>
  <c r="AT102" i="30"/>
  <c r="AT107" i="30"/>
  <c r="AT103" i="30"/>
  <c r="AU8" i="30"/>
  <c r="AU205" i="30" l="1"/>
  <c r="AU194" i="30"/>
  <c r="AU189" i="30"/>
  <c r="AU201" i="30"/>
  <c r="AU198" i="30"/>
  <c r="AU195" i="30"/>
  <c r="AU184" i="30"/>
  <c r="AU183" i="30"/>
  <c r="AU199" i="30"/>
  <c r="AU190" i="30"/>
  <c r="AU185" i="30"/>
  <c r="AU182" i="30"/>
  <c r="AU208" i="30"/>
  <c r="AU206" i="30"/>
  <c r="AU187" i="30"/>
  <c r="AU193" i="30"/>
  <c r="AU181" i="30"/>
  <c r="AU148" i="30"/>
  <c r="AU207" i="30"/>
  <c r="AU192" i="30"/>
  <c r="AU180" i="30"/>
  <c r="AU179" i="30"/>
  <c r="AU150" i="30"/>
  <c r="AU197" i="30"/>
  <c r="AU186" i="30"/>
  <c r="AU145" i="30"/>
  <c r="AU144" i="30"/>
  <c r="AU196" i="30"/>
  <c r="AU191" i="30"/>
  <c r="AU146" i="30"/>
  <c r="AU143" i="30"/>
  <c r="AU202" i="30"/>
  <c r="AU178" i="30"/>
  <c r="AU149" i="30"/>
  <c r="AU140" i="30"/>
  <c r="AU204" i="30"/>
  <c r="AU203" i="30"/>
  <c r="AU135" i="30"/>
  <c r="AU151" i="30"/>
  <c r="AU132" i="30"/>
  <c r="AU125" i="30"/>
  <c r="AU152" i="30"/>
  <c r="AU134" i="30"/>
  <c r="AU123" i="30"/>
  <c r="AU93" i="30"/>
  <c r="AU188" i="30"/>
  <c r="AU175" i="30"/>
  <c r="AU138" i="30"/>
  <c r="AU129" i="30"/>
  <c r="AU128" i="30"/>
  <c r="AU130" i="30"/>
  <c r="AU127" i="30"/>
  <c r="AU200" i="30"/>
  <c r="AU147" i="30"/>
  <c r="AU141" i="30"/>
  <c r="AU139" i="30"/>
  <c r="AU133" i="30"/>
  <c r="AU124" i="30"/>
  <c r="AU91" i="30"/>
  <c r="AU177" i="30"/>
  <c r="AU153" i="30"/>
  <c r="AU142" i="30"/>
  <c r="AU131" i="30"/>
  <c r="AU97" i="30"/>
  <c r="AU94" i="30"/>
  <c r="AU88" i="30"/>
  <c r="AU75" i="30"/>
  <c r="AU72" i="30"/>
  <c r="AU121" i="30"/>
  <c r="AU90" i="30"/>
  <c r="AU85" i="30"/>
  <c r="AU78" i="30"/>
  <c r="AU69" i="30"/>
  <c r="AU35" i="30"/>
  <c r="AU32" i="30"/>
  <c r="AU126" i="30"/>
  <c r="AU95" i="30"/>
  <c r="AU87" i="30"/>
  <c r="AU76" i="30"/>
  <c r="AU71" i="30"/>
  <c r="AU38" i="30"/>
  <c r="AU137" i="30"/>
  <c r="AU82" i="30"/>
  <c r="AU81" i="30"/>
  <c r="AU66" i="30"/>
  <c r="AU65" i="30"/>
  <c r="AU176" i="30"/>
  <c r="AU98" i="30"/>
  <c r="AU83" i="30"/>
  <c r="AU80" i="30"/>
  <c r="AU120" i="30"/>
  <c r="AU96" i="30"/>
  <c r="AU86" i="30"/>
  <c r="AU77" i="30"/>
  <c r="AU70" i="30"/>
  <c r="AU40" i="30"/>
  <c r="AU122" i="30"/>
  <c r="AU84" i="30"/>
  <c r="AU79" i="30"/>
  <c r="AU68" i="30"/>
  <c r="AU31" i="30"/>
  <c r="AU30" i="30"/>
  <c r="AU21" i="30"/>
  <c r="AU14" i="30"/>
  <c r="AU28" i="30"/>
  <c r="AU23" i="30"/>
  <c r="AU12" i="30"/>
  <c r="AU42" i="30"/>
  <c r="AU39" i="30"/>
  <c r="AU37" i="30"/>
  <c r="AU18" i="30"/>
  <c r="AU17" i="30"/>
  <c r="AU89" i="30"/>
  <c r="AU33" i="30"/>
  <c r="AU19" i="30"/>
  <c r="AU16" i="30"/>
  <c r="AU92" i="30"/>
  <c r="AU41" i="30"/>
  <c r="AU34" i="30"/>
  <c r="AU29" i="30"/>
  <c r="AU22" i="30"/>
  <c r="AU13" i="30"/>
  <c r="AU136" i="30"/>
  <c r="AU73" i="30"/>
  <c r="AU20" i="30"/>
  <c r="AU15" i="30"/>
  <c r="AU67" i="30"/>
  <c r="AU26" i="30"/>
  <c r="AU25" i="30"/>
  <c r="AU10" i="30"/>
  <c r="AU9" i="30"/>
  <c r="AU24" i="30"/>
  <c r="AU11" i="30"/>
  <c r="AU36" i="30"/>
  <c r="AU27" i="30"/>
  <c r="AU74" i="30"/>
  <c r="AU167" i="30"/>
  <c r="AU168" i="30"/>
  <c r="AU214" i="30"/>
  <c r="AU166" i="30"/>
  <c r="AU157" i="30"/>
  <c r="AU212" i="30"/>
  <c r="AU156" i="30"/>
  <c r="AU160" i="30"/>
  <c r="AU158" i="30"/>
  <c r="AU165" i="30"/>
  <c r="AU161" i="30"/>
  <c r="AU154" i="30"/>
  <c r="AU155" i="30"/>
  <c r="AU218" i="30"/>
  <c r="AU210" i="30"/>
  <c r="AU217" i="30"/>
  <c r="AU216" i="30"/>
  <c r="AU163" i="30"/>
  <c r="AU159" i="30"/>
  <c r="AU222" i="30"/>
  <c r="AU221" i="30"/>
  <c r="AU215" i="30"/>
  <c r="AU211" i="30"/>
  <c r="AU162" i="30"/>
  <c r="AU169" i="30"/>
  <c r="AU164" i="30"/>
  <c r="AU220" i="30"/>
  <c r="AU219" i="30"/>
  <c r="AU224" i="30"/>
  <c r="AU223" i="30"/>
  <c r="AU209" i="30"/>
  <c r="AU213" i="30"/>
  <c r="AU105" i="30"/>
  <c r="AU102" i="30"/>
  <c r="AU100" i="30"/>
  <c r="AU104" i="30"/>
  <c r="AU111" i="30"/>
  <c r="AU114" i="30"/>
  <c r="AU108" i="30"/>
  <c r="AU107" i="30"/>
  <c r="AU113" i="30"/>
  <c r="AU110" i="30"/>
  <c r="AU99" i="30"/>
  <c r="AU109" i="30"/>
  <c r="AU112" i="30"/>
  <c r="AU103" i="30"/>
  <c r="AU101" i="30"/>
  <c r="AU106" i="30"/>
  <c r="AV8" i="30"/>
  <c r="AV200" i="30" l="1"/>
  <c r="AV199" i="30"/>
  <c r="AV204" i="30"/>
  <c r="AV195" i="30"/>
  <c r="AV205" i="30"/>
  <c r="AV190" i="30"/>
  <c r="AV185" i="30"/>
  <c r="AV182" i="30"/>
  <c r="AV208" i="30"/>
  <c r="AV179" i="30"/>
  <c r="AV206" i="30"/>
  <c r="AV198" i="30"/>
  <c r="AV196" i="30"/>
  <c r="AV209" i="30"/>
  <c r="AV193" i="30"/>
  <c r="AV189" i="30"/>
  <c r="AV181" i="30"/>
  <c r="AV207" i="30"/>
  <c r="AV192" i="30"/>
  <c r="AV180" i="30"/>
  <c r="AV150" i="30"/>
  <c r="AV197" i="30"/>
  <c r="AV194" i="30"/>
  <c r="AV186" i="30"/>
  <c r="AV145" i="30"/>
  <c r="AV144" i="30"/>
  <c r="AV191" i="30"/>
  <c r="AV183" i="30"/>
  <c r="AV146" i="30"/>
  <c r="AV143" i="30"/>
  <c r="AV202" i="30"/>
  <c r="AV178" i="30"/>
  <c r="AV149" i="30"/>
  <c r="AV140" i="30"/>
  <c r="AV203" i="30"/>
  <c r="AV201" i="30"/>
  <c r="AV184" i="30"/>
  <c r="AV176" i="30"/>
  <c r="AV175" i="30"/>
  <c r="AV147" i="30"/>
  <c r="AV142" i="30"/>
  <c r="AV188" i="30"/>
  <c r="AV151" i="30"/>
  <c r="AV132" i="30"/>
  <c r="AV125" i="30"/>
  <c r="AV152" i="30"/>
  <c r="AV134" i="30"/>
  <c r="AV154" i="30"/>
  <c r="AV138" i="30"/>
  <c r="AV129" i="30"/>
  <c r="AV128" i="30"/>
  <c r="AV95" i="30"/>
  <c r="AV130" i="30"/>
  <c r="AV127" i="30"/>
  <c r="AV141" i="30"/>
  <c r="AV139" i="30"/>
  <c r="AV133" i="30"/>
  <c r="AV124" i="30"/>
  <c r="AV177" i="30"/>
  <c r="AV153" i="30"/>
  <c r="AV131" i="30"/>
  <c r="AV126" i="30"/>
  <c r="AV94" i="30"/>
  <c r="AV187" i="30"/>
  <c r="AV148" i="30"/>
  <c r="AV137" i="30"/>
  <c r="AV136" i="30"/>
  <c r="AV121" i="30"/>
  <c r="AV99" i="30"/>
  <c r="AV90" i="30"/>
  <c r="AV85" i="30"/>
  <c r="AV78" i="30"/>
  <c r="AV69" i="30"/>
  <c r="AV87" i="30"/>
  <c r="AV76" i="30"/>
  <c r="AV71" i="30"/>
  <c r="AV38" i="30"/>
  <c r="AV82" i="30"/>
  <c r="AV81" i="30"/>
  <c r="AV66" i="30"/>
  <c r="AV65" i="30"/>
  <c r="AV36" i="30"/>
  <c r="AV98" i="30"/>
  <c r="AV83" i="30"/>
  <c r="AV80" i="30"/>
  <c r="AV67" i="30"/>
  <c r="AV120" i="30"/>
  <c r="AV96" i="30"/>
  <c r="AV86" i="30"/>
  <c r="AV77" i="30"/>
  <c r="AV135" i="30"/>
  <c r="AV123" i="30"/>
  <c r="AV122" i="30"/>
  <c r="AV84" i="30"/>
  <c r="AV79" i="30"/>
  <c r="AV68" i="30"/>
  <c r="AV37" i="30"/>
  <c r="AV92" i="30"/>
  <c r="AV89" i="30"/>
  <c r="AV74" i="30"/>
  <c r="AV73" i="30"/>
  <c r="AV43" i="30"/>
  <c r="AV28" i="30"/>
  <c r="AV23" i="30"/>
  <c r="AV12" i="30"/>
  <c r="AV42" i="30"/>
  <c r="AV39" i="30"/>
  <c r="AV18" i="30"/>
  <c r="AV17" i="30"/>
  <c r="AV93" i="30"/>
  <c r="AV75" i="30"/>
  <c r="AV33" i="30"/>
  <c r="AV32" i="30"/>
  <c r="AV19" i="30"/>
  <c r="AV16" i="30"/>
  <c r="AV97" i="30"/>
  <c r="AV41" i="30"/>
  <c r="AV34" i="30"/>
  <c r="AV29" i="30"/>
  <c r="AV22" i="30"/>
  <c r="AV13" i="30"/>
  <c r="AV70" i="30"/>
  <c r="AV20" i="30"/>
  <c r="AV15" i="30"/>
  <c r="AV35" i="30"/>
  <c r="AV26" i="30"/>
  <c r="AV25" i="30"/>
  <c r="AV10" i="30"/>
  <c r="AV9" i="30"/>
  <c r="AV91" i="30"/>
  <c r="AV88" i="30"/>
  <c r="AV40" i="30"/>
  <c r="AV27" i="30"/>
  <c r="AV24" i="30"/>
  <c r="AV11" i="30"/>
  <c r="AV31" i="30"/>
  <c r="AV72" i="30"/>
  <c r="AV14" i="30"/>
  <c r="AV30" i="30"/>
  <c r="AV21" i="30"/>
  <c r="AV158" i="30"/>
  <c r="AV221" i="30"/>
  <c r="AV160" i="30"/>
  <c r="AV220" i="30"/>
  <c r="AV218" i="30"/>
  <c r="AV210" i="30"/>
  <c r="AV161" i="30"/>
  <c r="AV156" i="30"/>
  <c r="AV224" i="30"/>
  <c r="AV213" i="30"/>
  <c r="AV212" i="30"/>
  <c r="AV215" i="30"/>
  <c r="AV222" i="30"/>
  <c r="AV157" i="30"/>
  <c r="AV155" i="30"/>
  <c r="AV165" i="30"/>
  <c r="AV159" i="30"/>
  <c r="AV164" i="30"/>
  <c r="AV167" i="30"/>
  <c r="AV219" i="30"/>
  <c r="AV211" i="30"/>
  <c r="AV214" i="30"/>
  <c r="AV163" i="30"/>
  <c r="AV166" i="30"/>
  <c r="AV162" i="30"/>
  <c r="AV217" i="30"/>
  <c r="AV216" i="30"/>
  <c r="AV168" i="30"/>
  <c r="AV169" i="30"/>
  <c r="AV223" i="30"/>
  <c r="AV110" i="30"/>
  <c r="AV113" i="30"/>
  <c r="AV106" i="30"/>
  <c r="AV100" i="30"/>
  <c r="AV105" i="30"/>
  <c r="AV104" i="30"/>
  <c r="AV103" i="30"/>
  <c r="AV101" i="30"/>
  <c r="AV111" i="30"/>
  <c r="AV107" i="30"/>
  <c r="AV114" i="30"/>
  <c r="AV108" i="30"/>
  <c r="AV109" i="30"/>
  <c r="AV102" i="30"/>
  <c r="AV112" i="30"/>
  <c r="AW8" i="30"/>
  <c r="AW201" i="30" l="1"/>
  <c r="AW198" i="30"/>
  <c r="AW202" i="30"/>
  <c r="AW197" i="30"/>
  <c r="AW209" i="30"/>
  <c r="AW208" i="30"/>
  <c r="AW199" i="30"/>
  <c r="AW179" i="30"/>
  <c r="AW206" i="30"/>
  <c r="AW186" i="30"/>
  <c r="AW181" i="30"/>
  <c r="AW196" i="30"/>
  <c r="AW207" i="30"/>
  <c r="AW192" i="30"/>
  <c r="AW180" i="30"/>
  <c r="AW155" i="30"/>
  <c r="AW194" i="30"/>
  <c r="AW190" i="30"/>
  <c r="AW182" i="30"/>
  <c r="AW191" i="30"/>
  <c r="AW183" i="30"/>
  <c r="AW146" i="30"/>
  <c r="AW143" i="30"/>
  <c r="AW178" i="30"/>
  <c r="AW149" i="30"/>
  <c r="AW140" i="30"/>
  <c r="AW203" i="30"/>
  <c r="AW184" i="30"/>
  <c r="AW176" i="30"/>
  <c r="AW175" i="30"/>
  <c r="AW147" i="30"/>
  <c r="AW142" i="30"/>
  <c r="AW210" i="30"/>
  <c r="AW204" i="30"/>
  <c r="AW188" i="30"/>
  <c r="AW177" i="30"/>
  <c r="AW153" i="30"/>
  <c r="AW152" i="30"/>
  <c r="AW200" i="30"/>
  <c r="AW187" i="30"/>
  <c r="AW205" i="30"/>
  <c r="AW189" i="30"/>
  <c r="AW134" i="30"/>
  <c r="AW154" i="30"/>
  <c r="AW145" i="30"/>
  <c r="AW138" i="30"/>
  <c r="AW129" i="30"/>
  <c r="AW128" i="30"/>
  <c r="AW130" i="30"/>
  <c r="AW127" i="30"/>
  <c r="AW90" i="30"/>
  <c r="AW195" i="30"/>
  <c r="AW141" i="30"/>
  <c r="AW139" i="30"/>
  <c r="AW133" i="30"/>
  <c r="AW124" i="30"/>
  <c r="AW131" i="30"/>
  <c r="AW126" i="30"/>
  <c r="AW185" i="30"/>
  <c r="AW148" i="30"/>
  <c r="AW144" i="30"/>
  <c r="AW137" i="30"/>
  <c r="AW136" i="30"/>
  <c r="AW121" i="30"/>
  <c r="AW120" i="30"/>
  <c r="AW92" i="30"/>
  <c r="AW193" i="30"/>
  <c r="AW87" i="30"/>
  <c r="AW76" i="30"/>
  <c r="AW71" i="30"/>
  <c r="AW95" i="30"/>
  <c r="AW82" i="30"/>
  <c r="AW81" i="30"/>
  <c r="AW66" i="30"/>
  <c r="AW65" i="30"/>
  <c r="AW36" i="30"/>
  <c r="AW31" i="30"/>
  <c r="AW98" i="30"/>
  <c r="AW83" i="30"/>
  <c r="AW80" i="30"/>
  <c r="AW67" i="30"/>
  <c r="AW42" i="30"/>
  <c r="AW41" i="30"/>
  <c r="AW96" i="30"/>
  <c r="AW86" i="30"/>
  <c r="AW77" i="30"/>
  <c r="AW70" i="30"/>
  <c r="AW151" i="30"/>
  <c r="AW135" i="30"/>
  <c r="AW123" i="30"/>
  <c r="AW122" i="30"/>
  <c r="AW84" i="30"/>
  <c r="AW79" i="30"/>
  <c r="AW150" i="30"/>
  <c r="AW125" i="30"/>
  <c r="AW100" i="30"/>
  <c r="AW89" i="30"/>
  <c r="AW74" i="30"/>
  <c r="AW73" i="30"/>
  <c r="AW44" i="30"/>
  <c r="AW39" i="30"/>
  <c r="AW97" i="30"/>
  <c r="AW93" i="30"/>
  <c r="AW91" i="30"/>
  <c r="AW88" i="30"/>
  <c r="AW75" i="30"/>
  <c r="AW72" i="30"/>
  <c r="AW99" i="30"/>
  <c r="AW94" i="30"/>
  <c r="AW85" i="30"/>
  <c r="AW18" i="30"/>
  <c r="AW17" i="30"/>
  <c r="AW132" i="30"/>
  <c r="AW37" i="30"/>
  <c r="AW33" i="30"/>
  <c r="AW32" i="30"/>
  <c r="AW19" i="30"/>
  <c r="AW16" i="30"/>
  <c r="AW68" i="30"/>
  <c r="AW34" i="30"/>
  <c r="AW29" i="30"/>
  <c r="AW22" i="30"/>
  <c r="AW13" i="30"/>
  <c r="AW20" i="30"/>
  <c r="AW15" i="30"/>
  <c r="AW78" i="30"/>
  <c r="AW35" i="30"/>
  <c r="AW26" i="30"/>
  <c r="AW25" i="30"/>
  <c r="AW10" i="30"/>
  <c r="AW9" i="30"/>
  <c r="AW40" i="30"/>
  <c r="AW38" i="30"/>
  <c r="AW27" i="30"/>
  <c r="AW24" i="30"/>
  <c r="AW11" i="30"/>
  <c r="AW30" i="30"/>
  <c r="AW21" i="30"/>
  <c r="AW14" i="30"/>
  <c r="AW28" i="30"/>
  <c r="AW43" i="30"/>
  <c r="AW69" i="30"/>
  <c r="AW12" i="30"/>
  <c r="AW23" i="30"/>
  <c r="AW167" i="30"/>
  <c r="AW161" i="30"/>
  <c r="AW217" i="30"/>
  <c r="AW216" i="30"/>
  <c r="AW215" i="30"/>
  <c r="AW156" i="30"/>
  <c r="AW165" i="30"/>
  <c r="AW157" i="30"/>
  <c r="AW160" i="30"/>
  <c r="AW159" i="30"/>
  <c r="AW224" i="30"/>
  <c r="AW221" i="30"/>
  <c r="AW220" i="30"/>
  <c r="AW212" i="30"/>
  <c r="AW218" i="30"/>
  <c r="AW158" i="30"/>
  <c r="AW219" i="30"/>
  <c r="AW222" i="30"/>
  <c r="AW214" i="30"/>
  <c r="AW163" i="30"/>
  <c r="AW164" i="30"/>
  <c r="AW169" i="30"/>
  <c r="AW223" i="30"/>
  <c r="AW213" i="30"/>
  <c r="AW211" i="30"/>
  <c r="AW166" i="30"/>
  <c r="AW162" i="30"/>
  <c r="AW168" i="30"/>
  <c r="AW111" i="30"/>
  <c r="AW107" i="30"/>
  <c r="AW106" i="30"/>
  <c r="AW112" i="30"/>
  <c r="AW104" i="30"/>
  <c r="AW102" i="30"/>
  <c r="AW110" i="30"/>
  <c r="AW113" i="30"/>
  <c r="AW103" i="30"/>
  <c r="AW101" i="30"/>
  <c r="AW105" i="30"/>
  <c r="AW109" i="30"/>
  <c r="AW114" i="30"/>
  <c r="AW108" i="30"/>
  <c r="AX8" i="30"/>
  <c r="AX211" i="30" l="1"/>
  <c r="AX204" i="30"/>
  <c r="AX195" i="30"/>
  <c r="AX188" i="30"/>
  <c r="AX208" i="30"/>
  <c r="AX207" i="30"/>
  <c r="AX192" i="30"/>
  <c r="AX191" i="30"/>
  <c r="AX206" i="30"/>
  <c r="AX186" i="30"/>
  <c r="AX181" i="30"/>
  <c r="AX196" i="30"/>
  <c r="AX198" i="30"/>
  <c r="AX203" i="30"/>
  <c r="AX202" i="30"/>
  <c r="AX194" i="30"/>
  <c r="AX190" i="30"/>
  <c r="AX182" i="30"/>
  <c r="AX197" i="30"/>
  <c r="AX183" i="30"/>
  <c r="AX179" i="30"/>
  <c r="AX146" i="30"/>
  <c r="AX178" i="30"/>
  <c r="AX156" i="30"/>
  <c r="AX149" i="30"/>
  <c r="AX140" i="30"/>
  <c r="AX184" i="30"/>
  <c r="AX176" i="30"/>
  <c r="AX175" i="30"/>
  <c r="AX147" i="30"/>
  <c r="AX142" i="30"/>
  <c r="AX210" i="30"/>
  <c r="AX201" i="30"/>
  <c r="AX177" i="30"/>
  <c r="AX153" i="30"/>
  <c r="AX152" i="30"/>
  <c r="AX200" i="30"/>
  <c r="AX187" i="30"/>
  <c r="AX154" i="30"/>
  <c r="AX151" i="30"/>
  <c r="AX205" i="30"/>
  <c r="AX193" i="30"/>
  <c r="AX189" i="30"/>
  <c r="AX185" i="30"/>
  <c r="AX180" i="30"/>
  <c r="AX145" i="30"/>
  <c r="AX138" i="30"/>
  <c r="AX129" i="30"/>
  <c r="AX128" i="30"/>
  <c r="AX143" i="30"/>
  <c r="AX130" i="30"/>
  <c r="AX127" i="30"/>
  <c r="AX141" i="30"/>
  <c r="AX139" i="30"/>
  <c r="AX133" i="30"/>
  <c r="AX124" i="30"/>
  <c r="AX91" i="30"/>
  <c r="AX131" i="30"/>
  <c r="AX126" i="30"/>
  <c r="AX148" i="30"/>
  <c r="AX144" i="30"/>
  <c r="AX137" i="30"/>
  <c r="AX136" i="30"/>
  <c r="AX209" i="30"/>
  <c r="AX135" i="30"/>
  <c r="AX122" i="30"/>
  <c r="AX98" i="30"/>
  <c r="AX97" i="30"/>
  <c r="AX199" i="30"/>
  <c r="AX155" i="30"/>
  <c r="AX150" i="30"/>
  <c r="AX95" i="30"/>
  <c r="AX82" i="30"/>
  <c r="AX81" i="30"/>
  <c r="AX66" i="30"/>
  <c r="AX65" i="30"/>
  <c r="AX83" i="30"/>
  <c r="AX80" i="30"/>
  <c r="AX67" i="30"/>
  <c r="AX42" i="30"/>
  <c r="AX41" i="30"/>
  <c r="AX101" i="30"/>
  <c r="AX96" i="30"/>
  <c r="AX86" i="30"/>
  <c r="AX77" i="30"/>
  <c r="AX70" i="30"/>
  <c r="AX43" i="30"/>
  <c r="AX40" i="30"/>
  <c r="AX123" i="30"/>
  <c r="AX120" i="30"/>
  <c r="AX84" i="30"/>
  <c r="AX79" i="30"/>
  <c r="AX68" i="30"/>
  <c r="AX125" i="30"/>
  <c r="AX100" i="30"/>
  <c r="AX89" i="30"/>
  <c r="AX74" i="30"/>
  <c r="AX134" i="30"/>
  <c r="AX93" i="30"/>
  <c r="AX92" i="30"/>
  <c r="AX88" i="30"/>
  <c r="AX75" i="30"/>
  <c r="AX72" i="30"/>
  <c r="AX34" i="30"/>
  <c r="AX33" i="30"/>
  <c r="AX132" i="30"/>
  <c r="AX99" i="30"/>
  <c r="AX94" i="30"/>
  <c r="AX85" i="30"/>
  <c r="AX78" i="30"/>
  <c r="AX69" i="30"/>
  <c r="AX90" i="30"/>
  <c r="AX39" i="30"/>
  <c r="AX37" i="30"/>
  <c r="AX32" i="30"/>
  <c r="AX19" i="30"/>
  <c r="AX16" i="30"/>
  <c r="AX87" i="30"/>
  <c r="AX71" i="30"/>
  <c r="AX29" i="30"/>
  <c r="AX22" i="30"/>
  <c r="AX13" i="30"/>
  <c r="AX20" i="30"/>
  <c r="AX15" i="30"/>
  <c r="AX35" i="30"/>
  <c r="AX26" i="30"/>
  <c r="AX25" i="30"/>
  <c r="AX10" i="30"/>
  <c r="AX9" i="30"/>
  <c r="AX73" i="30"/>
  <c r="AX38" i="30"/>
  <c r="AX27" i="30"/>
  <c r="AX24" i="30"/>
  <c r="AX11" i="30"/>
  <c r="AX121" i="30"/>
  <c r="AX76" i="30"/>
  <c r="AX30" i="30"/>
  <c r="AX21" i="30"/>
  <c r="AX14" i="30"/>
  <c r="AX45" i="30"/>
  <c r="AX44" i="30"/>
  <c r="AX36" i="30"/>
  <c r="AX31" i="30"/>
  <c r="AX28" i="30"/>
  <c r="AX23" i="30"/>
  <c r="AX12" i="30"/>
  <c r="AX17" i="30"/>
  <c r="AX18" i="30"/>
  <c r="AX168" i="30"/>
  <c r="AX159" i="30"/>
  <c r="AX165" i="30"/>
  <c r="AX224" i="30"/>
  <c r="AX221" i="30"/>
  <c r="AX157" i="30"/>
  <c r="AX162" i="30"/>
  <c r="AX218" i="30"/>
  <c r="AX213" i="30"/>
  <c r="AX167" i="30"/>
  <c r="AX163" i="30"/>
  <c r="AX169" i="30"/>
  <c r="AX216" i="30"/>
  <c r="AX215" i="30"/>
  <c r="AX164" i="30"/>
  <c r="AX158" i="30"/>
  <c r="AX223" i="30"/>
  <c r="AX222" i="30"/>
  <c r="AX161" i="30"/>
  <c r="AX160" i="30"/>
  <c r="AX220" i="30"/>
  <c r="AX219" i="30"/>
  <c r="AX217" i="30"/>
  <c r="AX166" i="30"/>
  <c r="AX212" i="30"/>
  <c r="AX214" i="30"/>
  <c r="AX111" i="30"/>
  <c r="AX105" i="30"/>
  <c r="AX103" i="30"/>
  <c r="AX112" i="30"/>
  <c r="AX114" i="30"/>
  <c r="AX109" i="30"/>
  <c r="AX107" i="30"/>
  <c r="AX104" i="30"/>
  <c r="AX113" i="30"/>
  <c r="AX110" i="30"/>
  <c r="AX108" i="30"/>
  <c r="AX102" i="30"/>
  <c r="AX106" i="30"/>
  <c r="AY8" i="30"/>
  <c r="AY202" i="30" l="1"/>
  <c r="AY197" i="30"/>
  <c r="AY209" i="30"/>
  <c r="AY206" i="30"/>
  <c r="AY193" i="30"/>
  <c r="AY210" i="30"/>
  <c r="AY208" i="30"/>
  <c r="AY196" i="30"/>
  <c r="AY198" i="30"/>
  <c r="AY192" i="30"/>
  <c r="AY191" i="30"/>
  <c r="AY177" i="30"/>
  <c r="AY203" i="30"/>
  <c r="AY207" i="30"/>
  <c r="AY201" i="30"/>
  <c r="AY194" i="30"/>
  <c r="AY183" i="30"/>
  <c r="AY179" i="30"/>
  <c r="AY186" i="30"/>
  <c r="AY178" i="30"/>
  <c r="AY156" i="30"/>
  <c r="AY149" i="30"/>
  <c r="AY211" i="30"/>
  <c r="AY184" i="30"/>
  <c r="AY176" i="30"/>
  <c r="AY175" i="30"/>
  <c r="AY147" i="30"/>
  <c r="AY142" i="30"/>
  <c r="AY153" i="30"/>
  <c r="AY152" i="30"/>
  <c r="AY204" i="30"/>
  <c r="AY200" i="30"/>
  <c r="AY188" i="30"/>
  <c r="AY187" i="30"/>
  <c r="AY154" i="30"/>
  <c r="AY151" i="30"/>
  <c r="AY138" i="30"/>
  <c r="AY205" i="30"/>
  <c r="AY189" i="30"/>
  <c r="AY185" i="30"/>
  <c r="AY157" i="30"/>
  <c r="AY148" i="30"/>
  <c r="AY141" i="30"/>
  <c r="AY199" i="30"/>
  <c r="AY195" i="30"/>
  <c r="AY180" i="30"/>
  <c r="AY182" i="30"/>
  <c r="AY143" i="30"/>
  <c r="AY130" i="30"/>
  <c r="AY127" i="30"/>
  <c r="AY140" i="30"/>
  <c r="AY139" i="30"/>
  <c r="AY133" i="30"/>
  <c r="AY124" i="30"/>
  <c r="AY131" i="30"/>
  <c r="AY126" i="30"/>
  <c r="AY101" i="30"/>
  <c r="AY94" i="30"/>
  <c r="AY144" i="30"/>
  <c r="AY137" i="30"/>
  <c r="AY136" i="30"/>
  <c r="AY212" i="30"/>
  <c r="AY181" i="30"/>
  <c r="AY135" i="30"/>
  <c r="AY190" i="30"/>
  <c r="AY155" i="30"/>
  <c r="AY150" i="30"/>
  <c r="AY146" i="30"/>
  <c r="AY132" i="30"/>
  <c r="AY125" i="30"/>
  <c r="AY99" i="30"/>
  <c r="AY96" i="30"/>
  <c r="AY102" i="30"/>
  <c r="AY83" i="30"/>
  <c r="AY80" i="30"/>
  <c r="AY67" i="30"/>
  <c r="AY98" i="30"/>
  <c r="AY86" i="30"/>
  <c r="AY77" i="30"/>
  <c r="AY70" i="30"/>
  <c r="AY43" i="30"/>
  <c r="AY40" i="30"/>
  <c r="AY145" i="30"/>
  <c r="AY123" i="30"/>
  <c r="AY120" i="30"/>
  <c r="AY84" i="30"/>
  <c r="AY79" i="30"/>
  <c r="AY68" i="30"/>
  <c r="AY46" i="30"/>
  <c r="AY37" i="30"/>
  <c r="AY129" i="30"/>
  <c r="AY122" i="30"/>
  <c r="AY100" i="30"/>
  <c r="AY89" i="30"/>
  <c r="AY74" i="30"/>
  <c r="AY73" i="30"/>
  <c r="AY134" i="30"/>
  <c r="AY93" i="30"/>
  <c r="AY92" i="30"/>
  <c r="AY88" i="30"/>
  <c r="AY75" i="30"/>
  <c r="AY128" i="30"/>
  <c r="AY97" i="30"/>
  <c r="AY91" i="30"/>
  <c r="AY85" i="30"/>
  <c r="AY78" i="30"/>
  <c r="AY69" i="30"/>
  <c r="AY35" i="30"/>
  <c r="AY32" i="30"/>
  <c r="AY121" i="30"/>
  <c r="AY90" i="30"/>
  <c r="AY87" i="30"/>
  <c r="AY76" i="30"/>
  <c r="AY71" i="30"/>
  <c r="AY42" i="30"/>
  <c r="AY33" i="30"/>
  <c r="AY29" i="30"/>
  <c r="AY22" i="30"/>
  <c r="AY13" i="30"/>
  <c r="AY34" i="30"/>
  <c r="AY20" i="30"/>
  <c r="AY15" i="30"/>
  <c r="AY66" i="30"/>
  <c r="AY41" i="30"/>
  <c r="AY26" i="30"/>
  <c r="AY25" i="30"/>
  <c r="AY10" i="30"/>
  <c r="AY9" i="30"/>
  <c r="AY82" i="30"/>
  <c r="AY38" i="30"/>
  <c r="AY27" i="30"/>
  <c r="AY24" i="30"/>
  <c r="AY11" i="30"/>
  <c r="AY65" i="30"/>
  <c r="AY30" i="30"/>
  <c r="AY21" i="30"/>
  <c r="AY14" i="30"/>
  <c r="AY45" i="30"/>
  <c r="AY44" i="30"/>
  <c r="AY36" i="30"/>
  <c r="AY31" i="30"/>
  <c r="AY28" i="30"/>
  <c r="AY23" i="30"/>
  <c r="AY12" i="30"/>
  <c r="AY95" i="30"/>
  <c r="AY72" i="30"/>
  <c r="AY18" i="30"/>
  <c r="AY17" i="30"/>
  <c r="AY19" i="30"/>
  <c r="AY39" i="30"/>
  <c r="AY81" i="30"/>
  <c r="AY16" i="30"/>
  <c r="AY223" i="30"/>
  <c r="AY218" i="30"/>
  <c r="AY221" i="30"/>
  <c r="AY217" i="30"/>
  <c r="AY162" i="30"/>
  <c r="AY222" i="30"/>
  <c r="AY167" i="30"/>
  <c r="AY163" i="30"/>
  <c r="AY158" i="30"/>
  <c r="AY165" i="30"/>
  <c r="AY164" i="30"/>
  <c r="AY161" i="30"/>
  <c r="AY166" i="30"/>
  <c r="AY168" i="30"/>
  <c r="AY216" i="30"/>
  <c r="AY215" i="30"/>
  <c r="AY159" i="30"/>
  <c r="AY220" i="30"/>
  <c r="AY219" i="30"/>
  <c r="AY213" i="30"/>
  <c r="AY224" i="30"/>
  <c r="AY214" i="30"/>
  <c r="AY160" i="30"/>
  <c r="AY169" i="30"/>
  <c r="AY106" i="30"/>
  <c r="AY109" i="30"/>
  <c r="AY107" i="30"/>
  <c r="AY114" i="30"/>
  <c r="AY104" i="30"/>
  <c r="AY108" i="30"/>
  <c r="AY113" i="30"/>
  <c r="AY111" i="30"/>
  <c r="AY105" i="30"/>
  <c r="AY110" i="30"/>
  <c r="AY103" i="30"/>
  <c r="AY112" i="30"/>
  <c r="AZ8" i="30"/>
  <c r="AZ208" i="30" l="1"/>
  <c r="AZ207" i="30"/>
  <c r="AZ192" i="30"/>
  <c r="AZ191" i="30"/>
  <c r="AZ212" i="30"/>
  <c r="AZ203" i="30"/>
  <c r="AZ196" i="30"/>
  <c r="AZ213" i="30"/>
  <c r="AZ198" i="30"/>
  <c r="AZ177" i="30"/>
  <c r="AZ193" i="30"/>
  <c r="AZ188" i="30"/>
  <c r="AZ187" i="30"/>
  <c r="AZ180" i="30"/>
  <c r="AZ202" i="30"/>
  <c r="AZ201" i="30"/>
  <c r="AZ194" i="30"/>
  <c r="AZ204" i="30"/>
  <c r="AZ200" i="30"/>
  <c r="AZ197" i="30"/>
  <c r="AZ186" i="30"/>
  <c r="AZ178" i="30"/>
  <c r="AZ156" i="30"/>
  <c r="AZ211" i="30"/>
  <c r="AZ184" i="30"/>
  <c r="AZ176" i="30"/>
  <c r="AZ175" i="30"/>
  <c r="AZ158" i="30"/>
  <c r="AZ147" i="30"/>
  <c r="AZ153" i="30"/>
  <c r="AZ152" i="30"/>
  <c r="AZ210" i="30"/>
  <c r="AZ154" i="30"/>
  <c r="AZ151" i="30"/>
  <c r="AZ138" i="30"/>
  <c r="AZ205" i="30"/>
  <c r="AZ189" i="30"/>
  <c r="AZ185" i="30"/>
  <c r="AZ157" i="30"/>
  <c r="AZ148" i="30"/>
  <c r="AZ141" i="30"/>
  <c r="AZ199" i="30"/>
  <c r="AZ195" i="30"/>
  <c r="AZ155" i="30"/>
  <c r="AZ150" i="30"/>
  <c r="AZ209" i="30"/>
  <c r="AZ190" i="30"/>
  <c r="AZ182" i="30"/>
  <c r="AZ181" i="30"/>
  <c r="AZ140" i="30"/>
  <c r="AZ139" i="30"/>
  <c r="AZ133" i="30"/>
  <c r="AZ124" i="30"/>
  <c r="AZ131" i="30"/>
  <c r="AZ126" i="30"/>
  <c r="AZ144" i="30"/>
  <c r="AZ137" i="30"/>
  <c r="AZ136" i="30"/>
  <c r="AZ121" i="30"/>
  <c r="AZ120" i="30"/>
  <c r="AZ103" i="30"/>
  <c r="AZ92" i="30"/>
  <c r="AZ135" i="30"/>
  <c r="AZ183" i="30"/>
  <c r="AZ179" i="30"/>
  <c r="AZ146" i="30"/>
  <c r="AZ132" i="30"/>
  <c r="AZ125" i="30"/>
  <c r="AZ149" i="30"/>
  <c r="AZ142" i="30"/>
  <c r="AZ134" i="30"/>
  <c r="AZ123" i="30"/>
  <c r="AZ102" i="30"/>
  <c r="AZ93" i="30"/>
  <c r="AZ145" i="30"/>
  <c r="AZ98" i="30"/>
  <c r="AZ86" i="30"/>
  <c r="AZ77" i="30"/>
  <c r="AZ70" i="30"/>
  <c r="AZ130" i="30"/>
  <c r="AZ101" i="30"/>
  <c r="AZ96" i="30"/>
  <c r="AZ84" i="30"/>
  <c r="AZ79" i="30"/>
  <c r="AZ68" i="30"/>
  <c r="AZ46" i="30"/>
  <c r="AZ37" i="30"/>
  <c r="AZ30" i="30"/>
  <c r="AZ206" i="30"/>
  <c r="AZ129" i="30"/>
  <c r="AZ122" i="30"/>
  <c r="AZ100" i="30"/>
  <c r="AZ89" i="30"/>
  <c r="AZ74" i="30"/>
  <c r="AZ73" i="30"/>
  <c r="AZ44" i="30"/>
  <c r="AZ39" i="30"/>
  <c r="AZ88" i="30"/>
  <c r="AZ75" i="30"/>
  <c r="AZ72" i="30"/>
  <c r="AZ128" i="30"/>
  <c r="AZ97" i="30"/>
  <c r="AZ91" i="30"/>
  <c r="AZ85" i="30"/>
  <c r="AZ78" i="30"/>
  <c r="AZ143" i="30"/>
  <c r="AZ99" i="30"/>
  <c r="AZ94" i="30"/>
  <c r="AZ90" i="30"/>
  <c r="AZ87" i="30"/>
  <c r="AZ76" i="30"/>
  <c r="AZ71" i="30"/>
  <c r="AZ45" i="30"/>
  <c r="AZ38" i="30"/>
  <c r="AZ95" i="30"/>
  <c r="AZ82" i="30"/>
  <c r="AZ81" i="30"/>
  <c r="AZ34" i="30"/>
  <c r="AZ20" i="30"/>
  <c r="AZ15" i="30"/>
  <c r="AZ66" i="30"/>
  <c r="AZ41" i="30"/>
  <c r="AZ26" i="30"/>
  <c r="AZ25" i="30"/>
  <c r="AZ10" i="30"/>
  <c r="AZ9" i="30"/>
  <c r="AZ47" i="30"/>
  <c r="AZ35" i="30"/>
  <c r="AZ27" i="30"/>
  <c r="AZ24" i="30"/>
  <c r="AZ11" i="30"/>
  <c r="AZ80" i="30"/>
  <c r="AZ65" i="30"/>
  <c r="AZ21" i="30"/>
  <c r="AZ14" i="30"/>
  <c r="AZ40" i="30"/>
  <c r="AZ36" i="30"/>
  <c r="AZ31" i="30"/>
  <c r="AZ28" i="30"/>
  <c r="AZ23" i="30"/>
  <c r="AZ12" i="30"/>
  <c r="AZ67" i="30"/>
  <c r="AZ18" i="30"/>
  <c r="AZ17" i="30"/>
  <c r="AZ69" i="30"/>
  <c r="AZ43" i="30"/>
  <c r="AZ19" i="30"/>
  <c r="AZ16" i="30"/>
  <c r="AZ127" i="30"/>
  <c r="AZ83" i="30"/>
  <c r="AZ22" i="30"/>
  <c r="AZ33" i="30"/>
  <c r="AZ42" i="30"/>
  <c r="AZ32" i="30"/>
  <c r="AZ29" i="30"/>
  <c r="AZ13" i="30"/>
  <c r="AZ164" i="30"/>
  <c r="AZ163" i="30"/>
  <c r="AZ162" i="30"/>
  <c r="AZ159" i="30"/>
  <c r="AZ215" i="30"/>
  <c r="AZ223" i="30"/>
  <c r="AZ214" i="30"/>
  <c r="AZ221" i="30"/>
  <c r="AZ160" i="30"/>
  <c r="AZ224" i="30"/>
  <c r="AZ219" i="30"/>
  <c r="AZ218" i="30"/>
  <c r="AZ216" i="30"/>
  <c r="AZ166" i="30"/>
  <c r="AZ165" i="30"/>
  <c r="AZ161" i="30"/>
  <c r="AZ167" i="30"/>
  <c r="AZ222" i="30"/>
  <c r="AZ220" i="30"/>
  <c r="AZ168" i="30"/>
  <c r="AZ169" i="30"/>
  <c r="AZ217" i="30"/>
  <c r="AZ105" i="30"/>
  <c r="AZ114" i="30"/>
  <c r="AZ110" i="30"/>
  <c r="AZ113" i="30"/>
  <c r="AZ107" i="30"/>
  <c r="AZ111" i="30"/>
  <c r="AZ108" i="30"/>
  <c r="AZ104" i="30"/>
  <c r="AZ112" i="30"/>
  <c r="AZ109" i="30"/>
  <c r="AZ106" i="30"/>
  <c r="BA8" i="30"/>
  <c r="BA209" i="30" l="1"/>
  <c r="BA206" i="30"/>
  <c r="BA193" i="30"/>
  <c r="BA190" i="30"/>
  <c r="BA210" i="30"/>
  <c r="BA205" i="30"/>
  <c r="BA194" i="30"/>
  <c r="BA214" i="30"/>
  <c r="BA213" i="30"/>
  <c r="BA212" i="30"/>
  <c r="BA192" i="30"/>
  <c r="BA191" i="30"/>
  <c r="BA188" i="30"/>
  <c r="BA187" i="30"/>
  <c r="BA180" i="30"/>
  <c r="BA203" i="30"/>
  <c r="BA202" i="30"/>
  <c r="BA201" i="30"/>
  <c r="BA189" i="30"/>
  <c r="BA178" i="30"/>
  <c r="BA207" i="30"/>
  <c r="BA204" i="30"/>
  <c r="BA200" i="30"/>
  <c r="BA197" i="30"/>
  <c r="BA211" i="30"/>
  <c r="BA184" i="30"/>
  <c r="BA176" i="30"/>
  <c r="BA175" i="30"/>
  <c r="BA158" i="30"/>
  <c r="BA153" i="30"/>
  <c r="BA152" i="30"/>
  <c r="BA154" i="30"/>
  <c r="BA151" i="30"/>
  <c r="BA208" i="30"/>
  <c r="BA196" i="30"/>
  <c r="BA185" i="30"/>
  <c r="BA177" i="30"/>
  <c r="BA157" i="30"/>
  <c r="BA148" i="30"/>
  <c r="BA141" i="30"/>
  <c r="BA199" i="30"/>
  <c r="BA195" i="30"/>
  <c r="BA155" i="30"/>
  <c r="BA150" i="30"/>
  <c r="BA139" i="30"/>
  <c r="BA182" i="30"/>
  <c r="BA181" i="30"/>
  <c r="BA145" i="30"/>
  <c r="BA144" i="30"/>
  <c r="BA183" i="30"/>
  <c r="BA179" i="30"/>
  <c r="BA131" i="30"/>
  <c r="BA126" i="30"/>
  <c r="BA186" i="30"/>
  <c r="BA159" i="30"/>
  <c r="BA137" i="30"/>
  <c r="BA136" i="30"/>
  <c r="BA156" i="30"/>
  <c r="BA135" i="30"/>
  <c r="BA122" i="30"/>
  <c r="BA98" i="30"/>
  <c r="BA97" i="30"/>
  <c r="BA146" i="30"/>
  <c r="BA132" i="30"/>
  <c r="BA125" i="30"/>
  <c r="BA149" i="30"/>
  <c r="BA147" i="30"/>
  <c r="BA142" i="30"/>
  <c r="BA134" i="30"/>
  <c r="BA123" i="30"/>
  <c r="BA129" i="30"/>
  <c r="BA128" i="30"/>
  <c r="BA100" i="30"/>
  <c r="BA95" i="30"/>
  <c r="BA143" i="30"/>
  <c r="BA130" i="30"/>
  <c r="BA101" i="30"/>
  <c r="BA96" i="30"/>
  <c r="BA84" i="30"/>
  <c r="BA79" i="30"/>
  <c r="BA68" i="30"/>
  <c r="BA46" i="30"/>
  <c r="BA120" i="30"/>
  <c r="BA89" i="30"/>
  <c r="BA74" i="30"/>
  <c r="BA73" i="30"/>
  <c r="BA44" i="30"/>
  <c r="BA39" i="30"/>
  <c r="BA140" i="30"/>
  <c r="BA88" i="30"/>
  <c r="BA75" i="30"/>
  <c r="BA72" i="30"/>
  <c r="BA34" i="30"/>
  <c r="BA33" i="30"/>
  <c r="BA198" i="30"/>
  <c r="BA93" i="30"/>
  <c r="BA92" i="30"/>
  <c r="BA91" i="30"/>
  <c r="BA85" i="30"/>
  <c r="BA78" i="30"/>
  <c r="BA69" i="30"/>
  <c r="BA48" i="30"/>
  <c r="BA99" i="30"/>
  <c r="BA94" i="30"/>
  <c r="BA90" i="30"/>
  <c r="BA87" i="30"/>
  <c r="BA76" i="30"/>
  <c r="BA133" i="30"/>
  <c r="BA121" i="30"/>
  <c r="BA82" i="30"/>
  <c r="BA81" i="30"/>
  <c r="BA66" i="30"/>
  <c r="BA65" i="30"/>
  <c r="BA47" i="30"/>
  <c r="BA36" i="30"/>
  <c r="BA127" i="30"/>
  <c r="BA83" i="30"/>
  <c r="BA80" i="30"/>
  <c r="BA67" i="30"/>
  <c r="BA77" i="30"/>
  <c r="BA71" i="30"/>
  <c r="BA41" i="30"/>
  <c r="BA26" i="30"/>
  <c r="BA25" i="30"/>
  <c r="BA10" i="30"/>
  <c r="BA9" i="30"/>
  <c r="BA35" i="30"/>
  <c r="BA27" i="30"/>
  <c r="BA24" i="30"/>
  <c r="BA11" i="30"/>
  <c r="BA104" i="30"/>
  <c r="BA38" i="30"/>
  <c r="BA21" i="30"/>
  <c r="BA14" i="30"/>
  <c r="BA124" i="30"/>
  <c r="BA103" i="30"/>
  <c r="BA70" i="30"/>
  <c r="BA40" i="30"/>
  <c r="BA31" i="30"/>
  <c r="BA30" i="30"/>
  <c r="BA28" i="30"/>
  <c r="BA23" i="30"/>
  <c r="BA12" i="30"/>
  <c r="BA138" i="30"/>
  <c r="BA102" i="30"/>
  <c r="BA86" i="30"/>
  <c r="BA45" i="30"/>
  <c r="BA18" i="30"/>
  <c r="BA17" i="30"/>
  <c r="BA43" i="30"/>
  <c r="BA19" i="30"/>
  <c r="BA16" i="30"/>
  <c r="BA42" i="30"/>
  <c r="BA32" i="30"/>
  <c r="BA29" i="30"/>
  <c r="BA22" i="30"/>
  <c r="BA13" i="30"/>
  <c r="BA20" i="30"/>
  <c r="BA37" i="30"/>
  <c r="BA15" i="30"/>
  <c r="BA162" i="30"/>
  <c r="BA167" i="30"/>
  <c r="BA169" i="30"/>
  <c r="BA223" i="30"/>
  <c r="BA168" i="30"/>
  <c r="BA160" i="30"/>
  <c r="BA215" i="30"/>
  <c r="BA163" i="30"/>
  <c r="BA166" i="30"/>
  <c r="BA219" i="30"/>
  <c r="BA218" i="30"/>
  <c r="BA220" i="30"/>
  <c r="BA222" i="30"/>
  <c r="BA217" i="30"/>
  <c r="BA164" i="30"/>
  <c r="BA165" i="30"/>
  <c r="BA221" i="30"/>
  <c r="BA224" i="30"/>
  <c r="BA216" i="30"/>
  <c r="BA161" i="30"/>
  <c r="BA112" i="30"/>
  <c r="BA106" i="30"/>
  <c r="BA113" i="30"/>
  <c r="BA111" i="30"/>
  <c r="BA108" i="30"/>
  <c r="BA114" i="30"/>
  <c r="BA109" i="30"/>
  <c r="BA110" i="30"/>
  <c r="BA105" i="30"/>
  <c r="BA107" i="30"/>
  <c r="BB8" i="30"/>
  <c r="BB212" i="30" l="1"/>
  <c r="BB203" i="30"/>
  <c r="BB196" i="30"/>
  <c r="BB215" i="30"/>
  <c r="BB200" i="30"/>
  <c r="BB199" i="30"/>
  <c r="BB211" i="30"/>
  <c r="BB213" i="30"/>
  <c r="BB202" i="30"/>
  <c r="BB201" i="30"/>
  <c r="BB193" i="30"/>
  <c r="BB189" i="30"/>
  <c r="BB178" i="30"/>
  <c r="BB214" i="30"/>
  <c r="BB207" i="30"/>
  <c r="BB204" i="30"/>
  <c r="BB194" i="30"/>
  <c r="BB184" i="30"/>
  <c r="BB183" i="30"/>
  <c r="BB197" i="30"/>
  <c r="BB210" i="30"/>
  <c r="BB209" i="30"/>
  <c r="BB205" i="30"/>
  <c r="BB195" i="30"/>
  <c r="BB153" i="30"/>
  <c r="BB152" i="30"/>
  <c r="BB191" i="30"/>
  <c r="BB154" i="30"/>
  <c r="BB151" i="30"/>
  <c r="BB208" i="30"/>
  <c r="BB185" i="30"/>
  <c r="BB177" i="30"/>
  <c r="BB157" i="30"/>
  <c r="BB148" i="30"/>
  <c r="BB141" i="30"/>
  <c r="BB188" i="30"/>
  <c r="BB187" i="30"/>
  <c r="BB155" i="30"/>
  <c r="BB150" i="30"/>
  <c r="BB139" i="30"/>
  <c r="BB182" i="30"/>
  <c r="BB181" i="30"/>
  <c r="BB160" i="30"/>
  <c r="BB145" i="30"/>
  <c r="BB144" i="30"/>
  <c r="BB190" i="30"/>
  <c r="BB180" i="30"/>
  <c r="BB179" i="30"/>
  <c r="BB159" i="30"/>
  <c r="BB146" i="30"/>
  <c r="BB143" i="30"/>
  <c r="BB206" i="30"/>
  <c r="BB198" i="30"/>
  <c r="BB186" i="30"/>
  <c r="BB192" i="30"/>
  <c r="BB137" i="30"/>
  <c r="BB136" i="30"/>
  <c r="BB156" i="30"/>
  <c r="BB135" i="30"/>
  <c r="BB175" i="30"/>
  <c r="BB132" i="30"/>
  <c r="BB125" i="30"/>
  <c r="BB99" i="30"/>
  <c r="BB96" i="30"/>
  <c r="BB149" i="30"/>
  <c r="BB147" i="30"/>
  <c r="BB142" i="30"/>
  <c r="BB134" i="30"/>
  <c r="BB123" i="30"/>
  <c r="BB158" i="30"/>
  <c r="BB129" i="30"/>
  <c r="BB128" i="30"/>
  <c r="BB130" i="30"/>
  <c r="BB127" i="30"/>
  <c r="BB105" i="30"/>
  <c r="BB90" i="30"/>
  <c r="BB176" i="30"/>
  <c r="BB140" i="30"/>
  <c r="BB138" i="30"/>
  <c r="BB120" i="30"/>
  <c r="BB89" i="30"/>
  <c r="BB74" i="30"/>
  <c r="BB73" i="30"/>
  <c r="BB126" i="30"/>
  <c r="BB122" i="30"/>
  <c r="BB100" i="30"/>
  <c r="BB88" i="30"/>
  <c r="BB75" i="30"/>
  <c r="BB72" i="30"/>
  <c r="BB49" i="30"/>
  <c r="BB34" i="30"/>
  <c r="BB33" i="30"/>
  <c r="BB93" i="30"/>
  <c r="BB92" i="30"/>
  <c r="BB91" i="30"/>
  <c r="BB85" i="30"/>
  <c r="BB78" i="30"/>
  <c r="BB69" i="30"/>
  <c r="BB48" i="30"/>
  <c r="BB35" i="30"/>
  <c r="BB32" i="30"/>
  <c r="BB97" i="30"/>
  <c r="BB94" i="30"/>
  <c r="BB87" i="30"/>
  <c r="BB76" i="30"/>
  <c r="BB71" i="30"/>
  <c r="BB133" i="30"/>
  <c r="BB121" i="30"/>
  <c r="BB82" i="30"/>
  <c r="BB81" i="30"/>
  <c r="BB95" i="30"/>
  <c r="BB83" i="30"/>
  <c r="BB80" i="30"/>
  <c r="BB67" i="30"/>
  <c r="BB42" i="30"/>
  <c r="BB41" i="30"/>
  <c r="BB124" i="30"/>
  <c r="BB104" i="30"/>
  <c r="BB103" i="30"/>
  <c r="BB102" i="30"/>
  <c r="BB86" i="30"/>
  <c r="BB77" i="30"/>
  <c r="BB70" i="30"/>
  <c r="BB66" i="30"/>
  <c r="BB27" i="30"/>
  <c r="BB24" i="30"/>
  <c r="BB11" i="30"/>
  <c r="BB98" i="30"/>
  <c r="BB68" i="30"/>
  <c r="BB47" i="30"/>
  <c r="BB38" i="30"/>
  <c r="BB21" i="30"/>
  <c r="BB14" i="30"/>
  <c r="BB131" i="30"/>
  <c r="BB65" i="30"/>
  <c r="BB40" i="30"/>
  <c r="BB31" i="30"/>
  <c r="BB30" i="30"/>
  <c r="BB28" i="30"/>
  <c r="BB23" i="30"/>
  <c r="BB12" i="30"/>
  <c r="BB84" i="30"/>
  <c r="BB45" i="30"/>
  <c r="BB36" i="30"/>
  <c r="BB18" i="30"/>
  <c r="BB17" i="30"/>
  <c r="BB44" i="30"/>
  <c r="BB43" i="30"/>
  <c r="BB19" i="30"/>
  <c r="BB16" i="30"/>
  <c r="BB101" i="30"/>
  <c r="BB29" i="30"/>
  <c r="BB22" i="30"/>
  <c r="BB13" i="30"/>
  <c r="BB46" i="30"/>
  <c r="BB39" i="30"/>
  <c r="BB37" i="30"/>
  <c r="BB20" i="30"/>
  <c r="BB15" i="30"/>
  <c r="BB10" i="30"/>
  <c r="BB26" i="30"/>
  <c r="BB79" i="30"/>
  <c r="BB25" i="30"/>
  <c r="BB9" i="30"/>
  <c r="BB167" i="30"/>
  <c r="BB218" i="30"/>
  <c r="BB217" i="30"/>
  <c r="BB168" i="30"/>
  <c r="BB222" i="30"/>
  <c r="BB166" i="30"/>
  <c r="BB162" i="30"/>
  <c r="BB221" i="30"/>
  <c r="BB219" i="30"/>
  <c r="BB164" i="30"/>
  <c r="BB163" i="30"/>
  <c r="BB224" i="30"/>
  <c r="BB216" i="30"/>
  <c r="BB169" i="30"/>
  <c r="BB165" i="30"/>
  <c r="BB223" i="30"/>
  <c r="BB220" i="30"/>
  <c r="BB161" i="30"/>
  <c r="BB112" i="30"/>
  <c r="BB110" i="30"/>
  <c r="BB106" i="30"/>
  <c r="BB107" i="30"/>
  <c r="BB111" i="30"/>
  <c r="BB114" i="30"/>
  <c r="BB113" i="30"/>
  <c r="BB108" i="30"/>
  <c r="BB109" i="30"/>
  <c r="BC8" i="30"/>
  <c r="BC210" i="30" l="1"/>
  <c r="BC205" i="30"/>
  <c r="BC194" i="30"/>
  <c r="BC189" i="30"/>
  <c r="BC214" i="30"/>
  <c r="BC201" i="30"/>
  <c r="BC198" i="30"/>
  <c r="BC215" i="30"/>
  <c r="BC209" i="30"/>
  <c r="BC216" i="30"/>
  <c r="BC207" i="30"/>
  <c r="BC204" i="30"/>
  <c r="BC203" i="30"/>
  <c r="BC184" i="30"/>
  <c r="BC183" i="30"/>
  <c r="BC200" i="30"/>
  <c r="BC197" i="30"/>
  <c r="BC185" i="30"/>
  <c r="BC182" i="30"/>
  <c r="BC195" i="30"/>
  <c r="BC211" i="30"/>
  <c r="BC199" i="30"/>
  <c r="BC191" i="30"/>
  <c r="BC154" i="30"/>
  <c r="BC208" i="30"/>
  <c r="BC177" i="30"/>
  <c r="BC157" i="30"/>
  <c r="BC148" i="30"/>
  <c r="BC196" i="30"/>
  <c r="BC188" i="30"/>
  <c r="BC187" i="30"/>
  <c r="BC155" i="30"/>
  <c r="BC150" i="30"/>
  <c r="BC202" i="30"/>
  <c r="BC181" i="30"/>
  <c r="BC161" i="30"/>
  <c r="BC160" i="30"/>
  <c r="BC145" i="30"/>
  <c r="BC144" i="30"/>
  <c r="BC213" i="30"/>
  <c r="BC190" i="30"/>
  <c r="BC180" i="30"/>
  <c r="BC179" i="30"/>
  <c r="BC159" i="30"/>
  <c r="BC146" i="30"/>
  <c r="BC143" i="30"/>
  <c r="BC206" i="30"/>
  <c r="BC193" i="30"/>
  <c r="BC186" i="30"/>
  <c r="BC156" i="30"/>
  <c r="BC149" i="30"/>
  <c r="BC140" i="30"/>
  <c r="BC212" i="30"/>
  <c r="BC192" i="30"/>
  <c r="BC178" i="30"/>
  <c r="BC152" i="30"/>
  <c r="BC135" i="30"/>
  <c r="BC175" i="30"/>
  <c r="BC141" i="30"/>
  <c r="BC132" i="30"/>
  <c r="BC125" i="30"/>
  <c r="BC147" i="30"/>
  <c r="BC142" i="30"/>
  <c r="BC134" i="30"/>
  <c r="BC123" i="30"/>
  <c r="BC102" i="30"/>
  <c r="BC93" i="30"/>
  <c r="BC158" i="30"/>
  <c r="BC129" i="30"/>
  <c r="BC128" i="30"/>
  <c r="BC153" i="30"/>
  <c r="BC130" i="30"/>
  <c r="BC127" i="30"/>
  <c r="BC176" i="30"/>
  <c r="BC138" i="30"/>
  <c r="BC133" i="30"/>
  <c r="BC124" i="30"/>
  <c r="BC104" i="30"/>
  <c r="BC91" i="30"/>
  <c r="BC151" i="30"/>
  <c r="BC126" i="30"/>
  <c r="BC122" i="30"/>
  <c r="BC100" i="30"/>
  <c r="BC88" i="30"/>
  <c r="BC75" i="30"/>
  <c r="BC72" i="30"/>
  <c r="BC50" i="30"/>
  <c r="BC49" i="30"/>
  <c r="BC106" i="30"/>
  <c r="BC92" i="30"/>
  <c r="BC85" i="30"/>
  <c r="BC78" i="30"/>
  <c r="BC69" i="30"/>
  <c r="BC48" i="30"/>
  <c r="BC35" i="30"/>
  <c r="BC32" i="30"/>
  <c r="BC137" i="30"/>
  <c r="BC97" i="30"/>
  <c r="BC94" i="30"/>
  <c r="BC87" i="30"/>
  <c r="BC76" i="30"/>
  <c r="BC71" i="30"/>
  <c r="BC45" i="30"/>
  <c r="BC38" i="30"/>
  <c r="BC121" i="30"/>
  <c r="BC99" i="30"/>
  <c r="BC90" i="30"/>
  <c r="BC82" i="30"/>
  <c r="BC81" i="30"/>
  <c r="BC66" i="30"/>
  <c r="BC65" i="30"/>
  <c r="BC47" i="30"/>
  <c r="BC139" i="30"/>
  <c r="BC95" i="30"/>
  <c r="BC83" i="30"/>
  <c r="BC80" i="30"/>
  <c r="BC103" i="30"/>
  <c r="BC86" i="30"/>
  <c r="BC77" i="30"/>
  <c r="BC70" i="30"/>
  <c r="BC43" i="30"/>
  <c r="BC40" i="30"/>
  <c r="BC136" i="30"/>
  <c r="BC131" i="30"/>
  <c r="BC101" i="30"/>
  <c r="BC98" i="30"/>
  <c r="BC84" i="30"/>
  <c r="BC79" i="30"/>
  <c r="BC68" i="30"/>
  <c r="BC21" i="30"/>
  <c r="BC14" i="30"/>
  <c r="BC120" i="30"/>
  <c r="BC105" i="30"/>
  <c r="BC31" i="30"/>
  <c r="BC30" i="30"/>
  <c r="BC28" i="30"/>
  <c r="BC23" i="30"/>
  <c r="BC12" i="30"/>
  <c r="BC89" i="30"/>
  <c r="BC36" i="30"/>
  <c r="BC18" i="30"/>
  <c r="BC17" i="30"/>
  <c r="BC73" i="30"/>
  <c r="BC44" i="30"/>
  <c r="BC19" i="30"/>
  <c r="BC16" i="30"/>
  <c r="BC96" i="30"/>
  <c r="BC67" i="30"/>
  <c r="BC29" i="30"/>
  <c r="BC22" i="30"/>
  <c r="BC13" i="30"/>
  <c r="BC46" i="30"/>
  <c r="BC42" i="30"/>
  <c r="BC39" i="30"/>
  <c r="BC37" i="30"/>
  <c r="BC20" i="30"/>
  <c r="BC15" i="30"/>
  <c r="BC74" i="30"/>
  <c r="BC33" i="30"/>
  <c r="BC26" i="30"/>
  <c r="BC25" i="30"/>
  <c r="BC10" i="30"/>
  <c r="BC9" i="30"/>
  <c r="BC34" i="30"/>
  <c r="BC24" i="30"/>
  <c r="BC11" i="30"/>
  <c r="BC27" i="30"/>
  <c r="BC41" i="30"/>
  <c r="BC162" i="30"/>
  <c r="BC164" i="30"/>
  <c r="BC166" i="30"/>
  <c r="BC165" i="30"/>
  <c r="BC218" i="30"/>
  <c r="BC217" i="30"/>
  <c r="BC222" i="30"/>
  <c r="BC221" i="30"/>
  <c r="BC163" i="30"/>
  <c r="BC220" i="30"/>
  <c r="BC168" i="30"/>
  <c r="BC169" i="30"/>
  <c r="BC224" i="30"/>
  <c r="BC223" i="30"/>
  <c r="BC219" i="30"/>
  <c r="BC167" i="30"/>
  <c r="BC111" i="30"/>
  <c r="BC114" i="30"/>
  <c r="BC110" i="30"/>
  <c r="BC107" i="30"/>
  <c r="BC113" i="30"/>
  <c r="BC109" i="30"/>
  <c r="BC112" i="30"/>
  <c r="BC108" i="30"/>
  <c r="BD8" i="30"/>
  <c r="BD216" i="30" l="1"/>
  <c r="BD215" i="30"/>
  <c r="BD200" i="30"/>
  <c r="BD199" i="30"/>
  <c r="BD211" i="30"/>
  <c r="BD204" i="30"/>
  <c r="BD195" i="30"/>
  <c r="BD217" i="30"/>
  <c r="BD214" i="30"/>
  <c r="BD197" i="30"/>
  <c r="BD194" i="30"/>
  <c r="BD185" i="30"/>
  <c r="BD182" i="30"/>
  <c r="BD190" i="30"/>
  <c r="BD179" i="30"/>
  <c r="BD210" i="30"/>
  <c r="BD209" i="30"/>
  <c r="BD205" i="30"/>
  <c r="BD208" i="30"/>
  <c r="BD177" i="30"/>
  <c r="BD157" i="30"/>
  <c r="BD196" i="30"/>
  <c r="BD188" i="30"/>
  <c r="BD187" i="30"/>
  <c r="BD155" i="30"/>
  <c r="BD150" i="30"/>
  <c r="BD202" i="30"/>
  <c r="BD181" i="30"/>
  <c r="BD161" i="30"/>
  <c r="BD160" i="30"/>
  <c r="BD145" i="30"/>
  <c r="BD144" i="30"/>
  <c r="BD213" i="30"/>
  <c r="BD203" i="30"/>
  <c r="BD201" i="30"/>
  <c r="BD189" i="30"/>
  <c r="BD180" i="30"/>
  <c r="BD162" i="30"/>
  <c r="BD159" i="30"/>
  <c r="BD146" i="30"/>
  <c r="BD143" i="30"/>
  <c r="BD206" i="30"/>
  <c r="BD193" i="30"/>
  <c r="BD186" i="30"/>
  <c r="BD156" i="30"/>
  <c r="BD149" i="30"/>
  <c r="BD140" i="30"/>
  <c r="BD212" i="30"/>
  <c r="BD198" i="30"/>
  <c r="BD192" i="30"/>
  <c r="BD183" i="30"/>
  <c r="BD176" i="30"/>
  <c r="BD175" i="30"/>
  <c r="BD158" i="30"/>
  <c r="BD147" i="30"/>
  <c r="BD142" i="30"/>
  <c r="BD178" i="30"/>
  <c r="BD184" i="30"/>
  <c r="BD154" i="30"/>
  <c r="BD141" i="30"/>
  <c r="BD132" i="30"/>
  <c r="BD125" i="30"/>
  <c r="BD134" i="30"/>
  <c r="BD123" i="30"/>
  <c r="BD191" i="30"/>
  <c r="BD129" i="30"/>
  <c r="BD128" i="30"/>
  <c r="BD100" i="30"/>
  <c r="BD95" i="30"/>
  <c r="BD153" i="30"/>
  <c r="BD148" i="30"/>
  <c r="BD130" i="30"/>
  <c r="BD127" i="30"/>
  <c r="BD138" i="30"/>
  <c r="BD133" i="30"/>
  <c r="BD124" i="30"/>
  <c r="BD151" i="30"/>
  <c r="BD131" i="30"/>
  <c r="BD126" i="30"/>
  <c r="BD101" i="30"/>
  <c r="BD94" i="30"/>
  <c r="BD207" i="30"/>
  <c r="BD139" i="30"/>
  <c r="BD137" i="30"/>
  <c r="BD136" i="30"/>
  <c r="BD106" i="30"/>
  <c r="BD92" i="30"/>
  <c r="BD85" i="30"/>
  <c r="BD78" i="30"/>
  <c r="BD69" i="30"/>
  <c r="BD51" i="30"/>
  <c r="BD48" i="30"/>
  <c r="BD97" i="30"/>
  <c r="BD93" i="30"/>
  <c r="BD91" i="30"/>
  <c r="BD87" i="30"/>
  <c r="BD76" i="30"/>
  <c r="BD71" i="30"/>
  <c r="BD45" i="30"/>
  <c r="BD38" i="30"/>
  <c r="BD121" i="30"/>
  <c r="BD99" i="30"/>
  <c r="BD90" i="30"/>
  <c r="BD82" i="30"/>
  <c r="BD81" i="30"/>
  <c r="BD66" i="30"/>
  <c r="BD65" i="30"/>
  <c r="BD47" i="30"/>
  <c r="BD36" i="30"/>
  <c r="BD152" i="30"/>
  <c r="BD135" i="30"/>
  <c r="BD107" i="30"/>
  <c r="BD83" i="30"/>
  <c r="BD80" i="30"/>
  <c r="BD67" i="30"/>
  <c r="BD103" i="30"/>
  <c r="BD86" i="30"/>
  <c r="BD77" i="30"/>
  <c r="BD104" i="30"/>
  <c r="BD102" i="30"/>
  <c r="BD98" i="30"/>
  <c r="BD84" i="30"/>
  <c r="BD79" i="30"/>
  <c r="BD68" i="30"/>
  <c r="BD46" i="30"/>
  <c r="BD37" i="30"/>
  <c r="BD120" i="30"/>
  <c r="BD105" i="30"/>
  <c r="BD96" i="30"/>
  <c r="BD89" i="30"/>
  <c r="BD74" i="30"/>
  <c r="BD73" i="30"/>
  <c r="BD122" i="30"/>
  <c r="BD35" i="30"/>
  <c r="BD31" i="30"/>
  <c r="BD30" i="30"/>
  <c r="BD28" i="30"/>
  <c r="BD23" i="30"/>
  <c r="BD12" i="30"/>
  <c r="BD75" i="30"/>
  <c r="BD40" i="30"/>
  <c r="BD18" i="30"/>
  <c r="BD17" i="30"/>
  <c r="BD70" i="30"/>
  <c r="BD49" i="30"/>
  <c r="BD44" i="30"/>
  <c r="BD19" i="30"/>
  <c r="BD16" i="30"/>
  <c r="BD43" i="30"/>
  <c r="BD29" i="30"/>
  <c r="BD22" i="30"/>
  <c r="BD13" i="30"/>
  <c r="BD42" i="30"/>
  <c r="BD39" i="30"/>
  <c r="BD20" i="30"/>
  <c r="BD15" i="30"/>
  <c r="BD88" i="30"/>
  <c r="BD72" i="30"/>
  <c r="BD33" i="30"/>
  <c r="BD32" i="30"/>
  <c r="BD26" i="30"/>
  <c r="BD25" i="30"/>
  <c r="BD10" i="30"/>
  <c r="BD9" i="30"/>
  <c r="BD41" i="30"/>
  <c r="BD34" i="30"/>
  <c r="BD27" i="30"/>
  <c r="BD24" i="30"/>
  <c r="BD11" i="30"/>
  <c r="BD14" i="30"/>
  <c r="BD21" i="30"/>
  <c r="BD50" i="30"/>
  <c r="BD220" i="30"/>
  <c r="BD218" i="30"/>
  <c r="BD164" i="30"/>
  <c r="BD167" i="30"/>
  <c r="BD222" i="30"/>
  <c r="BD165" i="30"/>
  <c r="BD224" i="30"/>
  <c r="BD219" i="30"/>
  <c r="BD223" i="30"/>
  <c r="BD163" i="30"/>
  <c r="BD166" i="30"/>
  <c r="BD168" i="30"/>
  <c r="BD169" i="30"/>
  <c r="BD221" i="30"/>
  <c r="BD110" i="30"/>
  <c r="BD113" i="30"/>
  <c r="BD109" i="30"/>
  <c r="BD114" i="30"/>
  <c r="BD111" i="30"/>
  <c r="BD112" i="30"/>
  <c r="BD108" i="30"/>
  <c r="BE8" i="30"/>
  <c r="BE217" i="30" l="1"/>
  <c r="BE214" i="30"/>
  <c r="BE201" i="30"/>
  <c r="BE198" i="30"/>
  <c r="BE218" i="30"/>
  <c r="BE213" i="30"/>
  <c r="BE202" i="30"/>
  <c r="BE197" i="30"/>
  <c r="BE210" i="30"/>
  <c r="BE200" i="30"/>
  <c r="BE190" i="30"/>
  <c r="BE179" i="30"/>
  <c r="BE209" i="30"/>
  <c r="BE205" i="30"/>
  <c r="BE195" i="30"/>
  <c r="BE186" i="30"/>
  <c r="BE181" i="30"/>
  <c r="BE211" i="30"/>
  <c r="BE208" i="30"/>
  <c r="BE199" i="30"/>
  <c r="BE215" i="30"/>
  <c r="BE212" i="30"/>
  <c r="BE206" i="30"/>
  <c r="BE196" i="30"/>
  <c r="BE188" i="30"/>
  <c r="BE187" i="30"/>
  <c r="BE155" i="30"/>
  <c r="BE185" i="30"/>
  <c r="BE161" i="30"/>
  <c r="BE160" i="30"/>
  <c r="BE203" i="30"/>
  <c r="BE189" i="30"/>
  <c r="BE180" i="30"/>
  <c r="BE162" i="30"/>
  <c r="BE159" i="30"/>
  <c r="BE146" i="30"/>
  <c r="BE143" i="30"/>
  <c r="BE204" i="30"/>
  <c r="BE193" i="30"/>
  <c r="BE182" i="30"/>
  <c r="BE156" i="30"/>
  <c r="BE149" i="30"/>
  <c r="BE140" i="30"/>
  <c r="BE192" i="30"/>
  <c r="BE183" i="30"/>
  <c r="BE176" i="30"/>
  <c r="BE175" i="30"/>
  <c r="BE163" i="30"/>
  <c r="BE158" i="30"/>
  <c r="BE147" i="30"/>
  <c r="BE142" i="30"/>
  <c r="BE178" i="30"/>
  <c r="BE153" i="30"/>
  <c r="BE152" i="30"/>
  <c r="BE216" i="30"/>
  <c r="BE207" i="30"/>
  <c r="BE191" i="30"/>
  <c r="BE184" i="30"/>
  <c r="BE134" i="30"/>
  <c r="BE123" i="30"/>
  <c r="BE144" i="30"/>
  <c r="BE129" i="30"/>
  <c r="BE128" i="30"/>
  <c r="BE148" i="30"/>
  <c r="BE130" i="30"/>
  <c r="BE127" i="30"/>
  <c r="BE106" i="30"/>
  <c r="BE105" i="30"/>
  <c r="BE90" i="30"/>
  <c r="BE138" i="30"/>
  <c r="BE133" i="30"/>
  <c r="BE124" i="30"/>
  <c r="BE194" i="30"/>
  <c r="BE177" i="30"/>
  <c r="BE151" i="30"/>
  <c r="BE150" i="30"/>
  <c r="BE131" i="30"/>
  <c r="BE126" i="30"/>
  <c r="BE145" i="30"/>
  <c r="BE139" i="30"/>
  <c r="BE137" i="30"/>
  <c r="BE136" i="30"/>
  <c r="BE121" i="30"/>
  <c r="BE120" i="30"/>
  <c r="BE108" i="30"/>
  <c r="BE103" i="30"/>
  <c r="BE92" i="30"/>
  <c r="BE157" i="30"/>
  <c r="BE141" i="30"/>
  <c r="BE97" i="30"/>
  <c r="BE93" i="30"/>
  <c r="BE91" i="30"/>
  <c r="BE87" i="30"/>
  <c r="BE76" i="30"/>
  <c r="BE71" i="30"/>
  <c r="BE45" i="30"/>
  <c r="BE99" i="30"/>
  <c r="BE94" i="30"/>
  <c r="BE82" i="30"/>
  <c r="BE81" i="30"/>
  <c r="BE66" i="30"/>
  <c r="BE65" i="30"/>
  <c r="BE52" i="30"/>
  <c r="BE47" i="30"/>
  <c r="BE36" i="30"/>
  <c r="BE31" i="30"/>
  <c r="BE154" i="30"/>
  <c r="BE135" i="30"/>
  <c r="BE107" i="30"/>
  <c r="BE83" i="30"/>
  <c r="BE80" i="30"/>
  <c r="BE67" i="30"/>
  <c r="BE42" i="30"/>
  <c r="BE41" i="30"/>
  <c r="BE125" i="30"/>
  <c r="BE95" i="30"/>
  <c r="BE86" i="30"/>
  <c r="BE77" i="30"/>
  <c r="BE70" i="30"/>
  <c r="BE104" i="30"/>
  <c r="BE102" i="30"/>
  <c r="BE98" i="30"/>
  <c r="BE84" i="30"/>
  <c r="BE79" i="30"/>
  <c r="BE132" i="30"/>
  <c r="BE101" i="30"/>
  <c r="BE96" i="30"/>
  <c r="BE89" i="30"/>
  <c r="BE74" i="30"/>
  <c r="BE73" i="30"/>
  <c r="BE44" i="30"/>
  <c r="BE39" i="30"/>
  <c r="BE122" i="30"/>
  <c r="BE88" i="30"/>
  <c r="BE75" i="30"/>
  <c r="BE72" i="30"/>
  <c r="BE68" i="30"/>
  <c r="BE40" i="30"/>
  <c r="BE38" i="30"/>
  <c r="BE18" i="30"/>
  <c r="BE17" i="30"/>
  <c r="BE49" i="30"/>
  <c r="BE19" i="30"/>
  <c r="BE16" i="30"/>
  <c r="BE43" i="30"/>
  <c r="BE29" i="30"/>
  <c r="BE22" i="30"/>
  <c r="BE13" i="30"/>
  <c r="BE78" i="30"/>
  <c r="BE20" i="30"/>
  <c r="BE15" i="30"/>
  <c r="BE51" i="30"/>
  <c r="BE46" i="30"/>
  <c r="BE37" i="30"/>
  <c r="BE33" i="30"/>
  <c r="BE32" i="30"/>
  <c r="BE26" i="30"/>
  <c r="BE25" i="30"/>
  <c r="BE10" i="30"/>
  <c r="BE9" i="30"/>
  <c r="BE69" i="30"/>
  <c r="BE48" i="30"/>
  <c r="BE34" i="30"/>
  <c r="BE27" i="30"/>
  <c r="BE24" i="30"/>
  <c r="BE11" i="30"/>
  <c r="BE100" i="30"/>
  <c r="BE50" i="30"/>
  <c r="BE21" i="30"/>
  <c r="BE14" i="30"/>
  <c r="BE85" i="30"/>
  <c r="BE28" i="30"/>
  <c r="BE30" i="30"/>
  <c r="BE12" i="30"/>
  <c r="BE23" i="30"/>
  <c r="BE35" i="30"/>
  <c r="BE166" i="30"/>
  <c r="BE224" i="30"/>
  <c r="BE221" i="30"/>
  <c r="BE220" i="30"/>
  <c r="BE219" i="30"/>
  <c r="BE223" i="30"/>
  <c r="BE165" i="30"/>
  <c r="BE164" i="30"/>
  <c r="BE169" i="30"/>
  <c r="BE222" i="30"/>
  <c r="BE167" i="30"/>
  <c r="BE168" i="30"/>
  <c r="BE112" i="30"/>
  <c r="BE109" i="30"/>
  <c r="BE111" i="30"/>
  <c r="BE114" i="30"/>
  <c r="BE110" i="30"/>
  <c r="BE113" i="30"/>
  <c r="BF8" i="30"/>
  <c r="BF211" i="30" l="1"/>
  <c r="BF204" i="30"/>
  <c r="BF195" i="30"/>
  <c r="BF188" i="30"/>
  <c r="BF208" i="30"/>
  <c r="BF207" i="30"/>
  <c r="BF192" i="30"/>
  <c r="BF191" i="30"/>
  <c r="BF216" i="30"/>
  <c r="BF213" i="30"/>
  <c r="BF212" i="30"/>
  <c r="BF214" i="30"/>
  <c r="BF209" i="30"/>
  <c r="BF205" i="30"/>
  <c r="BF186" i="30"/>
  <c r="BF181" i="30"/>
  <c r="BF210" i="30"/>
  <c r="BF199" i="30"/>
  <c r="BF217" i="30"/>
  <c r="BF215" i="30"/>
  <c r="BF206" i="30"/>
  <c r="BF219" i="30"/>
  <c r="BF196" i="30"/>
  <c r="BF185" i="30"/>
  <c r="BF161" i="30"/>
  <c r="BF160" i="30"/>
  <c r="BF203" i="30"/>
  <c r="BF202" i="30"/>
  <c r="BF189" i="30"/>
  <c r="BF180" i="30"/>
  <c r="BF162" i="30"/>
  <c r="BF159" i="30"/>
  <c r="BF146" i="30"/>
  <c r="BF201" i="30"/>
  <c r="BF193" i="30"/>
  <c r="BF182" i="30"/>
  <c r="BF156" i="30"/>
  <c r="BF149" i="30"/>
  <c r="BF140" i="30"/>
  <c r="BF218" i="30"/>
  <c r="BF200" i="30"/>
  <c r="BF190" i="30"/>
  <c r="BF183" i="30"/>
  <c r="BF179" i="30"/>
  <c r="BF176" i="30"/>
  <c r="BF175" i="30"/>
  <c r="BF163" i="30"/>
  <c r="BF158" i="30"/>
  <c r="BF147" i="30"/>
  <c r="BF142" i="30"/>
  <c r="BF198" i="30"/>
  <c r="BF178" i="30"/>
  <c r="BF153" i="30"/>
  <c r="BF152" i="30"/>
  <c r="BF184" i="30"/>
  <c r="BF154" i="30"/>
  <c r="BF151" i="30"/>
  <c r="BF194" i="30"/>
  <c r="BF177" i="30"/>
  <c r="BF197" i="30"/>
  <c r="BF144" i="30"/>
  <c r="BF129" i="30"/>
  <c r="BF128" i="30"/>
  <c r="BF148" i="30"/>
  <c r="BF130" i="30"/>
  <c r="BF127" i="30"/>
  <c r="BF138" i="30"/>
  <c r="BF133" i="30"/>
  <c r="BF124" i="30"/>
  <c r="BF107" i="30"/>
  <c r="BF104" i="30"/>
  <c r="BF91" i="30"/>
  <c r="BF150" i="30"/>
  <c r="BF131" i="30"/>
  <c r="BF126" i="30"/>
  <c r="BF155" i="30"/>
  <c r="BF145" i="30"/>
  <c r="BF139" i="30"/>
  <c r="BF137" i="30"/>
  <c r="BF136" i="30"/>
  <c r="BF187" i="30"/>
  <c r="BF157" i="30"/>
  <c r="BF143" i="30"/>
  <c r="BF135" i="30"/>
  <c r="BF122" i="30"/>
  <c r="BF98" i="30"/>
  <c r="BF97" i="30"/>
  <c r="BF141" i="30"/>
  <c r="BF99" i="30"/>
  <c r="BF94" i="30"/>
  <c r="BF82" i="30"/>
  <c r="BF81" i="30"/>
  <c r="BF66" i="30"/>
  <c r="BF65" i="30"/>
  <c r="BF52" i="30"/>
  <c r="BF47" i="30"/>
  <c r="BF123" i="30"/>
  <c r="BF121" i="30"/>
  <c r="BF109" i="30"/>
  <c r="BF90" i="30"/>
  <c r="BF83" i="30"/>
  <c r="BF80" i="30"/>
  <c r="BF67" i="30"/>
  <c r="BF42" i="30"/>
  <c r="BF41" i="30"/>
  <c r="BF125" i="30"/>
  <c r="BF95" i="30"/>
  <c r="BF86" i="30"/>
  <c r="BF77" i="30"/>
  <c r="BF70" i="30"/>
  <c r="BF43" i="30"/>
  <c r="BF40" i="30"/>
  <c r="BF134" i="30"/>
  <c r="BF103" i="30"/>
  <c r="BF102" i="30"/>
  <c r="BF84" i="30"/>
  <c r="BF79" i="30"/>
  <c r="BF68" i="30"/>
  <c r="BF53" i="30"/>
  <c r="BF46" i="30"/>
  <c r="BF132" i="30"/>
  <c r="BF101" i="30"/>
  <c r="BF96" i="30"/>
  <c r="BF89" i="30"/>
  <c r="BF74" i="30"/>
  <c r="BF73" i="30"/>
  <c r="BF120" i="30"/>
  <c r="BF108" i="30"/>
  <c r="BF105" i="30"/>
  <c r="BF88" i="30"/>
  <c r="BF75" i="30"/>
  <c r="BF72" i="30"/>
  <c r="BF50" i="30"/>
  <c r="BF49" i="30"/>
  <c r="BF34" i="30"/>
  <c r="BF33" i="30"/>
  <c r="BF100" i="30"/>
  <c r="BF85" i="30"/>
  <c r="BF78" i="30"/>
  <c r="BF69" i="30"/>
  <c r="BF106" i="30"/>
  <c r="BF87" i="30"/>
  <c r="BF19" i="30"/>
  <c r="BF16" i="30"/>
  <c r="BF164" i="30"/>
  <c r="BF93" i="30"/>
  <c r="BF44" i="30"/>
  <c r="BF36" i="30"/>
  <c r="BF29" i="30"/>
  <c r="BF22" i="30"/>
  <c r="BF13" i="30"/>
  <c r="BF45" i="30"/>
  <c r="BF20" i="30"/>
  <c r="BF15" i="30"/>
  <c r="BF92" i="30"/>
  <c r="BF51" i="30"/>
  <c r="BF39" i="30"/>
  <c r="BF37" i="30"/>
  <c r="BF32" i="30"/>
  <c r="BF26" i="30"/>
  <c r="BF25" i="30"/>
  <c r="BF10" i="30"/>
  <c r="BF9" i="30"/>
  <c r="BF76" i="30"/>
  <c r="BF48" i="30"/>
  <c r="BF27" i="30"/>
  <c r="BF24" i="30"/>
  <c r="BF11" i="30"/>
  <c r="BF21" i="30"/>
  <c r="BF14" i="30"/>
  <c r="BF35" i="30"/>
  <c r="BF30" i="30"/>
  <c r="BF28" i="30"/>
  <c r="BF23" i="30"/>
  <c r="BF12" i="30"/>
  <c r="BF17" i="30"/>
  <c r="BF71" i="30"/>
  <c r="BF38" i="30"/>
  <c r="BF18" i="30"/>
  <c r="BF31" i="30"/>
  <c r="BF165" i="30"/>
  <c r="BF224" i="30"/>
  <c r="BF223" i="30"/>
  <c r="BF169" i="30"/>
  <c r="BF222" i="30"/>
  <c r="BF220" i="30"/>
  <c r="BF166" i="30"/>
  <c r="BF167" i="30"/>
  <c r="BF168" i="30"/>
  <c r="BF221" i="30"/>
  <c r="BF112" i="30"/>
  <c r="BF114" i="30"/>
  <c r="BF110" i="30"/>
  <c r="BF111" i="30"/>
  <c r="BF113" i="30"/>
  <c r="BG8" i="30"/>
  <c r="BG218" i="30" l="1"/>
  <c r="BG213" i="30"/>
  <c r="BG202" i="30"/>
  <c r="BG197" i="30"/>
  <c r="BG209" i="30"/>
  <c r="BG206" i="30"/>
  <c r="BG193" i="30"/>
  <c r="BG214" i="30"/>
  <c r="BG210" i="30"/>
  <c r="BG199" i="30"/>
  <c r="BG195" i="30"/>
  <c r="BG220" i="30"/>
  <c r="BG217" i="30"/>
  <c r="BG215" i="30"/>
  <c r="BG211" i="30"/>
  <c r="BG208" i="30"/>
  <c r="BG177" i="30"/>
  <c r="BG219" i="30"/>
  <c r="BG212" i="30"/>
  <c r="BG196" i="30"/>
  <c r="BG198" i="30"/>
  <c r="BG203" i="30"/>
  <c r="BG189" i="30"/>
  <c r="BG180" i="30"/>
  <c r="BG162" i="30"/>
  <c r="BG159" i="30"/>
  <c r="BG201" i="30"/>
  <c r="BG182" i="30"/>
  <c r="BG181" i="30"/>
  <c r="BG165" i="30"/>
  <c r="BG156" i="30"/>
  <c r="BG149" i="30"/>
  <c r="BG204" i="30"/>
  <c r="BG200" i="30"/>
  <c r="BG190" i="30"/>
  <c r="BG183" i="30"/>
  <c r="BG179" i="30"/>
  <c r="BG176" i="30"/>
  <c r="BG175" i="30"/>
  <c r="BG163" i="30"/>
  <c r="BG158" i="30"/>
  <c r="BG147" i="30"/>
  <c r="BG142" i="30"/>
  <c r="BG205" i="30"/>
  <c r="BG192" i="30"/>
  <c r="BG186" i="30"/>
  <c r="BG178" i="30"/>
  <c r="BG153" i="30"/>
  <c r="BG152" i="30"/>
  <c r="BG184" i="30"/>
  <c r="BG154" i="30"/>
  <c r="BG151" i="30"/>
  <c r="BG138" i="30"/>
  <c r="BG216" i="30"/>
  <c r="BG207" i="30"/>
  <c r="BG194" i="30"/>
  <c r="BG191" i="30"/>
  <c r="BG164" i="30"/>
  <c r="BG157" i="30"/>
  <c r="BG148" i="30"/>
  <c r="BG141" i="30"/>
  <c r="BG187" i="30"/>
  <c r="BG130" i="30"/>
  <c r="BG127" i="30"/>
  <c r="BG133" i="30"/>
  <c r="BG124" i="30"/>
  <c r="BG188" i="30"/>
  <c r="BG150" i="30"/>
  <c r="BG146" i="30"/>
  <c r="BG131" i="30"/>
  <c r="BG126" i="30"/>
  <c r="BG110" i="30"/>
  <c r="BG101" i="30"/>
  <c r="BG94" i="30"/>
  <c r="BG155" i="30"/>
  <c r="BG145" i="30"/>
  <c r="BG139" i="30"/>
  <c r="BG137" i="30"/>
  <c r="BG136" i="30"/>
  <c r="BG185" i="30"/>
  <c r="BG161" i="30"/>
  <c r="BG143" i="30"/>
  <c r="BG135" i="30"/>
  <c r="BG140" i="30"/>
  <c r="BG132" i="30"/>
  <c r="BG125" i="30"/>
  <c r="BG99" i="30"/>
  <c r="BG96" i="30"/>
  <c r="BG160" i="30"/>
  <c r="BG123" i="30"/>
  <c r="BG121" i="30"/>
  <c r="BG109" i="30"/>
  <c r="BG90" i="30"/>
  <c r="BG83" i="30"/>
  <c r="BG80" i="30"/>
  <c r="BG67" i="30"/>
  <c r="BG129" i="30"/>
  <c r="BG107" i="30"/>
  <c r="BG95" i="30"/>
  <c r="BG86" i="30"/>
  <c r="BG77" i="30"/>
  <c r="BG70" i="30"/>
  <c r="BG43" i="30"/>
  <c r="BG40" i="30"/>
  <c r="BG134" i="30"/>
  <c r="BG103" i="30"/>
  <c r="BG102" i="30"/>
  <c r="BG84" i="30"/>
  <c r="BG79" i="30"/>
  <c r="BG68" i="30"/>
  <c r="BG53" i="30"/>
  <c r="BG46" i="30"/>
  <c r="BG37" i="30"/>
  <c r="BG144" i="30"/>
  <c r="BG128" i="30"/>
  <c r="BG104" i="30"/>
  <c r="BG98" i="30"/>
  <c r="BG89" i="30"/>
  <c r="BG74" i="30"/>
  <c r="BG73" i="30"/>
  <c r="BG120" i="30"/>
  <c r="BG108" i="30"/>
  <c r="BG105" i="30"/>
  <c r="BG88" i="30"/>
  <c r="BG75" i="30"/>
  <c r="BG122" i="30"/>
  <c r="BG100" i="30"/>
  <c r="BG85" i="30"/>
  <c r="BG78" i="30"/>
  <c r="BG69" i="30"/>
  <c r="BG51" i="30"/>
  <c r="BG48" i="30"/>
  <c r="BG35" i="30"/>
  <c r="BG32" i="30"/>
  <c r="BG106" i="30"/>
  <c r="BG93" i="30"/>
  <c r="BG92" i="30"/>
  <c r="BG87" i="30"/>
  <c r="BG76" i="30"/>
  <c r="BG71" i="30"/>
  <c r="BG49" i="30"/>
  <c r="BG47" i="30"/>
  <c r="BG44" i="30"/>
  <c r="BG36" i="30"/>
  <c r="BG29" i="30"/>
  <c r="BG22" i="30"/>
  <c r="BG13" i="30"/>
  <c r="BG65" i="30"/>
  <c r="BG52" i="30"/>
  <c r="BG45" i="30"/>
  <c r="BG20" i="30"/>
  <c r="BG15" i="30"/>
  <c r="BG97" i="30"/>
  <c r="BG82" i="30"/>
  <c r="BG39" i="30"/>
  <c r="BG26" i="30"/>
  <c r="BG25" i="30"/>
  <c r="BG10" i="30"/>
  <c r="BG9" i="30"/>
  <c r="BG42" i="30"/>
  <c r="BG33" i="30"/>
  <c r="BG27" i="30"/>
  <c r="BG24" i="30"/>
  <c r="BG11" i="30"/>
  <c r="BG72" i="30"/>
  <c r="BG34" i="30"/>
  <c r="BG21" i="30"/>
  <c r="BG14" i="30"/>
  <c r="BG91" i="30"/>
  <c r="BG54" i="30"/>
  <c r="BG50" i="30"/>
  <c r="BG41" i="30"/>
  <c r="BG30" i="30"/>
  <c r="BG28" i="30"/>
  <c r="BG23" i="30"/>
  <c r="BG12" i="30"/>
  <c r="BG81" i="30"/>
  <c r="BG38" i="30"/>
  <c r="BG31" i="30"/>
  <c r="BG18" i="30"/>
  <c r="BG17" i="30"/>
  <c r="BG66" i="30"/>
  <c r="BG16" i="30"/>
  <c r="BG19" i="30"/>
  <c r="BG222" i="30"/>
  <c r="BG224" i="30"/>
  <c r="BG168" i="30"/>
  <c r="BG169" i="30"/>
  <c r="BG166" i="30"/>
  <c r="BG221" i="30"/>
  <c r="BG167" i="30"/>
  <c r="BG223" i="30"/>
  <c r="BG112" i="30"/>
  <c r="BG111" i="30"/>
  <c r="BG113" i="30"/>
  <c r="BG114" i="30"/>
  <c r="BH8" i="30"/>
  <c r="BH208" i="30" l="1"/>
  <c r="BH207" i="30"/>
  <c r="BH192" i="30"/>
  <c r="BH191" i="30"/>
  <c r="BH219" i="30"/>
  <c r="BH212" i="30"/>
  <c r="BH203" i="30"/>
  <c r="BH196" i="30"/>
  <c r="BH209" i="30"/>
  <c r="BH215" i="30"/>
  <c r="BH211" i="30"/>
  <c r="BH210" i="30"/>
  <c r="BH220" i="30"/>
  <c r="BH217" i="30"/>
  <c r="BH177" i="30"/>
  <c r="BH206" i="30"/>
  <c r="BH187" i="30"/>
  <c r="BH180" i="30"/>
  <c r="BH198" i="30"/>
  <c r="BH221" i="30"/>
  <c r="BH202" i="30"/>
  <c r="BH201" i="30"/>
  <c r="BH182" i="30"/>
  <c r="BH181" i="30"/>
  <c r="BH165" i="30"/>
  <c r="BH156" i="30"/>
  <c r="BH214" i="30"/>
  <c r="BH204" i="30"/>
  <c r="BH200" i="30"/>
  <c r="BH193" i="30"/>
  <c r="BH190" i="30"/>
  <c r="BH183" i="30"/>
  <c r="BH179" i="30"/>
  <c r="BH176" i="30"/>
  <c r="BH175" i="30"/>
  <c r="BH163" i="30"/>
  <c r="BH158" i="30"/>
  <c r="BH147" i="30"/>
  <c r="BH218" i="30"/>
  <c r="BH213" i="30"/>
  <c r="BH205" i="30"/>
  <c r="BH186" i="30"/>
  <c r="BH178" i="30"/>
  <c r="BH153" i="30"/>
  <c r="BH152" i="30"/>
  <c r="BH199" i="30"/>
  <c r="BH195" i="30"/>
  <c r="BH184" i="30"/>
  <c r="BH154" i="30"/>
  <c r="BH151" i="30"/>
  <c r="BH138" i="30"/>
  <c r="BH216" i="30"/>
  <c r="BH194" i="30"/>
  <c r="BH164" i="30"/>
  <c r="BH157" i="30"/>
  <c r="BH148" i="30"/>
  <c r="BH141" i="30"/>
  <c r="BH166" i="30"/>
  <c r="BH155" i="30"/>
  <c r="BH150" i="30"/>
  <c r="BH197" i="30"/>
  <c r="BH188" i="30"/>
  <c r="BH185" i="30"/>
  <c r="BH159" i="30"/>
  <c r="BH133" i="30"/>
  <c r="BH124" i="30"/>
  <c r="BH146" i="30"/>
  <c r="BH142" i="30"/>
  <c r="BH131" i="30"/>
  <c r="BH126" i="30"/>
  <c r="BH162" i="30"/>
  <c r="BH149" i="30"/>
  <c r="BH145" i="30"/>
  <c r="BH139" i="30"/>
  <c r="BH137" i="30"/>
  <c r="BH136" i="30"/>
  <c r="BH121" i="30"/>
  <c r="BH120" i="30"/>
  <c r="BH108" i="30"/>
  <c r="BH103" i="30"/>
  <c r="BH92" i="30"/>
  <c r="BH161" i="30"/>
  <c r="BH143" i="30"/>
  <c r="BH135" i="30"/>
  <c r="BH140" i="30"/>
  <c r="BH132" i="30"/>
  <c r="BH125" i="30"/>
  <c r="BH160" i="30"/>
  <c r="BH134" i="30"/>
  <c r="BH123" i="30"/>
  <c r="BH109" i="30"/>
  <c r="BH102" i="30"/>
  <c r="BH93" i="30"/>
  <c r="BH144" i="30"/>
  <c r="BH129" i="30"/>
  <c r="BH107" i="30"/>
  <c r="BH95" i="30"/>
  <c r="BH86" i="30"/>
  <c r="BH77" i="30"/>
  <c r="BH70" i="30"/>
  <c r="BH84" i="30"/>
  <c r="BH79" i="30"/>
  <c r="BH68" i="30"/>
  <c r="BH53" i="30"/>
  <c r="BH46" i="30"/>
  <c r="BH37" i="30"/>
  <c r="BH30" i="30"/>
  <c r="BH128" i="30"/>
  <c r="BH111" i="30"/>
  <c r="BH104" i="30"/>
  <c r="BH98" i="30"/>
  <c r="BH89" i="30"/>
  <c r="BH74" i="30"/>
  <c r="BH73" i="30"/>
  <c r="BH55" i="30"/>
  <c r="BH44" i="30"/>
  <c r="BH39" i="30"/>
  <c r="BH105" i="30"/>
  <c r="BH101" i="30"/>
  <c r="BH96" i="30"/>
  <c r="BH88" i="30"/>
  <c r="BH75" i="30"/>
  <c r="BH72" i="30"/>
  <c r="BH50" i="30"/>
  <c r="BH49" i="30"/>
  <c r="BH122" i="30"/>
  <c r="BH100" i="30"/>
  <c r="BH85" i="30"/>
  <c r="BH78" i="30"/>
  <c r="BH189" i="30"/>
  <c r="BH127" i="30"/>
  <c r="BH110" i="30"/>
  <c r="BH106" i="30"/>
  <c r="BH87" i="30"/>
  <c r="BH76" i="30"/>
  <c r="BH71" i="30"/>
  <c r="BH54" i="30"/>
  <c r="BH45" i="30"/>
  <c r="BH38" i="30"/>
  <c r="BH97" i="30"/>
  <c r="BH91" i="30"/>
  <c r="BH82" i="30"/>
  <c r="BH81" i="30"/>
  <c r="BH66" i="30"/>
  <c r="BH65" i="30"/>
  <c r="BH52" i="30"/>
  <c r="BH20" i="30"/>
  <c r="BH15" i="30"/>
  <c r="BH43" i="30"/>
  <c r="BH26" i="30"/>
  <c r="BH25" i="30"/>
  <c r="BH10" i="30"/>
  <c r="BH9" i="30"/>
  <c r="BH80" i="30"/>
  <c r="BH51" i="30"/>
  <c r="BH42" i="30"/>
  <c r="BH33" i="30"/>
  <c r="BH32" i="30"/>
  <c r="BH27" i="30"/>
  <c r="BH24" i="30"/>
  <c r="BH11" i="30"/>
  <c r="BH130" i="30"/>
  <c r="BH67" i="30"/>
  <c r="BH48" i="30"/>
  <c r="BH34" i="30"/>
  <c r="BH21" i="30"/>
  <c r="BH14" i="30"/>
  <c r="BH69" i="30"/>
  <c r="BH41" i="30"/>
  <c r="BH28" i="30"/>
  <c r="BH23" i="30"/>
  <c r="BH12" i="30"/>
  <c r="BH35" i="30"/>
  <c r="BH31" i="30"/>
  <c r="BH18" i="30"/>
  <c r="BH17" i="30"/>
  <c r="BH83" i="30"/>
  <c r="BH19" i="30"/>
  <c r="BH16" i="30"/>
  <c r="BH47" i="30"/>
  <c r="BH22" i="30"/>
  <c r="BH99" i="30"/>
  <c r="BH36" i="30"/>
  <c r="BH29" i="30"/>
  <c r="BH94" i="30"/>
  <c r="BH13" i="30"/>
  <c r="BH90" i="30"/>
  <c r="BH40" i="30"/>
  <c r="BH168" i="30"/>
  <c r="BH167" i="30"/>
  <c r="BH222" i="30"/>
  <c r="BH223" i="30"/>
  <c r="BH169" i="30"/>
  <c r="BH224" i="30"/>
  <c r="BH114" i="30"/>
  <c r="BH112" i="30"/>
  <c r="BH113" i="30"/>
  <c r="BI8" i="30"/>
  <c r="BI222" i="30" l="1"/>
  <c r="BI209" i="30"/>
  <c r="BI206" i="30"/>
  <c r="BI193" i="30"/>
  <c r="BI190" i="30"/>
  <c r="BI221" i="30"/>
  <c r="BI210" i="30"/>
  <c r="BI205" i="30"/>
  <c r="BI194" i="30"/>
  <c r="BI219" i="30"/>
  <c r="BI217" i="30"/>
  <c r="BI218" i="30"/>
  <c r="BI220" i="30"/>
  <c r="BI215" i="30"/>
  <c r="BI211" i="30"/>
  <c r="BI208" i="30"/>
  <c r="BI187" i="30"/>
  <c r="BI180" i="30"/>
  <c r="BI212" i="30"/>
  <c r="BI198" i="30"/>
  <c r="BI196" i="30"/>
  <c r="BI188" i="30"/>
  <c r="BI178" i="30"/>
  <c r="BI216" i="30"/>
  <c r="BI213" i="30"/>
  <c r="BI203" i="30"/>
  <c r="BI202" i="30"/>
  <c r="BI201" i="30"/>
  <c r="BI214" i="30"/>
  <c r="BI204" i="30"/>
  <c r="BI200" i="30"/>
  <c r="BI183" i="30"/>
  <c r="BI179" i="30"/>
  <c r="BI176" i="30"/>
  <c r="BI175" i="30"/>
  <c r="BI163" i="30"/>
  <c r="BI158" i="30"/>
  <c r="BI186" i="30"/>
  <c r="BI153" i="30"/>
  <c r="BI152" i="30"/>
  <c r="BI199" i="30"/>
  <c r="BI195" i="30"/>
  <c r="BI192" i="30"/>
  <c r="BI184" i="30"/>
  <c r="BI167" i="30"/>
  <c r="BI154" i="30"/>
  <c r="BI151" i="30"/>
  <c r="BI164" i="30"/>
  <c r="BI157" i="30"/>
  <c r="BI148" i="30"/>
  <c r="BI141" i="30"/>
  <c r="BI207" i="30"/>
  <c r="BI191" i="30"/>
  <c r="BI166" i="30"/>
  <c r="BI155" i="30"/>
  <c r="BI150" i="30"/>
  <c r="BI139" i="30"/>
  <c r="BI197" i="30"/>
  <c r="BI185" i="30"/>
  <c r="BI177" i="30"/>
  <c r="BI161" i="30"/>
  <c r="BI160" i="30"/>
  <c r="BI145" i="30"/>
  <c r="BI144" i="30"/>
  <c r="BI189" i="30"/>
  <c r="BI156" i="30"/>
  <c r="BI146" i="30"/>
  <c r="BI142" i="30"/>
  <c r="BI131" i="30"/>
  <c r="BI126" i="30"/>
  <c r="BI162" i="30"/>
  <c r="BI149" i="30"/>
  <c r="BI147" i="30"/>
  <c r="BI138" i="30"/>
  <c r="BI137" i="30"/>
  <c r="BI136" i="30"/>
  <c r="BI143" i="30"/>
  <c r="BI135" i="30"/>
  <c r="BI122" i="30"/>
  <c r="BI98" i="30"/>
  <c r="BI97" i="30"/>
  <c r="BI181" i="30"/>
  <c r="BI140" i="30"/>
  <c r="BI132" i="30"/>
  <c r="BI125" i="30"/>
  <c r="BI134" i="30"/>
  <c r="BI123" i="30"/>
  <c r="BI129" i="30"/>
  <c r="BI128" i="30"/>
  <c r="BI111" i="30"/>
  <c r="BI100" i="30"/>
  <c r="BI95" i="30"/>
  <c r="BI165" i="30"/>
  <c r="BI182" i="30"/>
  <c r="BI159" i="30"/>
  <c r="BI112" i="30"/>
  <c r="BI84" i="30"/>
  <c r="BI79" i="30"/>
  <c r="BI68" i="30"/>
  <c r="BI53" i="30"/>
  <c r="BI46" i="30"/>
  <c r="BI104" i="30"/>
  <c r="BI103" i="30"/>
  <c r="BI102" i="30"/>
  <c r="BI89" i="30"/>
  <c r="BI74" i="30"/>
  <c r="BI73" i="30"/>
  <c r="BI55" i="30"/>
  <c r="BI44" i="30"/>
  <c r="BI39" i="30"/>
  <c r="BI105" i="30"/>
  <c r="BI101" i="30"/>
  <c r="BI96" i="30"/>
  <c r="BI88" i="30"/>
  <c r="BI75" i="30"/>
  <c r="BI72" i="30"/>
  <c r="BI50" i="30"/>
  <c r="BI49" i="30"/>
  <c r="BI34" i="30"/>
  <c r="BI33" i="30"/>
  <c r="BI133" i="30"/>
  <c r="BI120" i="30"/>
  <c r="BI108" i="30"/>
  <c r="BI85" i="30"/>
  <c r="BI78" i="30"/>
  <c r="BI69" i="30"/>
  <c r="BI51" i="30"/>
  <c r="BI48" i="30"/>
  <c r="BI127" i="30"/>
  <c r="BI110" i="30"/>
  <c r="BI106" i="30"/>
  <c r="BI87" i="30"/>
  <c r="BI76" i="30"/>
  <c r="BI124" i="30"/>
  <c r="BI93" i="30"/>
  <c r="BI92" i="30"/>
  <c r="BI91" i="30"/>
  <c r="BI82" i="30"/>
  <c r="BI81" i="30"/>
  <c r="BI66" i="30"/>
  <c r="BI65" i="30"/>
  <c r="BI52" i="30"/>
  <c r="BI47" i="30"/>
  <c r="BI36" i="30"/>
  <c r="BI130" i="30"/>
  <c r="BI99" i="30"/>
  <c r="BI94" i="30"/>
  <c r="BI90" i="30"/>
  <c r="BI83" i="30"/>
  <c r="BI80" i="30"/>
  <c r="BI67" i="30"/>
  <c r="BI45" i="30"/>
  <c r="BI43" i="30"/>
  <c r="BI26" i="30"/>
  <c r="BI25" i="30"/>
  <c r="BI10" i="30"/>
  <c r="BI9" i="30"/>
  <c r="BI70" i="30"/>
  <c r="BI42" i="30"/>
  <c r="BI32" i="30"/>
  <c r="BI27" i="30"/>
  <c r="BI24" i="30"/>
  <c r="BI11" i="30"/>
  <c r="BI37" i="30"/>
  <c r="BI21" i="30"/>
  <c r="BI14" i="30"/>
  <c r="BI86" i="30"/>
  <c r="BI56" i="30"/>
  <c r="BI41" i="30"/>
  <c r="BI28" i="30"/>
  <c r="BI23" i="30"/>
  <c r="BI12" i="30"/>
  <c r="BI121" i="30"/>
  <c r="BI54" i="30"/>
  <c r="BI35" i="30"/>
  <c r="BI31" i="30"/>
  <c r="BI30" i="30"/>
  <c r="BI18" i="30"/>
  <c r="BI17" i="30"/>
  <c r="BI38" i="30"/>
  <c r="BI19" i="30"/>
  <c r="BI16" i="30"/>
  <c r="BI109" i="30"/>
  <c r="BI71" i="30"/>
  <c r="BI40" i="30"/>
  <c r="BI29" i="30"/>
  <c r="BI22" i="30"/>
  <c r="BI13" i="30"/>
  <c r="BI20" i="30"/>
  <c r="BI15" i="30"/>
  <c r="BI107" i="30"/>
  <c r="BI77" i="30"/>
  <c r="BI224" i="30"/>
  <c r="BI168" i="30"/>
  <c r="BI169" i="30"/>
  <c r="BI223" i="30"/>
  <c r="BI114" i="30"/>
  <c r="BI113" i="30"/>
  <c r="BJ8" i="30"/>
  <c r="BJ219" i="30" l="1"/>
  <c r="BJ212" i="30"/>
  <c r="BJ203" i="30"/>
  <c r="BJ196" i="30"/>
  <c r="BJ187" i="30"/>
  <c r="BJ216" i="30"/>
  <c r="BJ215" i="30"/>
  <c r="BJ200" i="30"/>
  <c r="BJ199" i="30"/>
  <c r="BJ223" i="30"/>
  <c r="BJ220" i="30"/>
  <c r="BJ210" i="30"/>
  <c r="BJ217" i="30"/>
  <c r="BJ211" i="30"/>
  <c r="BJ209" i="30"/>
  <c r="BJ208" i="30"/>
  <c r="BJ206" i="30"/>
  <c r="BJ198" i="30"/>
  <c r="BJ188" i="30"/>
  <c r="BJ178" i="30"/>
  <c r="BJ192" i="30"/>
  <c r="BJ191" i="30"/>
  <c r="BJ189" i="30"/>
  <c r="BJ184" i="30"/>
  <c r="BJ183" i="30"/>
  <c r="BJ213" i="30"/>
  <c r="BJ202" i="30"/>
  <c r="BJ201" i="30"/>
  <c r="BJ207" i="30"/>
  <c r="BJ204" i="30"/>
  <c r="BJ194" i="30"/>
  <c r="BJ193" i="30"/>
  <c r="BJ190" i="30"/>
  <c r="BJ186" i="30"/>
  <c r="BJ168" i="30"/>
  <c r="BJ153" i="30"/>
  <c r="BJ152" i="30"/>
  <c r="BJ218" i="30"/>
  <c r="BJ205" i="30"/>
  <c r="BJ195" i="30"/>
  <c r="BJ167" i="30"/>
  <c r="BJ154" i="30"/>
  <c r="BJ151" i="30"/>
  <c r="BJ164" i="30"/>
  <c r="BJ157" i="30"/>
  <c r="BJ148" i="30"/>
  <c r="BJ141" i="30"/>
  <c r="BJ166" i="30"/>
  <c r="BJ155" i="30"/>
  <c r="BJ150" i="30"/>
  <c r="BJ139" i="30"/>
  <c r="BJ197" i="30"/>
  <c r="BJ185" i="30"/>
  <c r="BJ177" i="30"/>
  <c r="BJ161" i="30"/>
  <c r="BJ160" i="30"/>
  <c r="BJ145" i="30"/>
  <c r="BJ144" i="30"/>
  <c r="BJ162" i="30"/>
  <c r="BJ159" i="30"/>
  <c r="BJ146" i="30"/>
  <c r="BJ143" i="30"/>
  <c r="BJ222" i="30"/>
  <c r="BJ182" i="30"/>
  <c r="BJ181" i="30"/>
  <c r="BJ175" i="30"/>
  <c r="BJ163" i="30"/>
  <c r="BJ149" i="30"/>
  <c r="BJ147" i="30"/>
  <c r="BJ138" i="30"/>
  <c r="BJ137" i="30"/>
  <c r="BJ136" i="30"/>
  <c r="BJ135" i="30"/>
  <c r="BJ221" i="30"/>
  <c r="BJ158" i="30"/>
  <c r="BJ140" i="30"/>
  <c r="BJ132" i="30"/>
  <c r="BJ125" i="30"/>
  <c r="BJ112" i="30"/>
  <c r="BJ99" i="30"/>
  <c r="BJ96" i="30"/>
  <c r="BJ214" i="30"/>
  <c r="BJ179" i="30"/>
  <c r="BJ134" i="30"/>
  <c r="BJ123" i="30"/>
  <c r="BJ176" i="30"/>
  <c r="BJ129" i="30"/>
  <c r="BJ128" i="30"/>
  <c r="BJ165" i="30"/>
  <c r="BJ130" i="30"/>
  <c r="BJ127" i="30"/>
  <c r="BJ106" i="30"/>
  <c r="BJ105" i="30"/>
  <c r="BJ90" i="30"/>
  <c r="BJ104" i="30"/>
  <c r="BJ103" i="30"/>
  <c r="BJ102" i="30"/>
  <c r="BJ89" i="30"/>
  <c r="BJ74" i="30"/>
  <c r="BJ73" i="30"/>
  <c r="BJ55" i="30"/>
  <c r="BJ180" i="30"/>
  <c r="BJ156" i="30"/>
  <c r="BJ111" i="30"/>
  <c r="BJ101" i="30"/>
  <c r="BJ98" i="30"/>
  <c r="BJ88" i="30"/>
  <c r="BJ75" i="30"/>
  <c r="BJ72" i="30"/>
  <c r="BJ50" i="30"/>
  <c r="BJ49" i="30"/>
  <c r="BJ34" i="30"/>
  <c r="BJ33" i="30"/>
  <c r="BJ133" i="30"/>
  <c r="BJ120" i="30"/>
  <c r="BJ108" i="30"/>
  <c r="BJ85" i="30"/>
  <c r="BJ78" i="30"/>
  <c r="BJ69" i="30"/>
  <c r="BJ51" i="30"/>
  <c r="BJ48" i="30"/>
  <c r="BJ35" i="30"/>
  <c r="BJ32" i="30"/>
  <c r="BJ122" i="30"/>
  <c r="BJ110" i="30"/>
  <c r="BJ100" i="30"/>
  <c r="BJ87" i="30"/>
  <c r="BJ76" i="30"/>
  <c r="BJ71" i="30"/>
  <c r="BJ54" i="30"/>
  <c r="BJ124" i="30"/>
  <c r="BJ93" i="30"/>
  <c r="BJ92" i="30"/>
  <c r="BJ91" i="30"/>
  <c r="BJ82" i="30"/>
  <c r="BJ81" i="30"/>
  <c r="BJ131" i="30"/>
  <c r="BJ97" i="30"/>
  <c r="BJ94" i="30"/>
  <c r="BJ83" i="30"/>
  <c r="BJ80" i="30"/>
  <c r="BJ67" i="30"/>
  <c r="BJ57" i="30"/>
  <c r="BJ42" i="30"/>
  <c r="BJ41" i="30"/>
  <c r="BJ142" i="30"/>
  <c r="BJ121" i="30"/>
  <c r="BJ109" i="30"/>
  <c r="BJ107" i="30"/>
  <c r="BJ86" i="30"/>
  <c r="BJ77" i="30"/>
  <c r="BJ70" i="30"/>
  <c r="BJ126" i="30"/>
  <c r="BJ27" i="30"/>
  <c r="BJ24" i="30"/>
  <c r="BJ11" i="30"/>
  <c r="BJ39" i="30"/>
  <c r="BJ37" i="30"/>
  <c r="BJ21" i="30"/>
  <c r="BJ14" i="30"/>
  <c r="BJ84" i="30"/>
  <c r="BJ56" i="30"/>
  <c r="BJ28" i="30"/>
  <c r="BJ23" i="30"/>
  <c r="BJ12" i="30"/>
  <c r="BJ46" i="30"/>
  <c r="BJ31" i="30"/>
  <c r="BJ30" i="30"/>
  <c r="BJ18" i="30"/>
  <c r="BJ17" i="30"/>
  <c r="BJ38" i="30"/>
  <c r="BJ19" i="30"/>
  <c r="BJ16" i="30"/>
  <c r="BJ113" i="30"/>
  <c r="BJ95" i="30"/>
  <c r="BJ40" i="30"/>
  <c r="BJ29" i="30"/>
  <c r="BJ22" i="30"/>
  <c r="BJ13" i="30"/>
  <c r="BJ79" i="30"/>
  <c r="BJ66" i="30"/>
  <c r="BJ53" i="30"/>
  <c r="BJ47" i="30"/>
  <c r="BJ36" i="30"/>
  <c r="BJ20" i="30"/>
  <c r="BJ15" i="30"/>
  <c r="BJ26" i="30"/>
  <c r="BJ45" i="30"/>
  <c r="BJ44" i="30"/>
  <c r="BJ65" i="30"/>
  <c r="BJ43" i="30"/>
  <c r="BJ25" i="30"/>
  <c r="BJ9" i="30"/>
  <c r="BJ68" i="30"/>
  <c r="BJ52" i="30"/>
  <c r="BJ10" i="30"/>
  <c r="BJ169" i="30"/>
  <c r="BJ224" i="30"/>
  <c r="BJ114" i="30"/>
  <c r="G17" i="1"/>
  <c r="G19" i="1"/>
  <c r="G33" i="1"/>
  <c r="G25" i="1"/>
  <c r="G8" i="1"/>
  <c r="G10" i="1"/>
  <c r="G26" i="1"/>
  <c r="G28" i="1"/>
  <c r="G21" i="1"/>
  <c r="G13" i="1"/>
  <c r="G36" i="1"/>
  <c r="G31" i="1"/>
  <c r="AL7" i="1"/>
  <c r="G7" i="1" s="1"/>
  <c r="G14" i="1"/>
  <c r="G29" i="1"/>
  <c r="G27" i="1"/>
  <c r="G23" i="1"/>
  <c r="G30" i="1"/>
  <c r="G15" i="1"/>
  <c r="G32" i="1"/>
  <c r="G16" i="1"/>
  <c r="G35" i="1"/>
  <c r="G24" i="1"/>
  <c r="G22" i="1"/>
  <c r="G20" i="1"/>
  <c r="G12" i="1"/>
  <c r="G11" i="1"/>
  <c r="G18" i="1"/>
  <c r="G34" i="1"/>
  <c r="G9" i="1"/>
  <c r="AL6" i="1"/>
  <c r="G6" i="1" l="1"/>
  <c r="AM29" i="1"/>
  <c r="AN29" i="1" s="1"/>
  <c r="AO29" i="1" s="1"/>
  <c r="N29" i="1" s="1"/>
  <c r="AM34" i="1"/>
  <c r="AN34" i="1" s="1"/>
  <c r="AO34" i="1" s="1"/>
  <c r="N34" i="1" s="1"/>
  <c r="AM19" i="1"/>
  <c r="AN19" i="1" s="1"/>
  <c r="AO19" i="1" s="1"/>
  <c r="N19" i="1" s="1"/>
  <c r="AM50" i="1"/>
  <c r="AM52" i="1"/>
  <c r="AM54" i="1"/>
  <c r="AM55" i="1"/>
  <c r="AM31" i="1"/>
  <c r="AN31" i="1" s="1"/>
  <c r="AO31" i="1" s="1"/>
  <c r="N31" i="1" s="1"/>
  <c r="AM42" i="1"/>
  <c r="AM27" i="1"/>
  <c r="AN27" i="1" s="1"/>
  <c r="AO27" i="1" s="1"/>
  <c r="N27" i="1" s="1"/>
  <c r="AM37" i="1"/>
  <c r="AM45" i="1"/>
  <c r="AM13" i="1"/>
  <c r="AN13" i="1" s="1"/>
  <c r="AO13" i="1" s="1"/>
  <c r="N13" i="1" s="1"/>
  <c r="AM24" i="1"/>
  <c r="AN24" i="1" s="1"/>
  <c r="AO24" i="1" s="1"/>
  <c r="N24" i="1" s="1"/>
  <c r="AM21" i="1"/>
  <c r="AN21" i="1" s="1"/>
  <c r="AO21" i="1" s="1"/>
  <c r="N21" i="1" s="1"/>
  <c r="AM35" i="1"/>
  <c r="AN35" i="1" s="1"/>
  <c r="AO35" i="1" s="1"/>
  <c r="N35" i="1" s="1"/>
  <c r="AM51" i="1"/>
  <c r="AM39" i="1"/>
  <c r="AM15" i="1"/>
  <c r="AN15" i="1" s="1"/>
  <c r="AO15" i="1" s="1"/>
  <c r="N15" i="1" s="1"/>
  <c r="AM9" i="1"/>
  <c r="AN9" i="1" s="1"/>
  <c r="AO9" i="1" s="1"/>
  <c r="N9" i="1" s="1"/>
  <c r="AM7" i="1"/>
  <c r="AN7" i="1" s="1"/>
  <c r="AO7" i="1" s="1"/>
  <c r="N7" i="1" s="1"/>
  <c r="AM43" i="1"/>
  <c r="AM14" i="1"/>
  <c r="AN14" i="1" s="1"/>
  <c r="AO14" i="1" s="1"/>
  <c r="N14" i="1" s="1"/>
  <c r="AM47" i="1"/>
  <c r="AM8" i="1"/>
  <c r="AN8" i="1" s="1"/>
  <c r="AO8" i="1" s="1"/>
  <c r="N8" i="1" s="1"/>
  <c r="AM33" i="1"/>
  <c r="AN33" i="1" s="1"/>
  <c r="AO33" i="1" s="1"/>
  <c r="N33" i="1" s="1"/>
  <c r="AM16" i="1"/>
  <c r="AN16" i="1" s="1"/>
  <c r="AO16" i="1" s="1"/>
  <c r="N16" i="1" s="1"/>
  <c r="AM12" i="1"/>
  <c r="AN12" i="1" s="1"/>
  <c r="AO12" i="1" s="1"/>
  <c r="N12" i="1" s="1"/>
  <c r="AM22" i="1"/>
  <c r="AN22" i="1" s="1"/>
  <c r="AO22" i="1" s="1"/>
  <c r="N22" i="1" s="1"/>
  <c r="AM53" i="1"/>
  <c r="AM32" i="1"/>
  <c r="AN32" i="1" s="1"/>
  <c r="AO32" i="1" s="1"/>
  <c r="N32" i="1" s="1"/>
  <c r="AM10" i="1"/>
  <c r="AN10" i="1" s="1"/>
  <c r="AO10" i="1" s="1"/>
  <c r="N10" i="1" s="1"/>
  <c r="AM48" i="1"/>
  <c r="AM28" i="1"/>
  <c r="AN28" i="1" s="1"/>
  <c r="AO28" i="1" s="1"/>
  <c r="N28" i="1" s="1"/>
  <c r="AM30" i="1"/>
  <c r="AN30" i="1" s="1"/>
  <c r="AO30" i="1" s="1"/>
  <c r="N30" i="1" s="1"/>
  <c r="AM20" i="1"/>
  <c r="AN20" i="1" s="1"/>
  <c r="AO20" i="1" s="1"/>
  <c r="N20" i="1" s="1"/>
  <c r="AM17" i="1"/>
  <c r="AN17" i="1" s="1"/>
  <c r="AO17" i="1" s="1"/>
  <c r="N17" i="1" s="1"/>
  <c r="AM18" i="1"/>
  <c r="AN18" i="1" s="1"/>
  <c r="AO18" i="1" s="1"/>
  <c r="N18" i="1" s="1"/>
  <c r="AM25" i="1"/>
  <c r="AN25" i="1" s="1"/>
  <c r="AO25" i="1" s="1"/>
  <c r="N25" i="1" s="1"/>
  <c r="AM36" i="1"/>
  <c r="AN36" i="1" s="1"/>
  <c r="AO36" i="1" s="1"/>
  <c r="N36" i="1" s="1"/>
  <c r="AM38" i="1"/>
  <c r="AM23" i="1"/>
  <c r="AN23" i="1" s="1"/>
  <c r="AO23" i="1" s="1"/>
  <c r="N23" i="1" s="1"/>
  <c r="AM41" i="1"/>
  <c r="AM26" i="1"/>
  <c r="AN26" i="1" s="1"/>
  <c r="AO26" i="1" s="1"/>
  <c r="N26" i="1" s="1"/>
  <c r="AM11" i="1"/>
  <c r="AN11" i="1" s="1"/>
  <c r="AO11" i="1" s="1"/>
  <c r="N11" i="1" s="1"/>
  <c r="AM44" i="1"/>
  <c r="AM46" i="1"/>
  <c r="AM40" i="1"/>
  <c r="AM49" i="1"/>
  <c r="O35" i="1"/>
  <c r="AM6" i="1"/>
  <c r="AN6" i="1" s="1"/>
  <c r="O36" i="1" l="1"/>
  <c r="AN55" i="1"/>
  <c r="AO55" i="1" s="1"/>
  <c r="N55" i="1" s="1"/>
  <c r="O55" i="1"/>
  <c r="AN46" i="1"/>
  <c r="AO46" i="1" s="1"/>
  <c r="N46" i="1" s="1"/>
  <c r="O46" i="1"/>
  <c r="AN44" i="1"/>
  <c r="AO44" i="1" s="1"/>
  <c r="N44" i="1" s="1"/>
  <c r="O44" i="1"/>
  <c r="AN53" i="1"/>
  <c r="AO53" i="1" s="1"/>
  <c r="N53" i="1" s="1"/>
  <c r="O53" i="1"/>
  <c r="AN43" i="1"/>
  <c r="AO43" i="1" s="1"/>
  <c r="N43" i="1" s="1"/>
  <c r="O43" i="1"/>
  <c r="AN54" i="1"/>
  <c r="AO54" i="1" s="1"/>
  <c r="N54" i="1" s="1"/>
  <c r="O54" i="1"/>
  <c r="AN52" i="1"/>
  <c r="AO52" i="1" s="1"/>
  <c r="N52" i="1" s="1"/>
  <c r="O52" i="1"/>
  <c r="AN45" i="1"/>
  <c r="AO45" i="1" s="1"/>
  <c r="N45" i="1" s="1"/>
  <c r="O45" i="1"/>
  <c r="AN50" i="1"/>
  <c r="AO50" i="1" s="1"/>
  <c r="N50" i="1" s="1"/>
  <c r="O50" i="1"/>
  <c r="AN37" i="1"/>
  <c r="AO37" i="1" s="1"/>
  <c r="N37" i="1" s="1"/>
  <c r="O37" i="1"/>
  <c r="AN39" i="1"/>
  <c r="AO39" i="1" s="1"/>
  <c r="N39" i="1" s="1"/>
  <c r="O39" i="1"/>
  <c r="AN41" i="1"/>
  <c r="AO41" i="1" s="1"/>
  <c r="N41" i="1" s="1"/>
  <c r="O41" i="1"/>
  <c r="AN49" i="1"/>
  <c r="AO49" i="1" s="1"/>
  <c r="N49" i="1" s="1"/>
  <c r="O49" i="1"/>
  <c r="AN38" i="1"/>
  <c r="AO38" i="1" s="1"/>
  <c r="N38" i="1" s="1"/>
  <c r="O38" i="1"/>
  <c r="AN48" i="1"/>
  <c r="AO48" i="1" s="1"/>
  <c r="N48" i="1" s="1"/>
  <c r="O48" i="1"/>
  <c r="AN51" i="1"/>
  <c r="AO51" i="1" s="1"/>
  <c r="N51" i="1" s="1"/>
  <c r="O51" i="1"/>
  <c r="AN42" i="1"/>
  <c r="AO42" i="1" s="1"/>
  <c r="N42" i="1" s="1"/>
  <c r="O42" i="1"/>
  <c r="AN40" i="1"/>
  <c r="AO40" i="1" s="1"/>
  <c r="N40" i="1" s="1"/>
  <c r="O40" i="1"/>
  <c r="AN47" i="1"/>
  <c r="AO47" i="1" s="1"/>
  <c r="N47" i="1" s="1"/>
  <c r="O47" i="1"/>
  <c r="O6" i="1"/>
  <c r="L9" i="30" s="1"/>
  <c r="M9" i="30" s="1"/>
  <c r="O12" i="1"/>
  <c r="O10" i="1"/>
  <c r="O14" i="1"/>
  <c r="O8" i="1"/>
  <c r="O13" i="1"/>
  <c r="O11" i="1"/>
  <c r="O7" i="1"/>
  <c r="O9" i="1"/>
  <c r="O25" i="1" l="1"/>
  <c r="L10" i="30"/>
  <c r="O29" i="1"/>
  <c r="L32" i="30" s="1"/>
  <c r="O19" i="1"/>
  <c r="L22" i="30" s="1"/>
  <c r="O20" i="1"/>
  <c r="L13" i="30"/>
  <c r="O27" i="1"/>
  <c r="L30" i="30" s="1"/>
  <c r="O30" i="1"/>
  <c r="L33" i="30" s="1"/>
  <c r="O22" i="1"/>
  <c r="O17" i="1"/>
  <c r="L20" i="30" s="1"/>
  <c r="O18" i="1"/>
  <c r="L21" i="30" s="1"/>
  <c r="O26" i="1"/>
  <c r="L29" i="30" s="1"/>
  <c r="O31" i="1"/>
  <c r="L34" i="30" s="1"/>
  <c r="O24" i="1"/>
  <c r="L27" i="30" s="1"/>
  <c r="L15" i="30"/>
  <c r="O16" i="1"/>
  <c r="L19" i="30" s="1"/>
  <c r="O21" i="1"/>
  <c r="L17" i="30"/>
  <c r="O28" i="1"/>
  <c r="L31" i="30" s="1"/>
  <c r="O32" i="1"/>
  <c r="L35" i="30" s="1"/>
  <c r="O15" i="1"/>
  <c r="L18" i="30" s="1"/>
  <c r="O23" i="1"/>
  <c r="O33" i="1"/>
  <c r="O34" i="1"/>
  <c r="L37" i="30" s="1"/>
  <c r="AO6" i="1"/>
  <c r="N6" i="1" s="1"/>
  <c r="L47" i="30"/>
  <c r="L52" i="30"/>
  <c r="L54" i="30"/>
  <c r="L44" i="30"/>
  <c r="L57" i="30"/>
  <c r="L58" i="30"/>
  <c r="L55" i="30"/>
  <c r="L43" i="30"/>
  <c r="L16" i="30"/>
  <c r="L56" i="30"/>
  <c r="L23" i="30"/>
  <c r="L11" i="30"/>
  <c r="L39" i="30"/>
  <c r="L46" i="30"/>
  <c r="L12" i="30"/>
  <c r="L24" i="30"/>
  <c r="L49" i="30"/>
  <c r="L41" i="30"/>
  <c r="L45" i="30"/>
  <c r="L38" i="30"/>
  <c r="L36" i="30"/>
  <c r="L40" i="30"/>
  <c r="L28" i="30"/>
  <c r="L51" i="30"/>
  <c r="L53" i="30"/>
  <c r="L48" i="30"/>
  <c r="L50" i="30"/>
  <c r="L25" i="30"/>
  <c r="L14" i="30"/>
  <c r="L42" i="30"/>
  <c r="Q22" i="30" l="1"/>
  <c r="W22" i="30"/>
  <c r="Z22" i="30"/>
  <c r="V22" i="30"/>
  <c r="O22" i="30"/>
  <c r="U22" i="30"/>
  <c r="S22" i="30"/>
  <c r="R22" i="30"/>
  <c r="X22" i="30"/>
  <c r="Y22" i="30"/>
  <c r="N22" i="30"/>
  <c r="P22" i="30"/>
  <c r="M22" i="30"/>
  <c r="T22" i="30"/>
  <c r="S28" i="30"/>
  <c r="Y28" i="30"/>
  <c r="P28" i="30"/>
  <c r="W28" i="30"/>
  <c r="V28" i="30"/>
  <c r="T28" i="30"/>
  <c r="AC28" i="30"/>
  <c r="AB28" i="30"/>
  <c r="Q28" i="30"/>
  <c r="O28" i="30"/>
  <c r="N28" i="30"/>
  <c r="U28" i="30"/>
  <c r="Z28" i="30"/>
  <c r="X28" i="30"/>
  <c r="AE28" i="30"/>
  <c r="AD28" i="30"/>
  <c r="M28" i="30"/>
  <c r="R28" i="30"/>
  <c r="AA28" i="30"/>
  <c r="AF28" i="30"/>
  <c r="W19" i="30"/>
  <c r="R19" i="30"/>
  <c r="V19" i="30"/>
  <c r="O19" i="30"/>
  <c r="U19" i="30"/>
  <c r="P19" i="30"/>
  <c r="M19" i="30"/>
  <c r="N19" i="30"/>
  <c r="T19" i="30"/>
  <c r="Q19" i="30"/>
  <c r="S19" i="30"/>
  <c r="Q46" i="30"/>
  <c r="X46" i="30"/>
  <c r="AE46" i="30"/>
  <c r="V46" i="30"/>
  <c r="AC46" i="30"/>
  <c r="AB46" i="30"/>
  <c r="AA46" i="30"/>
  <c r="AG46" i="30"/>
  <c r="O46" i="30"/>
  <c r="AL46" i="30"/>
  <c r="P46" i="30"/>
  <c r="W46" i="30"/>
  <c r="N46" i="30"/>
  <c r="U46" i="30"/>
  <c r="T46" i="30"/>
  <c r="S46" i="30"/>
  <c r="AH46" i="30"/>
  <c r="AN46" i="30"/>
  <c r="M46" i="30"/>
  <c r="AK46" i="30"/>
  <c r="Y46" i="30"/>
  <c r="AD46" i="30"/>
  <c r="AM46" i="30"/>
  <c r="AF46" i="30"/>
  <c r="Z46" i="30"/>
  <c r="AJ46" i="30"/>
  <c r="AI46" i="30"/>
  <c r="R46" i="30"/>
  <c r="AO46" i="30"/>
  <c r="AP46" i="30"/>
  <c r="AQ46" i="30"/>
  <c r="AR46" i="30"/>
  <c r="AS46" i="30"/>
  <c r="AT46" i="30"/>
  <c r="AU46" i="30"/>
  <c r="AV46" i="30"/>
  <c r="AW46" i="30"/>
  <c r="AX46" i="30"/>
  <c r="AG30" i="30"/>
  <c r="AF30" i="30"/>
  <c r="AD30" i="30"/>
  <c r="M30" i="30"/>
  <c r="R30" i="30"/>
  <c r="Q30" i="30"/>
  <c r="Y30" i="30"/>
  <c r="X30" i="30"/>
  <c r="AE30" i="30"/>
  <c r="V30" i="30"/>
  <c r="AB30" i="30"/>
  <c r="P30" i="30"/>
  <c r="W30" i="30"/>
  <c r="N30" i="30"/>
  <c r="U30" i="30"/>
  <c r="Z30" i="30"/>
  <c r="S30" i="30"/>
  <c r="AC30" i="30"/>
  <c r="AH30" i="30"/>
  <c r="O30" i="30"/>
  <c r="T30" i="30"/>
  <c r="AA30" i="30"/>
  <c r="Q17" i="30"/>
  <c r="U17" i="30"/>
  <c r="P17" i="30"/>
  <c r="R17" i="30"/>
  <c r="O17" i="30"/>
  <c r="M17" i="30"/>
  <c r="T17" i="30"/>
  <c r="N17" i="30"/>
  <c r="S17" i="30"/>
  <c r="M32" i="30"/>
  <c r="T32" i="30"/>
  <c r="AA32" i="30"/>
  <c r="Z32" i="30"/>
  <c r="AG32" i="30"/>
  <c r="X32" i="30"/>
  <c r="AE32" i="30"/>
  <c r="AD32" i="30"/>
  <c r="AC32" i="30"/>
  <c r="S32" i="30"/>
  <c r="R32" i="30"/>
  <c r="Y32" i="30"/>
  <c r="P32" i="30"/>
  <c r="W32" i="30"/>
  <c r="V32" i="30"/>
  <c r="AJ32" i="30"/>
  <c r="AF32" i="30"/>
  <c r="O32" i="30"/>
  <c r="AB32" i="30"/>
  <c r="Q32" i="30"/>
  <c r="N32" i="30"/>
  <c r="U32" i="30"/>
  <c r="AH32" i="30"/>
  <c r="AI32" i="30"/>
  <c r="AA53" i="30"/>
  <c r="Q53" i="30"/>
  <c r="AF53" i="30"/>
  <c r="O53" i="30"/>
  <c r="V53" i="30"/>
  <c r="AC53" i="30"/>
  <c r="AG53" i="30"/>
  <c r="P53" i="30"/>
  <c r="AB53" i="30"/>
  <c r="S53" i="30"/>
  <c r="AH53" i="30"/>
  <c r="X53" i="30"/>
  <c r="AM53" i="30"/>
  <c r="N53" i="30"/>
  <c r="U53" i="30"/>
  <c r="AJ53" i="30"/>
  <c r="Z53" i="30"/>
  <c r="AE53" i="30"/>
  <c r="AL53" i="30"/>
  <c r="M53" i="30"/>
  <c r="R53" i="30"/>
  <c r="W53" i="30"/>
  <c r="T53" i="30"/>
  <c r="AK53" i="30"/>
  <c r="Y53" i="30"/>
  <c r="AD53" i="30"/>
  <c r="AI53" i="30"/>
  <c r="AN53" i="30"/>
  <c r="AO53" i="30"/>
  <c r="AP53" i="30"/>
  <c r="AQ53" i="30"/>
  <c r="AR53" i="30"/>
  <c r="AS53" i="30"/>
  <c r="AT53" i="30"/>
  <c r="AU53" i="30"/>
  <c r="AV53" i="30"/>
  <c r="AW53" i="30"/>
  <c r="AX53" i="30"/>
  <c r="AY53" i="30"/>
  <c r="AZ53" i="30"/>
  <c r="BA53" i="30"/>
  <c r="BB53" i="30"/>
  <c r="BC53" i="30"/>
  <c r="BD53" i="30"/>
  <c r="BE53" i="30"/>
  <c r="AA41" i="30"/>
  <c r="AH41" i="30"/>
  <c r="AN41" i="30"/>
  <c r="O41" i="30"/>
  <c r="AL41" i="30"/>
  <c r="AK41" i="30"/>
  <c r="T41" i="30"/>
  <c r="R41" i="30"/>
  <c r="Y41" i="30"/>
  <c r="S41" i="30"/>
  <c r="Z41" i="30"/>
  <c r="AG41" i="30"/>
  <c r="AF41" i="30"/>
  <c r="AM41" i="30"/>
  <c r="AD41" i="30"/>
  <c r="AC41" i="30"/>
  <c r="X41" i="30"/>
  <c r="AE41" i="30"/>
  <c r="Q41" i="30"/>
  <c r="N41" i="30"/>
  <c r="M41" i="30"/>
  <c r="P41" i="30"/>
  <c r="U41" i="30"/>
  <c r="W41" i="30"/>
  <c r="AJ41" i="30"/>
  <c r="AI41" i="30"/>
  <c r="AB41" i="30"/>
  <c r="V41" i="30"/>
  <c r="AO41" i="30"/>
  <c r="AP41" i="30"/>
  <c r="AQ41" i="30"/>
  <c r="AR41" i="30"/>
  <c r="AS41" i="30"/>
  <c r="W39" i="30"/>
  <c r="V39" i="30"/>
  <c r="AC39" i="30"/>
  <c r="AB39" i="30"/>
  <c r="AI39" i="30"/>
  <c r="AH39" i="30"/>
  <c r="AG39" i="30"/>
  <c r="P39" i="30"/>
  <c r="AM39" i="30"/>
  <c r="M39" i="30"/>
  <c r="O39" i="30"/>
  <c r="N39" i="30"/>
  <c r="U39" i="30"/>
  <c r="T39" i="30"/>
  <c r="AA39" i="30"/>
  <c r="Z39" i="30"/>
  <c r="Y39" i="30"/>
  <c r="AN39" i="30"/>
  <c r="AL39" i="30"/>
  <c r="S39" i="30"/>
  <c r="AE39" i="30"/>
  <c r="AJ39" i="30"/>
  <c r="X39" i="30"/>
  <c r="R39" i="30"/>
  <c r="AK39" i="30"/>
  <c r="AF39" i="30"/>
  <c r="AD39" i="30"/>
  <c r="Q39" i="30"/>
  <c r="AO39" i="30"/>
  <c r="AP39" i="30"/>
  <c r="AQ39" i="30"/>
  <c r="V23" i="30"/>
  <c r="S23" i="30"/>
  <c r="Q23" i="30"/>
  <c r="O23" i="30"/>
  <c r="W23" i="30"/>
  <c r="N23" i="30"/>
  <c r="T23" i="30"/>
  <c r="Z23" i="30"/>
  <c r="U23" i="30"/>
  <c r="AA23" i="30"/>
  <c r="P23" i="30"/>
  <c r="Y23" i="30"/>
  <c r="X23" i="30"/>
  <c r="M23" i="30"/>
  <c r="R23" i="30"/>
  <c r="R15" i="30"/>
  <c r="M15" i="30"/>
  <c r="O15" i="30"/>
  <c r="P15" i="30"/>
  <c r="Q15" i="30"/>
  <c r="S15" i="30"/>
  <c r="N15" i="30"/>
  <c r="Q13" i="30"/>
  <c r="M13" i="30"/>
  <c r="P13" i="30"/>
  <c r="O13" i="30"/>
  <c r="N13" i="30"/>
  <c r="P14" i="30"/>
  <c r="N14" i="30"/>
  <c r="M14" i="30"/>
  <c r="Q14" i="30"/>
  <c r="O14" i="30"/>
  <c r="R14" i="30"/>
  <c r="AE27" i="30"/>
  <c r="V27" i="30"/>
  <c r="AB27" i="30"/>
  <c r="O27" i="30"/>
  <c r="W27" i="30"/>
  <c r="N27" i="30"/>
  <c r="AC27" i="30"/>
  <c r="T27" i="30"/>
  <c r="Z27" i="30"/>
  <c r="U27" i="30"/>
  <c r="AD27" i="30"/>
  <c r="S27" i="30"/>
  <c r="P27" i="30"/>
  <c r="M27" i="30"/>
  <c r="R27" i="30"/>
  <c r="Y27" i="30"/>
  <c r="Q27" i="30"/>
  <c r="AA27" i="30"/>
  <c r="X27" i="30"/>
  <c r="AM51" i="30"/>
  <c r="AL51" i="30"/>
  <c r="M51" i="30"/>
  <c r="S51" i="30"/>
  <c r="R51" i="30"/>
  <c r="Q51" i="30"/>
  <c r="AF51" i="30"/>
  <c r="W51" i="30"/>
  <c r="AB51" i="30"/>
  <c r="AI51" i="30"/>
  <c r="AE51" i="30"/>
  <c r="AD51" i="30"/>
  <c r="AK51" i="30"/>
  <c r="AJ51" i="30"/>
  <c r="X51" i="30"/>
  <c r="V51" i="30"/>
  <c r="AC51" i="30"/>
  <c r="AA51" i="30"/>
  <c r="AN51" i="30"/>
  <c r="O51" i="30"/>
  <c r="N51" i="30"/>
  <c r="AH51" i="30"/>
  <c r="AG51" i="30"/>
  <c r="P51" i="30"/>
  <c r="T51" i="30"/>
  <c r="Z51" i="30"/>
  <c r="Y51" i="30"/>
  <c r="U51" i="30"/>
  <c r="AO51" i="30"/>
  <c r="AP51" i="30"/>
  <c r="AQ51" i="30"/>
  <c r="AR51" i="30"/>
  <c r="AS51" i="30"/>
  <c r="AT51" i="30"/>
  <c r="AU51" i="30"/>
  <c r="AV51" i="30"/>
  <c r="AW51" i="30"/>
  <c r="AX51" i="30"/>
  <c r="AY51" i="30"/>
  <c r="AZ51" i="30"/>
  <c r="BA51" i="30"/>
  <c r="BB51" i="30"/>
  <c r="BC51" i="30"/>
  <c r="AK36" i="30"/>
  <c r="S36" i="30"/>
  <c r="R36" i="30"/>
  <c r="Y36" i="30"/>
  <c r="X36" i="30"/>
  <c r="W36" i="30"/>
  <c r="AD36" i="30"/>
  <c r="AB36" i="30"/>
  <c r="AI36" i="30"/>
  <c r="AC36" i="30"/>
  <c r="AJ36" i="30"/>
  <c r="Q36" i="30"/>
  <c r="P36" i="30"/>
  <c r="O36" i="30"/>
  <c r="V36" i="30"/>
  <c r="U36" i="30"/>
  <c r="AH36" i="30"/>
  <c r="AA36" i="30"/>
  <c r="AF36" i="30"/>
  <c r="AE36" i="30"/>
  <c r="Z36" i="30"/>
  <c r="AM36" i="30"/>
  <c r="N36" i="30"/>
  <c r="AG36" i="30"/>
  <c r="T36" i="30"/>
  <c r="AL36" i="30"/>
  <c r="M36" i="30"/>
  <c r="AN36" i="30"/>
  <c r="AA49" i="30"/>
  <c r="AH49" i="30"/>
  <c r="AN49" i="30"/>
  <c r="O49" i="30"/>
  <c r="AL49" i="30"/>
  <c r="AK49" i="30"/>
  <c r="T49" i="30"/>
  <c r="X49" i="30"/>
  <c r="AE49" i="30"/>
  <c r="S49" i="30"/>
  <c r="Z49" i="30"/>
  <c r="AG49" i="30"/>
  <c r="AF49" i="30"/>
  <c r="AM49" i="30"/>
  <c r="AD49" i="30"/>
  <c r="AC49" i="30"/>
  <c r="R49" i="30"/>
  <c r="Y49" i="30"/>
  <c r="P49" i="30"/>
  <c r="AB49" i="30"/>
  <c r="W49" i="30"/>
  <c r="N49" i="30"/>
  <c r="M49" i="30"/>
  <c r="AI49" i="30"/>
  <c r="AJ49" i="30"/>
  <c r="Q49" i="30"/>
  <c r="V49" i="30"/>
  <c r="U49" i="30"/>
  <c r="AO49" i="30"/>
  <c r="AP49" i="30"/>
  <c r="AQ49" i="30"/>
  <c r="AR49" i="30"/>
  <c r="AS49" i="30"/>
  <c r="AT49" i="30"/>
  <c r="AU49" i="30"/>
  <c r="AV49" i="30"/>
  <c r="AW49" i="30"/>
  <c r="AX49" i="30"/>
  <c r="AY49" i="30"/>
  <c r="AZ49" i="30"/>
  <c r="BA49" i="30"/>
  <c r="R37" i="30"/>
  <c r="Y37" i="30"/>
  <c r="X37" i="30"/>
  <c r="AE37" i="30"/>
  <c r="V37" i="30"/>
  <c r="U37" i="30"/>
  <c r="AJ37" i="30"/>
  <c r="AA37" i="30"/>
  <c r="AN37" i="30"/>
  <c r="AI37" i="30"/>
  <c r="Q37" i="30"/>
  <c r="P37" i="30"/>
  <c r="W37" i="30"/>
  <c r="N37" i="30"/>
  <c r="M37" i="30"/>
  <c r="AB37" i="30"/>
  <c r="AH37" i="30"/>
  <c r="O37" i="30"/>
  <c r="AM37" i="30"/>
  <c r="S37" i="30"/>
  <c r="AF37" i="30"/>
  <c r="AG37" i="30"/>
  <c r="Z37" i="30"/>
  <c r="AL37" i="30"/>
  <c r="AK37" i="30"/>
  <c r="T37" i="30"/>
  <c r="AD37" i="30"/>
  <c r="AC37" i="30"/>
  <c r="AO37" i="30"/>
  <c r="AG34" i="30"/>
  <c r="AF34" i="30"/>
  <c r="AL34" i="30"/>
  <c r="M34" i="30"/>
  <c r="R34" i="30"/>
  <c r="P34" i="30"/>
  <c r="W34" i="30"/>
  <c r="V34" i="30"/>
  <c r="Y34" i="30"/>
  <c r="X34" i="30"/>
  <c r="AE34" i="30"/>
  <c r="AD34" i="30"/>
  <c r="AK34" i="30"/>
  <c r="AJ34" i="30"/>
  <c r="AI34" i="30"/>
  <c r="Q34" i="30"/>
  <c r="AC34" i="30"/>
  <c r="T34" i="30"/>
  <c r="S34" i="30"/>
  <c r="O34" i="30"/>
  <c r="Z34" i="30"/>
  <c r="N34" i="30"/>
  <c r="AH34" i="30"/>
  <c r="U34" i="30"/>
  <c r="AB34" i="30"/>
  <c r="AA34" i="30"/>
  <c r="O11" i="30"/>
  <c r="N11" i="30"/>
  <c r="M11" i="30"/>
  <c r="AK56" i="30"/>
  <c r="T56" i="30"/>
  <c r="AA56" i="30"/>
  <c r="Y56" i="30"/>
  <c r="AN56" i="30"/>
  <c r="O56" i="30"/>
  <c r="V56" i="30"/>
  <c r="AJ56" i="30"/>
  <c r="X56" i="30"/>
  <c r="AE56" i="30"/>
  <c r="AC56" i="30"/>
  <c r="S56" i="30"/>
  <c r="AH56" i="30"/>
  <c r="Q56" i="30"/>
  <c r="AF56" i="30"/>
  <c r="AM56" i="30"/>
  <c r="N56" i="30"/>
  <c r="U56" i="30"/>
  <c r="Z56" i="30"/>
  <c r="AL56" i="30"/>
  <c r="M56" i="30"/>
  <c r="R56" i="30"/>
  <c r="W56" i="30"/>
  <c r="P56" i="30"/>
  <c r="AB56" i="30"/>
  <c r="AG56" i="30"/>
  <c r="AD56" i="30"/>
  <c r="AI56" i="30"/>
  <c r="AO56" i="30"/>
  <c r="AP56" i="30"/>
  <c r="AQ56" i="30"/>
  <c r="AR56" i="30"/>
  <c r="AS56" i="30"/>
  <c r="AT56" i="30"/>
  <c r="AU56" i="30"/>
  <c r="AV56" i="30"/>
  <c r="AW56" i="30"/>
  <c r="AX56" i="30"/>
  <c r="AY56" i="30"/>
  <c r="AZ56" i="30"/>
  <c r="BA56" i="30"/>
  <c r="BB56" i="30"/>
  <c r="BC56" i="30"/>
  <c r="BD56" i="30"/>
  <c r="BE56" i="30"/>
  <c r="BF56" i="30"/>
  <c r="BG56" i="30"/>
  <c r="BH56" i="30"/>
  <c r="Q58" i="30"/>
  <c r="AF58" i="30"/>
  <c r="AM58" i="30"/>
  <c r="N58" i="30"/>
  <c r="AC58" i="30"/>
  <c r="S58" i="30"/>
  <c r="AH58" i="30"/>
  <c r="AB58" i="30"/>
  <c r="R58" i="30"/>
  <c r="X58" i="30"/>
  <c r="AE58" i="30"/>
  <c r="AL58" i="30"/>
  <c r="U58" i="30"/>
  <c r="AJ58" i="30"/>
  <c r="Z58" i="30"/>
  <c r="AG58" i="30"/>
  <c r="P58" i="30"/>
  <c r="W58" i="30"/>
  <c r="AD58" i="30"/>
  <c r="M58" i="30"/>
  <c r="AI58" i="30"/>
  <c r="Y58" i="30"/>
  <c r="V58" i="30"/>
  <c r="AN58" i="30"/>
  <c r="AK58" i="30"/>
  <c r="O58" i="30"/>
  <c r="T58" i="30"/>
  <c r="AA58" i="30"/>
  <c r="AO58" i="30"/>
  <c r="AP58" i="30"/>
  <c r="AQ58" i="30"/>
  <c r="AR58" i="30"/>
  <c r="AS58" i="30"/>
  <c r="AT58" i="30"/>
  <c r="AU58" i="30"/>
  <c r="AV58" i="30"/>
  <c r="AW58" i="30"/>
  <c r="AX58" i="30"/>
  <c r="AY58" i="30"/>
  <c r="AZ58" i="30"/>
  <c r="BA58" i="30"/>
  <c r="BB58" i="30"/>
  <c r="BC58" i="30"/>
  <c r="BD58" i="30"/>
  <c r="BE58" i="30"/>
  <c r="BF58" i="30"/>
  <c r="BG58" i="30"/>
  <c r="BH58" i="30"/>
  <c r="BI58" i="30"/>
  <c r="BJ58" i="30"/>
  <c r="AK44" i="30"/>
  <c r="S44" i="30"/>
  <c r="R44" i="30"/>
  <c r="Y44" i="30"/>
  <c r="X44" i="30"/>
  <c r="W44" i="30"/>
  <c r="AD44" i="30"/>
  <c r="U44" i="30"/>
  <c r="AH44" i="30"/>
  <c r="AC44" i="30"/>
  <c r="AJ44" i="30"/>
  <c r="Q44" i="30"/>
  <c r="P44" i="30"/>
  <c r="O44" i="30"/>
  <c r="V44" i="30"/>
  <c r="AB44" i="30"/>
  <c r="AI44" i="30"/>
  <c r="M44" i="30"/>
  <c r="Z44" i="30"/>
  <c r="AL44" i="30"/>
  <c r="AF44" i="30"/>
  <c r="AE44" i="30"/>
  <c r="T44" i="30"/>
  <c r="AA44" i="30"/>
  <c r="AN44" i="30"/>
  <c r="AM44" i="30"/>
  <c r="N44" i="30"/>
  <c r="AG44" i="30"/>
  <c r="AO44" i="30"/>
  <c r="AP44" i="30"/>
  <c r="AQ44" i="30"/>
  <c r="AR44" i="30"/>
  <c r="AS44" i="30"/>
  <c r="AT44" i="30"/>
  <c r="AU44" i="30"/>
  <c r="AV44" i="30"/>
  <c r="W47" i="30"/>
  <c r="V47" i="30"/>
  <c r="AC47" i="30"/>
  <c r="AB47" i="30"/>
  <c r="AI47" i="30"/>
  <c r="AH47" i="30"/>
  <c r="AG47" i="30"/>
  <c r="P47" i="30"/>
  <c r="AL47" i="30"/>
  <c r="S47" i="30"/>
  <c r="O47" i="30"/>
  <c r="N47" i="30"/>
  <c r="U47" i="30"/>
  <c r="T47" i="30"/>
  <c r="AA47" i="30"/>
  <c r="Z47" i="30"/>
  <c r="Y47" i="30"/>
  <c r="AN47" i="30"/>
  <c r="AM47" i="30"/>
  <c r="M47" i="30"/>
  <c r="AD47" i="30"/>
  <c r="X47" i="30"/>
  <c r="AE47" i="30"/>
  <c r="AJ47" i="30"/>
  <c r="R47" i="30"/>
  <c r="Q47" i="30"/>
  <c r="AK47" i="30"/>
  <c r="AF47" i="30"/>
  <c r="AO47" i="30"/>
  <c r="AP47" i="30"/>
  <c r="AQ47" i="30"/>
  <c r="AR47" i="30"/>
  <c r="AS47" i="30"/>
  <c r="AT47" i="30"/>
  <c r="AU47" i="30"/>
  <c r="AV47" i="30"/>
  <c r="AW47" i="30"/>
  <c r="AX47" i="30"/>
  <c r="AY47" i="30"/>
  <c r="Z25" i="30"/>
  <c r="O25" i="30"/>
  <c r="M25" i="30"/>
  <c r="Y25" i="30"/>
  <c r="AA25" i="30"/>
  <c r="R25" i="30"/>
  <c r="X25" i="30"/>
  <c r="V25" i="30"/>
  <c r="S25" i="30"/>
  <c r="P25" i="30"/>
  <c r="Q25" i="30"/>
  <c r="U25" i="30"/>
  <c r="W25" i="30"/>
  <c r="N25" i="30"/>
  <c r="AC25" i="30"/>
  <c r="AB25" i="30"/>
  <c r="T25" i="30"/>
  <c r="C6" i="3" a="1"/>
  <c r="C6" i="3" s="1"/>
  <c r="C8" i="3" s="1" a="1"/>
  <c r="C8" i="3" s="1"/>
  <c r="L26" i="30"/>
  <c r="R45" i="30"/>
  <c r="Y45" i="30"/>
  <c r="X45" i="30"/>
  <c r="AE45" i="30"/>
  <c r="V45" i="30"/>
  <c r="U45" i="30"/>
  <c r="AJ45" i="30"/>
  <c r="AH45" i="30"/>
  <c r="O45" i="30"/>
  <c r="AI45" i="30"/>
  <c r="Q45" i="30"/>
  <c r="P45" i="30"/>
  <c r="W45" i="30"/>
  <c r="N45" i="30"/>
  <c r="M45" i="30"/>
  <c r="AB45" i="30"/>
  <c r="AA45" i="30"/>
  <c r="AN45" i="30"/>
  <c r="AG45" i="30"/>
  <c r="AD45" i="30"/>
  <c r="AC45" i="30"/>
  <c r="AK45" i="30"/>
  <c r="AM45" i="30"/>
  <c r="Z45" i="30"/>
  <c r="S45" i="30"/>
  <c r="AF45" i="30"/>
  <c r="AL45" i="30"/>
  <c r="T45" i="30"/>
  <c r="AO45" i="30"/>
  <c r="AP45" i="30"/>
  <c r="AQ45" i="30"/>
  <c r="AR45" i="30"/>
  <c r="AS45" i="30"/>
  <c r="AT45" i="30"/>
  <c r="AU45" i="30"/>
  <c r="AV45" i="30"/>
  <c r="AW45" i="30"/>
  <c r="R21" i="30"/>
  <c r="X21" i="30"/>
  <c r="O21" i="30"/>
  <c r="V21" i="30"/>
  <c r="Y21" i="30"/>
  <c r="S21" i="30"/>
  <c r="P21" i="30"/>
  <c r="N21" i="30"/>
  <c r="M21" i="30"/>
  <c r="Q21" i="30"/>
  <c r="T21" i="30"/>
  <c r="W21" i="30"/>
  <c r="U21" i="30"/>
  <c r="AM43" i="30"/>
  <c r="AL43" i="30"/>
  <c r="M43" i="30"/>
  <c r="S43" i="30"/>
  <c r="R43" i="30"/>
  <c r="Q43" i="30"/>
  <c r="AF43" i="30"/>
  <c r="V43" i="30"/>
  <c r="AC43" i="30"/>
  <c r="AE43" i="30"/>
  <c r="AD43" i="30"/>
  <c r="AK43" i="30"/>
  <c r="AJ43" i="30"/>
  <c r="X43" i="30"/>
  <c r="W43" i="30"/>
  <c r="AB43" i="30"/>
  <c r="AI43" i="30"/>
  <c r="N43" i="30"/>
  <c r="Z43" i="30"/>
  <c r="Y43" i="30"/>
  <c r="U43" i="30"/>
  <c r="AN43" i="30"/>
  <c r="AH43" i="30"/>
  <c r="P43" i="30"/>
  <c r="O43" i="30"/>
  <c r="T43" i="30"/>
  <c r="AA43" i="30"/>
  <c r="AG43" i="30"/>
  <c r="AO43" i="30"/>
  <c r="AP43" i="30"/>
  <c r="AQ43" i="30"/>
  <c r="AR43" i="30"/>
  <c r="AS43" i="30"/>
  <c r="AT43" i="30"/>
  <c r="AU43" i="30"/>
  <c r="AL52" i="30"/>
  <c r="S52" i="30"/>
  <c r="R52" i="30"/>
  <c r="Y52" i="30"/>
  <c r="X52" i="30"/>
  <c r="W52" i="30"/>
  <c r="AD52" i="30"/>
  <c r="AK52" i="30"/>
  <c r="AB52" i="30"/>
  <c r="AI52" i="30"/>
  <c r="AC52" i="30"/>
  <c r="AJ52" i="30"/>
  <c r="Q52" i="30"/>
  <c r="P52" i="30"/>
  <c r="O52" i="30"/>
  <c r="V52" i="30"/>
  <c r="U52" i="30"/>
  <c r="AH52" i="30"/>
  <c r="T52" i="30"/>
  <c r="AF52" i="30"/>
  <c r="AE52" i="30"/>
  <c r="AA52" i="30"/>
  <c r="AN52" i="30"/>
  <c r="AM52" i="30"/>
  <c r="M52" i="30"/>
  <c r="Z52" i="30"/>
  <c r="AG52" i="30"/>
  <c r="N52" i="30"/>
  <c r="AO52" i="30"/>
  <c r="AP52" i="30"/>
  <c r="AQ52" i="30"/>
  <c r="AR52" i="30"/>
  <c r="AS52" i="30"/>
  <c r="AT52" i="30"/>
  <c r="AU52" i="30"/>
  <c r="AV52" i="30"/>
  <c r="AW52" i="30"/>
  <c r="AX52" i="30"/>
  <c r="AY52" i="30"/>
  <c r="AZ52" i="30"/>
  <c r="BA52" i="30"/>
  <c r="BB52" i="30"/>
  <c r="BC52" i="30"/>
  <c r="BD52" i="30"/>
  <c r="AG50" i="30"/>
  <c r="AN50" i="30"/>
  <c r="O50" i="30"/>
  <c r="AL50" i="30"/>
  <c r="M50" i="30"/>
  <c r="Z50" i="30"/>
  <c r="X50" i="30"/>
  <c r="AE50" i="30"/>
  <c r="Y50" i="30"/>
  <c r="AF50" i="30"/>
  <c r="AM50" i="30"/>
  <c r="AD50" i="30"/>
  <c r="AK50" i="30"/>
  <c r="AJ50" i="30"/>
  <c r="AI50" i="30"/>
  <c r="R50" i="30"/>
  <c r="Q50" i="30"/>
  <c r="V50" i="30"/>
  <c r="AC50" i="30"/>
  <c r="W50" i="30"/>
  <c r="T50" i="30"/>
  <c r="S50" i="30"/>
  <c r="P50" i="30"/>
  <c r="N50" i="30"/>
  <c r="U50" i="30"/>
  <c r="AH50" i="30"/>
  <c r="AB50" i="30"/>
  <c r="AA50" i="30"/>
  <c r="AO50" i="30"/>
  <c r="AP50" i="30"/>
  <c r="AQ50" i="30"/>
  <c r="AR50" i="30"/>
  <c r="AS50" i="30"/>
  <c r="AT50" i="30"/>
  <c r="AU50" i="30"/>
  <c r="AV50" i="30"/>
  <c r="AW50" i="30"/>
  <c r="AX50" i="30"/>
  <c r="AY50" i="30"/>
  <c r="AZ50" i="30"/>
  <c r="BA50" i="30"/>
  <c r="BB50" i="30"/>
  <c r="U40" i="30"/>
  <c r="AB40" i="30"/>
  <c r="AI40" i="30"/>
  <c r="AH40" i="30"/>
  <c r="AN40" i="30"/>
  <c r="AM40" i="30"/>
  <c r="N40" i="30"/>
  <c r="R40" i="30"/>
  <c r="Y40" i="30"/>
  <c r="M40" i="30"/>
  <c r="T40" i="30"/>
  <c r="AA40" i="30"/>
  <c r="Z40" i="30"/>
  <c r="AG40" i="30"/>
  <c r="AF40" i="30"/>
  <c r="AE40" i="30"/>
  <c r="AL40" i="30"/>
  <c r="AK40" i="30"/>
  <c r="S40" i="30"/>
  <c r="V40" i="30"/>
  <c r="AJ40" i="30"/>
  <c r="Q40" i="30"/>
  <c r="P40" i="30"/>
  <c r="O40" i="30"/>
  <c r="AC40" i="30"/>
  <c r="AD40" i="30"/>
  <c r="X40" i="30"/>
  <c r="W40" i="30"/>
  <c r="AO40" i="30"/>
  <c r="AP40" i="30"/>
  <c r="AQ40" i="30"/>
  <c r="AR40" i="30"/>
  <c r="O12" i="30"/>
  <c r="M12" i="30"/>
  <c r="P12" i="30"/>
  <c r="N12" i="30"/>
  <c r="P18" i="30"/>
  <c r="V18" i="30"/>
  <c r="M18" i="30"/>
  <c r="Q18" i="30"/>
  <c r="N18" i="30"/>
  <c r="T18" i="30"/>
  <c r="U18" i="30"/>
  <c r="S18" i="30"/>
  <c r="O18" i="30"/>
  <c r="R18" i="30"/>
  <c r="AM55" i="30"/>
  <c r="N55" i="30"/>
  <c r="U55" i="30"/>
  <c r="AJ55" i="30"/>
  <c r="S55" i="30"/>
  <c r="AH55" i="30"/>
  <c r="X55" i="30"/>
  <c r="W55" i="30"/>
  <c r="AK55" i="30"/>
  <c r="T55" i="30"/>
  <c r="AN55" i="30"/>
  <c r="AE55" i="30"/>
  <c r="AL55" i="30"/>
  <c r="M55" i="30"/>
  <c r="AB55" i="30"/>
  <c r="Z55" i="30"/>
  <c r="AG55" i="30"/>
  <c r="P55" i="30"/>
  <c r="AD55" i="30"/>
  <c r="AI55" i="30"/>
  <c r="R55" i="30"/>
  <c r="Y55" i="30"/>
  <c r="V55" i="30"/>
  <c r="AA55" i="30"/>
  <c r="AC55" i="30"/>
  <c r="O55" i="30"/>
  <c r="Q55" i="30"/>
  <c r="AF55" i="30"/>
  <c r="AO55" i="30"/>
  <c r="AP55" i="30"/>
  <c r="AQ55" i="30"/>
  <c r="AR55" i="30"/>
  <c r="AS55" i="30"/>
  <c r="AT55" i="30"/>
  <c r="AU55" i="30"/>
  <c r="AV55" i="30"/>
  <c r="AW55" i="30"/>
  <c r="AX55" i="30"/>
  <c r="AY55" i="30"/>
  <c r="AZ55" i="30"/>
  <c r="BA55" i="30"/>
  <c r="BB55" i="30"/>
  <c r="BC55" i="30"/>
  <c r="BD55" i="30"/>
  <c r="BE55" i="30"/>
  <c r="BF55" i="30"/>
  <c r="BG55" i="30"/>
  <c r="Z57" i="30"/>
  <c r="AG57" i="30"/>
  <c r="P57" i="30"/>
  <c r="AE57" i="30"/>
  <c r="AL57" i="30"/>
  <c r="M57" i="30"/>
  <c r="AB57" i="30"/>
  <c r="AA57" i="30"/>
  <c r="Q57" i="30"/>
  <c r="AF57" i="30"/>
  <c r="O57" i="30"/>
  <c r="AI57" i="30"/>
  <c r="R57" i="30"/>
  <c r="Y57" i="30"/>
  <c r="AN57" i="30"/>
  <c r="W57" i="30"/>
  <c r="AD57" i="30"/>
  <c r="AK57" i="30"/>
  <c r="T57" i="30"/>
  <c r="V57" i="30"/>
  <c r="AC57" i="30"/>
  <c r="AH57" i="30"/>
  <c r="AM57" i="30"/>
  <c r="AJ57" i="30"/>
  <c r="S57" i="30"/>
  <c r="N57" i="30"/>
  <c r="X57" i="30"/>
  <c r="U57" i="30"/>
  <c r="AO57" i="30"/>
  <c r="AP57" i="30"/>
  <c r="AQ57" i="30"/>
  <c r="AR57" i="30"/>
  <c r="AS57" i="30"/>
  <c r="AT57" i="30"/>
  <c r="AU57" i="30"/>
  <c r="AV57" i="30"/>
  <c r="AW57" i="30"/>
  <c r="AX57" i="30"/>
  <c r="AY57" i="30"/>
  <c r="AZ57" i="30"/>
  <c r="BA57" i="30"/>
  <c r="BB57" i="30"/>
  <c r="BC57" i="30"/>
  <c r="BD57" i="30"/>
  <c r="BE57" i="30"/>
  <c r="BF57" i="30"/>
  <c r="BG57" i="30"/>
  <c r="BH57" i="30"/>
  <c r="BI57" i="30"/>
  <c r="AG42" i="30"/>
  <c r="AN42" i="30"/>
  <c r="O42" i="30"/>
  <c r="AL42" i="30"/>
  <c r="M42" i="30"/>
  <c r="Z42" i="30"/>
  <c r="Q42" i="30"/>
  <c r="V42" i="30"/>
  <c r="AC42" i="30"/>
  <c r="Y42" i="30"/>
  <c r="AF42" i="30"/>
  <c r="AM42" i="30"/>
  <c r="AD42" i="30"/>
  <c r="AK42" i="30"/>
  <c r="AJ42" i="30"/>
  <c r="AI42" i="30"/>
  <c r="R42" i="30"/>
  <c r="X42" i="30"/>
  <c r="AE42" i="30"/>
  <c r="U42" i="30"/>
  <c r="AH42" i="30"/>
  <c r="P42" i="30"/>
  <c r="AB42" i="30"/>
  <c r="AA42" i="30"/>
  <c r="N42" i="30"/>
  <c r="T42" i="30"/>
  <c r="S42" i="30"/>
  <c r="W42" i="30"/>
  <c r="AO42" i="30"/>
  <c r="AP42" i="30"/>
  <c r="AQ42" i="30"/>
  <c r="AR42" i="30"/>
  <c r="AS42" i="30"/>
  <c r="AT42" i="30"/>
  <c r="N10" i="30"/>
  <c r="M10" i="30"/>
  <c r="U48" i="30"/>
  <c r="AB48" i="30"/>
  <c r="AI48" i="30"/>
  <c r="AH48" i="30"/>
  <c r="AN48" i="30"/>
  <c r="AM48" i="30"/>
  <c r="N48" i="30"/>
  <c r="AK48" i="30"/>
  <c r="S48" i="30"/>
  <c r="M48" i="30"/>
  <c r="T48" i="30"/>
  <c r="AA48" i="30"/>
  <c r="Z48" i="30"/>
  <c r="AG48" i="30"/>
  <c r="AF48" i="30"/>
  <c r="AE48" i="30"/>
  <c r="AL48" i="30"/>
  <c r="R48" i="30"/>
  <c r="Y48" i="30"/>
  <c r="AC48" i="30"/>
  <c r="P48" i="30"/>
  <c r="O48" i="30"/>
  <c r="V48" i="30"/>
  <c r="Q48" i="30"/>
  <c r="X48" i="30"/>
  <c r="W48" i="30"/>
  <c r="AD48" i="30"/>
  <c r="AJ48" i="30"/>
  <c r="AO48" i="30"/>
  <c r="AP48" i="30"/>
  <c r="AQ48" i="30"/>
  <c r="AR48" i="30"/>
  <c r="AS48" i="30"/>
  <c r="AT48" i="30"/>
  <c r="AU48" i="30"/>
  <c r="AV48" i="30"/>
  <c r="AW48" i="30"/>
  <c r="AX48" i="30"/>
  <c r="AY48" i="30"/>
  <c r="AZ48" i="30"/>
  <c r="AM35" i="30"/>
  <c r="AL35" i="30"/>
  <c r="M35" i="30"/>
  <c r="S35" i="30"/>
  <c r="R35" i="30"/>
  <c r="Q35" i="30"/>
  <c r="X35" i="30"/>
  <c r="W35" i="30"/>
  <c r="AB35" i="30"/>
  <c r="AI35" i="30"/>
  <c r="AE35" i="30"/>
  <c r="AD35" i="30"/>
  <c r="AK35" i="30"/>
  <c r="AJ35" i="30"/>
  <c r="P35" i="30"/>
  <c r="V35" i="30"/>
  <c r="AC35" i="30"/>
  <c r="O35" i="30"/>
  <c r="T35" i="30"/>
  <c r="AF35" i="30"/>
  <c r="Z35" i="30"/>
  <c r="Y35" i="30"/>
  <c r="N35" i="30"/>
  <c r="U35" i="30"/>
  <c r="AH35" i="30"/>
  <c r="AG35" i="30"/>
  <c r="AA35" i="30"/>
  <c r="Q38" i="30"/>
  <c r="X38" i="30"/>
  <c r="AE38" i="30"/>
  <c r="V38" i="30"/>
  <c r="AC38" i="30"/>
  <c r="AB38" i="30"/>
  <c r="AA38" i="30"/>
  <c r="AN38" i="30"/>
  <c r="M38" i="30"/>
  <c r="P38" i="30"/>
  <c r="W38" i="30"/>
  <c r="N38" i="30"/>
  <c r="U38" i="30"/>
  <c r="T38" i="30"/>
  <c r="S38" i="30"/>
  <c r="AH38" i="30"/>
  <c r="AG38" i="30"/>
  <c r="O38" i="30"/>
  <c r="AL38" i="30"/>
  <c r="AF38" i="30"/>
  <c r="AJ38" i="30"/>
  <c r="AI38" i="30"/>
  <c r="R38" i="30"/>
  <c r="AK38" i="30"/>
  <c r="Y38" i="30"/>
  <c r="AD38" i="30"/>
  <c r="AM38" i="30"/>
  <c r="Z38" i="30"/>
  <c r="AO38" i="30"/>
  <c r="AP38" i="30"/>
  <c r="M24" i="30"/>
  <c r="AA24" i="30"/>
  <c r="R24" i="30"/>
  <c r="P24" i="30"/>
  <c r="V24" i="30"/>
  <c r="AB24" i="30"/>
  <c r="S24" i="30"/>
  <c r="Y24" i="30"/>
  <c r="W24" i="30"/>
  <c r="N24" i="30"/>
  <c r="X24" i="30"/>
  <c r="Z24" i="30"/>
  <c r="Q24" i="30"/>
  <c r="O24" i="30"/>
  <c r="T24" i="30"/>
  <c r="U24" i="30"/>
  <c r="AA33" i="30"/>
  <c r="Z33" i="30"/>
  <c r="AG33" i="30"/>
  <c r="AF33" i="30"/>
  <c r="AD33" i="30"/>
  <c r="AK33" i="30"/>
  <c r="W33" i="30"/>
  <c r="S33" i="30"/>
  <c r="R33" i="30"/>
  <c r="Y33" i="30"/>
  <c r="X33" i="30"/>
  <c r="AE33" i="30"/>
  <c r="V33" i="30"/>
  <c r="AC33" i="30"/>
  <c r="AJ33" i="30"/>
  <c r="Q33" i="30"/>
  <c r="P33" i="30"/>
  <c r="AH33" i="30"/>
  <c r="O33" i="30"/>
  <c r="T33" i="30"/>
  <c r="AI33" i="30"/>
  <c r="N33" i="30"/>
  <c r="U33" i="30"/>
  <c r="M33" i="30"/>
  <c r="AB33" i="30"/>
  <c r="S29" i="30"/>
  <c r="R29" i="30"/>
  <c r="AG29" i="30"/>
  <c r="X29" i="30"/>
  <c r="V29" i="30"/>
  <c r="AC29" i="30"/>
  <c r="Q29" i="30"/>
  <c r="Y29" i="30"/>
  <c r="P29" i="30"/>
  <c r="AE29" i="30"/>
  <c r="N29" i="30"/>
  <c r="U29" i="30"/>
  <c r="AB29" i="30"/>
  <c r="AA29" i="30"/>
  <c r="AF29" i="30"/>
  <c r="W29" i="30"/>
  <c r="T29" i="30"/>
  <c r="O29" i="30"/>
  <c r="AD29" i="30"/>
  <c r="Z29" i="30"/>
  <c r="M29" i="30"/>
  <c r="S20" i="30"/>
  <c r="W20" i="30"/>
  <c r="N20" i="30"/>
  <c r="T20" i="30"/>
  <c r="Q20" i="30"/>
  <c r="O20" i="30"/>
  <c r="U20" i="30"/>
  <c r="R20" i="30"/>
  <c r="P20" i="30"/>
  <c r="V20" i="30"/>
  <c r="M20" i="30"/>
  <c r="X20" i="30"/>
  <c r="M16" i="30"/>
  <c r="N16" i="30"/>
  <c r="S16" i="30"/>
  <c r="T16" i="30"/>
  <c r="P16" i="30"/>
  <c r="O16" i="30"/>
  <c r="Q16" i="30"/>
  <c r="R16" i="30"/>
  <c r="M31" i="30"/>
  <c r="AA31" i="30"/>
  <c r="R31" i="30"/>
  <c r="Y31" i="30"/>
  <c r="X31" i="30"/>
  <c r="V31" i="30"/>
  <c r="AC31" i="30"/>
  <c r="AB31" i="30"/>
  <c r="AE31" i="30"/>
  <c r="AD31" i="30"/>
  <c r="S31" i="30"/>
  <c r="Q31" i="30"/>
  <c r="P31" i="30"/>
  <c r="W31" i="30"/>
  <c r="U31" i="30"/>
  <c r="Z31" i="30"/>
  <c r="AG31" i="30"/>
  <c r="N31" i="30"/>
  <c r="AI31" i="30"/>
  <c r="O31" i="30"/>
  <c r="AH31" i="30"/>
  <c r="AF31" i="30"/>
  <c r="T31" i="30"/>
  <c r="AG54" i="30"/>
  <c r="P54" i="30"/>
  <c r="W54" i="30"/>
  <c r="AD54" i="30"/>
  <c r="M54" i="30"/>
  <c r="AB54" i="30"/>
  <c r="AI54" i="30"/>
  <c r="R54" i="30"/>
  <c r="AF54" i="30"/>
  <c r="AC54" i="30"/>
  <c r="S54" i="30"/>
  <c r="Y54" i="30"/>
  <c r="AN54" i="30"/>
  <c r="O54" i="30"/>
  <c r="V54" i="30"/>
  <c r="AK54" i="30"/>
  <c r="T54" i="30"/>
  <c r="AA54" i="30"/>
  <c r="Q54" i="30"/>
  <c r="AM54" i="30"/>
  <c r="N54" i="30"/>
  <c r="AH54" i="30"/>
  <c r="AE54" i="30"/>
  <c r="AJ54" i="30"/>
  <c r="AL54" i="30"/>
  <c r="X54" i="30"/>
  <c r="U54" i="30"/>
  <c r="Z54" i="30"/>
  <c r="AO54" i="30"/>
  <c r="AP54" i="30"/>
  <c r="AQ54" i="30"/>
  <c r="AR54" i="30"/>
  <c r="AS54" i="30"/>
  <c r="AT54" i="30"/>
  <c r="AU54" i="30"/>
  <c r="AV54" i="30"/>
  <c r="AW54" i="30"/>
  <c r="AX54" i="30"/>
  <c r="AY54" i="30"/>
  <c r="AZ54" i="30"/>
  <c r="BA54" i="30"/>
  <c r="BB54" i="30"/>
  <c r="BC54" i="30"/>
  <c r="BD54" i="30"/>
  <c r="BE54" i="30"/>
  <c r="BF54" i="30"/>
  <c r="K9" i="30"/>
  <c r="M7" i="30"/>
  <c r="C12" i="3" l="1" a="1"/>
  <c r="C12" i="3" s="1"/>
  <c r="C14" i="3" a="1"/>
  <c r="C14" i="3" s="1"/>
  <c r="K56" i="30"/>
  <c r="BH7" i="30"/>
  <c r="K48" i="30"/>
  <c r="AZ7" i="30"/>
  <c r="K11" i="30"/>
  <c r="O7" i="30"/>
  <c r="K23" i="30"/>
  <c r="AA7" i="30"/>
  <c r="K34" i="30"/>
  <c r="AL7" i="30"/>
  <c r="K44" i="30"/>
  <c r="AV7" i="30"/>
  <c r="C11" i="3" a="1"/>
  <c r="C11" i="3" s="1"/>
  <c r="K47" i="30"/>
  <c r="AY7" i="30"/>
  <c r="K32" i="30"/>
  <c r="AJ7" i="30"/>
  <c r="K28" i="30"/>
  <c r="AF7" i="30"/>
  <c r="K42" i="30"/>
  <c r="AT7" i="30"/>
  <c r="K52" i="30"/>
  <c r="BD7" i="30"/>
  <c r="K29" i="30"/>
  <c r="AG7" i="30"/>
  <c r="K51" i="30"/>
  <c r="BC7" i="30"/>
  <c r="K18" i="30"/>
  <c r="V7" i="30"/>
  <c r="K22" i="30"/>
  <c r="Z7" i="30"/>
  <c r="K45" i="30"/>
  <c r="AW7" i="30"/>
  <c r="K49" i="30"/>
  <c r="BA7" i="30"/>
  <c r="K30" i="30"/>
  <c r="AH7" i="30"/>
  <c r="K13" i="30"/>
  <c r="Q7" i="30"/>
  <c r="C13" i="3" a="1"/>
  <c r="C13" i="3" s="1"/>
  <c r="K40" i="30"/>
  <c r="AR7" i="30"/>
  <c r="K53" i="30"/>
  <c r="BE7" i="30"/>
  <c r="K26" i="30"/>
  <c r="AD7" i="30"/>
  <c r="K14" i="30"/>
  <c r="R7" i="30"/>
  <c r="K58" i="30"/>
  <c r="BJ7" i="30"/>
  <c r="K25" i="30"/>
  <c r="AC7" i="30"/>
  <c r="K55" i="30"/>
  <c r="BG7" i="30"/>
  <c r="K38" i="30"/>
  <c r="AP7" i="30"/>
  <c r="K10" i="30"/>
  <c r="N7" i="30"/>
  <c r="K31" i="30"/>
  <c r="AI7" i="30"/>
  <c r="K21" i="30"/>
  <c r="Y7" i="30"/>
  <c r="K36" i="30"/>
  <c r="AN7" i="30"/>
  <c r="K27" i="30"/>
  <c r="AE7" i="30"/>
  <c r="K15" i="30"/>
  <c r="S7" i="30"/>
  <c r="K12" i="30"/>
  <c r="P7" i="30"/>
  <c r="K35" i="30"/>
  <c r="AM7" i="30"/>
  <c r="K46" i="30"/>
  <c r="AX7" i="30"/>
  <c r="K19" i="30"/>
  <c r="W7" i="30"/>
  <c r="K57" i="30"/>
  <c r="BI7" i="30"/>
  <c r="K20" i="30"/>
  <c r="X7" i="30"/>
  <c r="K50" i="30"/>
  <c r="BB7" i="30"/>
  <c r="K33" i="30"/>
  <c r="AK7" i="30"/>
  <c r="K17" i="30"/>
  <c r="U7" i="30"/>
  <c r="K24" i="30"/>
  <c r="AB7" i="30"/>
  <c r="K16" i="30"/>
  <c r="T7" i="30"/>
  <c r="K37" i="30"/>
  <c r="AO7" i="30"/>
  <c r="K41" i="30"/>
  <c r="AS7" i="30"/>
  <c r="K54" i="30"/>
  <c r="BF7" i="30"/>
  <c r="K43" i="30"/>
  <c r="AU7" i="30"/>
  <c r="K39" i="30"/>
  <c r="AQ7" i="30"/>
  <c r="C10" i="3" a="1"/>
  <c r="C10" i="3" s="1"/>
  <c r="C7" i="3" a="1"/>
  <c r="C7" i="3" s="1"/>
  <c r="C9" i="3" s="1"/>
  <c r="Q26" i="30"/>
  <c r="W26" i="30"/>
  <c r="N26" i="30"/>
  <c r="AC26" i="30"/>
  <c r="T26" i="30"/>
  <c r="AA26" i="30"/>
  <c r="Z26" i="30"/>
  <c r="AD26" i="30"/>
  <c r="O26" i="30"/>
  <c r="U26" i="30"/>
  <c r="S26" i="30"/>
  <c r="R26" i="30"/>
  <c r="X26" i="30"/>
  <c r="Y26" i="30"/>
  <c r="V26" i="30"/>
  <c r="AB26" i="30"/>
  <c r="P26" i="30"/>
  <c r="M26" i="30"/>
</calcChain>
</file>

<file path=xl/comments1.xml><?xml version="1.0" encoding="utf-8"?>
<comments xmlns="http://schemas.openxmlformats.org/spreadsheetml/2006/main">
  <authors>
    <author>Pablo Abbate</author>
  </authors>
  <commentList>
    <comment ref="C5" authorId="0" shapeId="0">
      <text>
        <r>
          <rPr>
            <b/>
            <sz val="9"/>
            <color indexed="81"/>
            <rFont val="Tahoma"/>
            <family val="2"/>
          </rPr>
          <t>Pablo Abbate:</t>
        </r>
        <r>
          <rPr>
            <sz val="9"/>
            <color indexed="81"/>
            <rFont val="Tahoma"/>
            <family val="2"/>
          </rPr>
          <t xml:space="preserve">
Compleatar en esta columna los nombres de los cultivares</t>
        </r>
      </text>
    </comment>
    <comment ref="K5" authorId="0" shapeId="0">
      <text>
        <r>
          <rPr>
            <b/>
            <sz val="9"/>
            <color indexed="81"/>
            <rFont val="Tahoma"/>
            <family val="2"/>
          </rPr>
          <t>Pablo Abbate:</t>
        </r>
        <r>
          <rPr>
            <sz val="9"/>
            <color indexed="81"/>
            <rFont val="Tahoma"/>
            <family val="2"/>
          </rPr>
          <t xml:space="preserve">
Compleatar en esta columna los nombres de los cultivares</t>
        </r>
      </text>
    </comment>
    <comment ref="C60" authorId="0" shapeId="0">
      <text>
        <r>
          <rPr>
            <b/>
            <sz val="9"/>
            <color indexed="81"/>
            <rFont val="Tahoma"/>
            <family val="2"/>
          </rPr>
          <t>Pablo Abbate:</t>
        </r>
        <r>
          <rPr>
            <sz val="9"/>
            <color indexed="81"/>
            <rFont val="Tahoma"/>
            <family val="2"/>
          </rPr>
          <t xml:space="preserve">
Compleatar en esta columna los nombres de los cultivares</t>
        </r>
      </text>
    </comment>
    <comment ref="K60" authorId="0" shapeId="0">
      <text>
        <r>
          <rPr>
            <b/>
            <sz val="9"/>
            <color indexed="81"/>
            <rFont val="Tahoma"/>
            <family val="2"/>
          </rPr>
          <t>Pablo Abbate:</t>
        </r>
        <r>
          <rPr>
            <sz val="9"/>
            <color indexed="81"/>
            <rFont val="Tahoma"/>
            <family val="2"/>
          </rPr>
          <t xml:space="preserve">
Compleatar en esta columna los nombres de los cultivares</t>
        </r>
      </text>
    </comment>
    <comment ref="C115" authorId="0" shapeId="0">
      <text>
        <r>
          <rPr>
            <b/>
            <sz val="9"/>
            <color indexed="81"/>
            <rFont val="Tahoma"/>
            <family val="2"/>
          </rPr>
          <t>Pablo Abbate:</t>
        </r>
        <r>
          <rPr>
            <sz val="9"/>
            <color indexed="81"/>
            <rFont val="Tahoma"/>
            <family val="2"/>
          </rPr>
          <t xml:space="preserve">
Compleatar en esta columna los nombres de los cultivares</t>
        </r>
      </text>
    </comment>
    <comment ref="K115" authorId="0" shapeId="0">
      <text>
        <r>
          <rPr>
            <b/>
            <sz val="9"/>
            <color indexed="81"/>
            <rFont val="Tahoma"/>
            <family val="2"/>
          </rPr>
          <t>Pablo Abbate:</t>
        </r>
        <r>
          <rPr>
            <sz val="9"/>
            <color indexed="81"/>
            <rFont val="Tahoma"/>
            <family val="2"/>
          </rPr>
          <t xml:space="preserve">
Compleatar en esta columna los nombres de los cultivares</t>
        </r>
      </text>
    </comment>
    <comment ref="C170" authorId="0" shapeId="0">
      <text>
        <r>
          <rPr>
            <b/>
            <sz val="9"/>
            <color indexed="81"/>
            <rFont val="Tahoma"/>
            <family val="2"/>
          </rPr>
          <t>Pablo Abbate:</t>
        </r>
        <r>
          <rPr>
            <sz val="9"/>
            <color indexed="81"/>
            <rFont val="Tahoma"/>
            <family val="2"/>
          </rPr>
          <t xml:space="preserve">
Compleatar en esta columna los nombres de los cultivares</t>
        </r>
      </text>
    </comment>
    <comment ref="K170" authorId="0" shapeId="0">
      <text>
        <r>
          <rPr>
            <b/>
            <sz val="9"/>
            <color indexed="81"/>
            <rFont val="Tahoma"/>
            <family val="2"/>
          </rPr>
          <t>Pablo Abbate:</t>
        </r>
        <r>
          <rPr>
            <sz val="9"/>
            <color indexed="81"/>
            <rFont val="Tahoma"/>
            <family val="2"/>
          </rPr>
          <t xml:space="preserve">
Compleatar en esta columna los nombres de los cultivares</t>
        </r>
      </text>
    </comment>
  </commentList>
</comments>
</file>

<file path=xl/comments2.xml><?xml version="1.0" encoding="utf-8"?>
<comments xmlns="http://schemas.openxmlformats.org/spreadsheetml/2006/main">
  <authors>
    <author>Pablo Abbate</author>
  </authors>
  <commentList>
    <comment ref="EZ27" authorId="0" shapeId="0">
      <text>
        <r>
          <rPr>
            <b/>
            <sz val="9"/>
            <color indexed="81"/>
            <rFont val="Tahoma"/>
            <family val="2"/>
          </rPr>
          <t>Pablo Abbate:</t>
        </r>
        <r>
          <rPr>
            <sz val="9"/>
            <color indexed="81"/>
            <rFont val="Tahoma"/>
            <family val="2"/>
          </rPr>
          <t xml:space="preserve">
Si hay error en los datos de entrada devuelve 0, sino 1.</t>
        </r>
      </text>
    </comment>
    <comment ref="EF58" authorId="0" shapeId="0">
      <text>
        <r>
          <rPr>
            <b/>
            <sz val="9"/>
            <color indexed="81"/>
            <rFont val="Tahoma"/>
            <family val="2"/>
          </rPr>
          <t>Pablo Abbate:</t>
        </r>
        <r>
          <rPr>
            <sz val="9"/>
            <color indexed="81"/>
            <rFont val="Tahoma"/>
            <family val="2"/>
          </rPr>
          <t xml:space="preserve">
Si hay error en los datos de entrada devuelve 0, sino 1.</t>
        </r>
      </text>
    </comment>
    <comment ref="ER58" authorId="0" shapeId="0">
      <text>
        <r>
          <rPr>
            <b/>
            <sz val="9"/>
            <color indexed="81"/>
            <rFont val="Tahoma"/>
            <family val="2"/>
          </rPr>
          <t>Pablo Abbate:</t>
        </r>
        <r>
          <rPr>
            <sz val="9"/>
            <color indexed="81"/>
            <rFont val="Tahoma"/>
            <family val="2"/>
          </rPr>
          <t xml:space="preserve">
Si hay error en los datos de entrada devuelve 0, sino 1.</t>
        </r>
      </text>
    </comment>
    <comment ref="EZ83" authorId="0" shapeId="0">
      <text>
        <r>
          <rPr>
            <b/>
            <sz val="9"/>
            <color indexed="81"/>
            <rFont val="Tahoma"/>
            <family val="2"/>
          </rPr>
          <t>Pablo Abbate:</t>
        </r>
        <r>
          <rPr>
            <sz val="9"/>
            <color indexed="81"/>
            <rFont val="Tahoma"/>
            <family val="2"/>
          </rPr>
          <t xml:space="preserve">
Si hay error en los datos de entrada devuelve 0, sino 1.</t>
        </r>
      </text>
    </comment>
    <comment ref="EF114" authorId="0" shapeId="0">
      <text>
        <r>
          <rPr>
            <b/>
            <sz val="9"/>
            <color indexed="81"/>
            <rFont val="Tahoma"/>
            <family val="2"/>
          </rPr>
          <t>Pablo Abbate:</t>
        </r>
        <r>
          <rPr>
            <sz val="9"/>
            <color indexed="81"/>
            <rFont val="Tahoma"/>
            <family val="2"/>
          </rPr>
          <t xml:space="preserve">
Si hay error en los datos de entrada devuelve 0, sino 1.</t>
        </r>
      </text>
    </comment>
    <comment ref="ER114" authorId="0" shapeId="0">
      <text>
        <r>
          <rPr>
            <b/>
            <sz val="9"/>
            <color indexed="81"/>
            <rFont val="Tahoma"/>
            <family val="2"/>
          </rPr>
          <t>Pablo Abbate:</t>
        </r>
        <r>
          <rPr>
            <sz val="9"/>
            <color indexed="81"/>
            <rFont val="Tahoma"/>
            <family val="2"/>
          </rPr>
          <t xml:space="preserve">
Si hay error en los datos de entrada devuelve 0, sino 1.</t>
        </r>
      </text>
    </comment>
    <comment ref="EZ138" authorId="0" shapeId="0">
      <text>
        <r>
          <rPr>
            <b/>
            <sz val="9"/>
            <color indexed="81"/>
            <rFont val="Tahoma"/>
            <family val="2"/>
          </rPr>
          <t>Pablo Abbate:</t>
        </r>
        <r>
          <rPr>
            <sz val="9"/>
            <color indexed="81"/>
            <rFont val="Tahoma"/>
            <family val="2"/>
          </rPr>
          <t xml:space="preserve">
Si hay error en los datos de entrada devuelve 0, sino 1.</t>
        </r>
      </text>
    </comment>
    <comment ref="EF169" authorId="0" shapeId="0">
      <text>
        <r>
          <rPr>
            <b/>
            <sz val="9"/>
            <color indexed="81"/>
            <rFont val="Tahoma"/>
            <family val="2"/>
          </rPr>
          <t>Pablo Abbate:</t>
        </r>
        <r>
          <rPr>
            <sz val="9"/>
            <color indexed="81"/>
            <rFont val="Tahoma"/>
            <family val="2"/>
          </rPr>
          <t xml:space="preserve">
Si hay error en los datos de entrada devuelve 0, sino 1.</t>
        </r>
      </text>
    </comment>
    <comment ref="ER169" authorId="0" shapeId="0">
      <text>
        <r>
          <rPr>
            <b/>
            <sz val="9"/>
            <color indexed="81"/>
            <rFont val="Tahoma"/>
            <family val="2"/>
          </rPr>
          <t>Pablo Abbate:</t>
        </r>
        <r>
          <rPr>
            <sz val="9"/>
            <color indexed="81"/>
            <rFont val="Tahoma"/>
            <family val="2"/>
          </rPr>
          <t xml:space="preserve">
Si hay error en los datos de entrada devuelve 0, sino 1.</t>
        </r>
      </text>
    </comment>
    <comment ref="EZ193" authorId="0" shapeId="0">
      <text>
        <r>
          <rPr>
            <b/>
            <sz val="9"/>
            <color indexed="81"/>
            <rFont val="Tahoma"/>
            <family val="2"/>
          </rPr>
          <t>Pablo Abbate:</t>
        </r>
        <r>
          <rPr>
            <sz val="9"/>
            <color indexed="81"/>
            <rFont val="Tahoma"/>
            <family val="2"/>
          </rPr>
          <t xml:space="preserve">
Si hay error en los datos de entrada devuelve 0, sino 1.</t>
        </r>
      </text>
    </comment>
    <comment ref="EF224" authorId="0" shapeId="0">
      <text>
        <r>
          <rPr>
            <b/>
            <sz val="9"/>
            <color indexed="81"/>
            <rFont val="Tahoma"/>
            <family val="2"/>
          </rPr>
          <t>Pablo Abbate:</t>
        </r>
        <r>
          <rPr>
            <sz val="9"/>
            <color indexed="81"/>
            <rFont val="Tahoma"/>
            <family val="2"/>
          </rPr>
          <t xml:space="preserve">
Si hay error en los datos de entrada devuelve 0, sino 1.</t>
        </r>
      </text>
    </comment>
    <comment ref="ER224" authorId="0" shapeId="0">
      <text>
        <r>
          <rPr>
            <b/>
            <sz val="9"/>
            <color indexed="81"/>
            <rFont val="Tahoma"/>
            <family val="2"/>
          </rPr>
          <t>Pablo Abbate:</t>
        </r>
        <r>
          <rPr>
            <sz val="9"/>
            <color indexed="81"/>
            <rFont val="Tahoma"/>
            <family val="2"/>
          </rPr>
          <t xml:space="preserve">
Si hay error en los datos de entrada devuelve 0, sino 1.</t>
        </r>
      </text>
    </comment>
  </commentList>
</comments>
</file>

<file path=xl/sharedStrings.xml><?xml version="1.0" encoding="utf-8"?>
<sst xmlns="http://schemas.openxmlformats.org/spreadsheetml/2006/main" count="1317" uniqueCount="371">
  <si>
    <t>Nº de entrada</t>
  </si>
  <si>
    <t>Cultivar</t>
  </si>
  <si>
    <t>Fecha de madurez</t>
  </si>
  <si>
    <t>Llenado de grano</t>
  </si>
  <si>
    <t>Roya de la hoja</t>
  </si>
  <si>
    <t>Roya del tallo</t>
  </si>
  <si>
    <t>Roya estriada</t>
  </si>
  <si>
    <t>Septoriosis de la hoja</t>
  </si>
  <si>
    <t>Mancha amarilla</t>
  </si>
  <si>
    <t>Fusariosis de la espiga</t>
  </si>
  <si>
    <t>Tizón bacteriano</t>
  </si>
  <si>
    <t>Estría bacteriana</t>
  </si>
  <si>
    <t>Plagas</t>
  </si>
  <si>
    <t>Helada</t>
  </si>
  <si>
    <t>Vuelco</t>
  </si>
  <si>
    <t>Desgrane</t>
  </si>
  <si>
    <t>Altura</t>
  </si>
  <si>
    <t xml:space="preserve">Aspecto </t>
  </si>
  <si>
    <t>Peso hectolítrico</t>
  </si>
  <si>
    <t>Peso de 1000 granos</t>
  </si>
  <si>
    <t>Promedio</t>
  </si>
  <si>
    <t>Parcelas</t>
  </si>
  <si>
    <t>Tipo:</t>
  </si>
  <si>
    <t>Subregión:</t>
  </si>
  <si>
    <t>Textura:</t>
  </si>
  <si>
    <t>Macollaje</t>
  </si>
  <si>
    <t>Espigazón</t>
  </si>
  <si>
    <t>Elongación</t>
  </si>
  <si>
    <t>Sequía</t>
  </si>
  <si>
    <t>Altas temperaturas</t>
  </si>
  <si>
    <t>Heladas</t>
  </si>
  <si>
    <t>Severidad: S (severo); M (moderado); L (Leve)</t>
  </si>
  <si>
    <t>Rep. IV</t>
  </si>
  <si>
    <t>Análisis de Varianza</t>
  </si>
  <si>
    <t xml:space="preserve">Fuentes de variación </t>
  </si>
  <si>
    <t>Bloques</t>
  </si>
  <si>
    <t>Error experimental</t>
  </si>
  <si>
    <t>Total</t>
  </si>
  <si>
    <t>Suma de cuadrados</t>
  </si>
  <si>
    <t>Cuadrado medio</t>
  </si>
  <si>
    <t>F</t>
  </si>
  <si>
    <t>Grados de libertad</t>
  </si>
  <si>
    <t>Prueba DMS 0,05%</t>
  </si>
  <si>
    <t>kg/ha</t>
  </si>
  <si>
    <t>Rep I</t>
  </si>
  <si>
    <t>Rep II</t>
  </si>
  <si>
    <t>Rep III</t>
  </si>
  <si>
    <t>Código</t>
  </si>
  <si>
    <t>Valor mínimo</t>
  </si>
  <si>
    <t>Valor máximo</t>
  </si>
  <si>
    <t xml:space="preserve">Mediana </t>
  </si>
  <si>
    <t>N (participantes)</t>
  </si>
  <si>
    <t>Instrucciones</t>
  </si>
  <si>
    <t>Fecha de espigazón</t>
  </si>
  <si>
    <t>Fecha de siembra</t>
  </si>
  <si>
    <t>Oidio</t>
  </si>
  <si>
    <t>Fuentes de variación</t>
  </si>
  <si>
    <t xml:space="preserve">Diferencia </t>
  </si>
  <si>
    <t>Significancia</t>
  </si>
  <si>
    <t>Sin fungicida</t>
  </si>
  <si>
    <t>Con fungicida</t>
  </si>
  <si>
    <t>Grano lechoso</t>
  </si>
  <si>
    <t>Espigas</t>
  </si>
  <si>
    <t>Floración</t>
  </si>
  <si>
    <t>1 - 9 *</t>
  </si>
  <si>
    <t>Hojas secas</t>
  </si>
  <si>
    <t>Indicar el momento de la observación</t>
  </si>
  <si>
    <t>escala de 1 a 9 siendo</t>
  </si>
  <si>
    <t>1 lo mejor</t>
  </si>
  <si>
    <t>Presencia o Ausencia</t>
  </si>
  <si>
    <t>"</t>
  </si>
  <si>
    <t>Adversidades</t>
  </si>
  <si>
    <t>Precosecha</t>
  </si>
  <si>
    <t>Indicar ocurrencia</t>
  </si>
  <si>
    <t>Días Siembra-Espigazón</t>
  </si>
  <si>
    <t>Días Espigazón-Madurez</t>
  </si>
  <si>
    <t>M</t>
  </si>
  <si>
    <t>DATOS ORDENADOS AUTOMÁTICAMENTE POR RENDIMIENTO</t>
  </si>
  <si>
    <t>n.Trat</t>
  </si>
  <si>
    <t>n.Bloq</t>
  </si>
  <si>
    <t>t:</t>
  </si>
  <si>
    <t>r:</t>
  </si>
  <si>
    <t>n:</t>
  </si>
  <si>
    <t>Suma:</t>
  </si>
  <si>
    <t>Media:</t>
  </si>
  <si>
    <t>C:</t>
  </si>
  <si>
    <t>gl(t):</t>
  </si>
  <si>
    <t>gl(r):</t>
  </si>
  <si>
    <t>gl(ee):</t>
  </si>
  <si>
    <t>SSTOT:</t>
  </si>
  <si>
    <t>SSR:</t>
  </si>
  <si>
    <t>SST:</t>
  </si>
  <si>
    <t>SSE:</t>
  </si>
  <si>
    <t>CME:</t>
  </si>
  <si>
    <t>CV%:</t>
  </si>
  <si>
    <t>SEM:</t>
  </si>
  <si>
    <t>SED:</t>
  </si>
  <si>
    <t>MDS:</t>
  </si>
  <si>
    <t>Calculo:</t>
  </si>
  <si>
    <t>P(F)</t>
  </si>
  <si>
    <t>R2:</t>
  </si>
  <si>
    <t>Rendimiento (kg/ha)</t>
  </si>
  <si>
    <t>RTO1SF</t>
  </si>
  <si>
    <t>RTO1CF</t>
  </si>
  <si>
    <t>RTO3SF</t>
  </si>
  <si>
    <t>RTO3CF</t>
  </si>
  <si>
    <t>RTO2CF</t>
  </si>
  <si>
    <t>RTO2SF</t>
  </si>
  <si>
    <t>RTO4SF</t>
  </si>
  <si>
    <t>RTO4CF</t>
  </si>
  <si>
    <t>ANVA CV x F:</t>
  </si>
  <si>
    <t>L:</t>
  </si>
  <si>
    <t>gl(L):</t>
  </si>
  <si>
    <t>SSL:</t>
  </si>
  <si>
    <t>SSR(L):</t>
  </si>
  <si>
    <t>SSLA:</t>
  </si>
  <si>
    <t>gl(LA):</t>
  </si>
  <si>
    <t>Interacción C x F</t>
  </si>
  <si>
    <t>P-Critico</t>
  </si>
  <si>
    <t>Diferencia mínima significativa (MDS), con alfa: 0,05%</t>
  </si>
  <si>
    <t>Localidad:</t>
  </si>
  <si>
    <t>Suelo:</t>
  </si>
  <si>
    <t>SIEMBRA</t>
  </si>
  <si>
    <t>LLUVIAS REGISTRADAS EN EL AÑO</t>
  </si>
  <si>
    <t>CARACTERÍSTICAS DEL SUELO</t>
  </si>
  <si>
    <t>TEMPERATURA REGISTRADAS EN EL AÑO</t>
  </si>
  <si>
    <t>CULTIVO ANTECESOR:</t>
  </si>
  <si>
    <t>FACTORES ABIÓTICOS</t>
  </si>
  <si>
    <t>PLANILLA VERSIÓN MAR-2021</t>
  </si>
  <si>
    <t>Días Siembra-Madurez</t>
  </si>
  <si>
    <t>Ciclo Largo</t>
  </si>
  <si>
    <t>Ciclo Corto</t>
  </si>
  <si>
    <t>Ciclo Corto - intermedio</t>
  </si>
  <si>
    <t>Ciclo Largo - intermedio</t>
  </si>
  <si>
    <t>FECHA DE SIEMBRA Y DE PRINCIPALES ESTADOS FENOLÓGICOS</t>
  </si>
  <si>
    <t>CARACTERISTICAS DE LOS ENSAYOS</t>
  </si>
  <si>
    <t>Ver escalas en nota a pie de página, haciendo click aquí</t>
  </si>
  <si>
    <t>Información adicional</t>
  </si>
  <si>
    <t>Cuando no se diferencian con certeza, indicar como mancha foliar (MF)</t>
  </si>
  <si>
    <t>Momento de observación: en caso de ocurrencia de enfermedades en otros momentos anteriores ó posteriores, indicar fecha y estadío del huésped.</t>
  </si>
  <si>
    <t>* Coeficiente de Variación del ensayo (valores mayores a 15%, invalidan la comparación de medias que no resultan estadísticamente significativas):</t>
  </si>
  <si>
    <t>* R² (indica la proporción de la varianción de los datos que se debió al efecto de los tratamientos, cultivares):</t>
  </si>
  <si>
    <t>Si la diferencias entre dos medias es menor que la MDS, la diferencia es no significativa estadísticamente (ns).</t>
  </si>
  <si>
    <t>Si la diferencias entre dos medias es mayor que la MDS, la diferencia es estadísticamente significativa (s).</t>
  </si>
  <si>
    <t>Ensayo media general:</t>
  </si>
  <si>
    <t>P-crítica</t>
  </si>
  <si>
    <t>Si el test de F para fungicida resultó significativo, significa que el fungicida afectó el rendimiento de los cultivares.</t>
  </si>
  <si>
    <t>MDS1 para comparar fungicida (usar si el efecto de fungicida fue significativo):</t>
  </si>
  <si>
    <t>MDS2 para comparar cultivares  (usar si el efecto de fungicida no fue significativo):</t>
  </si>
  <si>
    <t>MDS3 para comparar cultivares a un mismo nivel de fungicida (usar si el efecto de fungicida no fue significativo):</t>
  </si>
  <si>
    <t>MDS4 para comparar cultivares a distinto nivel de fungicida (usar si el efecto de fungicida no fue significativo):</t>
  </si>
  <si>
    <t>INTERPRETACIÓN DE LOS RESULTADOS DE LA INTERACCIÓN VARIEDAD X FUNGICIDA</t>
  </si>
  <si>
    <t>En tal caso, se pueden comparar cultivares dentro de un mismo nivel de fungicida por medio de la MDS3 y se puede comparar la respuesta entre cultivares por medio de la MDS4.</t>
  </si>
  <si>
    <t>La MDS2 se debería utilizar solamente para comparar cultivares cuando la interacción C x F resultó no significativa.</t>
  </si>
  <si>
    <t>Dado que en la mayoría de las localidades de la RET los tratamientos con y sin fungicida no se aleatorizan entre sí, el efecto de fungicida que se mide por medio de este ANVA incluye otros efectos ambientales fortuitos.</t>
  </si>
  <si>
    <t>En tal caso, las medias de fungicida se pueden comparar por medio de la MDS1, pero habiendo solo dos niveles de fungicida el resultado es obvio.</t>
  </si>
  <si>
    <t>Si el test de F para la interacción C x F resultó significativo, significa que en algunos cultivares el efecto del fungicida fue mayor que en otros.</t>
  </si>
  <si>
    <t>* Para interpretar los resultados, ver nota al pié de página, haciendo click aquí</t>
  </si>
  <si>
    <t>Promedio (Kg/ha)</t>
  </si>
  <si>
    <t>Fechas de siembra y principales estados fenológicos</t>
  </si>
  <si>
    <t>ANVA para comparar cultivares dentro de un mismo nivel de manejo</t>
  </si>
  <si>
    <t>Estadística descriptiva</t>
  </si>
  <si>
    <t>ANÁLISIS DE VARIANZA PARA COMPARAR CULTIVARES, FUNGICIDA Y LA INTERACCIÓN CULTIVAR x FUNGICIDA</t>
  </si>
  <si>
    <t>Para visualizar, cualquier hoja y dentro de éstas planilla, haga doble clic en el Enlace y será dirigido automáticamente a la hoja correspondiente.</t>
  </si>
  <si>
    <t>ANVA para comparar cultivares, fungicida y la interacción cultivar x fungicida</t>
  </si>
  <si>
    <t>Datos generales de los ensayos</t>
  </si>
  <si>
    <t>Comentarios particulares de los ensayos</t>
  </si>
  <si>
    <t>Comportamiento agronómico de los cultivares</t>
  </si>
  <si>
    <t>Enfermedades por cultivar</t>
  </si>
  <si>
    <t>Rendimiento por cultivar</t>
  </si>
  <si>
    <t>COMPORTAMIENTO AGRONÓMICO DE LOS CULTIVARES</t>
  </si>
  <si>
    <t>ENFERMEDADES POR CULTIVAR</t>
  </si>
  <si>
    <t>RENDIMIENTO POR CULTIVAR</t>
  </si>
  <si>
    <t>DATOS GENERALES DE LOS ENSAYOS</t>
  </si>
  <si>
    <t>COMENTARIOS PARTICULARES DE LOS ENSAYOS</t>
  </si>
  <si>
    <t>Para poder trabajar con esta planilla es necesario tener en cuenta ciertos cuidados</t>
  </si>
  <si>
    <t>Al cargar los datos no se debe reemplazar el contenido de ninguna celda (las celdas para entrada de datos están vacías), en particular, las celdas rojas tienen fórmulas que no deben ser modificadas.</t>
  </si>
  <si>
    <t>El resto de los datos se cargan en las hojas cuyo nombre indica el dato a completar.</t>
  </si>
  <si>
    <t>Si se incertan o borran filas o columnas, es muy probable que los análisis estadísticos resulten incorrectos.</t>
  </si>
  <si>
    <t>Lo Nombres de los Cultivares se cargan en la hoja Fechas.</t>
  </si>
  <si>
    <t>Programa original realizado por el Ing. Agr. Alberto Hugo María Ballesteros (2007) con la colaboración del Lic. Ernesto Loponto, el Técnico Benjamín Mazzoli y el Sr. Fernando Barragán.</t>
  </si>
  <si>
    <t>Modificado en mar-2021 por P.E. Abbate.</t>
  </si>
  <si>
    <t>Los datos están ordenados por ciclo de los cultivares (época de siembra) y por aplicación de fungicida.</t>
  </si>
  <si>
    <t>ENLACES A LAS HOJAS DE LA PLANILLA</t>
  </si>
  <si>
    <t>En las hojas de análisis estadísticos no se deben cargar datos.</t>
  </si>
  <si>
    <t>Coordinador/a:</t>
  </si>
  <si>
    <t>Colaborador/a:</t>
  </si>
  <si>
    <t>Diseño estadístico del ensayos:</t>
  </si>
  <si>
    <t>PH:</t>
  </si>
  <si>
    <t>Celdas en este color tiene formulas que no deberían modificarse</t>
  </si>
  <si>
    <t>La planilla utiliza algunos rangos de celdas con nombre que no no deben borrarse.</t>
  </si>
  <si>
    <t>4º ÉPOCA: CICLOS CORTOS SIN FUNGICIDA</t>
  </si>
  <si>
    <t>4º ÉPOCA: CICLOS CORTOS CON FUNGICIDA</t>
  </si>
  <si>
    <t>Para facilitar la identificación de las épocas de siembra y los ciclos de los cultivares correspondientes, se utilizaron los siguientes colores para su encanezado:</t>
  </si>
  <si>
    <t>1º época, ciclos largos</t>
  </si>
  <si>
    <t>2º época, ciclos largos e intermedios</t>
  </si>
  <si>
    <t>3º época, ciclos corto e intermedio</t>
  </si>
  <si>
    <t>4º época, ciclos cortos</t>
  </si>
  <si>
    <t>1º época, ciclos largos sin fungicida</t>
  </si>
  <si>
    <t>2º época, ciclos largos e intermedios sin fungicida</t>
  </si>
  <si>
    <t>3º época, ciclos corto e intermedio sin fungicida</t>
  </si>
  <si>
    <t>4º época, ciclos cortos sin fungicida</t>
  </si>
  <si>
    <t>1º época, ciclos largos con fungicida</t>
  </si>
  <si>
    <t>2º época, ciclos largos e intermedios con fungicida</t>
  </si>
  <si>
    <t>3º época, ciclos corto e intermedio con fungicida</t>
  </si>
  <si>
    <t>4º época, ciclos cortos con fungicida</t>
  </si>
  <si>
    <t>2º ÉPOCA: CICLOS LARGOS E INTERMEDIOS CON FUNG.</t>
  </si>
  <si>
    <t>2º ÉPOCA: CICLOS LARGOS E INTERMEDIOS SIN FUNG.</t>
  </si>
  <si>
    <t>3º ÉPOCA: CICLOS CORTOS E INTERMEDIOS SIN FUNG.</t>
  </si>
  <si>
    <t>3º ÉPOCA: CICLOS CORTOS E INTERMEDIOS CON FUNG.</t>
  </si>
  <si>
    <t>gl(TOT):</t>
  </si>
  <si>
    <t>Datos:</t>
  </si>
  <si>
    <t>Proteina en grano</t>
  </si>
  <si>
    <t>ESCALAS:</t>
  </si>
  <si>
    <t>Puccinia striiformis</t>
  </si>
  <si>
    <t>Oidio sp.</t>
  </si>
  <si>
    <t>Roya de la hoja (anaranjada)</t>
  </si>
  <si>
    <t>Roya estriada (amarilla)</t>
  </si>
  <si>
    <t>Roya del tallo (negra)</t>
  </si>
  <si>
    <t>Puccinia triticina (P. recondita)</t>
  </si>
  <si>
    <t>Puccinia graminis</t>
  </si>
  <si>
    <t>Ustilago tritici</t>
  </si>
  <si>
    <t>Carbón volador</t>
  </si>
  <si>
    <t>Septoriosis de la hoja (Mancha de la hoja)</t>
  </si>
  <si>
    <t>Fusarium sp.</t>
  </si>
  <si>
    <t>Pseudomonas syringae</t>
  </si>
  <si>
    <t>Tizón bacteriano (Bacteriosis de la hoja)</t>
  </si>
  <si>
    <t>Xanthomonas translucens</t>
  </si>
  <si>
    <t>Estría bacteriana (Bacteriosis de la espiga)</t>
  </si>
  <si>
    <t>Zymoseptoria tritici (Septoria tritici) "</t>
  </si>
  <si>
    <t>Drechslera tritici-repentis "</t>
  </si>
  <si>
    <t>ENFERMEDAD</t>
  </si>
  <si>
    <t>PATÓGENO</t>
  </si>
  <si>
    <t>ESCALA</t>
  </si>
  <si>
    <t>MOMENTO DE OBSERVACIÓN</t>
  </si>
  <si>
    <t>Cobb. Mod. *</t>
  </si>
  <si>
    <t>* Cobb Modificada:</t>
  </si>
  <si>
    <t>Doble dígito **</t>
  </si>
  <si>
    <t>** Doble dígito</t>
  </si>
  <si>
    <t>Primer dígito (0-9): es la altura en la planta que alcanza la enfermedad, 1: primera hoja, 9: espiga. Segundo dígito (0-9): porcentaje de tejido afectado por la enfermedad, 0=0%, 3=30%, 9=90%.</t>
  </si>
  <si>
    <t>Severidad porcentual: 1%(=trazas), 5%, 10%, hasta 100%. Reacción: 0= no hay infección visible en las plantas; R= resistente, áreas necróticas con o sin pequeñas pústulas (uredias); MR= moderadamente resistente, se observan pequeñas pústulas rodeadas por áreas necróticas o cloróticas; MS= moderadamente susceptible, se observan pústulas de tamaño mediano sin necrosis; posiblemente rodeadas de clorosis; S= susceptible, se observan grandes pústulas, sin necrosis y poca o ninguna clorosis.</t>
  </si>
  <si>
    <t>Doble dígito ***</t>
  </si>
  <si>
    <t>P o A ****</t>
  </si>
  <si>
    <t>**** P ó A</t>
  </si>
  <si>
    <t>*** Doble dígito</t>
  </si>
  <si>
    <t>En el caso de Fusariosis, el primer dígito (0-9, 0=ausencia) corresponde a la Incidencia (proporción de espigas afectadas) y el segundo dígito (0-9, 0=ausencia) a la Severidad (proporción de espiguillas afectadas por espiga).</t>
  </si>
  <si>
    <t>MANEJO DE LOS ENSAYOS</t>
  </si>
  <si>
    <t>Fungicidas (F)</t>
  </si>
  <si>
    <t>Cultivar (C)</t>
  </si>
  <si>
    <t>Bloque</t>
  </si>
  <si>
    <t>Uso de Fertilizante (Dosis y productos):</t>
  </si>
  <si>
    <t>Uso de riego (en mm):</t>
  </si>
  <si>
    <t>Uso de herbicida (Dosis y productos):</t>
  </si>
  <si>
    <t>Uso de fungicida (Dosis y producto):</t>
  </si>
  <si>
    <t>Uso de insecticida (Dosis y producto):</t>
  </si>
  <si>
    <t>Uso de otros productos (Dosis y producto):</t>
  </si>
  <si>
    <t>Número total cultivares intervinientes:</t>
  </si>
  <si>
    <t>a) Número total de parcelas por ensayo:</t>
  </si>
  <si>
    <t>d) Largo promedio (m):</t>
  </si>
  <si>
    <t>e) Ancho (m):</t>
  </si>
  <si>
    <t>f) Distancia entre hileras (cm):</t>
  </si>
  <si>
    <t>g) Número de hileras:</t>
  </si>
  <si>
    <t>Materia orgánica (%):</t>
  </si>
  <si>
    <t>Densidad semillas/m2:</t>
  </si>
  <si>
    <t>Densidad semillas kg/ha:</t>
  </si>
  <si>
    <t>Sistema: A mano / Maquina / Otro:</t>
  </si>
  <si>
    <t>Enero:</t>
  </si>
  <si>
    <t>Febrero:</t>
  </si>
  <si>
    <t>Marzo:</t>
  </si>
  <si>
    <t>Abril:</t>
  </si>
  <si>
    <t>Mayo:</t>
  </si>
  <si>
    <t>Junio:</t>
  </si>
  <si>
    <t>Julio:</t>
  </si>
  <si>
    <t>Agosto:</t>
  </si>
  <si>
    <t>Setiembre:</t>
  </si>
  <si>
    <t>Octubre:</t>
  </si>
  <si>
    <t>Noviembre:</t>
  </si>
  <si>
    <t>Diciembre:</t>
  </si>
  <si>
    <t>Suma del año:</t>
  </si>
  <si>
    <t>Coef. de variación entre cultivares</t>
  </si>
  <si>
    <t>Desvío estándar entre cultivares</t>
  </si>
  <si>
    <t>Promedio del ensayo</t>
  </si>
  <si>
    <t>Promedio del ensayo:</t>
  </si>
  <si>
    <t>Promedio del ensayo (kg/ha):</t>
  </si>
  <si>
    <t>Desvío estándar entre cultivares (kg/ha):</t>
  </si>
  <si>
    <t>Coef. de variación entre cultivares (%):</t>
  </si>
  <si>
    <t>Rendimiento máximo (kg/ha):</t>
  </si>
  <si>
    <t>Rendimiento mínimo (kg/ha):</t>
  </si>
  <si>
    <t>Mediana (kg/ha):</t>
  </si>
  <si>
    <t xml:space="preserve">A criterio del Comité de Cereales de Invierno, valores del coeficiente de variación del error experimental (CV)
</t>
  </si>
  <si>
    <t>mayores a 15%, invalidan la comparación de medias que no resulten estadísticamente significativas.</t>
  </si>
  <si>
    <t>ANÁLISIS DE VARIANZA PARA COMPARAR CULTIVARES DENTRO DE UN MISMO NIVEL DE MANEJO (fungicida, alta tecnología, etc.)</t>
  </si>
  <si>
    <t>A criterio del Comité de Cereales de Invierno, valores del coeficiente de variación del error experimental (CV) mayores a 15%, invalidan la comparación de medias que no resulten estadísticamente significativas.</t>
  </si>
  <si>
    <t>Coef. de variación del error experimental:</t>
  </si>
  <si>
    <t>ESTADÍSTICA DESCRIPTIVA</t>
  </si>
  <si>
    <t>1° Cuartíl (kg/ha):</t>
  </si>
  <si>
    <t>3° Cuartíl (kg/ha):</t>
  </si>
  <si>
    <t>1° Cuartíl</t>
  </si>
  <si>
    <t>3° Cuartíl</t>
  </si>
  <si>
    <t>Diferencia entre cultivares (ns=no sign.):</t>
  </si>
  <si>
    <t>* Valores de P(F) superiores a la P-crítica en cultivares, invalidan la prueba de la Mínima diferencia significativa (MDS).</t>
  </si>
  <si>
    <t>Mínima diferencia significativa (MDS) para comparar 2 medias:</t>
  </si>
  <si>
    <t>BCA</t>
  </si>
  <si>
    <t>1,4 m</t>
  </si>
  <si>
    <t>20 cm</t>
  </si>
  <si>
    <t>Máquina</t>
  </si>
  <si>
    <t>según protocolo</t>
  </si>
  <si>
    <t>no</t>
  </si>
  <si>
    <t>Fósforo mg.kg-1</t>
  </si>
  <si>
    <t>Potasio meg.100g</t>
  </si>
  <si>
    <t>T°C Media</t>
  </si>
  <si>
    <t>S</t>
  </si>
  <si>
    <t>Ceibo</t>
  </si>
  <si>
    <t>Altura m</t>
  </si>
  <si>
    <t>L</t>
  </si>
  <si>
    <t>Gluten</t>
  </si>
  <si>
    <t>Figueroa, Enrique</t>
  </si>
  <si>
    <t>Mercedes</t>
  </si>
  <si>
    <t>barbecho</t>
  </si>
  <si>
    <t xml:space="preserve">10 kg ha N incorporado en siembra + 75 kg ha N en macollo.+ 100 kg ha FDA+60 kg ha ClK </t>
  </si>
  <si>
    <t>Presiembra 3 l Glifosato, Post: metsulfurón metil +2,4 D</t>
  </si>
  <si>
    <t>3º ÉPOCA: CICLO LARGO SIN FUNGICIDA</t>
  </si>
  <si>
    <t>3º ÉPOCA: CICLO LARGO CON FUNGICIDA</t>
  </si>
  <si>
    <t>Audaz</t>
  </si>
  <si>
    <t>Ñandubay</t>
  </si>
  <si>
    <t>Tordo</t>
  </si>
  <si>
    <t>Hornero</t>
  </si>
  <si>
    <t>Ginko</t>
  </si>
  <si>
    <t>Biointa 1008</t>
  </si>
  <si>
    <t>Argiudol tipico</t>
  </si>
  <si>
    <t xml:space="preserve"> NEA</t>
  </si>
  <si>
    <t>Nitrógeno total %</t>
  </si>
  <si>
    <t>MS INTA 415</t>
  </si>
  <si>
    <t>MS INTA 521</t>
  </si>
  <si>
    <t>MS INTA 817</t>
  </si>
  <si>
    <t>Alerce</t>
  </si>
  <si>
    <t>Aromo</t>
  </si>
  <si>
    <t>LG Zaino</t>
  </si>
  <si>
    <t>LGWA11-0169</t>
  </si>
  <si>
    <t>Baguette 450</t>
  </si>
  <si>
    <t>ACA 603</t>
  </si>
  <si>
    <t>ACA 605</t>
  </si>
  <si>
    <t>ACA 916</t>
  </si>
  <si>
    <t>ACA 920</t>
  </si>
  <si>
    <t>ACA 917</t>
  </si>
  <si>
    <t>ACA 460</t>
  </si>
  <si>
    <t>ACA 921</t>
  </si>
  <si>
    <t>SP 12</t>
  </si>
  <si>
    <t>Exp. Arce</t>
  </si>
  <si>
    <t>Guayabo</t>
  </si>
  <si>
    <t>Clorpirifos</t>
  </si>
  <si>
    <t>Bointa 1006</t>
  </si>
  <si>
    <t>Buck Bravío</t>
  </si>
  <si>
    <t>Buck Saeta</t>
  </si>
  <si>
    <t>Buck Fulgor</t>
  </si>
  <si>
    <t>Buck Mutisia</t>
  </si>
  <si>
    <t>Buck Favorito</t>
  </si>
  <si>
    <t>Klein Prometeo</t>
  </si>
  <si>
    <t>Klein Nutria</t>
  </si>
  <si>
    <t>Klein Potro</t>
  </si>
  <si>
    <t>Klein Valor</t>
  </si>
  <si>
    <t>Buck Favorito II</t>
  </si>
  <si>
    <t>Klein.Potro</t>
  </si>
  <si>
    <t>Buck.Hornero</t>
  </si>
  <si>
    <t>Buck Bravio</t>
  </si>
  <si>
    <t>Biointa 1006</t>
  </si>
  <si>
    <t>LGWA-11-01</t>
  </si>
  <si>
    <t>Ginkgo</t>
  </si>
  <si>
    <t>Buck Hornero</t>
  </si>
  <si>
    <t>LGWA 11-01</t>
  </si>
  <si>
    <t>Dionisio Gomez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</si>
</sst>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0.000%"/>
  </numFmts>
  <fonts count="23" x14ac:knownFonts="1">
    <font>
      <sz val="11"/>
      <name val="Calibri"/>
      <family val="2"/>
      <scheme val="minor"/>
    </font>
    <font>
      <u/>
      <sz val="10"/>
      <color indexed="12"/>
      <name val="Arial"/>
      <family val="2"/>
    </font>
    <font>
      <sz val="10"/>
      <name val="Arial"/>
      <family val="2"/>
      <charset val="1"/>
    </font>
    <font>
      <sz val="10"/>
      <name val="Arial"/>
      <family val="2"/>
    </font>
    <font>
      <sz val="9"/>
      <color indexed="81"/>
      <name val="Tahoma"/>
      <family val="2"/>
    </font>
    <font>
      <b/>
      <sz val="11"/>
      <name val="Calibri"/>
      <family val="2"/>
      <scheme val="minor"/>
    </font>
    <font>
      <sz val="11"/>
      <color indexed="8"/>
      <name val="Calibri"/>
      <family val="2"/>
      <scheme val="minor"/>
    </font>
    <font>
      <u/>
      <sz val="11"/>
      <color indexed="12"/>
      <name val="Calibri"/>
      <family val="2"/>
      <scheme val="minor"/>
    </font>
    <font>
      <sz val="11"/>
      <color theme="5"/>
      <name val="Calibri"/>
      <family val="2"/>
      <scheme val="minor"/>
    </font>
    <font>
      <b/>
      <sz val="11"/>
      <color theme="5"/>
      <name val="Calibri"/>
      <family val="2"/>
      <scheme val="minor"/>
    </font>
    <font>
      <u/>
      <sz val="11"/>
      <color theme="5"/>
      <name val="Calibri"/>
      <family val="2"/>
      <scheme val="minor"/>
    </font>
    <font>
      <u/>
      <sz val="11"/>
      <name val="Calibri"/>
      <family val="2"/>
      <scheme val="minor"/>
    </font>
    <font>
      <sz val="11"/>
      <color rgb="FFC00000"/>
      <name val="Calibri"/>
      <family val="2"/>
      <scheme val="minor"/>
    </font>
    <font>
      <b/>
      <sz val="9"/>
      <color indexed="81"/>
      <name val="Tahoma"/>
      <family val="2"/>
    </font>
    <font>
      <b/>
      <sz val="11"/>
      <color rgb="FFFF0000"/>
      <name val="Calibri"/>
      <family val="2"/>
      <scheme val="minor"/>
    </font>
    <font>
      <u/>
      <sz val="11"/>
      <color rgb="FFC00000"/>
      <name val="Calibri"/>
      <family val="2"/>
      <scheme val="minor"/>
    </font>
    <font>
      <b/>
      <u/>
      <sz val="18"/>
      <color rgb="FFFF0000"/>
      <name val="Calibri"/>
      <family val="2"/>
      <scheme val="minor"/>
    </font>
    <font>
      <b/>
      <sz val="18"/>
      <color rgb="FFFF0000"/>
      <name val="Calibri"/>
      <family val="2"/>
      <scheme val="minor"/>
    </font>
    <font>
      <b/>
      <sz val="12"/>
      <color rgb="FFFF0000"/>
      <name val="Calibri"/>
      <family val="2"/>
      <scheme val="minor"/>
    </font>
    <font>
      <sz val="10"/>
      <name val="Courier New"/>
      <family val="3"/>
    </font>
    <font>
      <sz val="12"/>
      <color theme="1"/>
      <name val="Arial"/>
      <family val="2"/>
    </font>
    <font>
      <sz val="12"/>
      <name val="Arial"/>
      <family val="2"/>
    </font>
    <font>
      <sz val="11"/>
      <color rgb="FFFF0000"/>
      <name val="Calibri"/>
      <family val="2"/>
      <scheme val="minor"/>
    </font>
  </fonts>
  <fills count="12">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indexed="42"/>
        <bgColor indexed="64"/>
      </patternFill>
    </fill>
    <fill>
      <patternFill patternType="solid">
        <fgColor indexed="41"/>
        <bgColor indexed="64"/>
      </patternFill>
    </fill>
    <fill>
      <patternFill patternType="solid">
        <fgColor indexed="51"/>
        <bgColor indexed="64"/>
      </patternFill>
    </fill>
    <fill>
      <patternFill patternType="solid">
        <fgColor indexed="57"/>
        <bgColor indexed="64"/>
      </patternFill>
    </fill>
    <fill>
      <patternFill patternType="solid">
        <fgColor indexed="50"/>
        <bgColor indexed="64"/>
      </patternFill>
    </fill>
    <fill>
      <patternFill patternType="solid">
        <fgColor indexed="49"/>
        <bgColor indexed="64"/>
      </patternFill>
    </fill>
    <fill>
      <patternFill patternType="solid">
        <fgColor rgb="FFFFFF00"/>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4">
    <xf numFmtId="0" fontId="0" fillId="0" borderId="0"/>
    <xf numFmtId="0" fontId="1" fillId="0" borderId="0" applyNumberFormat="0" applyFill="0" applyBorder="0" applyAlignment="0" applyProtection="0">
      <alignment vertical="top"/>
      <protection locked="0"/>
    </xf>
    <xf numFmtId="0" fontId="2" fillId="0" borderId="0"/>
    <xf numFmtId="9" fontId="3" fillId="0" borderId="0" applyFont="0" applyFill="0" applyBorder="0" applyAlignment="0" applyProtection="0"/>
  </cellStyleXfs>
  <cellXfs count="367">
    <xf numFmtId="0" fontId="0" fillId="0" borderId="0" xfId="0"/>
    <xf numFmtId="0" fontId="1" fillId="0" borderId="0" xfId="1" applyAlignment="1" applyProtection="1">
      <protection hidden="1"/>
    </xf>
    <xf numFmtId="0" fontId="1" fillId="0" borderId="0" xfId="1" applyAlignment="1" applyProtection="1">
      <protection locked="0" hidden="1"/>
    </xf>
    <xf numFmtId="0" fontId="0" fillId="0" borderId="0" xfId="0" applyFont="1" applyFill="1" applyBorder="1" applyAlignment="1" applyProtection="1">
      <protection hidden="1"/>
    </xf>
    <xf numFmtId="0" fontId="0" fillId="0" borderId="0" xfId="0" quotePrefix="1" applyFont="1" applyFill="1" applyBorder="1" applyAlignment="1" applyProtection="1">
      <alignment horizontal="left"/>
      <protection hidden="1"/>
    </xf>
    <xf numFmtId="0" fontId="0" fillId="0" borderId="0" xfId="0" applyFont="1" applyFill="1" applyBorder="1" applyAlignment="1" applyProtection="1">
      <alignment horizontal="left"/>
      <protection hidden="1"/>
    </xf>
    <xf numFmtId="0" fontId="0" fillId="0" borderId="0" xfId="0" applyFont="1" applyFill="1" applyBorder="1" applyAlignment="1" applyProtection="1">
      <alignment horizontal="center"/>
      <protection hidden="1"/>
    </xf>
    <xf numFmtId="2" fontId="0" fillId="0" borderId="0" xfId="0" applyNumberFormat="1" applyFont="1" applyFill="1" applyBorder="1" applyAlignment="1" applyProtection="1">
      <alignment horizontal="center"/>
      <protection hidden="1"/>
    </xf>
    <xf numFmtId="2" fontId="0" fillId="0" borderId="0" xfId="0" applyNumberFormat="1" applyFont="1" applyFill="1" applyBorder="1" applyAlignment="1" applyProtection="1">
      <alignment horizontal="left"/>
      <protection hidden="1"/>
    </xf>
    <xf numFmtId="2" fontId="0" fillId="0" borderId="0" xfId="0" applyNumberFormat="1" applyFont="1" applyFill="1" applyBorder="1" applyAlignment="1" applyProtection="1">
      <protection hidden="1"/>
    </xf>
    <xf numFmtId="2" fontId="0" fillId="3" borderId="5" xfId="0" quotePrefix="1" applyNumberFormat="1" applyFont="1" applyFill="1" applyBorder="1" applyAlignment="1" applyProtection="1">
      <alignment horizontal="left"/>
      <protection hidden="1"/>
    </xf>
    <xf numFmtId="2" fontId="0" fillId="3" borderId="9" xfId="0" applyNumberFormat="1" applyFont="1" applyFill="1" applyBorder="1" applyAlignment="1" applyProtection="1">
      <protection hidden="1"/>
    </xf>
    <xf numFmtId="2" fontId="0" fillId="6" borderId="5" xfId="0" quotePrefix="1" applyNumberFormat="1" applyFont="1" applyFill="1" applyBorder="1" applyAlignment="1" applyProtection="1">
      <alignment horizontal="left"/>
      <protection hidden="1"/>
    </xf>
    <xf numFmtId="2" fontId="0" fillId="6" borderId="9" xfId="0" applyNumberFormat="1" applyFont="1" applyFill="1" applyBorder="1" applyAlignment="1" applyProtection="1">
      <protection hidden="1"/>
    </xf>
    <xf numFmtId="2" fontId="0" fillId="6" borderId="6" xfId="0" applyNumberFormat="1" applyFont="1" applyFill="1" applyBorder="1" applyAlignment="1" applyProtection="1">
      <protection hidden="1"/>
    </xf>
    <xf numFmtId="0" fontId="0" fillId="0" borderId="10" xfId="0" applyFont="1" applyFill="1" applyBorder="1" applyAlignment="1" applyProtection="1">
      <alignment vertical="center" wrapText="1"/>
      <protection hidden="1"/>
    </xf>
    <xf numFmtId="0" fontId="0" fillId="0" borderId="13" xfId="0" quotePrefix="1" applyFont="1" applyFill="1" applyBorder="1" applyAlignment="1" applyProtection="1">
      <alignment horizontal="left" vertical="center"/>
      <protection hidden="1"/>
    </xf>
    <xf numFmtId="0" fontId="0" fillId="0" borderId="12" xfId="0" applyFont="1" applyFill="1" applyBorder="1" applyAlignment="1" applyProtection="1">
      <alignment vertical="center"/>
      <protection hidden="1"/>
    </xf>
    <xf numFmtId="0" fontId="0" fillId="0" borderId="9" xfId="0" applyFont="1" applyFill="1" applyBorder="1" applyAlignment="1" applyProtection="1">
      <alignment vertical="center"/>
      <protection hidden="1"/>
    </xf>
    <xf numFmtId="2" fontId="5" fillId="0" borderId="7" xfId="0" applyNumberFormat="1" applyFont="1" applyFill="1" applyBorder="1" applyAlignment="1" applyProtection="1">
      <alignment horizontal="center"/>
      <protection hidden="1"/>
    </xf>
    <xf numFmtId="0" fontId="0" fillId="0" borderId="8" xfId="0" applyFont="1" applyFill="1" applyBorder="1" applyAlignment="1" applyProtection="1">
      <alignment horizontal="center" vertical="center" wrapText="1"/>
      <protection hidden="1"/>
    </xf>
    <xf numFmtId="0" fontId="0" fillId="0" borderId="1" xfId="0" applyFont="1" applyFill="1" applyBorder="1" applyAlignment="1" applyProtection="1">
      <alignment horizontal="center" vertical="center"/>
      <protection hidden="1"/>
    </xf>
    <xf numFmtId="0" fontId="0" fillId="0" borderId="1" xfId="0" applyFont="1" applyFill="1" applyBorder="1" applyAlignment="1" applyProtection="1">
      <alignment horizontal="center" vertical="center" shrinkToFit="1"/>
      <protection hidden="1"/>
    </xf>
    <xf numFmtId="2" fontId="0" fillId="0" borderId="4" xfId="0" applyNumberFormat="1" applyFont="1" applyFill="1" applyBorder="1" applyAlignment="1" applyProtection="1">
      <alignment horizontal="center" vertical="center"/>
      <protection hidden="1"/>
    </xf>
    <xf numFmtId="0" fontId="0" fillId="0" borderId="1" xfId="0" applyFont="1" applyBorder="1" applyAlignment="1" applyProtection="1">
      <protection locked="0"/>
    </xf>
    <xf numFmtId="0" fontId="0" fillId="0" borderId="1" xfId="0" applyFont="1" applyBorder="1" applyAlignment="1" applyProtection="1">
      <alignment horizontal="left"/>
      <protection hidden="1"/>
    </xf>
    <xf numFmtId="1" fontId="0" fillId="0" borderId="1" xfId="0" applyNumberFormat="1" applyFont="1" applyBorder="1" applyAlignment="1" applyProtection="1">
      <alignment horizontal="center"/>
      <protection locked="0"/>
    </xf>
    <xf numFmtId="1" fontId="0" fillId="0" borderId="0" xfId="0" applyNumberFormat="1" applyFont="1" applyAlignment="1" applyProtection="1">
      <protection hidden="1"/>
    </xf>
    <xf numFmtId="0" fontId="0" fillId="0" borderId="0" xfId="0" applyFont="1" applyAlignment="1" applyProtection="1">
      <protection hidden="1"/>
    </xf>
    <xf numFmtId="164" fontId="0" fillId="0" borderId="0" xfId="0" applyNumberFormat="1" applyFont="1" applyBorder="1" applyAlignment="1" applyProtection="1">
      <alignment horizontal="center"/>
      <protection hidden="1"/>
    </xf>
    <xf numFmtId="2" fontId="0" fillId="0" borderId="0" xfId="0" applyNumberFormat="1" applyFont="1" applyBorder="1" applyAlignment="1" applyProtection="1">
      <alignment horizontal="center"/>
      <protection hidden="1"/>
    </xf>
    <xf numFmtId="1" fontId="0" fillId="0" borderId="0" xfId="0" applyNumberFormat="1" applyFont="1" applyBorder="1" applyAlignment="1" applyProtection="1">
      <protection hidden="1"/>
    </xf>
    <xf numFmtId="0" fontId="0" fillId="0" borderId="0" xfId="0" applyFont="1" applyBorder="1" applyAlignment="1" applyProtection="1">
      <protection hidden="1"/>
    </xf>
    <xf numFmtId="1" fontId="0" fillId="0" borderId="0" xfId="0" applyNumberFormat="1" applyFont="1" applyBorder="1" applyAlignment="1" applyProtection="1">
      <alignment horizontal="center"/>
      <protection hidden="1"/>
    </xf>
    <xf numFmtId="1" fontId="6" fillId="0" borderId="1" xfId="0" applyNumberFormat="1" applyFont="1" applyBorder="1" applyAlignment="1" applyProtection="1">
      <alignment horizontal="center"/>
      <protection locked="0"/>
    </xf>
    <xf numFmtId="1" fontId="6" fillId="0" borderId="4" xfId="0" applyNumberFormat="1" applyFont="1" applyBorder="1" applyAlignment="1" applyProtection="1">
      <alignment horizontal="center"/>
      <protection locked="0"/>
    </xf>
    <xf numFmtId="1" fontId="0" fillId="0" borderId="1" xfId="0" applyNumberFormat="1" applyFont="1" applyFill="1" applyBorder="1" applyAlignment="1" applyProtection="1">
      <alignment horizontal="center"/>
      <protection hidden="1"/>
    </xf>
    <xf numFmtId="1" fontId="0" fillId="0" borderId="4" xfId="0" applyNumberFormat="1" applyFont="1" applyFill="1" applyBorder="1" applyAlignment="1" applyProtection="1">
      <alignment horizontal="center"/>
      <protection hidden="1"/>
    </xf>
    <xf numFmtId="0" fontId="5" fillId="0" borderId="0" xfId="0" applyFont="1" applyBorder="1" applyAlignment="1" applyProtection="1">
      <protection hidden="1"/>
    </xf>
    <xf numFmtId="0" fontId="5" fillId="0" borderId="0" xfId="0" applyFont="1" applyFill="1" applyBorder="1" applyAlignment="1" applyProtection="1">
      <alignment horizontal="center"/>
      <protection hidden="1"/>
    </xf>
    <xf numFmtId="2" fontId="0" fillId="0" borderId="0" xfId="0" applyNumberFormat="1" applyFont="1" applyBorder="1" applyAlignment="1" applyProtection="1">
      <protection hidden="1"/>
    </xf>
    <xf numFmtId="0" fontId="0" fillId="0" borderId="0" xfId="0" applyFont="1" applyFill="1" applyAlignment="1" applyProtection="1">
      <protection hidden="1"/>
    </xf>
    <xf numFmtId="2" fontId="0" fillId="2" borderId="1" xfId="0" quotePrefix="1" applyNumberFormat="1" applyFont="1" applyFill="1" applyBorder="1" applyAlignment="1" applyProtection="1">
      <protection hidden="1"/>
    </xf>
    <xf numFmtId="2" fontId="0" fillId="2" borderId="1" xfId="0" applyNumberFormat="1" applyFont="1" applyFill="1" applyBorder="1" applyAlignment="1" applyProtection="1">
      <protection hidden="1"/>
    </xf>
    <xf numFmtId="2" fontId="0" fillId="8" borderId="1" xfId="0" quotePrefix="1" applyNumberFormat="1" applyFont="1" applyFill="1" applyBorder="1" applyAlignment="1" applyProtection="1">
      <protection hidden="1"/>
    </xf>
    <xf numFmtId="2" fontId="0" fillId="8" borderId="1" xfId="0" applyNumberFormat="1" applyFont="1" applyFill="1" applyBorder="1" applyAlignment="1" applyProtection="1">
      <protection hidden="1"/>
    </xf>
    <xf numFmtId="1" fontId="6" fillId="0" borderId="1" xfId="0" applyNumberFormat="1" applyFont="1" applyBorder="1" applyAlignment="1" applyProtection="1">
      <alignment horizontal="center"/>
      <protection hidden="1"/>
    </xf>
    <xf numFmtId="1" fontId="0" fillId="0" borderId="0" xfId="0" applyNumberFormat="1" applyFont="1" applyFill="1" applyBorder="1" applyAlignment="1" applyProtection="1">
      <protection locked="0"/>
    </xf>
    <xf numFmtId="1" fontId="0" fillId="0" borderId="0" xfId="0" applyNumberFormat="1" applyFont="1" applyFill="1" applyBorder="1" applyAlignment="1" applyProtection="1">
      <alignment horizontal="center"/>
      <protection hidden="1"/>
    </xf>
    <xf numFmtId="0" fontId="0" fillId="0" borderId="0" xfId="0" applyFont="1" applyBorder="1" applyAlignment="1" applyProtection="1">
      <alignment horizontal="center"/>
      <protection hidden="1"/>
    </xf>
    <xf numFmtId="2" fontId="0" fillId="0" borderId="0" xfId="0" applyNumberFormat="1" applyFont="1" applyAlignment="1" applyProtection="1">
      <protection hidden="1"/>
    </xf>
    <xf numFmtId="0" fontId="0" fillId="4" borderId="5" xfId="0" applyFont="1" applyFill="1" applyBorder="1" applyAlignment="1" applyProtection="1">
      <alignment horizontal="left"/>
      <protection hidden="1"/>
    </xf>
    <xf numFmtId="0" fontId="0" fillId="4" borderId="9" xfId="0" quotePrefix="1" applyFont="1" applyFill="1" applyBorder="1" applyAlignment="1" applyProtection="1">
      <alignment horizontal="left"/>
      <protection hidden="1"/>
    </xf>
    <xf numFmtId="0" fontId="0" fillId="4" borderId="9" xfId="0" applyFont="1" applyFill="1" applyBorder="1" applyAlignment="1" applyProtection="1">
      <alignment horizontal="left"/>
      <protection hidden="1"/>
    </xf>
    <xf numFmtId="2" fontId="0" fillId="4" borderId="6" xfId="0" applyNumberFormat="1" applyFont="1" applyFill="1" applyBorder="1" applyAlignment="1" applyProtection="1">
      <alignment horizontal="left"/>
      <protection hidden="1"/>
    </xf>
    <xf numFmtId="0" fontId="0" fillId="7" borderId="5" xfId="0" quotePrefix="1" applyFont="1" applyFill="1" applyBorder="1" applyAlignment="1" applyProtection="1">
      <alignment horizontal="left"/>
      <protection hidden="1"/>
    </xf>
    <xf numFmtId="0" fontId="0" fillId="7" borderId="9" xfId="0" applyFont="1" applyFill="1" applyBorder="1" applyAlignment="1" applyProtection="1">
      <alignment horizontal="left"/>
      <protection hidden="1"/>
    </xf>
    <xf numFmtId="2" fontId="0" fillId="7" borderId="6" xfId="0" applyNumberFormat="1" applyFont="1" applyFill="1" applyBorder="1" applyAlignment="1" applyProtection="1">
      <alignment horizontal="left"/>
      <protection hidden="1"/>
    </xf>
    <xf numFmtId="0" fontId="0" fillId="0" borderId="8" xfId="0" applyFont="1" applyFill="1" applyBorder="1" applyAlignment="1" applyProtection="1">
      <alignment horizontal="center" vertical="center"/>
      <protection hidden="1"/>
    </xf>
    <xf numFmtId="2" fontId="0" fillId="0" borderId="0" xfId="0" applyNumberFormat="1" applyFont="1" applyAlignment="1" applyProtection="1">
      <alignment horizontal="center"/>
      <protection hidden="1"/>
    </xf>
    <xf numFmtId="1" fontId="0" fillId="0" borderId="0" xfId="0" applyNumberFormat="1" applyFont="1" applyBorder="1" applyAlignment="1" applyProtection="1">
      <protection locked="0"/>
    </xf>
    <xf numFmtId="0" fontId="0" fillId="5" borderId="5" xfId="0" quotePrefix="1" applyFont="1" applyFill="1" applyBorder="1" applyAlignment="1" applyProtection="1">
      <alignment horizontal="left"/>
      <protection hidden="1"/>
    </xf>
    <xf numFmtId="0" fontId="0" fillId="5" borderId="9" xfId="0" applyFont="1" applyFill="1" applyBorder="1" applyAlignment="1" applyProtection="1">
      <alignment horizontal="center"/>
      <protection hidden="1"/>
    </xf>
    <xf numFmtId="2" fontId="0" fillId="5" borderId="6" xfId="0" applyNumberFormat="1" applyFont="1" applyFill="1" applyBorder="1" applyAlignment="1" applyProtection="1">
      <alignment horizontal="center"/>
      <protection hidden="1"/>
    </xf>
    <xf numFmtId="0" fontId="0" fillId="9" borderId="5" xfId="0" quotePrefix="1" applyFont="1" applyFill="1" applyBorder="1" applyAlignment="1" applyProtection="1">
      <alignment horizontal="left"/>
      <protection hidden="1"/>
    </xf>
    <xf numFmtId="0" fontId="0" fillId="9" borderId="9" xfId="0" applyFont="1" applyFill="1" applyBorder="1" applyAlignment="1" applyProtection="1">
      <alignment horizontal="center"/>
      <protection hidden="1"/>
    </xf>
    <xf numFmtId="2" fontId="0" fillId="9" borderId="6" xfId="0" applyNumberFormat="1" applyFont="1" applyFill="1" applyBorder="1" applyAlignment="1" applyProtection="1">
      <alignment horizontal="center"/>
      <protection hidden="1"/>
    </xf>
    <xf numFmtId="0" fontId="0" fillId="0" borderId="0" xfId="0" applyFont="1" applyAlignment="1" applyProtection="1">
      <alignment horizontal="center"/>
      <protection hidden="1"/>
    </xf>
    <xf numFmtId="1" fontId="6" fillId="0" borderId="0" xfId="0" applyNumberFormat="1" applyFont="1" applyFill="1" applyBorder="1" applyAlignment="1" applyProtection="1">
      <alignment horizontal="center"/>
      <protection locked="0"/>
    </xf>
    <xf numFmtId="0" fontId="0" fillId="0" borderId="0" xfId="0" applyFont="1" applyProtection="1">
      <protection hidden="1"/>
    </xf>
    <xf numFmtId="0" fontId="0" fillId="3" borderId="1" xfId="0" applyFont="1" applyFill="1" applyBorder="1" applyProtection="1">
      <protection hidden="1"/>
    </xf>
    <xf numFmtId="0" fontId="0" fillId="6" borderId="1" xfId="0" applyFont="1" applyFill="1" applyBorder="1" applyProtection="1">
      <protection hidden="1"/>
    </xf>
    <xf numFmtId="0" fontId="0" fillId="2" borderId="1" xfId="0" applyFont="1" applyFill="1" applyBorder="1" applyProtection="1">
      <protection hidden="1"/>
    </xf>
    <xf numFmtId="0" fontId="0" fillId="8" borderId="1" xfId="0" applyFont="1" applyFill="1" applyBorder="1" applyProtection="1">
      <protection hidden="1"/>
    </xf>
    <xf numFmtId="0" fontId="0" fillId="4" borderId="1" xfId="0" applyFont="1" applyFill="1" applyBorder="1" applyProtection="1">
      <protection hidden="1"/>
    </xf>
    <xf numFmtId="0" fontId="0" fillId="7" borderId="1" xfId="0" applyFont="1" applyFill="1" applyBorder="1" applyProtection="1">
      <protection hidden="1"/>
    </xf>
    <xf numFmtId="0" fontId="0" fillId="5" borderId="1" xfId="0" applyFont="1" applyFill="1" applyBorder="1" applyProtection="1">
      <protection hidden="1"/>
    </xf>
    <xf numFmtId="0" fontId="0" fillId="9" borderId="1" xfId="0" applyFont="1" applyFill="1" applyBorder="1" applyProtection="1">
      <protection hidden="1"/>
    </xf>
    <xf numFmtId="0" fontId="0" fillId="0" borderId="0" xfId="0" applyFont="1" applyProtection="1">
      <protection locked="0"/>
    </xf>
    <xf numFmtId="0" fontId="0" fillId="0" borderId="0" xfId="0" applyFont="1" applyProtection="1"/>
    <xf numFmtId="0" fontId="0" fillId="0" borderId="1" xfId="0" applyFont="1" applyBorder="1" applyProtection="1"/>
    <xf numFmtId="0" fontId="0" fillId="0" borderId="0" xfId="0" quotePrefix="1" applyFont="1" applyAlignment="1" applyProtection="1">
      <alignment horizontal="left"/>
    </xf>
    <xf numFmtId="0" fontId="0" fillId="0" borderId="0" xfId="0" applyFont="1" applyBorder="1" applyProtection="1"/>
    <xf numFmtId="0" fontId="0" fillId="0" borderId="0" xfId="0" quotePrefix="1" applyFont="1" applyBorder="1" applyAlignment="1" applyProtection="1">
      <alignment horizontal="left"/>
    </xf>
    <xf numFmtId="0" fontId="0" fillId="0" borderId="0" xfId="0" applyFont="1" applyBorder="1" applyProtection="1">
      <protection locked="0"/>
    </xf>
    <xf numFmtId="0" fontId="0" fillId="0" borderId="0" xfId="0" applyFont="1"/>
    <xf numFmtId="0" fontId="0" fillId="0" borderId="1" xfId="0" applyFont="1" applyBorder="1" applyProtection="1">
      <protection locked="0"/>
    </xf>
    <xf numFmtId="0" fontId="0" fillId="0" borderId="1" xfId="0" applyFont="1" applyBorder="1" applyAlignment="1" applyProtection="1">
      <alignment horizontal="center"/>
    </xf>
    <xf numFmtId="0" fontId="0" fillId="0" borderId="1" xfId="0" applyFont="1" applyBorder="1" applyAlignment="1" applyProtection="1">
      <alignment horizontal="center"/>
      <protection locked="0"/>
    </xf>
    <xf numFmtId="0" fontId="0" fillId="0" borderId="1" xfId="0" quotePrefix="1" applyFont="1" applyBorder="1" applyAlignment="1" applyProtection="1">
      <alignment horizontal="center"/>
      <protection locked="0"/>
    </xf>
    <xf numFmtId="0" fontId="0" fillId="0" borderId="0" xfId="0" applyFont="1" applyBorder="1" applyAlignment="1" applyProtection="1">
      <alignment horizontal="center"/>
    </xf>
    <xf numFmtId="0" fontId="0" fillId="0" borderId="0" xfId="0" applyFont="1" applyAlignment="1" applyProtection="1">
      <alignment horizontal="center"/>
    </xf>
    <xf numFmtId="0" fontId="0" fillId="0" borderId="0" xfId="0" applyFont="1" applyAlignment="1" applyProtection="1">
      <alignment horizontal="left"/>
    </xf>
    <xf numFmtId="2" fontId="0" fillId="3" borderId="6" xfId="0" applyNumberFormat="1" applyFont="1" applyFill="1" applyBorder="1" applyAlignment="1" applyProtection="1">
      <protection hidden="1"/>
    </xf>
    <xf numFmtId="0" fontId="0" fillId="0" borderId="1" xfId="0" quotePrefix="1"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0" borderId="0" xfId="0" applyFont="1" applyFill="1" applyProtection="1"/>
    <xf numFmtId="0" fontId="0" fillId="0" borderId="1" xfId="0" quotePrefix="1" applyFont="1" applyBorder="1" applyAlignment="1" applyProtection="1">
      <alignment horizontal="left"/>
      <protection hidden="1"/>
    </xf>
    <xf numFmtId="14" fontId="0" fillId="0" borderId="1" xfId="0" applyNumberFormat="1" applyFont="1" applyFill="1" applyBorder="1" applyAlignment="1" applyProtection="1">
      <alignment horizontal="center" vertical="center" wrapText="1"/>
      <protection locked="0"/>
    </xf>
    <xf numFmtId="14" fontId="0" fillId="0" borderId="1" xfId="0" applyNumberFormat="1" applyFont="1" applyBorder="1" applyAlignment="1" applyProtection="1">
      <alignment horizontal="center"/>
      <protection locked="0"/>
    </xf>
    <xf numFmtId="0" fontId="0" fillId="0" borderId="1" xfId="0" applyFont="1" applyBorder="1" applyAlignment="1" applyProtection="1">
      <alignment horizontal="center"/>
      <protection hidden="1"/>
    </xf>
    <xf numFmtId="0" fontId="0" fillId="0" borderId="1" xfId="0" applyFont="1" applyFill="1" applyBorder="1" applyAlignment="1" applyProtection="1">
      <alignment horizontal="center"/>
      <protection locked="0"/>
    </xf>
    <xf numFmtId="0" fontId="0" fillId="0" borderId="0" xfId="0" applyFont="1" applyFill="1" applyProtection="1">
      <protection hidden="1"/>
    </xf>
    <xf numFmtId="0" fontId="6" fillId="0" borderId="1" xfId="0" applyFont="1" applyFill="1" applyBorder="1" applyAlignment="1" applyProtection="1">
      <alignment horizontal="center" vertical="top" wrapText="1"/>
      <protection locked="0"/>
    </xf>
    <xf numFmtId="0" fontId="0" fillId="0" borderId="1" xfId="0" applyFont="1" applyBorder="1" applyProtection="1">
      <protection hidden="1"/>
    </xf>
    <xf numFmtId="14" fontId="0" fillId="0" borderId="1" xfId="0" applyNumberFormat="1" applyFont="1" applyBorder="1" applyAlignment="1" applyProtection="1">
      <alignment horizontal="center"/>
      <protection hidden="1"/>
    </xf>
    <xf numFmtId="0" fontId="0" fillId="0" borderId="0" xfId="0" applyFont="1" applyBorder="1" applyProtection="1">
      <protection hidden="1"/>
    </xf>
    <xf numFmtId="0" fontId="0" fillId="0" borderId="0" xfId="0" applyFont="1" applyBorder="1" applyAlignment="1" applyProtection="1">
      <alignment horizontal="left"/>
    </xf>
    <xf numFmtId="0" fontId="0" fillId="0" borderId="0" xfId="0" applyFont="1" applyFill="1" applyBorder="1" applyProtection="1"/>
    <xf numFmtId="2" fontId="0" fillId="2" borderId="5" xfId="0" quotePrefix="1" applyNumberFormat="1" applyFont="1" applyFill="1" applyBorder="1" applyAlignment="1" applyProtection="1">
      <alignment horizontal="left"/>
      <protection hidden="1"/>
    </xf>
    <xf numFmtId="2" fontId="0" fillId="2" borderId="9" xfId="0" applyNumberFormat="1" applyFont="1" applyFill="1" applyBorder="1" applyAlignment="1" applyProtection="1">
      <alignment horizontal="left"/>
      <protection hidden="1"/>
    </xf>
    <xf numFmtId="2" fontId="0" fillId="2" borderId="6" xfId="0" applyNumberFormat="1" applyFont="1" applyFill="1" applyBorder="1" applyAlignment="1" applyProtection="1">
      <alignment horizontal="left"/>
      <protection hidden="1"/>
    </xf>
    <xf numFmtId="2" fontId="0" fillId="8" borderId="5" xfId="0" quotePrefix="1" applyNumberFormat="1" applyFont="1" applyFill="1" applyBorder="1" applyAlignment="1" applyProtection="1">
      <protection hidden="1"/>
    </xf>
    <xf numFmtId="2" fontId="0" fillId="8" borderId="9" xfId="0" applyNumberFormat="1" applyFont="1" applyFill="1" applyBorder="1" applyAlignment="1" applyProtection="1">
      <protection hidden="1"/>
    </xf>
    <xf numFmtId="2" fontId="0" fillId="8" borderId="6" xfId="0" applyNumberFormat="1" applyFont="1" applyFill="1" applyBorder="1" applyAlignment="1" applyProtection="1">
      <protection hidden="1"/>
    </xf>
    <xf numFmtId="0" fontId="0" fillId="0" borderId="1" xfId="0" applyFont="1" applyBorder="1" applyAlignment="1" applyProtection="1">
      <alignment horizontal="left"/>
      <protection locked="0"/>
    </xf>
    <xf numFmtId="0" fontId="0" fillId="0" borderId="1" xfId="0" applyFont="1" applyFill="1" applyBorder="1" applyProtection="1">
      <protection locked="0"/>
    </xf>
    <xf numFmtId="0" fontId="0" fillId="0" borderId="0" xfId="0" applyFont="1" applyAlignment="1" applyProtection="1">
      <alignment horizontal="left"/>
      <protection hidden="1"/>
    </xf>
    <xf numFmtId="16" fontId="0" fillId="0" borderId="0" xfId="0" applyNumberFormat="1" applyFont="1" applyFill="1" applyBorder="1" applyAlignment="1" applyProtection="1">
      <alignment horizontal="center" vertical="center" wrapText="1"/>
      <protection locked="0"/>
    </xf>
    <xf numFmtId="2" fontId="0" fillId="4" borderId="9" xfId="0" applyNumberFormat="1" applyFont="1" applyFill="1" applyBorder="1" applyAlignment="1" applyProtection="1">
      <alignment horizontal="left"/>
      <protection hidden="1"/>
    </xf>
    <xf numFmtId="2" fontId="0" fillId="7" borderId="9" xfId="0" applyNumberFormat="1" applyFont="1" applyFill="1" applyBorder="1" applyAlignment="1" applyProtection="1">
      <alignment horizontal="left"/>
      <protection hidden="1"/>
    </xf>
    <xf numFmtId="16" fontId="0" fillId="0" borderId="0" xfId="0" applyNumberFormat="1" applyFont="1" applyBorder="1" applyAlignment="1" applyProtection="1">
      <alignment horizontal="center"/>
      <protection locked="0"/>
    </xf>
    <xf numFmtId="16" fontId="0" fillId="0" borderId="0" xfId="0" applyNumberFormat="1" applyFont="1" applyBorder="1" applyAlignment="1" applyProtection="1">
      <alignment horizontal="center"/>
    </xf>
    <xf numFmtId="0" fontId="0" fillId="0" borderId="1" xfId="0" applyFont="1" applyBorder="1"/>
    <xf numFmtId="0" fontId="0" fillId="0" borderId="0" xfId="0" applyFont="1" applyBorder="1"/>
    <xf numFmtId="164" fontId="0" fillId="0" borderId="0" xfId="0" applyNumberFormat="1" applyFont="1" applyBorder="1"/>
    <xf numFmtId="0" fontId="0" fillId="0" borderId="0" xfId="0" applyFont="1" applyAlignment="1">
      <alignment horizontal="left"/>
    </xf>
    <xf numFmtId="0" fontId="7" fillId="0" borderId="0" xfId="1" applyFont="1" applyFill="1" applyAlignment="1" applyProtection="1">
      <protection locked="0"/>
    </xf>
    <xf numFmtId="1" fontId="0" fillId="0" borderId="0" xfId="0" applyNumberFormat="1" applyFont="1" applyBorder="1" applyAlignment="1" applyProtection="1">
      <alignment horizontal="left"/>
    </xf>
    <xf numFmtId="0" fontId="0" fillId="0" borderId="1" xfId="0" applyFont="1" applyFill="1" applyBorder="1" applyAlignment="1" applyProtection="1">
      <alignment horizontal="center" vertical="center" wrapText="1"/>
      <protection hidden="1"/>
    </xf>
    <xf numFmtId="0" fontId="0" fillId="0" borderId="1" xfId="0" applyFont="1" applyBorder="1" applyAlignment="1" applyProtection="1">
      <alignment horizontal="left"/>
    </xf>
    <xf numFmtId="0" fontId="0" fillId="0" borderId="0" xfId="0" applyFont="1" applyBorder="1" applyAlignment="1" applyProtection="1">
      <alignment horizontal="left"/>
      <protection hidden="1"/>
    </xf>
    <xf numFmtId="164" fontId="0" fillId="0" borderId="0" xfId="0" applyNumberFormat="1" applyFont="1" applyBorder="1" applyAlignment="1" applyProtection="1">
      <alignment horizontal="center"/>
      <protection locked="0"/>
    </xf>
    <xf numFmtId="16" fontId="0" fillId="0" borderId="1" xfId="0" applyNumberFormat="1" applyFont="1" applyBorder="1" applyProtection="1"/>
    <xf numFmtId="0" fontId="0" fillId="0" borderId="8" xfId="0" applyFont="1" applyBorder="1" applyProtection="1"/>
    <xf numFmtId="0" fontId="0" fillId="0" borderId="1" xfId="0" applyFont="1" applyBorder="1" applyAlignment="1">
      <alignment horizontal="center"/>
    </xf>
    <xf numFmtId="0" fontId="0" fillId="0" borderId="1" xfId="0" applyFont="1" applyFill="1" applyBorder="1" applyAlignment="1" applyProtection="1">
      <alignment horizontal="center" vertical="center" wrapText="1"/>
      <protection locked="0"/>
    </xf>
    <xf numFmtId="0" fontId="0" fillId="0" borderId="1" xfId="0" applyFont="1" applyBorder="1" applyProtection="1">
      <protection locked="0" hidden="1"/>
    </xf>
    <xf numFmtId="0" fontId="0" fillId="0" borderId="9" xfId="0" applyFont="1" applyBorder="1" applyProtection="1">
      <protection hidden="1"/>
    </xf>
    <xf numFmtId="0" fontId="0" fillId="0" borderId="6" xfId="0" applyFont="1" applyBorder="1" applyProtection="1">
      <protection hidden="1"/>
    </xf>
    <xf numFmtId="164" fontId="0" fillId="0" borderId="0" xfId="0" applyNumberFormat="1" applyFont="1" applyAlignment="1" applyProtection="1">
      <alignment horizontal="center"/>
      <protection hidden="1"/>
    </xf>
    <xf numFmtId="0" fontId="0" fillId="0" borderId="1" xfId="0" quotePrefix="1" applyFont="1" applyBorder="1" applyAlignment="1" applyProtection="1">
      <alignment horizontal="center"/>
      <protection hidden="1"/>
    </xf>
    <xf numFmtId="164" fontId="0" fillId="0" borderId="1" xfId="0" applyNumberFormat="1" applyFont="1" applyBorder="1" applyAlignment="1" applyProtection="1">
      <alignment horizontal="center"/>
      <protection hidden="1"/>
    </xf>
    <xf numFmtId="0" fontId="0" fillId="0" borderId="0" xfId="0" applyFont="1" applyBorder="1" applyAlignment="1" applyProtection="1">
      <alignment horizontal="center" textRotation="90"/>
      <protection hidden="1"/>
    </xf>
    <xf numFmtId="0" fontId="0" fillId="0" borderId="1" xfId="0" applyFont="1" applyBorder="1" applyAlignment="1" applyProtection="1">
      <protection hidden="1"/>
    </xf>
    <xf numFmtId="0" fontId="0" fillId="0" borderId="0" xfId="0" quotePrefix="1" applyFont="1" applyAlignment="1" applyProtection="1">
      <alignment horizontal="left"/>
      <protection hidden="1"/>
    </xf>
    <xf numFmtId="9" fontId="0" fillId="0" borderId="1" xfId="0" applyNumberFormat="1" applyFont="1" applyBorder="1" applyAlignment="1" applyProtection="1">
      <alignment horizontal="center"/>
      <protection hidden="1"/>
    </xf>
    <xf numFmtId="0" fontId="0" fillId="0" borderId="6" xfId="0" applyFont="1" applyBorder="1" applyAlignment="1" applyProtection="1">
      <alignment horizontal="center"/>
      <protection hidden="1"/>
    </xf>
    <xf numFmtId="0" fontId="0" fillId="0" borderId="2" xfId="0" applyFont="1" applyBorder="1" applyAlignment="1" applyProtection="1">
      <alignment horizontal="center"/>
    </xf>
    <xf numFmtId="0" fontId="0" fillId="0" borderId="19" xfId="0" applyFont="1" applyBorder="1" applyAlignment="1" applyProtection="1">
      <alignment horizontal="center"/>
    </xf>
    <xf numFmtId="0" fontId="0" fillId="0" borderId="20" xfId="0" applyFont="1" applyBorder="1" applyProtection="1"/>
    <xf numFmtId="0" fontId="0" fillId="0" borderId="21" xfId="0" applyFont="1" applyBorder="1" applyAlignment="1" applyProtection="1">
      <alignment horizontal="center"/>
      <protection locked="0"/>
    </xf>
    <xf numFmtId="0" fontId="0" fillId="0" borderId="22" xfId="0" applyFont="1" applyBorder="1" applyProtection="1"/>
    <xf numFmtId="0" fontId="0" fillId="0" borderId="15" xfId="0" applyFont="1" applyBorder="1" applyAlignment="1" applyProtection="1">
      <alignment horizontal="center"/>
      <protection locked="0"/>
    </xf>
    <xf numFmtId="0" fontId="0" fillId="0" borderId="23" xfId="0" applyFont="1" applyBorder="1" applyAlignment="1" applyProtection="1">
      <alignment horizontal="center"/>
      <protection locked="0"/>
    </xf>
    <xf numFmtId="0" fontId="0" fillId="0" borderId="21" xfId="0" applyFont="1" applyBorder="1" applyProtection="1">
      <protection locked="0"/>
    </xf>
    <xf numFmtId="0" fontId="0" fillId="0" borderId="15" xfId="0" applyFont="1" applyBorder="1" applyProtection="1">
      <protection locked="0"/>
    </xf>
    <xf numFmtId="0" fontId="0" fillId="0" borderId="23" xfId="0" applyFont="1" applyBorder="1" applyProtection="1">
      <protection locked="0"/>
    </xf>
    <xf numFmtId="0" fontId="5" fillId="0" borderId="0" xfId="0" applyFont="1" applyProtection="1">
      <protection hidden="1"/>
    </xf>
    <xf numFmtId="0" fontId="0" fillId="3" borderId="24" xfId="0" applyFont="1" applyFill="1" applyBorder="1" applyProtection="1">
      <protection hidden="1"/>
    </xf>
    <xf numFmtId="0" fontId="0" fillId="2" borderId="24" xfId="0" quotePrefix="1" applyFont="1" applyFill="1" applyBorder="1" applyAlignment="1" applyProtection="1">
      <alignment horizontal="left"/>
      <protection hidden="1"/>
    </xf>
    <xf numFmtId="0" fontId="0" fillId="4" borderId="24" xfId="0" quotePrefix="1" applyFont="1" applyFill="1" applyBorder="1" applyAlignment="1" applyProtection="1">
      <alignment horizontal="left"/>
      <protection hidden="1"/>
    </xf>
    <xf numFmtId="0" fontId="5" fillId="0" borderId="0" xfId="0" applyFont="1" applyProtection="1"/>
    <xf numFmtId="0" fontId="0" fillId="0" borderId="0" xfId="0" applyFont="1" applyAlignment="1"/>
    <xf numFmtId="2" fontId="0" fillId="5" borderId="9" xfId="0" applyNumberFormat="1" applyFont="1" applyFill="1" applyBorder="1" applyAlignment="1" applyProtection="1">
      <alignment horizontal="center"/>
      <protection hidden="1"/>
    </xf>
    <xf numFmtId="2" fontId="0" fillId="9" borderId="9" xfId="0" applyNumberFormat="1" applyFont="1" applyFill="1" applyBorder="1" applyAlignment="1" applyProtection="1">
      <alignment horizontal="center"/>
      <protection hidden="1"/>
    </xf>
    <xf numFmtId="0" fontId="5" fillId="0" borderId="0" xfId="0" quotePrefix="1" applyFont="1" applyFill="1" applyBorder="1" applyAlignment="1" applyProtection="1">
      <alignment horizontal="left"/>
      <protection hidden="1"/>
    </xf>
    <xf numFmtId="0" fontId="0" fillId="0" borderId="1" xfId="0" applyNumberFormat="1" applyFont="1" applyBorder="1" applyAlignment="1" applyProtection="1">
      <alignment horizontal="center"/>
      <protection locked="0"/>
    </xf>
    <xf numFmtId="0" fontId="0" fillId="0" borderId="1" xfId="0" applyNumberFormat="1" applyFont="1" applyBorder="1" applyProtection="1">
      <protection locked="0"/>
    </xf>
    <xf numFmtId="0" fontId="0" fillId="0" borderId="4" xfId="0" applyNumberFormat="1" applyFont="1" applyBorder="1" applyProtection="1">
      <protection locked="0"/>
    </xf>
    <xf numFmtId="0" fontId="0" fillId="0" borderId="1" xfId="0" applyNumberFormat="1" applyFont="1" applyBorder="1"/>
    <xf numFmtId="0" fontId="0" fillId="0" borderId="11" xfId="0" applyFont="1" applyFill="1" applyBorder="1" applyAlignment="1" applyProtection="1">
      <alignment horizontal="center" vertical="center" wrapText="1"/>
    </xf>
    <xf numFmtId="0" fontId="0" fillId="7" borderId="6" xfId="0" applyFont="1" applyFill="1" applyBorder="1" applyAlignment="1" applyProtection="1">
      <alignment horizontal="left"/>
      <protection hidden="1"/>
    </xf>
    <xf numFmtId="0" fontId="0" fillId="9" borderId="6" xfId="0" applyFont="1" applyFill="1" applyBorder="1" applyAlignment="1" applyProtection="1">
      <alignment horizontal="center"/>
      <protection hidden="1"/>
    </xf>
    <xf numFmtId="0" fontId="0" fillId="5" borderId="6" xfId="0" applyFont="1" applyFill="1" applyBorder="1" applyAlignment="1" applyProtection="1">
      <alignment horizontal="center"/>
      <protection hidden="1"/>
    </xf>
    <xf numFmtId="0" fontId="1" fillId="0" borderId="0" xfId="1" quotePrefix="1" applyFill="1" applyAlignment="1" applyProtection="1">
      <alignment horizontal="left"/>
    </xf>
    <xf numFmtId="0" fontId="0" fillId="0" borderId="5" xfId="0" applyFont="1" applyBorder="1" applyProtection="1">
      <protection hidden="1"/>
    </xf>
    <xf numFmtId="0" fontId="0" fillId="0" borderId="0" xfId="0" quotePrefix="1" applyFont="1" applyBorder="1" applyAlignment="1" applyProtection="1">
      <alignment horizontal="left"/>
      <protection hidden="1"/>
    </xf>
    <xf numFmtId="0" fontId="0" fillId="0" borderId="5" xfId="0" quotePrefix="1" applyFont="1" applyBorder="1" applyAlignment="1" applyProtection="1">
      <alignment horizontal="left"/>
      <protection hidden="1"/>
    </xf>
    <xf numFmtId="0" fontId="5" fillId="0" borderId="0" xfId="0" quotePrefix="1" applyFont="1" applyAlignment="1" applyProtection="1">
      <alignment horizontal="left"/>
    </xf>
    <xf numFmtId="0" fontId="10" fillId="0" borderId="0" xfId="0" quotePrefix="1" applyFont="1" applyAlignment="1" applyProtection="1">
      <alignment horizontal="left"/>
    </xf>
    <xf numFmtId="0" fontId="11" fillId="0" borderId="0" xfId="0" applyFont="1"/>
    <xf numFmtId="0" fontId="11" fillId="0" borderId="0" xfId="0" applyFont="1" applyProtection="1"/>
    <xf numFmtId="0" fontId="0" fillId="0" borderId="0" xfId="0" applyFill="1"/>
    <xf numFmtId="0" fontId="0" fillId="4" borderId="6" xfId="0" applyFont="1" applyFill="1" applyBorder="1" applyAlignment="1" applyProtection="1">
      <alignment horizontal="left"/>
      <protection hidden="1"/>
    </xf>
    <xf numFmtId="0" fontId="0" fillId="0" borderId="5" xfId="0" quotePrefix="1" applyFont="1" applyFill="1" applyBorder="1" applyAlignment="1" applyProtection="1">
      <alignment horizontal="left" vertical="center"/>
      <protection hidden="1"/>
    </xf>
    <xf numFmtId="2" fontId="0" fillId="0" borderId="6" xfId="0" applyNumberFormat="1" applyFont="1" applyFill="1" applyBorder="1" applyAlignment="1" applyProtection="1">
      <protection hidden="1"/>
    </xf>
    <xf numFmtId="2" fontId="5" fillId="0" borderId="6" xfId="0" applyNumberFormat="1" applyFont="1" applyFill="1" applyBorder="1" applyAlignment="1" applyProtection="1">
      <alignment horizontal="center"/>
      <protection hidden="1"/>
    </xf>
    <xf numFmtId="1" fontId="0" fillId="0" borderId="1" xfId="0" applyNumberFormat="1" applyFont="1" applyFill="1" applyBorder="1" applyAlignment="1" applyProtection="1">
      <alignment horizontal="center"/>
      <protection locked="0"/>
    </xf>
    <xf numFmtId="1" fontId="6" fillId="0" borderId="1" xfId="0" applyNumberFormat="1" applyFont="1" applyFill="1" applyBorder="1" applyAlignment="1" applyProtection="1">
      <alignment horizontal="center"/>
      <protection locked="0"/>
    </xf>
    <xf numFmtId="1" fontId="6" fillId="0" borderId="4" xfId="0" applyNumberFormat="1" applyFont="1" applyFill="1" applyBorder="1" applyAlignment="1" applyProtection="1">
      <alignment horizontal="center"/>
      <protection locked="0"/>
    </xf>
    <xf numFmtId="1" fontId="6" fillId="0" borderId="1" xfId="0" applyNumberFormat="1" applyFont="1" applyFill="1" applyBorder="1" applyAlignment="1" applyProtection="1">
      <alignment horizontal="center"/>
      <protection hidden="1"/>
    </xf>
    <xf numFmtId="1" fontId="6" fillId="0" borderId="4" xfId="0" applyNumberFormat="1" applyFont="1" applyFill="1" applyBorder="1" applyAlignment="1" applyProtection="1">
      <alignment horizontal="center"/>
      <protection hidden="1"/>
    </xf>
    <xf numFmtId="0" fontId="8" fillId="0" borderId="0" xfId="0" applyFont="1" applyAlignment="1" applyProtection="1">
      <protection hidden="1"/>
    </xf>
    <xf numFmtId="164" fontId="8" fillId="0" borderId="0" xfId="0" applyNumberFormat="1" applyFont="1" applyBorder="1" applyAlignment="1" applyProtection="1">
      <alignment horizontal="center"/>
      <protection hidden="1"/>
    </xf>
    <xf numFmtId="2" fontId="8" fillId="0" borderId="0" xfId="0" applyNumberFormat="1" applyFont="1" applyBorder="1" applyAlignment="1" applyProtection="1">
      <alignment horizontal="center"/>
      <protection hidden="1"/>
    </xf>
    <xf numFmtId="0" fontId="8" fillId="0" borderId="0" xfId="0" applyFont="1" applyBorder="1" applyAlignment="1" applyProtection="1">
      <protection hidden="1"/>
    </xf>
    <xf numFmtId="0" fontId="9" fillId="0" borderId="0" xfId="0" applyFont="1" applyBorder="1" applyAlignment="1" applyProtection="1">
      <protection hidden="1"/>
    </xf>
    <xf numFmtId="0" fontId="8" fillId="0" borderId="0" xfId="0" applyFont="1" applyFill="1" applyAlignment="1" applyProtection="1">
      <protection hidden="1"/>
    </xf>
    <xf numFmtId="2" fontId="8" fillId="0" borderId="0" xfId="0" applyNumberFormat="1" applyFont="1" applyFill="1" applyBorder="1" applyAlignment="1" applyProtection="1">
      <alignment horizontal="center"/>
      <protection hidden="1"/>
    </xf>
    <xf numFmtId="0" fontId="5" fillId="0" borderId="0" xfId="0" applyFont="1" applyBorder="1" applyProtection="1">
      <protection hidden="1"/>
    </xf>
    <xf numFmtId="0" fontId="0" fillId="0" borderId="6" xfId="0" applyFont="1" applyFill="1" applyBorder="1" applyAlignment="1" applyProtection="1">
      <protection hidden="1"/>
    </xf>
    <xf numFmtId="2" fontId="0" fillId="8" borderId="1" xfId="0" quotePrefix="1" applyNumberFormat="1" applyFont="1" applyFill="1" applyBorder="1" applyAlignment="1" applyProtection="1">
      <alignment horizontal="left"/>
      <protection hidden="1"/>
    </xf>
    <xf numFmtId="2" fontId="0" fillId="2" borderId="1" xfId="0" quotePrefix="1" applyNumberFormat="1" applyFont="1" applyFill="1" applyBorder="1" applyAlignment="1" applyProtection="1">
      <alignment horizontal="left"/>
      <protection hidden="1"/>
    </xf>
    <xf numFmtId="164" fontId="0" fillId="0" borderId="0" xfId="0" applyNumberFormat="1" applyFont="1" applyFill="1" applyBorder="1" applyProtection="1">
      <protection hidden="1"/>
    </xf>
    <xf numFmtId="164" fontId="8" fillId="0" borderId="1" xfId="0" applyNumberFormat="1" applyFont="1" applyBorder="1" applyAlignment="1" applyProtection="1">
      <alignment horizontal="center"/>
      <protection hidden="1"/>
    </xf>
    <xf numFmtId="0" fontId="12" fillId="0" borderId="1" xfId="0" applyFont="1" applyBorder="1" applyAlignment="1" applyProtection="1">
      <alignment horizontal="center"/>
      <protection hidden="1"/>
    </xf>
    <xf numFmtId="2" fontId="12" fillId="0" borderId="6" xfId="0" applyNumberFormat="1" applyFont="1" applyBorder="1" applyAlignment="1" applyProtection="1">
      <alignment horizontal="center"/>
      <protection hidden="1"/>
    </xf>
    <xf numFmtId="2" fontId="12" fillId="0" borderId="1" xfId="0" applyNumberFormat="1" applyFont="1" applyBorder="1" applyAlignment="1" applyProtection="1">
      <alignment horizontal="center"/>
      <protection hidden="1"/>
    </xf>
    <xf numFmtId="0" fontId="12" fillId="0" borderId="4" xfId="0" applyFont="1" applyBorder="1" applyAlignment="1" applyProtection="1">
      <alignment horizontal="center"/>
      <protection hidden="1"/>
    </xf>
    <xf numFmtId="2" fontId="12" fillId="0" borderId="0" xfId="0" applyNumberFormat="1" applyFont="1" applyBorder="1" applyAlignment="1" applyProtection="1">
      <alignment horizontal="center"/>
      <protection hidden="1"/>
    </xf>
    <xf numFmtId="0" fontId="0" fillId="0" borderId="1" xfId="0" applyFont="1" applyFill="1" applyBorder="1" applyAlignment="1" applyProtection="1">
      <alignment horizontal="center"/>
      <protection hidden="1"/>
    </xf>
    <xf numFmtId="0" fontId="0" fillId="0" borderId="3" xfId="0" applyFont="1" applyFill="1" applyBorder="1" applyAlignment="1" applyProtection="1">
      <alignment horizontal="center"/>
      <protection hidden="1"/>
    </xf>
    <xf numFmtId="0" fontId="0" fillId="0" borderId="4" xfId="0" applyFont="1" applyFill="1" applyBorder="1" applyAlignment="1" applyProtection="1">
      <alignment horizontal="center"/>
      <protection hidden="1"/>
    </xf>
    <xf numFmtId="0" fontId="12" fillId="0" borderId="0" xfId="0" applyFont="1" applyAlignment="1" applyProtection="1">
      <alignment horizontal="center"/>
      <protection hidden="1"/>
    </xf>
    <xf numFmtId="2" fontId="0" fillId="2" borderId="9" xfId="0" applyNumberFormat="1" applyFont="1" applyFill="1" applyBorder="1" applyAlignment="1" applyProtection="1">
      <protection hidden="1"/>
    </xf>
    <xf numFmtId="2" fontId="0" fillId="2" borderId="6" xfId="0" applyNumberFormat="1" applyFont="1" applyFill="1" applyBorder="1" applyAlignment="1" applyProtection="1">
      <protection hidden="1"/>
    </xf>
    <xf numFmtId="0" fontId="0" fillId="4" borderId="6" xfId="0" quotePrefix="1" applyFont="1" applyFill="1" applyBorder="1" applyAlignment="1" applyProtection="1">
      <alignment horizontal="left"/>
      <protection hidden="1"/>
    </xf>
    <xf numFmtId="0" fontId="5" fillId="0" borderId="0" xfId="0" quotePrefix="1" applyFont="1" applyAlignment="1" applyProtection="1">
      <alignment horizontal="left"/>
      <protection hidden="1"/>
    </xf>
    <xf numFmtId="0" fontId="14" fillId="0" borderId="0" xfId="0" applyFont="1" applyProtection="1">
      <protection hidden="1"/>
    </xf>
    <xf numFmtId="0" fontId="5" fillId="0" borderId="0" xfId="0" quotePrefix="1" applyFont="1" applyAlignment="1">
      <alignment horizontal="left"/>
    </xf>
    <xf numFmtId="0" fontId="12" fillId="0" borderId="1" xfId="0" quotePrefix="1" applyFont="1" applyBorder="1" applyAlignment="1" applyProtection="1">
      <alignment horizontal="left"/>
      <protection hidden="1"/>
    </xf>
    <xf numFmtId="2" fontId="0" fillId="8" borderId="5" xfId="0" quotePrefix="1" applyNumberFormat="1" applyFont="1" applyFill="1" applyBorder="1" applyAlignment="1" applyProtection="1">
      <alignment horizontal="left"/>
      <protection hidden="1"/>
    </xf>
    <xf numFmtId="0" fontId="0" fillId="4" borderId="5" xfId="0" quotePrefix="1" applyFont="1" applyFill="1" applyBorder="1" applyAlignment="1" applyProtection="1">
      <alignment horizontal="left"/>
      <protection hidden="1"/>
    </xf>
    <xf numFmtId="166" fontId="12" fillId="0" borderId="1" xfId="3" applyNumberFormat="1" applyFont="1" applyBorder="1" applyAlignment="1" applyProtection="1">
      <alignment horizontal="center"/>
      <protection hidden="1"/>
    </xf>
    <xf numFmtId="165" fontId="12" fillId="0" borderId="1" xfId="3" applyNumberFormat="1" applyFont="1" applyBorder="1" applyAlignment="1" applyProtection="1">
      <alignment horizontal="center"/>
      <protection hidden="1"/>
    </xf>
    <xf numFmtId="0" fontId="15" fillId="0" borderId="0" xfId="0" quotePrefix="1" applyFont="1" applyAlignment="1" applyProtection="1">
      <alignment horizontal="left"/>
    </xf>
    <xf numFmtId="0" fontId="12" fillId="0" borderId="0" xfId="0" applyFont="1" applyAlignment="1">
      <alignment horizontal="right"/>
    </xf>
    <xf numFmtId="0" fontId="12" fillId="0" borderId="0" xfId="0" applyFont="1"/>
    <xf numFmtId="0" fontId="12" fillId="0" borderId="0" xfId="0" quotePrefix="1" applyFont="1" applyAlignment="1">
      <alignment horizontal="right"/>
    </xf>
    <xf numFmtId="0" fontId="12" fillId="0" borderId="0" xfId="0" applyFont="1" applyProtection="1">
      <protection hidden="1"/>
    </xf>
    <xf numFmtId="0" fontId="12" fillId="0" borderId="0" xfId="0" applyFont="1" applyAlignment="1">
      <alignment horizontal="left"/>
    </xf>
    <xf numFmtId="164" fontId="12" fillId="0" borderId="0" xfId="0" applyNumberFormat="1" applyFont="1"/>
    <xf numFmtId="0" fontId="12" fillId="0" borderId="0" xfId="0" quotePrefix="1" applyFont="1" applyAlignment="1">
      <alignment horizontal="left"/>
    </xf>
    <xf numFmtId="0" fontId="12" fillId="0" borderId="0" xfId="0" quotePrefix="1" applyFont="1" applyAlignment="1" applyProtection="1">
      <alignment horizontal="left"/>
      <protection hidden="1"/>
    </xf>
    <xf numFmtId="0" fontId="12" fillId="0" borderId="0" xfId="0" applyFont="1" applyAlignment="1" applyProtection="1">
      <alignment horizontal="left"/>
      <protection hidden="1"/>
    </xf>
    <xf numFmtId="164" fontId="12" fillId="10" borderId="0" xfId="0" applyNumberFormat="1" applyFont="1" applyFill="1"/>
    <xf numFmtId="164" fontId="12" fillId="0" borderId="0" xfId="0" applyNumberFormat="1" applyFont="1" applyAlignment="1">
      <alignment horizontal="right"/>
    </xf>
    <xf numFmtId="0" fontId="12" fillId="0" borderId="0" xfId="0" applyNumberFormat="1" applyFont="1" applyProtection="1">
      <protection hidden="1"/>
    </xf>
    <xf numFmtId="165" fontId="12" fillId="0" borderId="0" xfId="3" applyNumberFormat="1" applyFont="1" applyAlignment="1">
      <alignment horizontal="right"/>
    </xf>
    <xf numFmtId="0" fontId="12" fillId="0" borderId="0" xfId="0" applyFont="1" applyBorder="1" applyProtection="1">
      <protection hidden="1"/>
    </xf>
    <xf numFmtId="0" fontId="12" fillId="0" borderId="0" xfId="0" applyFont="1" applyBorder="1" applyAlignment="1" applyProtection="1">
      <protection hidden="1"/>
    </xf>
    <xf numFmtId="0" fontId="12" fillId="0" borderId="0" xfId="0" applyFont="1" applyBorder="1" applyAlignment="1" applyProtection="1">
      <alignment horizontal="left"/>
      <protection hidden="1"/>
    </xf>
    <xf numFmtId="0" fontId="12" fillId="0" borderId="0" xfId="0" applyFont="1" applyBorder="1" applyAlignment="1" applyProtection="1">
      <alignment horizontal="center"/>
      <protection hidden="1"/>
    </xf>
    <xf numFmtId="0" fontId="12" fillId="0" borderId="1" xfId="0" applyFont="1" applyBorder="1" applyAlignment="1" applyProtection="1">
      <alignment horizontal="center" textRotation="90"/>
      <protection hidden="1"/>
    </xf>
    <xf numFmtId="164" fontId="12" fillId="0" borderId="1" xfId="0" applyNumberFormat="1" applyFont="1" applyFill="1" applyBorder="1" applyProtection="1">
      <protection hidden="1"/>
    </xf>
    <xf numFmtId="1" fontId="12" fillId="0" borderId="1" xfId="0" applyNumberFormat="1" applyFont="1" applyBorder="1" applyAlignment="1" applyProtection="1">
      <alignment horizontal="left"/>
      <protection hidden="1"/>
    </xf>
    <xf numFmtId="164" fontId="12" fillId="0" borderId="1" xfId="0" applyNumberFormat="1" applyFont="1" applyBorder="1" applyAlignment="1" applyProtection="1">
      <alignment horizontal="center"/>
      <protection hidden="1"/>
    </xf>
    <xf numFmtId="2" fontId="12" fillId="0" borderId="0" xfId="0" applyNumberFormat="1" applyFont="1" applyAlignment="1" applyProtection="1">
      <alignment horizontal="center"/>
      <protection hidden="1"/>
    </xf>
    <xf numFmtId="164" fontId="12" fillId="0" borderId="0" xfId="0" applyNumberFormat="1" applyFont="1" applyBorder="1" applyAlignment="1" applyProtection="1">
      <alignment horizontal="right"/>
      <protection hidden="1"/>
    </xf>
    <xf numFmtId="0" fontId="12" fillId="0" borderId="1" xfId="0" applyFont="1" applyBorder="1" applyAlignment="1" applyProtection="1">
      <alignment horizontal="left"/>
      <protection hidden="1"/>
    </xf>
    <xf numFmtId="1" fontId="12" fillId="0" borderId="1" xfId="0" applyNumberFormat="1" applyFont="1" applyBorder="1" applyAlignment="1" applyProtection="1">
      <alignment horizontal="center"/>
      <protection hidden="1"/>
    </xf>
    <xf numFmtId="164" fontId="12" fillId="0" borderId="0" xfId="0" applyNumberFormat="1" applyFont="1" applyBorder="1" applyAlignment="1" applyProtection="1">
      <alignment horizontal="center"/>
      <protection hidden="1"/>
    </xf>
    <xf numFmtId="1" fontId="12" fillId="0" borderId="1" xfId="0" applyNumberFormat="1" applyFont="1" applyBorder="1" applyAlignment="1" applyProtection="1">
      <alignment horizontal="left"/>
    </xf>
    <xf numFmtId="1" fontId="12" fillId="0" borderId="1" xfId="0" applyNumberFormat="1" applyFont="1" applyFill="1" applyBorder="1" applyAlignment="1" applyProtection="1">
      <alignment horizontal="center"/>
      <protection hidden="1"/>
    </xf>
    <xf numFmtId="1" fontId="12" fillId="0" borderId="5" xfId="0" applyNumberFormat="1" applyFont="1" applyFill="1" applyBorder="1" applyAlignment="1" applyProtection="1">
      <alignment horizontal="left"/>
      <protection hidden="1"/>
    </xf>
    <xf numFmtId="1" fontId="12" fillId="0" borderId="1" xfId="0" applyNumberFormat="1" applyFont="1" applyFill="1" applyBorder="1" applyAlignment="1" applyProtection="1">
      <alignment horizontal="left"/>
      <protection hidden="1"/>
    </xf>
    <xf numFmtId="164" fontId="0" fillId="0" borderId="1" xfId="0" applyNumberFormat="1" applyFont="1" applyBorder="1" applyAlignment="1" applyProtection="1">
      <alignment horizontal="center"/>
      <protection locked="0"/>
    </xf>
    <xf numFmtId="164" fontId="0" fillId="0" borderId="1" xfId="0" applyNumberFormat="1" applyFont="1" applyBorder="1" applyProtection="1">
      <protection locked="0"/>
    </xf>
    <xf numFmtId="164" fontId="0" fillId="0" borderId="1" xfId="0" applyNumberFormat="1" applyFont="1" applyBorder="1" applyProtection="1">
      <protection hidden="1"/>
    </xf>
    <xf numFmtId="164" fontId="0" fillId="0" borderId="1" xfId="0" applyNumberFormat="1" applyFont="1" applyBorder="1"/>
    <xf numFmtId="164" fontId="0" fillId="0" borderId="4" xfId="0" applyNumberFormat="1" applyFont="1" applyBorder="1" applyProtection="1">
      <protection locked="0"/>
    </xf>
    <xf numFmtId="0" fontId="12" fillId="0" borderId="0" xfId="0" applyFont="1" applyAlignment="1" applyProtection="1">
      <protection hidden="1"/>
    </xf>
    <xf numFmtId="164" fontId="12" fillId="0" borderId="0" xfId="0" applyNumberFormat="1" applyFont="1" applyBorder="1" applyAlignment="1" applyProtection="1">
      <protection hidden="1"/>
    </xf>
    <xf numFmtId="164" fontId="12" fillId="0" borderId="0" xfId="0" applyNumberFormat="1" applyFont="1" applyAlignment="1" applyProtection="1">
      <protection hidden="1"/>
    </xf>
    <xf numFmtId="2" fontId="12" fillId="0" borderId="0" xfId="0" applyNumberFormat="1" applyFont="1" applyBorder="1" applyAlignment="1" applyProtection="1">
      <alignment horizontal="right"/>
      <protection hidden="1"/>
    </xf>
    <xf numFmtId="164" fontId="12" fillId="0" borderId="0" xfId="0" applyNumberFormat="1" applyFont="1" applyAlignment="1" applyProtection="1">
      <alignment horizontal="right"/>
      <protection hidden="1"/>
    </xf>
    <xf numFmtId="0" fontId="12" fillId="0" borderId="0" xfId="0" applyFont="1" applyAlignment="1" applyProtection="1">
      <alignment horizontal="right"/>
      <protection hidden="1"/>
    </xf>
    <xf numFmtId="0" fontId="10" fillId="0" borderId="0" xfId="0" quotePrefix="1" applyFont="1" applyAlignment="1" applyProtection="1">
      <alignment horizontal="center"/>
    </xf>
    <xf numFmtId="164" fontId="12" fillId="0" borderId="1" xfId="0" applyNumberFormat="1" applyFont="1" applyFill="1" applyBorder="1" applyAlignment="1" applyProtection="1">
      <alignment horizontal="center"/>
      <protection hidden="1"/>
    </xf>
    <xf numFmtId="0" fontId="0" fillId="0" borderId="1" xfId="0" applyFont="1" applyFill="1" applyBorder="1" applyProtection="1">
      <protection hidden="1"/>
    </xf>
    <xf numFmtId="164" fontId="12" fillId="10" borderId="0" xfId="0" applyNumberFormat="1" applyFont="1" applyFill="1" applyAlignment="1">
      <alignment horizontal="right"/>
    </xf>
    <xf numFmtId="0" fontId="5" fillId="0" borderId="0" xfId="0" applyFont="1" applyAlignment="1" applyProtection="1">
      <alignment horizontal="left"/>
      <protection hidden="1"/>
    </xf>
    <xf numFmtId="0" fontId="0" fillId="0" borderId="6" xfId="0" applyFont="1" applyBorder="1"/>
    <xf numFmtId="0" fontId="0" fillId="0" borderId="5" xfId="0" applyFont="1" applyBorder="1"/>
    <xf numFmtId="0" fontId="0" fillId="0" borderId="5" xfId="0" quotePrefix="1" applyFont="1" applyBorder="1" applyAlignment="1">
      <alignment horizontal="left"/>
    </xf>
    <xf numFmtId="0" fontId="0" fillId="0" borderId="9" xfId="0" applyFont="1" applyBorder="1"/>
    <xf numFmtId="0" fontId="0" fillId="0" borderId="9" xfId="0" applyFont="1" applyBorder="1" applyAlignment="1" applyProtection="1">
      <alignment horizontal="left"/>
      <protection hidden="1"/>
    </xf>
    <xf numFmtId="0" fontId="0" fillId="0" borderId="9" xfId="0" quotePrefix="1" applyFont="1" applyBorder="1" applyAlignment="1" applyProtection="1">
      <alignment horizontal="left"/>
      <protection hidden="1"/>
    </xf>
    <xf numFmtId="0" fontId="0" fillId="0" borderId="0" xfId="0" quotePrefix="1" applyFont="1" applyFill="1" applyBorder="1" applyAlignment="1">
      <alignment horizontal="left"/>
    </xf>
    <xf numFmtId="0" fontId="0" fillId="0" borderId="0" xfId="0" quotePrefix="1" applyFont="1" applyAlignment="1">
      <alignment horizontal="left"/>
    </xf>
    <xf numFmtId="16" fontId="0" fillId="0" borderId="5" xfId="0" quotePrefix="1" applyNumberFormat="1" applyFont="1" applyBorder="1" applyAlignment="1" applyProtection="1">
      <alignment horizontal="left"/>
      <protection hidden="1"/>
    </xf>
    <xf numFmtId="0" fontId="12" fillId="0" borderId="1" xfId="0" applyFont="1" applyFill="1" applyBorder="1" applyAlignment="1" applyProtection="1">
      <alignment horizontal="center"/>
      <protection hidden="1"/>
    </xf>
    <xf numFmtId="0" fontId="16" fillId="0" borderId="0" xfId="0" quotePrefix="1" applyFont="1" applyAlignment="1" applyProtection="1">
      <alignment horizontal="left"/>
    </xf>
    <xf numFmtId="0" fontId="17" fillId="0" borderId="0" xfId="0" applyFont="1" applyProtection="1">
      <protection hidden="1"/>
    </xf>
    <xf numFmtId="0" fontId="17" fillId="0" borderId="0" xfId="0" applyFont="1" applyAlignment="1" applyProtection="1">
      <alignment horizontal="center"/>
      <protection hidden="1"/>
    </xf>
    <xf numFmtId="164" fontId="17" fillId="0" borderId="0" xfId="0" applyNumberFormat="1" applyFont="1" applyAlignment="1" applyProtection="1">
      <alignment horizontal="center"/>
      <protection hidden="1"/>
    </xf>
    <xf numFmtId="0" fontId="14" fillId="0" borderId="0" xfId="0" applyFont="1" applyAlignment="1" applyProtection="1">
      <alignment horizontal="center"/>
      <protection hidden="1"/>
    </xf>
    <xf numFmtId="0" fontId="17" fillId="0" borderId="0" xfId="0" applyFont="1" applyAlignment="1" applyProtection="1">
      <protection hidden="1"/>
    </xf>
    <xf numFmtId="0" fontId="16" fillId="0" borderId="0" xfId="0" quotePrefix="1" applyFont="1" applyAlignment="1" applyProtection="1">
      <alignment horizontal="left" vertical="center"/>
    </xf>
    <xf numFmtId="0" fontId="18" fillId="0" borderId="0" xfId="0" applyFont="1" applyFill="1" applyBorder="1" applyAlignment="1" applyProtection="1">
      <alignment horizontal="left" vertical="center"/>
      <protection hidden="1"/>
    </xf>
    <xf numFmtId="0" fontId="0" fillId="0" borderId="0" xfId="0" applyProtection="1">
      <protection hidden="1"/>
    </xf>
    <xf numFmtId="0" fontId="15" fillId="0" borderId="0" xfId="0" quotePrefix="1" applyFont="1" applyAlignment="1">
      <alignment horizontal="left"/>
    </xf>
    <xf numFmtId="2" fontId="0" fillId="3" borderId="5" xfId="0" quotePrefix="1" applyNumberFormat="1" applyFill="1" applyBorder="1" applyAlignment="1" applyProtection="1">
      <alignment horizontal="left"/>
      <protection hidden="1"/>
    </xf>
    <xf numFmtId="2" fontId="0" fillId="3" borderId="9" xfId="0" applyNumberFormat="1" applyFill="1" applyBorder="1" applyProtection="1">
      <protection hidden="1"/>
    </xf>
    <xf numFmtId="2" fontId="0" fillId="3" borderId="6" xfId="0" applyNumberFormat="1" applyFill="1" applyBorder="1" applyProtection="1">
      <protection hidden="1"/>
    </xf>
    <xf numFmtId="0" fontId="0" fillId="0" borderId="1" xfId="0" applyBorder="1" applyAlignment="1" applyProtection="1">
      <alignment horizontal="center"/>
      <protection hidden="1"/>
    </xf>
    <xf numFmtId="0" fontId="0" fillId="0" borderId="4" xfId="0" applyBorder="1" applyAlignment="1" applyProtection="1">
      <alignment horizontal="center"/>
      <protection hidden="1"/>
    </xf>
    <xf numFmtId="0" fontId="0" fillId="0" borderId="1" xfId="0" quotePrefix="1" applyBorder="1" applyAlignment="1" applyProtection="1">
      <alignment horizontal="left"/>
      <protection hidden="1"/>
    </xf>
    <xf numFmtId="0" fontId="0" fillId="0" borderId="0" xfId="0" applyAlignment="1" applyProtection="1">
      <alignment horizontal="left"/>
      <protection hidden="1"/>
    </xf>
    <xf numFmtId="0" fontId="0" fillId="0" borderId="0" xfId="0" quotePrefix="1" applyAlignment="1" applyProtection="1">
      <alignment horizontal="left"/>
      <protection hidden="1"/>
    </xf>
    <xf numFmtId="0" fontId="0" fillId="0" borderId="1" xfId="0" applyBorder="1" applyProtection="1">
      <protection hidden="1"/>
    </xf>
    <xf numFmtId="0" fontId="0" fillId="0" borderId="0" xfId="0" applyAlignment="1" applyProtection="1">
      <alignment horizontal="center"/>
      <protection hidden="1"/>
    </xf>
    <xf numFmtId="0" fontId="0" fillId="0" borderId="1" xfId="0" quotePrefix="1" applyBorder="1" applyAlignment="1" applyProtection="1">
      <alignment horizontal="center"/>
      <protection hidden="1"/>
    </xf>
    <xf numFmtId="0" fontId="0" fillId="0" borderId="6" xfId="0" applyBorder="1" applyAlignment="1" applyProtection="1">
      <alignment horizontal="center"/>
      <protection hidden="1"/>
    </xf>
    <xf numFmtId="2" fontId="0" fillId="2" borderId="1" xfId="0" quotePrefix="1" applyNumberFormat="1" applyFill="1" applyBorder="1" applyAlignment="1" applyProtection="1">
      <alignment horizontal="left"/>
      <protection hidden="1"/>
    </xf>
    <xf numFmtId="2" fontId="0" fillId="2" borderId="9" xfId="0" applyNumberFormat="1" applyFill="1" applyBorder="1" applyProtection="1">
      <protection hidden="1"/>
    </xf>
    <xf numFmtId="2" fontId="0" fillId="2" borderId="6" xfId="0" applyNumberFormat="1" applyFill="1" applyBorder="1" applyProtection="1">
      <protection hidden="1"/>
    </xf>
    <xf numFmtId="0" fontId="0" fillId="4" borderId="5" xfId="0" applyFill="1" applyBorder="1" applyAlignment="1" applyProtection="1">
      <alignment horizontal="left"/>
      <protection hidden="1"/>
    </xf>
    <xf numFmtId="0" fontId="0" fillId="4" borderId="9" xfId="0" quotePrefix="1" applyFill="1" applyBorder="1" applyAlignment="1" applyProtection="1">
      <alignment horizontal="left"/>
      <protection hidden="1"/>
    </xf>
    <xf numFmtId="0" fontId="0" fillId="4" borderId="6" xfId="0" quotePrefix="1" applyFill="1" applyBorder="1" applyAlignment="1" applyProtection="1">
      <alignment horizontal="left"/>
      <protection hidden="1"/>
    </xf>
    <xf numFmtId="0" fontId="0" fillId="5" borderId="5" xfId="0" quotePrefix="1" applyFill="1" applyBorder="1" applyAlignment="1" applyProtection="1">
      <alignment horizontal="left"/>
      <protection hidden="1"/>
    </xf>
    <xf numFmtId="0" fontId="0" fillId="5" borderId="9" xfId="0" quotePrefix="1" applyFill="1" applyBorder="1" applyAlignment="1" applyProtection="1">
      <alignment horizontal="left"/>
      <protection hidden="1"/>
    </xf>
    <xf numFmtId="0" fontId="0" fillId="5" borderId="6" xfId="0" quotePrefix="1" applyFill="1" applyBorder="1" applyAlignment="1" applyProtection="1">
      <alignment horizontal="left"/>
      <protection hidden="1"/>
    </xf>
    <xf numFmtId="0" fontId="0" fillId="0" borderId="16" xfId="0" applyFont="1" applyBorder="1" applyAlignment="1" applyProtection="1">
      <alignment horizontal="center" vertical="center" wrapText="1"/>
    </xf>
    <xf numFmtId="0" fontId="19" fillId="0" borderId="0" xfId="0" applyFont="1" applyProtection="1"/>
    <xf numFmtId="0" fontId="3" fillId="0" borderId="0" xfId="0" applyFont="1"/>
    <xf numFmtId="0" fontId="19" fillId="0" borderId="0" xfId="0" applyFont="1" applyBorder="1" applyProtection="1">
      <protection locked="0"/>
    </xf>
    <xf numFmtId="0" fontId="0" fillId="0" borderId="14" xfId="0" applyFont="1" applyBorder="1" applyAlignment="1" applyProtection="1">
      <alignment horizontal="center"/>
      <protection locked="0"/>
    </xf>
    <xf numFmtId="0" fontId="0" fillId="0" borderId="17" xfId="0" applyFont="1" applyBorder="1" applyAlignment="1" applyProtection="1">
      <alignment horizontal="center"/>
      <protection locked="0"/>
    </xf>
    <xf numFmtId="164" fontId="0" fillId="0" borderId="17" xfId="0" applyNumberFormat="1" applyFont="1" applyBorder="1" applyAlignment="1" applyProtection="1">
      <alignment horizontal="center"/>
      <protection locked="0"/>
    </xf>
    <xf numFmtId="0" fontId="0" fillId="0" borderId="18" xfId="0" applyFont="1" applyBorder="1" applyAlignment="1" applyProtection="1">
      <alignment horizontal="center"/>
      <protection locked="0"/>
    </xf>
    <xf numFmtId="0" fontId="0" fillId="0" borderId="0" xfId="0" applyFont="1" applyBorder="1" applyAlignment="1" applyProtection="1">
      <alignment horizontal="center"/>
      <protection locked="0"/>
    </xf>
    <xf numFmtId="0" fontId="0" fillId="0" borderId="0" xfId="0" applyFont="1" applyAlignment="1" applyProtection="1">
      <alignment horizontal="center"/>
      <protection locked="0"/>
    </xf>
    <xf numFmtId="0" fontId="0" fillId="0" borderId="16" xfId="0" applyFont="1" applyBorder="1" applyAlignment="1" applyProtection="1">
      <alignment horizontal="center"/>
      <protection locked="0"/>
    </xf>
    <xf numFmtId="0" fontId="19" fillId="0" borderId="1" xfId="0" applyFont="1" applyBorder="1" applyAlignment="1" applyProtection="1">
      <alignment horizontal="center" vertical="center" wrapText="1"/>
      <protection locked="0"/>
    </xf>
    <xf numFmtId="2" fontId="0" fillId="0" borderId="1" xfId="0" applyNumberFormat="1" applyFont="1" applyBorder="1" applyAlignment="1" applyProtection="1">
      <alignment horizontal="center"/>
      <protection locked="0"/>
    </xf>
    <xf numFmtId="2" fontId="0" fillId="0" borderId="1" xfId="0" applyNumberFormat="1" applyFont="1" applyBorder="1" applyProtection="1">
      <protection locked="0"/>
    </xf>
    <xf numFmtId="2" fontId="0" fillId="0" borderId="4" xfId="0" applyNumberFormat="1" applyFont="1" applyBorder="1" applyProtection="1">
      <protection locked="0"/>
    </xf>
    <xf numFmtId="2" fontId="0" fillId="0" borderId="1" xfId="0" applyNumberFormat="1" applyFont="1" applyBorder="1"/>
    <xf numFmtId="2" fontId="0" fillId="0" borderId="0" xfId="0" applyNumberFormat="1" applyFont="1"/>
    <xf numFmtId="2" fontId="0" fillId="0" borderId="8" xfId="0" applyNumberFormat="1" applyFont="1" applyFill="1" applyBorder="1" applyAlignment="1" applyProtection="1">
      <alignment horizontal="center" vertical="center"/>
      <protection hidden="1"/>
    </xf>
    <xf numFmtId="2" fontId="0" fillId="0" borderId="0" xfId="0" applyNumberFormat="1" applyFont="1" applyBorder="1" applyAlignment="1" applyProtection="1">
      <alignment horizontal="center"/>
      <protection locked="0"/>
    </xf>
    <xf numFmtId="1" fontId="0" fillId="0" borderId="0" xfId="0" applyNumberFormat="1" applyAlignment="1">
      <alignment horizontal="center"/>
    </xf>
    <xf numFmtId="0" fontId="0" fillId="0" borderId="1" xfId="0" applyBorder="1" applyProtection="1">
      <protection locked="0"/>
    </xf>
    <xf numFmtId="0" fontId="0" fillId="0" borderId="0" xfId="0" applyFont="1" applyAlignment="1">
      <alignment horizontal="center"/>
    </xf>
    <xf numFmtId="2" fontId="0" fillId="3" borderId="9" xfId="0" applyNumberFormat="1" applyFont="1" applyFill="1" applyBorder="1" applyAlignment="1" applyProtection="1">
      <alignment horizontal="center"/>
      <protection hidden="1"/>
    </xf>
    <xf numFmtId="164" fontId="0" fillId="0" borderId="4" xfId="0" applyNumberFormat="1" applyFont="1" applyBorder="1" applyAlignment="1" applyProtection="1">
      <alignment horizontal="center"/>
      <protection locked="0"/>
    </xf>
    <xf numFmtId="164" fontId="0" fillId="0" borderId="1" xfId="0" applyNumberFormat="1" applyFont="1" applyBorder="1" applyAlignment="1">
      <alignment horizontal="center"/>
    </xf>
    <xf numFmtId="0" fontId="0" fillId="0" borderId="0" xfId="0" applyFont="1" applyBorder="1" applyAlignment="1">
      <alignment horizontal="center"/>
    </xf>
    <xf numFmtId="2" fontId="0" fillId="2" borderId="9" xfId="0" applyNumberFormat="1" applyFont="1" applyFill="1" applyBorder="1" applyAlignment="1" applyProtection="1">
      <alignment horizontal="center"/>
      <protection hidden="1"/>
    </xf>
    <xf numFmtId="0" fontId="0" fillId="0" borderId="1" xfId="0" applyNumberFormat="1" applyFont="1" applyBorder="1" applyAlignment="1">
      <alignment horizontal="center"/>
    </xf>
    <xf numFmtId="2" fontId="0" fillId="4" borderId="9" xfId="0" applyNumberFormat="1" applyFont="1" applyFill="1" applyBorder="1" applyAlignment="1" applyProtection="1">
      <alignment horizontal="center"/>
      <protection hidden="1"/>
    </xf>
    <xf numFmtId="0" fontId="0" fillId="0" borderId="4" xfId="0" applyNumberFormat="1" applyFont="1" applyBorder="1" applyAlignment="1" applyProtection="1">
      <alignment horizontal="center"/>
      <protection locked="0"/>
    </xf>
    <xf numFmtId="2" fontId="0" fillId="3" borderId="6" xfId="0" applyNumberFormat="1" applyFont="1" applyFill="1" applyBorder="1" applyAlignment="1" applyProtection="1">
      <alignment horizontal="center"/>
      <protection hidden="1"/>
    </xf>
    <xf numFmtId="2" fontId="0" fillId="2" borderId="6" xfId="0" applyNumberFormat="1" applyFont="1" applyFill="1" applyBorder="1" applyAlignment="1" applyProtection="1">
      <alignment horizontal="center"/>
      <protection hidden="1"/>
    </xf>
    <xf numFmtId="2" fontId="0" fillId="4" borderId="6" xfId="0" applyNumberFormat="1" applyFont="1" applyFill="1" applyBorder="1" applyAlignment="1" applyProtection="1">
      <alignment horizontal="center"/>
      <protection hidden="1"/>
    </xf>
    <xf numFmtId="1" fontId="0" fillId="0" borderId="1" xfId="0" applyNumberFormat="1" applyBorder="1" applyAlignment="1">
      <alignment horizontal="left"/>
    </xf>
    <xf numFmtId="0" fontId="0" fillId="0" borderId="17" xfId="0" applyFont="1" applyBorder="1" applyAlignment="1" applyProtection="1">
      <alignment horizontal="left"/>
    </xf>
    <xf numFmtId="0" fontId="0" fillId="0" borderId="18" xfId="0" quotePrefix="1" applyFont="1" applyBorder="1" applyAlignment="1" applyProtection="1">
      <alignment horizontal="left"/>
    </xf>
    <xf numFmtId="0" fontId="0" fillId="0" borderId="16" xfId="0" applyFont="1" applyBorder="1" applyAlignment="1" applyProtection="1">
      <alignment horizontal="left"/>
      <protection locked="0"/>
    </xf>
    <xf numFmtId="0" fontId="0" fillId="0" borderId="17" xfId="0" applyFont="1" applyBorder="1" applyAlignment="1" applyProtection="1">
      <alignment horizontal="left"/>
      <protection locked="0"/>
    </xf>
    <xf numFmtId="0" fontId="0" fillId="0" borderId="18" xfId="0" quotePrefix="1" applyFont="1" applyBorder="1" applyAlignment="1">
      <alignment horizontal="left"/>
    </xf>
    <xf numFmtId="1" fontId="0" fillId="0" borderId="1" xfId="0" applyNumberFormat="1" applyBorder="1" applyAlignment="1">
      <alignment horizontal="center"/>
    </xf>
    <xf numFmtId="164" fontId="0" fillId="0" borderId="6" xfId="0" applyNumberFormat="1" applyBorder="1" applyAlignment="1">
      <alignment horizontal="center"/>
    </xf>
    <xf numFmtId="1" fontId="0" fillId="11" borderId="1" xfId="0" applyNumberFormat="1" applyFill="1" applyBorder="1" applyAlignment="1">
      <alignment horizontal="center"/>
    </xf>
    <xf numFmtId="1" fontId="6" fillId="11" borderId="1" xfId="0" applyNumberFormat="1" applyFont="1" applyFill="1" applyBorder="1" applyAlignment="1" applyProtection="1">
      <alignment horizontal="center"/>
      <protection locked="0"/>
    </xf>
    <xf numFmtId="1" fontId="12" fillId="11" borderId="1" xfId="0" applyNumberFormat="1" applyFont="1" applyFill="1" applyBorder="1" applyAlignment="1" applyProtection="1">
      <alignment horizontal="center"/>
      <protection hidden="1"/>
    </xf>
    <xf numFmtId="0" fontId="0" fillId="10" borderId="24" xfId="0" quotePrefix="1" applyFont="1" applyFill="1" applyBorder="1" applyAlignment="1" applyProtection="1">
      <alignment horizontal="left"/>
      <protection hidden="1"/>
    </xf>
    <xf numFmtId="9" fontId="0" fillId="0" borderId="1" xfId="0" applyNumberFormat="1" applyFont="1" applyBorder="1" applyAlignment="1" applyProtection="1">
      <alignment horizontal="center"/>
      <protection locked="0"/>
    </xf>
    <xf numFmtId="164" fontId="20" fillId="0" borderId="1" xfId="0" applyNumberFormat="1" applyFont="1" applyBorder="1"/>
    <xf numFmtId="1" fontId="21" fillId="0" borderId="1" xfId="0" applyNumberFormat="1" applyFont="1" applyBorder="1" applyAlignment="1">
      <alignment horizontal="center"/>
    </xf>
    <xf numFmtId="165" fontId="12" fillId="10" borderId="1" xfId="3" applyNumberFormat="1" applyFont="1" applyFill="1" applyBorder="1" applyAlignment="1" applyProtection="1">
      <alignment horizontal="center"/>
      <protection hidden="1"/>
    </xf>
    <xf numFmtId="0" fontId="20" fillId="0" borderId="1" xfId="0" applyFont="1" applyBorder="1"/>
    <xf numFmtId="2" fontId="0" fillId="0" borderId="1" xfId="0" applyNumberFormat="1" applyFont="1" applyBorder="1" applyAlignment="1" applyProtection="1">
      <alignment horizontal="center"/>
      <protection hidden="1"/>
    </xf>
    <xf numFmtId="0" fontId="21" fillId="0" borderId="1" xfId="0" applyFont="1" applyBorder="1" applyAlignment="1" applyProtection="1">
      <alignment horizontal="center"/>
      <protection hidden="1"/>
    </xf>
    <xf numFmtId="0" fontId="22" fillId="0" borderId="1" xfId="0" applyFont="1" applyBorder="1"/>
  </cellXfs>
  <cellStyles count="4">
    <cellStyle name="Excel Built-in Normal" xfId="2"/>
    <cellStyle name="Hipervínculo" xfId="1" builtinId="8"/>
    <cellStyle name="Normal" xfId="0" builtinId="0" customBuiltin="1"/>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A23"/>
  <sheetViews>
    <sheetView zoomScale="80" workbookViewId="0"/>
  </sheetViews>
  <sheetFormatPr baseColWidth="10" defaultColWidth="11.42578125" defaultRowHeight="15" x14ac:dyDescent="0.25"/>
  <cols>
    <col min="1" max="1" width="14.7109375" style="69" customWidth="1"/>
    <col min="2" max="2" width="11.28515625" style="69" customWidth="1"/>
    <col min="3" max="3" width="15.140625" style="69" customWidth="1"/>
    <col min="4" max="4" width="12.7109375" style="69" bestFit="1" customWidth="1"/>
    <col min="5" max="16384" width="11.42578125" style="69"/>
  </cols>
  <sheetData>
    <row r="1" spans="1:1" x14ac:dyDescent="0.25">
      <c r="A1" s="218" t="s">
        <v>183</v>
      </c>
    </row>
    <row r="3" spans="1:1" x14ac:dyDescent="0.25">
      <c r="A3" s="69" t="s">
        <v>52</v>
      </c>
    </row>
    <row r="4" spans="1:1" x14ac:dyDescent="0.25">
      <c r="A4" s="145" t="s">
        <v>163</v>
      </c>
    </row>
    <row r="7" spans="1:1" x14ac:dyDescent="0.25">
      <c r="A7" s="2" t="s">
        <v>159</v>
      </c>
    </row>
    <row r="9" spans="1:1" x14ac:dyDescent="0.25">
      <c r="A9" s="1" t="s">
        <v>165</v>
      </c>
    </row>
    <row r="11" spans="1:1" x14ac:dyDescent="0.25">
      <c r="A11" s="1" t="s">
        <v>166</v>
      </c>
    </row>
    <row r="13" spans="1:1" x14ac:dyDescent="0.25">
      <c r="A13" s="1" t="s">
        <v>167</v>
      </c>
    </row>
    <row r="15" spans="1:1" x14ac:dyDescent="0.25">
      <c r="A15" s="1" t="s">
        <v>168</v>
      </c>
    </row>
    <row r="17" spans="1:1" x14ac:dyDescent="0.25">
      <c r="A17" s="1" t="s">
        <v>169</v>
      </c>
    </row>
    <row r="19" spans="1:1" x14ac:dyDescent="0.25">
      <c r="A19" s="2" t="s">
        <v>161</v>
      </c>
    </row>
    <row r="21" spans="1:1" x14ac:dyDescent="0.25">
      <c r="A21" s="2" t="s">
        <v>160</v>
      </c>
    </row>
    <row r="23" spans="1:1" x14ac:dyDescent="0.25">
      <c r="A23" s="2" t="s">
        <v>164</v>
      </c>
    </row>
  </sheetData>
  <hyperlinks>
    <hyperlink ref="A7" location="Fechas!A1" display="Fechas de siembra y principales estados fenológicos"/>
    <hyperlink ref="A13" location="Comportamiento!A1" display="Comportamiento agronómico de los cultivares"/>
    <hyperlink ref="A15" location="Enfermedades!A1" display="Enfermedades por cultivar"/>
    <hyperlink ref="A17" location="Rendimiento!A1" display="Rendimiento por cultivar"/>
    <hyperlink ref="A21" location="'ANVA-MDS'!A1" display="ANVA para comparar cultivares dentro de un mismo nivel de manejo"/>
    <hyperlink ref="A19" location="Estadísticas!A1" display="Estadística descriptiva"/>
    <hyperlink ref="A23" location="'ANVA Cv. x Fung.'!A1" display="ANVA para comparar cultivares, fungicida y la interacción cultivar x fungicida"/>
    <hyperlink ref="A9" location="Datos!A1" display="Datos generales de los ensayos"/>
    <hyperlink ref="A11" location="Comentarios!A1" display="Comentarios particulares de los ensayos"/>
  </hyperlinks>
  <pageMargins left="0.75" right="0.75" top="1" bottom="1" header="0" footer="0"/>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FA328"/>
  <sheetViews>
    <sheetView zoomScale="98" zoomScaleNormal="98" workbookViewId="0">
      <pane ySplit="5" topLeftCell="A117" activePane="bottomLeft" state="frozen"/>
      <selection pane="bottomLeft" activeCell="A118" sqref="A118"/>
    </sheetView>
  </sheetViews>
  <sheetFormatPr baseColWidth="10" defaultColWidth="11.42578125" defaultRowHeight="12.75" customHeight="1" x14ac:dyDescent="0.25"/>
  <cols>
    <col min="1" max="1" width="22.7109375" style="69" customWidth="1"/>
    <col min="2" max="4" width="20.7109375" style="69" customWidth="1"/>
    <col min="5" max="6" width="10.7109375" style="69" customWidth="1"/>
    <col min="7" max="8" width="10.7109375" style="67" customWidth="1"/>
    <col min="9" max="9" width="10.7109375" style="69" customWidth="1"/>
    <col min="10" max="10" width="3.7109375" style="69" customWidth="1"/>
    <col min="11" max="11" width="19.5703125" style="69" customWidth="1"/>
    <col min="12" max="12" width="9.85546875" style="140" customWidth="1"/>
    <col min="13" max="62" width="3.28515625" style="67" customWidth="1"/>
    <col min="63" max="64" width="10.7109375" style="69" customWidth="1"/>
    <col min="65" max="65" width="22.5703125" style="69" customWidth="1"/>
    <col min="66" max="68" width="20.7109375" style="69" customWidth="1"/>
    <col min="69" max="73" width="10.7109375" style="69" customWidth="1"/>
    <col min="74" max="74" width="3.7109375" style="69" customWidth="1"/>
    <col min="75" max="75" width="19.5703125" style="69" customWidth="1"/>
    <col min="76" max="76" width="9.85546875" style="69" customWidth="1"/>
    <col min="77" max="128" width="3.28515625" style="69" customWidth="1"/>
    <col min="129" max="129" width="10.7109375" style="69" customWidth="1"/>
    <col min="130" max="154" width="10.7109375" style="69" hidden="1" customWidth="1"/>
    <col min="155" max="155" width="11.42578125" style="69" hidden="1" customWidth="1"/>
    <col min="156" max="156" width="13.28515625" style="69" hidden="1" customWidth="1"/>
    <col min="157" max="157" width="11.42578125" style="69" hidden="1" customWidth="1"/>
    <col min="158" max="16384" width="11.42578125" style="69"/>
  </cols>
  <sheetData>
    <row r="1" spans="1:156" ht="12.75" customHeight="1" x14ac:dyDescent="0.25">
      <c r="A1" s="218" t="s">
        <v>291</v>
      </c>
      <c r="BM1" s="218" t="str">
        <f>A1</f>
        <v>ANÁLISIS DE VARIANZA PARA COMPARAR CULTIVARES DENTRO DE UN MISMO NIVEL DE MANEJO (fungicida, alta tecnología, etc.)</v>
      </c>
    </row>
    <row r="2" spans="1:156" ht="12.75" customHeight="1" x14ac:dyDescent="0.25">
      <c r="A2" s="226" t="s">
        <v>189</v>
      </c>
      <c r="BM2" s="218"/>
    </row>
    <row r="3" spans="1:156" ht="12.75" customHeight="1" x14ac:dyDescent="0.25">
      <c r="A3" s="226"/>
      <c r="BM3" s="218"/>
    </row>
    <row r="4" spans="1:156" s="219" customFormat="1" ht="23.25" x14ac:dyDescent="0.35">
      <c r="A4" s="289" t="s">
        <v>289</v>
      </c>
      <c r="B4" s="288"/>
      <c r="C4" s="288"/>
      <c r="D4" s="288"/>
      <c r="E4" s="288"/>
      <c r="F4" s="288"/>
      <c r="G4" s="285"/>
      <c r="H4" s="285"/>
      <c r="I4" s="288"/>
      <c r="J4" s="284"/>
      <c r="K4" s="284"/>
      <c r="L4" s="286"/>
      <c r="M4" s="285"/>
      <c r="N4" s="287"/>
      <c r="O4" s="287"/>
      <c r="P4" s="287"/>
      <c r="Q4" s="287"/>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M4" s="283" t="s">
        <v>289</v>
      </c>
    </row>
    <row r="5" spans="1:156" ht="23.25" x14ac:dyDescent="0.35">
      <c r="A5" s="289" t="s">
        <v>290</v>
      </c>
      <c r="BM5" s="283" t="s">
        <v>290</v>
      </c>
    </row>
    <row r="6" spans="1:156" s="180" customFormat="1" ht="12.75" customHeight="1" x14ac:dyDescent="0.25">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M6" s="226" t="str">
        <f>A2</f>
        <v>Celdas en este color tiene formulas que no deberían modificarse</v>
      </c>
    </row>
    <row r="7" spans="1:156" ht="103.5" customHeight="1" x14ac:dyDescent="0.25">
      <c r="J7" s="67"/>
      <c r="K7" s="67"/>
      <c r="M7" s="244">
        <f t="shared" ref="M7:AR7" si="0">IFERROR(INDEX(RTO1SF_ORD,M8,1),"sd")</f>
        <v>0</v>
      </c>
      <c r="N7" s="244">
        <f t="shared" si="0"/>
        <v>0</v>
      </c>
      <c r="O7" s="244">
        <f t="shared" si="0"/>
        <v>0</v>
      </c>
      <c r="P7" s="244">
        <f t="shared" si="0"/>
        <v>0</v>
      </c>
      <c r="Q7" s="244">
        <f t="shared" si="0"/>
        <v>0</v>
      </c>
      <c r="R7" s="244">
        <f t="shared" si="0"/>
        <v>0</v>
      </c>
      <c r="S7" s="244">
        <f t="shared" si="0"/>
        <v>0</v>
      </c>
      <c r="T7" s="244">
        <f t="shared" si="0"/>
        <v>0</v>
      </c>
      <c r="U7" s="244">
        <f t="shared" si="0"/>
        <v>0</v>
      </c>
      <c r="V7" s="244">
        <f t="shared" si="0"/>
        <v>0</v>
      </c>
      <c r="W7" s="244">
        <f t="shared" si="0"/>
        <v>0</v>
      </c>
      <c r="X7" s="244">
        <f t="shared" si="0"/>
        <v>0</v>
      </c>
      <c r="Y7" s="244">
        <f t="shared" si="0"/>
        <v>0</v>
      </c>
      <c r="Z7" s="244">
        <f t="shared" si="0"/>
        <v>0</v>
      </c>
      <c r="AA7" s="244">
        <f t="shared" si="0"/>
        <v>0</v>
      </c>
      <c r="AB7" s="244">
        <f t="shared" si="0"/>
        <v>0</v>
      </c>
      <c r="AC7" s="244">
        <f t="shared" si="0"/>
        <v>0</v>
      </c>
      <c r="AD7" s="244">
        <f t="shared" si="0"/>
        <v>0</v>
      </c>
      <c r="AE7" s="244">
        <f t="shared" si="0"/>
        <v>0</v>
      </c>
      <c r="AF7" s="244">
        <f t="shared" si="0"/>
        <v>0</v>
      </c>
      <c r="AG7" s="244">
        <f t="shared" si="0"/>
        <v>0</v>
      </c>
      <c r="AH7" s="244">
        <f t="shared" si="0"/>
        <v>0</v>
      </c>
      <c r="AI7" s="244">
        <f t="shared" si="0"/>
        <v>0</v>
      </c>
      <c r="AJ7" s="244">
        <f t="shared" si="0"/>
        <v>0</v>
      </c>
      <c r="AK7" s="244">
        <f t="shared" si="0"/>
        <v>0</v>
      </c>
      <c r="AL7" s="244">
        <f t="shared" si="0"/>
        <v>0</v>
      </c>
      <c r="AM7" s="244">
        <f t="shared" si="0"/>
        <v>0</v>
      </c>
      <c r="AN7" s="244">
        <f t="shared" si="0"/>
        <v>0</v>
      </c>
      <c r="AO7" s="244">
        <f t="shared" si="0"/>
        <v>0</v>
      </c>
      <c r="AP7" s="244">
        <f t="shared" si="0"/>
        <v>0</v>
      </c>
      <c r="AQ7" s="244">
        <f t="shared" si="0"/>
        <v>0</v>
      </c>
      <c r="AR7" s="244">
        <f t="shared" si="0"/>
        <v>0</v>
      </c>
      <c r="AS7" s="244">
        <f t="shared" ref="AS7:BJ7" si="1">IFERROR(INDEX(RTO1SF_ORD,AS8,1),"sd")</f>
        <v>0</v>
      </c>
      <c r="AT7" s="244">
        <f t="shared" si="1"/>
        <v>0</v>
      </c>
      <c r="AU7" s="244">
        <f t="shared" si="1"/>
        <v>0</v>
      </c>
      <c r="AV7" s="244">
        <f t="shared" si="1"/>
        <v>0</v>
      </c>
      <c r="AW7" s="244">
        <f t="shared" si="1"/>
        <v>0</v>
      </c>
      <c r="AX7" s="244">
        <f t="shared" si="1"/>
        <v>0</v>
      </c>
      <c r="AY7" s="244">
        <f t="shared" si="1"/>
        <v>0</v>
      </c>
      <c r="AZ7" s="244">
        <f t="shared" si="1"/>
        <v>0</v>
      </c>
      <c r="BA7" s="244">
        <f t="shared" si="1"/>
        <v>0</v>
      </c>
      <c r="BB7" s="244">
        <f t="shared" si="1"/>
        <v>0</v>
      </c>
      <c r="BC7" s="244">
        <f t="shared" si="1"/>
        <v>0</v>
      </c>
      <c r="BD7" s="244">
        <f t="shared" si="1"/>
        <v>0</v>
      </c>
      <c r="BE7" s="244">
        <f t="shared" si="1"/>
        <v>0</v>
      </c>
      <c r="BF7" s="244">
        <f t="shared" si="1"/>
        <v>0</v>
      </c>
      <c r="BG7" s="244">
        <f t="shared" si="1"/>
        <v>0</v>
      </c>
      <c r="BH7" s="244">
        <f t="shared" si="1"/>
        <v>0</v>
      </c>
      <c r="BI7" s="244">
        <f t="shared" si="1"/>
        <v>0</v>
      </c>
      <c r="BJ7" s="244">
        <f t="shared" si="1"/>
        <v>0</v>
      </c>
      <c r="BS7" s="67"/>
      <c r="BT7" s="67"/>
      <c r="BV7" s="67"/>
      <c r="BW7" s="67"/>
      <c r="BX7" s="140"/>
      <c r="BY7" s="244">
        <f t="shared" ref="BY7:DD7" si="2">IFERROR(INDEX(RTO1CF_ORD,BY8,1),"sd")</f>
        <v>0</v>
      </c>
      <c r="BZ7" s="244">
        <f t="shared" si="2"/>
        <v>0</v>
      </c>
      <c r="CA7" s="244">
        <f t="shared" si="2"/>
        <v>0</v>
      </c>
      <c r="CB7" s="244">
        <f t="shared" si="2"/>
        <v>0</v>
      </c>
      <c r="CC7" s="244">
        <f t="shared" si="2"/>
        <v>0</v>
      </c>
      <c r="CD7" s="244">
        <f t="shared" si="2"/>
        <v>0</v>
      </c>
      <c r="CE7" s="244">
        <f t="shared" si="2"/>
        <v>0</v>
      </c>
      <c r="CF7" s="244">
        <f t="shared" si="2"/>
        <v>0</v>
      </c>
      <c r="CG7" s="244">
        <f t="shared" si="2"/>
        <v>0</v>
      </c>
      <c r="CH7" s="244">
        <f t="shared" si="2"/>
        <v>0</v>
      </c>
      <c r="CI7" s="244">
        <f t="shared" si="2"/>
        <v>0</v>
      </c>
      <c r="CJ7" s="244">
        <f t="shared" si="2"/>
        <v>0</v>
      </c>
      <c r="CK7" s="244">
        <f t="shared" si="2"/>
        <v>0</v>
      </c>
      <c r="CL7" s="244">
        <f t="shared" si="2"/>
        <v>0</v>
      </c>
      <c r="CM7" s="244">
        <f t="shared" si="2"/>
        <v>0</v>
      </c>
      <c r="CN7" s="244">
        <f t="shared" si="2"/>
        <v>0</v>
      </c>
      <c r="CO7" s="244">
        <f t="shared" si="2"/>
        <v>0</v>
      </c>
      <c r="CP7" s="244">
        <f t="shared" si="2"/>
        <v>0</v>
      </c>
      <c r="CQ7" s="244">
        <f t="shared" si="2"/>
        <v>0</v>
      </c>
      <c r="CR7" s="244">
        <f t="shared" si="2"/>
        <v>0</v>
      </c>
      <c r="CS7" s="244">
        <f t="shared" si="2"/>
        <v>0</v>
      </c>
      <c r="CT7" s="244">
        <f t="shared" si="2"/>
        <v>0</v>
      </c>
      <c r="CU7" s="244">
        <f t="shared" si="2"/>
        <v>0</v>
      </c>
      <c r="CV7" s="244">
        <f t="shared" si="2"/>
        <v>0</v>
      </c>
      <c r="CW7" s="244">
        <f t="shared" si="2"/>
        <v>0</v>
      </c>
      <c r="CX7" s="244">
        <f t="shared" si="2"/>
        <v>0</v>
      </c>
      <c r="CY7" s="244">
        <f t="shared" si="2"/>
        <v>0</v>
      </c>
      <c r="CZ7" s="244">
        <f t="shared" si="2"/>
        <v>0</v>
      </c>
      <c r="DA7" s="244">
        <f t="shared" si="2"/>
        <v>0</v>
      </c>
      <c r="DB7" s="244">
        <f t="shared" si="2"/>
        <v>0</v>
      </c>
      <c r="DC7" s="244">
        <f t="shared" si="2"/>
        <v>0</v>
      </c>
      <c r="DD7" s="244">
        <f t="shared" si="2"/>
        <v>0</v>
      </c>
      <c r="DE7" s="244">
        <f t="shared" ref="DE7:DV7" si="3">IFERROR(INDEX(RTO1CF_ORD,DE8,1),"sd")</f>
        <v>0</v>
      </c>
      <c r="DF7" s="244">
        <f t="shared" si="3"/>
        <v>0</v>
      </c>
      <c r="DG7" s="244">
        <f t="shared" si="3"/>
        <v>0</v>
      </c>
      <c r="DH7" s="244">
        <f t="shared" si="3"/>
        <v>0</v>
      </c>
      <c r="DI7" s="244">
        <f t="shared" si="3"/>
        <v>0</v>
      </c>
      <c r="DJ7" s="244">
        <f t="shared" si="3"/>
        <v>0</v>
      </c>
      <c r="DK7" s="244">
        <f t="shared" si="3"/>
        <v>0</v>
      </c>
      <c r="DL7" s="244">
        <f t="shared" si="3"/>
        <v>0</v>
      </c>
      <c r="DM7" s="244">
        <f t="shared" si="3"/>
        <v>0</v>
      </c>
      <c r="DN7" s="244">
        <f t="shared" si="3"/>
        <v>0</v>
      </c>
      <c r="DO7" s="244">
        <f t="shared" si="3"/>
        <v>0</v>
      </c>
      <c r="DP7" s="244">
        <f t="shared" si="3"/>
        <v>0</v>
      </c>
      <c r="DQ7" s="244">
        <f t="shared" si="3"/>
        <v>0</v>
      </c>
      <c r="DR7" s="244">
        <f t="shared" si="3"/>
        <v>0</v>
      </c>
      <c r="DS7" s="244">
        <f t="shared" si="3"/>
        <v>0</v>
      </c>
      <c r="DT7" s="244">
        <f t="shared" si="3"/>
        <v>0</v>
      </c>
      <c r="DU7" s="244">
        <f t="shared" si="3"/>
        <v>0</v>
      </c>
      <c r="DV7" s="244">
        <f t="shared" si="3"/>
        <v>0</v>
      </c>
      <c r="DW7" s="143"/>
      <c r="DX7" s="143"/>
      <c r="DZ7" s="227" t="s">
        <v>102</v>
      </c>
      <c r="EA7" s="228" t="s">
        <v>1</v>
      </c>
      <c r="EB7" s="228">
        <v>1</v>
      </c>
      <c r="EC7" s="228">
        <v>2</v>
      </c>
      <c r="ED7" s="228">
        <v>3</v>
      </c>
      <c r="EE7" s="228">
        <v>4</v>
      </c>
      <c r="EF7" s="229" t="s">
        <v>79</v>
      </c>
      <c r="EG7" s="229" t="s">
        <v>37</v>
      </c>
      <c r="EH7" s="228"/>
      <c r="EI7" s="228" t="s">
        <v>98</v>
      </c>
      <c r="EJ7" s="228"/>
      <c r="EK7" s="230"/>
      <c r="EL7" s="227" t="s">
        <v>103</v>
      </c>
      <c r="EM7" s="228" t="s">
        <v>1</v>
      </c>
      <c r="EN7" s="228">
        <v>1</v>
      </c>
      <c r="EO7" s="228">
        <v>2</v>
      </c>
      <c r="EP7" s="228">
        <v>3</v>
      </c>
      <c r="EQ7" s="228">
        <v>4</v>
      </c>
      <c r="ER7" s="229" t="s">
        <v>79</v>
      </c>
      <c r="ES7" s="229" t="s">
        <v>37</v>
      </c>
      <c r="ET7" s="228"/>
      <c r="EU7" s="228" t="s">
        <v>98</v>
      </c>
      <c r="EV7" s="228"/>
      <c r="EW7" s="230"/>
      <c r="EX7" s="229" t="s">
        <v>37</v>
      </c>
      <c r="EY7" s="230" t="s">
        <v>110</v>
      </c>
      <c r="EZ7" s="230"/>
    </row>
    <row r="8" spans="1:156" ht="12.75" customHeight="1" x14ac:dyDescent="0.25">
      <c r="A8" s="10" t="str">
        <f>Fechas!$C$4</f>
        <v>3º ÉPOCA: CICLO LARGO SIN FUNGICIDA</v>
      </c>
      <c r="B8" s="11"/>
      <c r="C8" s="11"/>
      <c r="D8" s="11"/>
      <c r="E8" s="11"/>
      <c r="F8" s="11"/>
      <c r="G8" s="93"/>
      <c r="J8" s="67"/>
      <c r="K8" s="141" t="s">
        <v>1</v>
      </c>
      <c r="L8" s="142" t="s">
        <v>43</v>
      </c>
      <c r="M8" s="206">
        <v>1</v>
      </c>
      <c r="N8" s="206">
        <f>M8+1</f>
        <v>2</v>
      </c>
      <c r="O8" s="206">
        <f t="shared" ref="O8:BJ8" si="4">N8+1</f>
        <v>3</v>
      </c>
      <c r="P8" s="206">
        <f t="shared" si="4"/>
        <v>4</v>
      </c>
      <c r="Q8" s="206">
        <f t="shared" si="4"/>
        <v>5</v>
      </c>
      <c r="R8" s="206">
        <f t="shared" si="4"/>
        <v>6</v>
      </c>
      <c r="S8" s="206">
        <f t="shared" si="4"/>
        <v>7</v>
      </c>
      <c r="T8" s="206">
        <f t="shared" si="4"/>
        <v>8</v>
      </c>
      <c r="U8" s="206">
        <f t="shared" si="4"/>
        <v>9</v>
      </c>
      <c r="V8" s="206">
        <f t="shared" si="4"/>
        <v>10</v>
      </c>
      <c r="W8" s="206">
        <f t="shared" si="4"/>
        <v>11</v>
      </c>
      <c r="X8" s="206">
        <f t="shared" si="4"/>
        <v>12</v>
      </c>
      <c r="Y8" s="206">
        <f t="shared" si="4"/>
        <v>13</v>
      </c>
      <c r="Z8" s="206">
        <f t="shared" si="4"/>
        <v>14</v>
      </c>
      <c r="AA8" s="206">
        <f t="shared" si="4"/>
        <v>15</v>
      </c>
      <c r="AB8" s="206">
        <f t="shared" si="4"/>
        <v>16</v>
      </c>
      <c r="AC8" s="206">
        <f t="shared" si="4"/>
        <v>17</v>
      </c>
      <c r="AD8" s="206">
        <f t="shared" si="4"/>
        <v>18</v>
      </c>
      <c r="AE8" s="206">
        <f t="shared" si="4"/>
        <v>19</v>
      </c>
      <c r="AF8" s="206">
        <f t="shared" si="4"/>
        <v>20</v>
      </c>
      <c r="AG8" s="206">
        <f t="shared" si="4"/>
        <v>21</v>
      </c>
      <c r="AH8" s="206">
        <f t="shared" si="4"/>
        <v>22</v>
      </c>
      <c r="AI8" s="206">
        <f t="shared" si="4"/>
        <v>23</v>
      </c>
      <c r="AJ8" s="206">
        <f t="shared" si="4"/>
        <v>24</v>
      </c>
      <c r="AK8" s="206">
        <f t="shared" si="4"/>
        <v>25</v>
      </c>
      <c r="AL8" s="206">
        <f t="shared" si="4"/>
        <v>26</v>
      </c>
      <c r="AM8" s="206">
        <f t="shared" si="4"/>
        <v>27</v>
      </c>
      <c r="AN8" s="206">
        <f t="shared" si="4"/>
        <v>28</v>
      </c>
      <c r="AO8" s="206">
        <f t="shared" si="4"/>
        <v>29</v>
      </c>
      <c r="AP8" s="206">
        <f t="shared" si="4"/>
        <v>30</v>
      </c>
      <c r="AQ8" s="206">
        <f t="shared" si="4"/>
        <v>31</v>
      </c>
      <c r="AR8" s="206">
        <f t="shared" si="4"/>
        <v>32</v>
      </c>
      <c r="AS8" s="206">
        <f t="shared" si="4"/>
        <v>33</v>
      </c>
      <c r="AT8" s="206">
        <f t="shared" si="4"/>
        <v>34</v>
      </c>
      <c r="AU8" s="206">
        <f t="shared" si="4"/>
        <v>35</v>
      </c>
      <c r="AV8" s="206">
        <f t="shared" si="4"/>
        <v>36</v>
      </c>
      <c r="AW8" s="206">
        <f t="shared" si="4"/>
        <v>37</v>
      </c>
      <c r="AX8" s="206">
        <f t="shared" si="4"/>
        <v>38</v>
      </c>
      <c r="AY8" s="206">
        <f t="shared" si="4"/>
        <v>39</v>
      </c>
      <c r="AZ8" s="206">
        <f t="shared" si="4"/>
        <v>40</v>
      </c>
      <c r="BA8" s="206">
        <f t="shared" si="4"/>
        <v>41</v>
      </c>
      <c r="BB8" s="206">
        <f t="shared" si="4"/>
        <v>42</v>
      </c>
      <c r="BC8" s="206">
        <f t="shared" si="4"/>
        <v>43</v>
      </c>
      <c r="BD8" s="206">
        <f t="shared" si="4"/>
        <v>44</v>
      </c>
      <c r="BE8" s="206">
        <f t="shared" si="4"/>
        <v>45</v>
      </c>
      <c r="BF8" s="206">
        <f t="shared" si="4"/>
        <v>46</v>
      </c>
      <c r="BG8" s="206">
        <f t="shared" si="4"/>
        <v>47</v>
      </c>
      <c r="BH8" s="206">
        <f t="shared" si="4"/>
        <v>48</v>
      </c>
      <c r="BI8" s="206">
        <f t="shared" si="4"/>
        <v>49</v>
      </c>
      <c r="BJ8" s="206">
        <f t="shared" si="4"/>
        <v>50</v>
      </c>
      <c r="BM8" s="12" t="str">
        <f>Fechas!$K$4</f>
        <v>3º ÉPOCA: CICLO LARGO CON FUNGICIDA</v>
      </c>
      <c r="BN8" s="13"/>
      <c r="BO8" s="13"/>
      <c r="BP8" s="13"/>
      <c r="BQ8" s="13"/>
      <c r="BR8" s="13"/>
      <c r="BS8" s="14"/>
      <c r="BT8" s="49"/>
      <c r="BV8" s="67"/>
      <c r="BW8" s="141" t="s">
        <v>1</v>
      </c>
      <c r="BX8" s="142" t="s">
        <v>43</v>
      </c>
      <c r="BY8" s="206">
        <v>1</v>
      </c>
      <c r="BZ8" s="206">
        <f>BY8+1</f>
        <v>2</v>
      </c>
      <c r="CA8" s="206">
        <f t="shared" ref="CA8" si="5">BZ8+1</f>
        <v>3</v>
      </c>
      <c r="CB8" s="206">
        <f t="shared" ref="CB8" si="6">CA8+1</f>
        <v>4</v>
      </c>
      <c r="CC8" s="206">
        <f t="shared" ref="CC8" si="7">CB8+1</f>
        <v>5</v>
      </c>
      <c r="CD8" s="206">
        <f t="shared" ref="CD8" si="8">CC8+1</f>
        <v>6</v>
      </c>
      <c r="CE8" s="206">
        <f t="shared" ref="CE8" si="9">CD8+1</f>
        <v>7</v>
      </c>
      <c r="CF8" s="206">
        <f t="shared" ref="CF8" si="10">CE8+1</f>
        <v>8</v>
      </c>
      <c r="CG8" s="206">
        <f t="shared" ref="CG8" si="11">CF8+1</f>
        <v>9</v>
      </c>
      <c r="CH8" s="206">
        <f t="shared" ref="CH8" si="12">CG8+1</f>
        <v>10</v>
      </c>
      <c r="CI8" s="206">
        <f t="shared" ref="CI8" si="13">CH8+1</f>
        <v>11</v>
      </c>
      <c r="CJ8" s="206">
        <f t="shared" ref="CJ8" si="14">CI8+1</f>
        <v>12</v>
      </c>
      <c r="CK8" s="206">
        <f t="shared" ref="CK8" si="15">CJ8+1</f>
        <v>13</v>
      </c>
      <c r="CL8" s="206">
        <f t="shared" ref="CL8" si="16">CK8+1</f>
        <v>14</v>
      </c>
      <c r="CM8" s="206">
        <f t="shared" ref="CM8" si="17">CL8+1</f>
        <v>15</v>
      </c>
      <c r="CN8" s="206">
        <f t="shared" ref="CN8" si="18">CM8+1</f>
        <v>16</v>
      </c>
      <c r="CO8" s="206">
        <f t="shared" ref="CO8" si="19">CN8+1</f>
        <v>17</v>
      </c>
      <c r="CP8" s="206">
        <f t="shared" ref="CP8" si="20">CO8+1</f>
        <v>18</v>
      </c>
      <c r="CQ8" s="206">
        <f t="shared" ref="CQ8" si="21">CP8+1</f>
        <v>19</v>
      </c>
      <c r="CR8" s="206">
        <f t="shared" ref="CR8" si="22">CQ8+1</f>
        <v>20</v>
      </c>
      <c r="CS8" s="206">
        <f t="shared" ref="CS8" si="23">CR8+1</f>
        <v>21</v>
      </c>
      <c r="CT8" s="206">
        <f t="shared" ref="CT8" si="24">CS8+1</f>
        <v>22</v>
      </c>
      <c r="CU8" s="206">
        <f t="shared" ref="CU8" si="25">CT8+1</f>
        <v>23</v>
      </c>
      <c r="CV8" s="206">
        <f t="shared" ref="CV8" si="26">CU8+1</f>
        <v>24</v>
      </c>
      <c r="CW8" s="206">
        <f t="shared" ref="CW8" si="27">CV8+1</f>
        <v>25</v>
      </c>
      <c r="CX8" s="206">
        <f t="shared" ref="CX8" si="28">CW8+1</f>
        <v>26</v>
      </c>
      <c r="CY8" s="206">
        <f t="shared" ref="CY8" si="29">CX8+1</f>
        <v>27</v>
      </c>
      <c r="CZ8" s="206">
        <f t="shared" ref="CZ8" si="30">CY8+1</f>
        <v>28</v>
      </c>
      <c r="DA8" s="206">
        <f t="shared" ref="DA8" si="31">CZ8+1</f>
        <v>29</v>
      </c>
      <c r="DB8" s="206">
        <f t="shared" ref="DB8" si="32">DA8+1</f>
        <v>30</v>
      </c>
      <c r="DC8" s="206">
        <f t="shared" ref="DC8" si="33">DB8+1</f>
        <v>31</v>
      </c>
      <c r="DD8" s="206">
        <f t="shared" ref="DD8" si="34">DC8+1</f>
        <v>32</v>
      </c>
      <c r="DE8" s="206">
        <f t="shared" ref="DE8" si="35">DD8+1</f>
        <v>33</v>
      </c>
      <c r="DF8" s="206">
        <f t="shared" ref="DF8" si="36">DE8+1</f>
        <v>34</v>
      </c>
      <c r="DG8" s="206">
        <f t="shared" ref="DG8" si="37">DF8+1</f>
        <v>35</v>
      </c>
      <c r="DH8" s="206">
        <f t="shared" ref="DH8" si="38">DG8+1</f>
        <v>36</v>
      </c>
      <c r="DI8" s="206">
        <f t="shared" ref="DI8" si="39">DH8+1</f>
        <v>37</v>
      </c>
      <c r="DJ8" s="206">
        <f t="shared" ref="DJ8" si="40">DI8+1</f>
        <v>38</v>
      </c>
      <c r="DK8" s="206">
        <f t="shared" ref="DK8" si="41">DJ8+1</f>
        <v>39</v>
      </c>
      <c r="DL8" s="206">
        <f t="shared" ref="DL8" si="42">DK8+1</f>
        <v>40</v>
      </c>
      <c r="DM8" s="206">
        <f t="shared" ref="DM8" si="43">DL8+1</f>
        <v>41</v>
      </c>
      <c r="DN8" s="206">
        <f t="shared" ref="DN8" si="44">DM8+1</f>
        <v>42</v>
      </c>
      <c r="DO8" s="206">
        <f t="shared" ref="DO8" si="45">DN8+1</f>
        <v>43</v>
      </c>
      <c r="DP8" s="206">
        <f t="shared" ref="DP8" si="46">DO8+1</f>
        <v>44</v>
      </c>
      <c r="DQ8" s="206">
        <f t="shared" ref="DQ8" si="47">DP8+1</f>
        <v>45</v>
      </c>
      <c r="DR8" s="206">
        <f t="shared" ref="DR8" si="48">DQ8+1</f>
        <v>46</v>
      </c>
      <c r="DS8" s="206">
        <f t="shared" ref="DS8" si="49">DR8+1</f>
        <v>47</v>
      </c>
      <c r="DT8" s="206">
        <f t="shared" ref="DT8" si="50">DS8+1</f>
        <v>48</v>
      </c>
      <c r="DU8" s="206">
        <f t="shared" ref="DU8" si="51">DT8+1</f>
        <v>49</v>
      </c>
      <c r="DV8" s="206">
        <f t="shared" ref="DV8" si="52">DU8+1</f>
        <v>50</v>
      </c>
      <c r="DW8" s="49"/>
      <c r="DX8" s="49"/>
      <c r="DZ8" s="228">
        <v>1</v>
      </c>
      <c r="EA8" s="231">
        <f t="shared" ref="EA8:EA39" si="53">IFERROR(INDEX(RTO1CV,$DZ8,1),0)</f>
        <v>0</v>
      </c>
      <c r="EB8" s="232">
        <f t="shared" ref="EB8:EE27" si="54">IFERROR(INDEX(RTO1SF,$DZ8,EB$7),0)</f>
        <v>0</v>
      </c>
      <c r="EC8" s="232">
        <f t="shared" si="54"/>
        <v>0</v>
      </c>
      <c r="ED8" s="232">
        <f t="shared" si="54"/>
        <v>0</v>
      </c>
      <c r="EE8" s="232">
        <f t="shared" si="54"/>
        <v>0</v>
      </c>
      <c r="EF8" s="232">
        <f t="shared" ref="EF8:EF39" si="55">COUNTIFS(EB8:EE8,"&gt;1")</f>
        <v>0</v>
      </c>
      <c r="EG8" s="232">
        <f t="shared" ref="EG8:EG39" si="56">IFERROR(SUMIFS(EB8:EE8,EB8:EE8,"&gt;1"),0)</f>
        <v>0</v>
      </c>
      <c r="EH8" s="228"/>
      <c r="EI8" s="228" t="s">
        <v>80</v>
      </c>
      <c r="EJ8" s="232">
        <f>EB58*EF58</f>
        <v>0</v>
      </c>
      <c r="EK8" s="230"/>
      <c r="EL8" s="228">
        <v>1</v>
      </c>
      <c r="EM8" s="231">
        <f t="shared" ref="EM8:EM39" si="57">IFERROR(INDEX(RTO1CV,$EL8,1),0)</f>
        <v>0</v>
      </c>
      <c r="EN8" s="232">
        <f>IFERROR(INDEX(RTO1CF,$EL8,'ANVA-MDS'!EB$7),0)</f>
        <v>0</v>
      </c>
      <c r="EO8" s="232">
        <f>IFERROR(INDEX(RTO1CF,$EL8,'ANVA-MDS'!EC$7),0)</f>
        <v>0</v>
      </c>
      <c r="EP8" s="232">
        <f>IFERROR(INDEX(RTO1CF,$EL8,'ANVA-MDS'!ED$7),0)</f>
        <v>0</v>
      </c>
      <c r="EQ8" s="232">
        <f>IFERROR(INDEX(RTO1CF,$EL8,'ANVA-MDS'!EE$7),0)</f>
        <v>0</v>
      </c>
      <c r="ER8" s="232">
        <f t="shared" ref="ER8:ER39" si="58">COUNTIFS(EN8:EQ8,"&gt;1")</f>
        <v>0</v>
      </c>
      <c r="ES8" s="232">
        <f t="shared" ref="ES8:ES39" si="59">IFERROR(SUMIFS(EN8:EQ8,EN8:EQ8,"&gt;1"),0)</f>
        <v>0</v>
      </c>
      <c r="ET8" s="228"/>
      <c r="EU8" s="228" t="s">
        <v>80</v>
      </c>
      <c r="EV8" s="237">
        <f>EN58*ER58</f>
        <v>0</v>
      </c>
      <c r="EW8" s="230"/>
      <c r="EX8" s="232">
        <f t="shared" ref="EX8:EX39" si="60">EG8+ES8</f>
        <v>0</v>
      </c>
      <c r="EY8" s="228" t="s">
        <v>80</v>
      </c>
      <c r="EZ8" s="266">
        <f>EV8</f>
        <v>0</v>
      </c>
    </row>
    <row r="9" spans="1:156" ht="12.75" customHeight="1" x14ac:dyDescent="0.25">
      <c r="J9" s="100">
        <v>1</v>
      </c>
      <c r="K9" s="246">
        <f t="shared" ref="K9:K40" si="61">IFERROR(INDEX(RTO1SF_ORD,J9,1),"sd")</f>
        <v>0</v>
      </c>
      <c r="L9" s="247">
        <f t="shared" ref="L9:L40" si="62">IFERROR(INDEX(RTO1SF_ORD,J9,2),"sd")</f>
        <v>4.9000000000000009E-4</v>
      </c>
      <c r="M9" s="269" t="str">
        <f t="shared" ref="M9:V18" si="63">IF(M$8&gt;$J9,"",IF($F$13&gt;$G$13,"ns",IF(ABS($L9-INDEX(RTO1SF_ORD,M$8,2))&gt;$B$28,"s","ns")))</f>
        <v>ns</v>
      </c>
      <c r="N9" s="269" t="str">
        <f t="shared" si="63"/>
        <v/>
      </c>
      <c r="O9" s="269" t="str">
        <f t="shared" si="63"/>
        <v/>
      </c>
      <c r="P9" s="269" t="str">
        <f t="shared" si="63"/>
        <v/>
      </c>
      <c r="Q9" s="269" t="str">
        <f t="shared" si="63"/>
        <v/>
      </c>
      <c r="R9" s="269" t="str">
        <f t="shared" si="63"/>
        <v/>
      </c>
      <c r="S9" s="269" t="str">
        <f t="shared" si="63"/>
        <v/>
      </c>
      <c r="T9" s="269" t="str">
        <f t="shared" si="63"/>
        <v/>
      </c>
      <c r="U9" s="269" t="str">
        <f t="shared" si="63"/>
        <v/>
      </c>
      <c r="V9" s="269" t="str">
        <f t="shared" si="63"/>
        <v/>
      </c>
      <c r="W9" s="269" t="str">
        <f t="shared" ref="W9:AF18" si="64">IF(W$8&gt;$J9,"",IF($F$13&gt;$G$13,"ns",IF(ABS($L9-INDEX(RTO1SF_ORD,W$8,2))&gt;$B$28,"s","ns")))</f>
        <v/>
      </c>
      <c r="X9" s="269" t="str">
        <f t="shared" si="64"/>
        <v/>
      </c>
      <c r="Y9" s="269" t="str">
        <f t="shared" si="64"/>
        <v/>
      </c>
      <c r="Z9" s="269" t="str">
        <f t="shared" si="64"/>
        <v/>
      </c>
      <c r="AA9" s="269" t="str">
        <f t="shared" si="64"/>
        <v/>
      </c>
      <c r="AB9" s="269" t="str">
        <f t="shared" si="64"/>
        <v/>
      </c>
      <c r="AC9" s="269" t="str">
        <f t="shared" si="64"/>
        <v/>
      </c>
      <c r="AD9" s="269" t="str">
        <f t="shared" si="64"/>
        <v/>
      </c>
      <c r="AE9" s="269" t="str">
        <f t="shared" si="64"/>
        <v/>
      </c>
      <c r="AF9" s="269" t="str">
        <f t="shared" si="64"/>
        <v/>
      </c>
      <c r="AG9" s="269" t="str">
        <f t="shared" ref="AG9:AP18" si="65">IF(AG$8&gt;$J9,"",IF($F$13&gt;$G$13,"ns",IF(ABS($L9-INDEX(RTO1SF_ORD,AG$8,2))&gt;$B$28,"s","ns")))</f>
        <v/>
      </c>
      <c r="AH9" s="269" t="str">
        <f t="shared" si="65"/>
        <v/>
      </c>
      <c r="AI9" s="269" t="str">
        <f t="shared" si="65"/>
        <v/>
      </c>
      <c r="AJ9" s="269" t="str">
        <f t="shared" si="65"/>
        <v/>
      </c>
      <c r="AK9" s="269" t="str">
        <f t="shared" si="65"/>
        <v/>
      </c>
      <c r="AL9" s="269" t="str">
        <f t="shared" si="65"/>
        <v/>
      </c>
      <c r="AM9" s="269" t="str">
        <f t="shared" si="65"/>
        <v/>
      </c>
      <c r="AN9" s="269" t="str">
        <f t="shared" si="65"/>
        <v/>
      </c>
      <c r="AO9" s="269" t="str">
        <f t="shared" si="65"/>
        <v/>
      </c>
      <c r="AP9" s="269" t="str">
        <f t="shared" si="65"/>
        <v/>
      </c>
      <c r="AQ9" s="269" t="str">
        <f t="shared" ref="AQ9:AZ18" si="66">IF(AQ$8&gt;$J9,"",IF($F$13&gt;$G$13,"ns",IF(ABS($L9-INDEX(RTO1SF_ORD,AQ$8,2))&gt;$B$28,"s","ns")))</f>
        <v/>
      </c>
      <c r="AR9" s="269" t="str">
        <f t="shared" si="66"/>
        <v/>
      </c>
      <c r="AS9" s="269" t="str">
        <f t="shared" si="66"/>
        <v/>
      </c>
      <c r="AT9" s="269" t="str">
        <f t="shared" si="66"/>
        <v/>
      </c>
      <c r="AU9" s="269" t="str">
        <f t="shared" si="66"/>
        <v/>
      </c>
      <c r="AV9" s="269" t="str">
        <f t="shared" si="66"/>
        <v/>
      </c>
      <c r="AW9" s="269" t="str">
        <f t="shared" si="66"/>
        <v/>
      </c>
      <c r="AX9" s="269" t="str">
        <f t="shared" si="66"/>
        <v/>
      </c>
      <c r="AY9" s="269" t="str">
        <f t="shared" si="66"/>
        <v/>
      </c>
      <c r="AZ9" s="269" t="str">
        <f t="shared" si="66"/>
        <v/>
      </c>
      <c r="BA9" s="269" t="str">
        <f t="shared" ref="BA9:BJ18" si="67">IF(BA$8&gt;$J9,"",IF($F$13&gt;$G$13,"ns",IF(ABS($L9-INDEX(RTO1SF_ORD,BA$8,2))&gt;$B$28,"s","ns")))</f>
        <v/>
      </c>
      <c r="BB9" s="269" t="str">
        <f t="shared" si="67"/>
        <v/>
      </c>
      <c r="BC9" s="269" t="str">
        <f t="shared" si="67"/>
        <v/>
      </c>
      <c r="BD9" s="269" t="str">
        <f t="shared" si="67"/>
        <v/>
      </c>
      <c r="BE9" s="269" t="str">
        <f t="shared" si="67"/>
        <v/>
      </c>
      <c r="BF9" s="269" t="str">
        <f t="shared" si="67"/>
        <v/>
      </c>
      <c r="BG9" s="269" t="str">
        <f t="shared" si="67"/>
        <v/>
      </c>
      <c r="BH9" s="269" t="str">
        <f t="shared" si="67"/>
        <v/>
      </c>
      <c r="BI9" s="269" t="str">
        <f t="shared" si="67"/>
        <v/>
      </c>
      <c r="BJ9" s="269" t="str">
        <f t="shared" si="67"/>
        <v/>
      </c>
      <c r="BS9" s="67"/>
      <c r="BT9" s="67"/>
      <c r="BV9" s="100">
        <v>1</v>
      </c>
      <c r="BW9" s="246">
        <f t="shared" ref="BW9:BW40" si="68">IFERROR(INDEX(RTO1CF_ORD,BV9,1),"sd")</f>
        <v>0</v>
      </c>
      <c r="BX9" s="247">
        <f t="shared" ref="BX9:BX40" si="69">IFERROR(INDEX(RTO1CF_ORD,BV9,2),"sd")</f>
        <v>4.9000000000000009E-4</v>
      </c>
      <c r="BY9" s="245" t="str">
        <f t="shared" ref="BY9:CH18" si="70">IF(BY$8&gt;$BV9,"",IF($BR$13&gt;$BS$13,"ns",IF(ABS($BX9-INDEX(RTO1CF_ORD,BY$8,2))&gt;$BN$28,"s","ns")))</f>
        <v>ns</v>
      </c>
      <c r="BZ9" s="245" t="str">
        <f t="shared" si="70"/>
        <v/>
      </c>
      <c r="CA9" s="245" t="str">
        <f t="shared" si="70"/>
        <v/>
      </c>
      <c r="CB9" s="245" t="str">
        <f t="shared" si="70"/>
        <v/>
      </c>
      <c r="CC9" s="245" t="str">
        <f t="shared" si="70"/>
        <v/>
      </c>
      <c r="CD9" s="245" t="str">
        <f t="shared" si="70"/>
        <v/>
      </c>
      <c r="CE9" s="245" t="str">
        <f t="shared" si="70"/>
        <v/>
      </c>
      <c r="CF9" s="245" t="str">
        <f t="shared" si="70"/>
        <v/>
      </c>
      <c r="CG9" s="245" t="str">
        <f t="shared" si="70"/>
        <v/>
      </c>
      <c r="CH9" s="245" t="str">
        <f t="shared" si="70"/>
        <v/>
      </c>
      <c r="CI9" s="245" t="str">
        <f t="shared" ref="CI9:CR18" si="71">IF(CI$8&gt;$BV9,"",IF($BR$13&gt;$BS$13,"ns",IF(ABS($BX9-INDEX(RTO1CF_ORD,CI$8,2))&gt;$BN$28,"s","ns")))</f>
        <v/>
      </c>
      <c r="CJ9" s="245" t="str">
        <f t="shared" si="71"/>
        <v/>
      </c>
      <c r="CK9" s="245" t="str">
        <f t="shared" si="71"/>
        <v/>
      </c>
      <c r="CL9" s="245" t="str">
        <f t="shared" si="71"/>
        <v/>
      </c>
      <c r="CM9" s="245" t="str">
        <f t="shared" si="71"/>
        <v/>
      </c>
      <c r="CN9" s="245" t="str">
        <f t="shared" si="71"/>
        <v/>
      </c>
      <c r="CO9" s="245" t="str">
        <f t="shared" si="71"/>
        <v/>
      </c>
      <c r="CP9" s="245" t="str">
        <f t="shared" si="71"/>
        <v/>
      </c>
      <c r="CQ9" s="245" t="str">
        <f t="shared" si="71"/>
        <v/>
      </c>
      <c r="CR9" s="245" t="str">
        <f t="shared" si="71"/>
        <v/>
      </c>
      <c r="CS9" s="245" t="str">
        <f t="shared" ref="CS9:DB18" si="72">IF(CS$8&gt;$BV9,"",IF($BR$13&gt;$BS$13,"ns",IF(ABS($BX9-INDEX(RTO1CF_ORD,CS$8,2))&gt;$BN$28,"s","ns")))</f>
        <v/>
      </c>
      <c r="CT9" s="245" t="str">
        <f t="shared" si="72"/>
        <v/>
      </c>
      <c r="CU9" s="245" t="str">
        <f t="shared" si="72"/>
        <v/>
      </c>
      <c r="CV9" s="245" t="str">
        <f t="shared" si="72"/>
        <v/>
      </c>
      <c r="CW9" s="245" t="str">
        <f t="shared" si="72"/>
        <v/>
      </c>
      <c r="CX9" s="245" t="str">
        <f t="shared" si="72"/>
        <v/>
      </c>
      <c r="CY9" s="245" t="str">
        <f t="shared" si="72"/>
        <v/>
      </c>
      <c r="CZ9" s="245" t="str">
        <f t="shared" si="72"/>
        <v/>
      </c>
      <c r="DA9" s="245" t="str">
        <f t="shared" si="72"/>
        <v/>
      </c>
      <c r="DB9" s="245" t="str">
        <f t="shared" si="72"/>
        <v/>
      </c>
      <c r="DC9" s="245" t="str">
        <f t="shared" ref="DC9:DL18" si="73">IF(DC$8&gt;$BV9,"",IF($BR$13&gt;$BS$13,"ns",IF(ABS($BX9-INDEX(RTO1CF_ORD,DC$8,2))&gt;$BN$28,"s","ns")))</f>
        <v/>
      </c>
      <c r="DD9" s="245" t="str">
        <f t="shared" si="73"/>
        <v/>
      </c>
      <c r="DE9" s="245" t="str">
        <f t="shared" si="73"/>
        <v/>
      </c>
      <c r="DF9" s="245" t="str">
        <f t="shared" si="73"/>
        <v/>
      </c>
      <c r="DG9" s="245" t="str">
        <f t="shared" si="73"/>
        <v/>
      </c>
      <c r="DH9" s="245" t="str">
        <f t="shared" si="73"/>
        <v/>
      </c>
      <c r="DI9" s="245" t="str">
        <f t="shared" si="73"/>
        <v/>
      </c>
      <c r="DJ9" s="245" t="str">
        <f t="shared" si="73"/>
        <v/>
      </c>
      <c r="DK9" s="245" t="str">
        <f t="shared" si="73"/>
        <v/>
      </c>
      <c r="DL9" s="245" t="str">
        <f t="shared" si="73"/>
        <v/>
      </c>
      <c r="DM9" s="245" t="str">
        <f t="shared" ref="DM9:DV18" si="74">IF(DM$8&gt;$BV9,"",IF($BR$13&gt;$BS$13,"ns",IF(ABS($BX9-INDEX(RTO1CF_ORD,DM$8,2))&gt;$BN$28,"s","ns")))</f>
        <v/>
      </c>
      <c r="DN9" s="245" t="str">
        <f t="shared" si="74"/>
        <v/>
      </c>
      <c r="DO9" s="245" t="str">
        <f t="shared" si="74"/>
        <v/>
      </c>
      <c r="DP9" s="245" t="str">
        <f t="shared" si="74"/>
        <v/>
      </c>
      <c r="DQ9" s="245" t="str">
        <f t="shared" si="74"/>
        <v/>
      </c>
      <c r="DR9" s="245" t="str">
        <f t="shared" si="74"/>
        <v/>
      </c>
      <c r="DS9" s="245" t="str">
        <f t="shared" si="74"/>
        <v/>
      </c>
      <c r="DT9" s="245" t="str">
        <f t="shared" si="74"/>
        <v/>
      </c>
      <c r="DU9" s="245" t="str">
        <f t="shared" si="74"/>
        <v/>
      </c>
      <c r="DV9" s="245" t="str">
        <f t="shared" si="74"/>
        <v/>
      </c>
      <c r="DW9" s="204"/>
      <c r="DX9" s="204"/>
      <c r="DZ9" s="228">
        <f t="shared" ref="DZ9:DZ40" si="75">DZ8+1</f>
        <v>2</v>
      </c>
      <c r="EA9" s="231">
        <f t="shared" si="53"/>
        <v>0</v>
      </c>
      <c r="EB9" s="232">
        <f t="shared" si="54"/>
        <v>0</v>
      </c>
      <c r="EC9" s="232">
        <f t="shared" si="54"/>
        <v>0</v>
      </c>
      <c r="ED9" s="232">
        <f t="shared" si="54"/>
        <v>0</v>
      </c>
      <c r="EE9" s="232">
        <f t="shared" si="54"/>
        <v>0</v>
      </c>
      <c r="EF9" s="232">
        <f t="shared" si="55"/>
        <v>0</v>
      </c>
      <c r="EG9" s="232">
        <f t="shared" si="56"/>
        <v>0</v>
      </c>
      <c r="EH9" s="228"/>
      <c r="EI9" s="228" t="s">
        <v>81</v>
      </c>
      <c r="EJ9" s="232">
        <f>EF8*EF58</f>
        <v>0</v>
      </c>
      <c r="EK9" s="230"/>
      <c r="EL9" s="228">
        <f t="shared" ref="EL9:EL40" si="76">EL8+1</f>
        <v>2</v>
      </c>
      <c r="EM9" s="231">
        <f t="shared" si="57"/>
        <v>0</v>
      </c>
      <c r="EN9" s="232">
        <f>IFERROR(INDEX(RTO1CF,$EL9,'ANVA-MDS'!EB$7),0)</f>
        <v>0</v>
      </c>
      <c r="EO9" s="232">
        <f>IFERROR(INDEX(RTO1CF,$EL9,'ANVA-MDS'!EC$7),0)</f>
        <v>0</v>
      </c>
      <c r="EP9" s="232">
        <f>IFERROR(INDEX(RTO1CF,$EL9,'ANVA-MDS'!ED$7),0)</f>
        <v>0</v>
      </c>
      <c r="EQ9" s="232">
        <f>IFERROR(INDEX(RTO1CF,$EL9,'ANVA-MDS'!EE$7),0)</f>
        <v>0</v>
      </c>
      <c r="ER9" s="232">
        <f t="shared" si="58"/>
        <v>0</v>
      </c>
      <c r="ES9" s="232">
        <f t="shared" si="59"/>
        <v>0</v>
      </c>
      <c r="ET9" s="228"/>
      <c r="EU9" s="228" t="s">
        <v>81</v>
      </c>
      <c r="EV9" s="237">
        <f>ER8*ER58</f>
        <v>0</v>
      </c>
      <c r="EW9" s="230"/>
      <c r="EX9" s="232">
        <f t="shared" si="60"/>
        <v>0</v>
      </c>
      <c r="EY9" s="228" t="s">
        <v>81</v>
      </c>
      <c r="EZ9" s="266">
        <f>EV9</f>
        <v>0</v>
      </c>
    </row>
    <row r="10" spans="1:156" ht="12.75" customHeight="1" x14ac:dyDescent="0.25">
      <c r="A10" s="69" t="s">
        <v>33</v>
      </c>
      <c r="B10" s="219" t="str">
        <f>IF(EF58&lt;&gt;1,"Error en los datos SIN FUNGICIDA !!!","")</f>
        <v>Error en los datos SIN FUNGICIDA !!!</v>
      </c>
      <c r="J10" s="100">
        <v>2</v>
      </c>
      <c r="K10" s="246">
        <f t="shared" si="61"/>
        <v>0</v>
      </c>
      <c r="L10" s="247">
        <f t="shared" si="62"/>
        <v>4.8000000000000007E-4</v>
      </c>
      <c r="M10" s="269" t="str">
        <f t="shared" si="63"/>
        <v>ns</v>
      </c>
      <c r="N10" s="269" t="str">
        <f t="shared" si="63"/>
        <v>ns</v>
      </c>
      <c r="O10" s="269" t="str">
        <f t="shared" si="63"/>
        <v/>
      </c>
      <c r="P10" s="269" t="str">
        <f t="shared" si="63"/>
        <v/>
      </c>
      <c r="Q10" s="269" t="str">
        <f t="shared" si="63"/>
        <v/>
      </c>
      <c r="R10" s="269" t="str">
        <f t="shared" si="63"/>
        <v/>
      </c>
      <c r="S10" s="269" t="str">
        <f t="shared" si="63"/>
        <v/>
      </c>
      <c r="T10" s="269" t="str">
        <f t="shared" si="63"/>
        <v/>
      </c>
      <c r="U10" s="269" t="str">
        <f t="shared" si="63"/>
        <v/>
      </c>
      <c r="V10" s="269" t="str">
        <f t="shared" si="63"/>
        <v/>
      </c>
      <c r="W10" s="269" t="str">
        <f t="shared" si="64"/>
        <v/>
      </c>
      <c r="X10" s="269" t="str">
        <f t="shared" si="64"/>
        <v/>
      </c>
      <c r="Y10" s="269" t="str">
        <f t="shared" si="64"/>
        <v/>
      </c>
      <c r="Z10" s="269" t="str">
        <f t="shared" si="64"/>
        <v/>
      </c>
      <c r="AA10" s="269" t="str">
        <f t="shared" si="64"/>
        <v/>
      </c>
      <c r="AB10" s="269" t="str">
        <f t="shared" si="64"/>
        <v/>
      </c>
      <c r="AC10" s="269" t="str">
        <f t="shared" si="64"/>
        <v/>
      </c>
      <c r="AD10" s="269" t="str">
        <f t="shared" si="64"/>
        <v/>
      </c>
      <c r="AE10" s="269" t="str">
        <f t="shared" si="64"/>
        <v/>
      </c>
      <c r="AF10" s="269" t="str">
        <f t="shared" si="64"/>
        <v/>
      </c>
      <c r="AG10" s="269" t="str">
        <f t="shared" si="65"/>
        <v/>
      </c>
      <c r="AH10" s="269" t="str">
        <f t="shared" si="65"/>
        <v/>
      </c>
      <c r="AI10" s="269" t="str">
        <f t="shared" si="65"/>
        <v/>
      </c>
      <c r="AJ10" s="269" t="str">
        <f t="shared" si="65"/>
        <v/>
      </c>
      <c r="AK10" s="269" t="str">
        <f t="shared" si="65"/>
        <v/>
      </c>
      <c r="AL10" s="269" t="str">
        <f t="shared" si="65"/>
        <v/>
      </c>
      <c r="AM10" s="269" t="str">
        <f t="shared" si="65"/>
        <v/>
      </c>
      <c r="AN10" s="269" t="str">
        <f t="shared" si="65"/>
        <v/>
      </c>
      <c r="AO10" s="269" t="str">
        <f t="shared" si="65"/>
        <v/>
      </c>
      <c r="AP10" s="269" t="str">
        <f t="shared" si="65"/>
        <v/>
      </c>
      <c r="AQ10" s="269" t="str">
        <f t="shared" si="66"/>
        <v/>
      </c>
      <c r="AR10" s="269" t="str">
        <f t="shared" si="66"/>
        <v/>
      </c>
      <c r="AS10" s="269" t="str">
        <f t="shared" si="66"/>
        <v/>
      </c>
      <c r="AT10" s="269" t="str">
        <f t="shared" si="66"/>
        <v/>
      </c>
      <c r="AU10" s="269" t="str">
        <f t="shared" si="66"/>
        <v/>
      </c>
      <c r="AV10" s="269" t="str">
        <f t="shared" si="66"/>
        <v/>
      </c>
      <c r="AW10" s="269" t="str">
        <f t="shared" si="66"/>
        <v/>
      </c>
      <c r="AX10" s="269" t="str">
        <f t="shared" si="66"/>
        <v/>
      </c>
      <c r="AY10" s="269" t="str">
        <f t="shared" si="66"/>
        <v/>
      </c>
      <c r="AZ10" s="269" t="str">
        <f t="shared" si="66"/>
        <v/>
      </c>
      <c r="BA10" s="269" t="str">
        <f t="shared" si="67"/>
        <v/>
      </c>
      <c r="BB10" s="269" t="str">
        <f t="shared" si="67"/>
        <v/>
      </c>
      <c r="BC10" s="269" t="str">
        <f t="shared" si="67"/>
        <v/>
      </c>
      <c r="BD10" s="269" t="str">
        <f t="shared" si="67"/>
        <v/>
      </c>
      <c r="BE10" s="269" t="str">
        <f t="shared" si="67"/>
        <v/>
      </c>
      <c r="BF10" s="269" t="str">
        <f t="shared" si="67"/>
        <v/>
      </c>
      <c r="BG10" s="269" t="str">
        <f t="shared" si="67"/>
        <v/>
      </c>
      <c r="BH10" s="269" t="str">
        <f t="shared" si="67"/>
        <v/>
      </c>
      <c r="BI10" s="269" t="str">
        <f t="shared" si="67"/>
        <v/>
      </c>
      <c r="BJ10" s="269" t="str">
        <f t="shared" si="67"/>
        <v/>
      </c>
      <c r="BM10" s="69" t="s">
        <v>33</v>
      </c>
      <c r="BN10" s="219" t="str">
        <f>IF(ER58&lt;&gt;1,"Error en los datos CON FUNGICIDA !!!","")</f>
        <v>Error en los datos CON FUNGICIDA !!!</v>
      </c>
      <c r="BS10" s="67"/>
      <c r="BT10" s="67"/>
      <c r="BV10" s="100">
        <v>2</v>
      </c>
      <c r="BW10" s="246">
        <f t="shared" si="68"/>
        <v>0</v>
      </c>
      <c r="BX10" s="247">
        <f t="shared" si="69"/>
        <v>4.8000000000000007E-4</v>
      </c>
      <c r="BY10" s="245" t="str">
        <f t="shared" si="70"/>
        <v>ns</v>
      </c>
      <c r="BZ10" s="245" t="str">
        <f t="shared" si="70"/>
        <v>ns</v>
      </c>
      <c r="CA10" s="245" t="str">
        <f t="shared" si="70"/>
        <v/>
      </c>
      <c r="CB10" s="245" t="str">
        <f t="shared" si="70"/>
        <v/>
      </c>
      <c r="CC10" s="245" t="str">
        <f t="shared" si="70"/>
        <v/>
      </c>
      <c r="CD10" s="245" t="str">
        <f t="shared" si="70"/>
        <v/>
      </c>
      <c r="CE10" s="245" t="str">
        <f t="shared" si="70"/>
        <v/>
      </c>
      <c r="CF10" s="245" t="str">
        <f t="shared" si="70"/>
        <v/>
      </c>
      <c r="CG10" s="245" t="str">
        <f t="shared" si="70"/>
        <v/>
      </c>
      <c r="CH10" s="245" t="str">
        <f t="shared" si="70"/>
        <v/>
      </c>
      <c r="CI10" s="245" t="str">
        <f t="shared" si="71"/>
        <v/>
      </c>
      <c r="CJ10" s="245" t="str">
        <f t="shared" si="71"/>
        <v/>
      </c>
      <c r="CK10" s="245" t="str">
        <f t="shared" si="71"/>
        <v/>
      </c>
      <c r="CL10" s="245" t="str">
        <f t="shared" si="71"/>
        <v/>
      </c>
      <c r="CM10" s="245" t="str">
        <f t="shared" si="71"/>
        <v/>
      </c>
      <c r="CN10" s="245" t="str">
        <f t="shared" si="71"/>
        <v/>
      </c>
      <c r="CO10" s="245" t="str">
        <f t="shared" si="71"/>
        <v/>
      </c>
      <c r="CP10" s="245" t="str">
        <f t="shared" si="71"/>
        <v/>
      </c>
      <c r="CQ10" s="245" t="str">
        <f t="shared" si="71"/>
        <v/>
      </c>
      <c r="CR10" s="245" t="str">
        <f t="shared" si="71"/>
        <v/>
      </c>
      <c r="CS10" s="245" t="str">
        <f t="shared" si="72"/>
        <v/>
      </c>
      <c r="CT10" s="245" t="str">
        <f t="shared" si="72"/>
        <v/>
      </c>
      <c r="CU10" s="245" t="str">
        <f t="shared" si="72"/>
        <v/>
      </c>
      <c r="CV10" s="245" t="str">
        <f t="shared" si="72"/>
        <v/>
      </c>
      <c r="CW10" s="245" t="str">
        <f t="shared" si="72"/>
        <v/>
      </c>
      <c r="CX10" s="245" t="str">
        <f t="shared" si="72"/>
        <v/>
      </c>
      <c r="CY10" s="245" t="str">
        <f t="shared" si="72"/>
        <v/>
      </c>
      <c r="CZ10" s="245" t="str">
        <f t="shared" si="72"/>
        <v/>
      </c>
      <c r="DA10" s="245" t="str">
        <f t="shared" si="72"/>
        <v/>
      </c>
      <c r="DB10" s="245" t="str">
        <f t="shared" si="72"/>
        <v/>
      </c>
      <c r="DC10" s="245" t="str">
        <f t="shared" si="73"/>
        <v/>
      </c>
      <c r="DD10" s="245" t="str">
        <f t="shared" si="73"/>
        <v/>
      </c>
      <c r="DE10" s="245" t="str">
        <f t="shared" si="73"/>
        <v/>
      </c>
      <c r="DF10" s="245" t="str">
        <f t="shared" si="73"/>
        <v/>
      </c>
      <c r="DG10" s="245" t="str">
        <f t="shared" si="73"/>
        <v/>
      </c>
      <c r="DH10" s="245" t="str">
        <f t="shared" si="73"/>
        <v/>
      </c>
      <c r="DI10" s="245" t="str">
        <f t="shared" si="73"/>
        <v/>
      </c>
      <c r="DJ10" s="245" t="str">
        <f t="shared" si="73"/>
        <v/>
      </c>
      <c r="DK10" s="245" t="str">
        <f t="shared" si="73"/>
        <v/>
      </c>
      <c r="DL10" s="245" t="str">
        <f t="shared" si="73"/>
        <v/>
      </c>
      <c r="DM10" s="245" t="str">
        <f t="shared" si="74"/>
        <v/>
      </c>
      <c r="DN10" s="245" t="str">
        <f t="shared" si="74"/>
        <v/>
      </c>
      <c r="DO10" s="245" t="str">
        <f t="shared" si="74"/>
        <v/>
      </c>
      <c r="DP10" s="245" t="str">
        <f t="shared" si="74"/>
        <v/>
      </c>
      <c r="DQ10" s="245" t="str">
        <f t="shared" si="74"/>
        <v/>
      </c>
      <c r="DR10" s="245" t="str">
        <f t="shared" si="74"/>
        <v/>
      </c>
      <c r="DS10" s="245" t="str">
        <f t="shared" si="74"/>
        <v/>
      </c>
      <c r="DT10" s="245" t="str">
        <f t="shared" si="74"/>
        <v/>
      </c>
      <c r="DU10" s="245" t="str">
        <f t="shared" si="74"/>
        <v/>
      </c>
      <c r="DV10" s="245" t="str">
        <f t="shared" si="74"/>
        <v/>
      </c>
      <c r="DW10" s="204"/>
      <c r="DX10" s="204"/>
      <c r="DZ10" s="228">
        <f t="shared" si="75"/>
        <v>3</v>
      </c>
      <c r="EA10" s="231">
        <f t="shared" si="53"/>
        <v>0</v>
      </c>
      <c r="EB10" s="232">
        <f t="shared" si="54"/>
        <v>0</v>
      </c>
      <c r="EC10" s="232">
        <f t="shared" si="54"/>
        <v>0</v>
      </c>
      <c r="ED10" s="232">
        <f t="shared" si="54"/>
        <v>0</v>
      </c>
      <c r="EE10" s="232">
        <f t="shared" si="54"/>
        <v>0</v>
      </c>
      <c r="EF10" s="232">
        <f t="shared" si="55"/>
        <v>0</v>
      </c>
      <c r="EG10" s="232">
        <f t="shared" si="56"/>
        <v>0</v>
      </c>
      <c r="EH10" s="228"/>
      <c r="EI10" s="228" t="s">
        <v>82</v>
      </c>
      <c r="EJ10" s="228">
        <f>EJ8*EJ9</f>
        <v>0</v>
      </c>
      <c r="EK10" s="230"/>
      <c r="EL10" s="228">
        <f t="shared" si="76"/>
        <v>3</v>
      </c>
      <c r="EM10" s="231">
        <f t="shared" si="57"/>
        <v>0</v>
      </c>
      <c r="EN10" s="232">
        <f>IFERROR(INDEX(RTO1CF,$EL10,'ANVA-MDS'!EB$7),0)</f>
        <v>0</v>
      </c>
      <c r="EO10" s="232">
        <f>IFERROR(INDEX(RTO1CF,$EL10,'ANVA-MDS'!EC$7),0)</f>
        <v>0</v>
      </c>
      <c r="EP10" s="232">
        <f>IFERROR(INDEX(RTO1CF,$EL10,'ANVA-MDS'!ED$7),0)</f>
        <v>0</v>
      </c>
      <c r="EQ10" s="232">
        <f>IFERROR(INDEX(RTO1CF,$EL10,'ANVA-MDS'!EE$7),0)</f>
        <v>0</v>
      </c>
      <c r="ER10" s="232">
        <f t="shared" si="58"/>
        <v>0</v>
      </c>
      <c r="ES10" s="232">
        <f t="shared" si="59"/>
        <v>0</v>
      </c>
      <c r="ET10" s="228"/>
      <c r="EU10" s="228" t="s">
        <v>82</v>
      </c>
      <c r="EV10" s="227">
        <f>EV8*EV9</f>
        <v>0</v>
      </c>
      <c r="EW10" s="230"/>
      <c r="EX10" s="232">
        <f t="shared" si="60"/>
        <v>0</v>
      </c>
      <c r="EY10" s="228" t="s">
        <v>82</v>
      </c>
      <c r="EZ10" s="267" t="str">
        <f>IF(EZ27=0,"sd",EZ21*EZ8*EZ9)</f>
        <v>sd</v>
      </c>
    </row>
    <row r="11" spans="1:156" ht="12.75" customHeight="1" x14ac:dyDescent="0.25">
      <c r="J11" s="100">
        <v>3</v>
      </c>
      <c r="K11" s="246">
        <f t="shared" si="61"/>
        <v>0</v>
      </c>
      <c r="L11" s="247">
        <f t="shared" si="62"/>
        <v>4.7000000000000004E-4</v>
      </c>
      <c r="M11" s="269" t="str">
        <f t="shared" si="63"/>
        <v>ns</v>
      </c>
      <c r="N11" s="269" t="str">
        <f t="shared" si="63"/>
        <v>ns</v>
      </c>
      <c r="O11" s="269" t="str">
        <f t="shared" si="63"/>
        <v>ns</v>
      </c>
      <c r="P11" s="269" t="str">
        <f t="shared" si="63"/>
        <v/>
      </c>
      <c r="Q11" s="269" t="str">
        <f t="shared" si="63"/>
        <v/>
      </c>
      <c r="R11" s="269" t="str">
        <f t="shared" si="63"/>
        <v/>
      </c>
      <c r="S11" s="269" t="str">
        <f t="shared" si="63"/>
        <v/>
      </c>
      <c r="T11" s="269" t="str">
        <f t="shared" si="63"/>
        <v/>
      </c>
      <c r="U11" s="269" t="str">
        <f t="shared" si="63"/>
        <v/>
      </c>
      <c r="V11" s="269" t="str">
        <f t="shared" si="63"/>
        <v/>
      </c>
      <c r="W11" s="269" t="str">
        <f t="shared" si="64"/>
        <v/>
      </c>
      <c r="X11" s="269" t="str">
        <f t="shared" si="64"/>
        <v/>
      </c>
      <c r="Y11" s="269" t="str">
        <f t="shared" si="64"/>
        <v/>
      </c>
      <c r="Z11" s="269" t="str">
        <f t="shared" si="64"/>
        <v/>
      </c>
      <c r="AA11" s="269" t="str">
        <f t="shared" si="64"/>
        <v/>
      </c>
      <c r="AB11" s="269" t="str">
        <f t="shared" si="64"/>
        <v/>
      </c>
      <c r="AC11" s="269" t="str">
        <f t="shared" si="64"/>
        <v/>
      </c>
      <c r="AD11" s="269" t="str">
        <f t="shared" si="64"/>
        <v/>
      </c>
      <c r="AE11" s="269" t="str">
        <f t="shared" si="64"/>
        <v/>
      </c>
      <c r="AF11" s="269" t="str">
        <f t="shared" si="64"/>
        <v/>
      </c>
      <c r="AG11" s="269" t="str">
        <f t="shared" si="65"/>
        <v/>
      </c>
      <c r="AH11" s="269" t="str">
        <f t="shared" si="65"/>
        <v/>
      </c>
      <c r="AI11" s="269" t="str">
        <f t="shared" si="65"/>
        <v/>
      </c>
      <c r="AJ11" s="269" t="str">
        <f t="shared" si="65"/>
        <v/>
      </c>
      <c r="AK11" s="269" t="str">
        <f t="shared" si="65"/>
        <v/>
      </c>
      <c r="AL11" s="269" t="str">
        <f t="shared" si="65"/>
        <v/>
      </c>
      <c r="AM11" s="269" t="str">
        <f t="shared" si="65"/>
        <v/>
      </c>
      <c r="AN11" s="269" t="str">
        <f t="shared" si="65"/>
        <v/>
      </c>
      <c r="AO11" s="269" t="str">
        <f t="shared" si="65"/>
        <v/>
      </c>
      <c r="AP11" s="269" t="str">
        <f t="shared" si="65"/>
        <v/>
      </c>
      <c r="AQ11" s="269" t="str">
        <f t="shared" si="66"/>
        <v/>
      </c>
      <c r="AR11" s="269" t="str">
        <f t="shared" si="66"/>
        <v/>
      </c>
      <c r="AS11" s="269" t="str">
        <f t="shared" si="66"/>
        <v/>
      </c>
      <c r="AT11" s="269" t="str">
        <f t="shared" si="66"/>
        <v/>
      </c>
      <c r="AU11" s="269" t="str">
        <f t="shared" si="66"/>
        <v/>
      </c>
      <c r="AV11" s="269" t="str">
        <f t="shared" si="66"/>
        <v/>
      </c>
      <c r="AW11" s="269" t="str">
        <f t="shared" si="66"/>
        <v/>
      </c>
      <c r="AX11" s="269" t="str">
        <f t="shared" si="66"/>
        <v/>
      </c>
      <c r="AY11" s="269" t="str">
        <f t="shared" si="66"/>
        <v/>
      </c>
      <c r="AZ11" s="269" t="str">
        <f t="shared" si="66"/>
        <v/>
      </c>
      <c r="BA11" s="269" t="str">
        <f t="shared" si="67"/>
        <v/>
      </c>
      <c r="BB11" s="269" t="str">
        <f t="shared" si="67"/>
        <v/>
      </c>
      <c r="BC11" s="269" t="str">
        <f t="shared" si="67"/>
        <v/>
      </c>
      <c r="BD11" s="269" t="str">
        <f t="shared" si="67"/>
        <v/>
      </c>
      <c r="BE11" s="269" t="str">
        <f t="shared" si="67"/>
        <v/>
      </c>
      <c r="BF11" s="269" t="str">
        <f t="shared" si="67"/>
        <v/>
      </c>
      <c r="BG11" s="269" t="str">
        <f t="shared" si="67"/>
        <v/>
      </c>
      <c r="BH11" s="269" t="str">
        <f t="shared" si="67"/>
        <v/>
      </c>
      <c r="BI11" s="269" t="str">
        <f t="shared" si="67"/>
        <v/>
      </c>
      <c r="BJ11" s="269" t="str">
        <f t="shared" si="67"/>
        <v/>
      </c>
      <c r="BS11" s="67"/>
      <c r="BT11" s="67"/>
      <c r="BV11" s="100">
        <v>3</v>
      </c>
      <c r="BW11" s="246">
        <f t="shared" si="68"/>
        <v>0</v>
      </c>
      <c r="BX11" s="247">
        <f t="shared" si="69"/>
        <v>4.7000000000000004E-4</v>
      </c>
      <c r="BY11" s="245" t="str">
        <f t="shared" si="70"/>
        <v>ns</v>
      </c>
      <c r="BZ11" s="245" t="str">
        <f t="shared" si="70"/>
        <v>ns</v>
      </c>
      <c r="CA11" s="245" t="str">
        <f t="shared" si="70"/>
        <v>ns</v>
      </c>
      <c r="CB11" s="245" t="str">
        <f t="shared" si="70"/>
        <v/>
      </c>
      <c r="CC11" s="245" t="str">
        <f t="shared" si="70"/>
        <v/>
      </c>
      <c r="CD11" s="245" t="str">
        <f t="shared" si="70"/>
        <v/>
      </c>
      <c r="CE11" s="245" t="str">
        <f t="shared" si="70"/>
        <v/>
      </c>
      <c r="CF11" s="245" t="str">
        <f t="shared" si="70"/>
        <v/>
      </c>
      <c r="CG11" s="245" t="str">
        <f t="shared" si="70"/>
        <v/>
      </c>
      <c r="CH11" s="245" t="str">
        <f t="shared" si="70"/>
        <v/>
      </c>
      <c r="CI11" s="245" t="str">
        <f t="shared" si="71"/>
        <v/>
      </c>
      <c r="CJ11" s="245" t="str">
        <f t="shared" si="71"/>
        <v/>
      </c>
      <c r="CK11" s="245" t="str">
        <f t="shared" si="71"/>
        <v/>
      </c>
      <c r="CL11" s="245" t="str">
        <f t="shared" si="71"/>
        <v/>
      </c>
      <c r="CM11" s="245" t="str">
        <f t="shared" si="71"/>
        <v/>
      </c>
      <c r="CN11" s="245" t="str">
        <f t="shared" si="71"/>
        <v/>
      </c>
      <c r="CO11" s="245" t="str">
        <f t="shared" si="71"/>
        <v/>
      </c>
      <c r="CP11" s="245" t="str">
        <f t="shared" si="71"/>
        <v/>
      </c>
      <c r="CQ11" s="245" t="str">
        <f t="shared" si="71"/>
        <v/>
      </c>
      <c r="CR11" s="245" t="str">
        <f t="shared" si="71"/>
        <v/>
      </c>
      <c r="CS11" s="245" t="str">
        <f t="shared" si="72"/>
        <v/>
      </c>
      <c r="CT11" s="245" t="str">
        <f t="shared" si="72"/>
        <v/>
      </c>
      <c r="CU11" s="245" t="str">
        <f t="shared" si="72"/>
        <v/>
      </c>
      <c r="CV11" s="245" t="str">
        <f t="shared" si="72"/>
        <v/>
      </c>
      <c r="CW11" s="245" t="str">
        <f t="shared" si="72"/>
        <v/>
      </c>
      <c r="CX11" s="245" t="str">
        <f t="shared" si="72"/>
        <v/>
      </c>
      <c r="CY11" s="245" t="str">
        <f t="shared" si="72"/>
        <v/>
      </c>
      <c r="CZ11" s="245" t="str">
        <f t="shared" si="72"/>
        <v/>
      </c>
      <c r="DA11" s="245" t="str">
        <f t="shared" si="72"/>
        <v/>
      </c>
      <c r="DB11" s="245" t="str">
        <f t="shared" si="72"/>
        <v/>
      </c>
      <c r="DC11" s="245" t="str">
        <f t="shared" si="73"/>
        <v/>
      </c>
      <c r="DD11" s="245" t="str">
        <f t="shared" si="73"/>
        <v/>
      </c>
      <c r="DE11" s="245" t="str">
        <f t="shared" si="73"/>
        <v/>
      </c>
      <c r="DF11" s="245" t="str">
        <f t="shared" si="73"/>
        <v/>
      </c>
      <c r="DG11" s="245" t="str">
        <f t="shared" si="73"/>
        <v/>
      </c>
      <c r="DH11" s="245" t="str">
        <f t="shared" si="73"/>
        <v/>
      </c>
      <c r="DI11" s="245" t="str">
        <f t="shared" si="73"/>
        <v/>
      </c>
      <c r="DJ11" s="245" t="str">
        <f t="shared" si="73"/>
        <v/>
      </c>
      <c r="DK11" s="245" t="str">
        <f t="shared" si="73"/>
        <v/>
      </c>
      <c r="DL11" s="245" t="str">
        <f t="shared" si="73"/>
        <v/>
      </c>
      <c r="DM11" s="245" t="str">
        <f t="shared" si="74"/>
        <v/>
      </c>
      <c r="DN11" s="245" t="str">
        <f t="shared" si="74"/>
        <v/>
      </c>
      <c r="DO11" s="245" t="str">
        <f t="shared" si="74"/>
        <v/>
      </c>
      <c r="DP11" s="245" t="str">
        <f t="shared" si="74"/>
        <v/>
      </c>
      <c r="DQ11" s="245" t="str">
        <f t="shared" si="74"/>
        <v/>
      </c>
      <c r="DR11" s="245" t="str">
        <f t="shared" si="74"/>
        <v/>
      </c>
      <c r="DS11" s="245" t="str">
        <f t="shared" si="74"/>
        <v/>
      </c>
      <c r="DT11" s="245" t="str">
        <f t="shared" si="74"/>
        <v/>
      </c>
      <c r="DU11" s="245" t="str">
        <f t="shared" si="74"/>
        <v/>
      </c>
      <c r="DV11" s="245" t="str">
        <f t="shared" si="74"/>
        <v/>
      </c>
      <c r="DW11" s="204"/>
      <c r="DX11" s="204"/>
      <c r="DZ11" s="228">
        <f t="shared" si="75"/>
        <v>4</v>
      </c>
      <c r="EA11" s="231">
        <f t="shared" si="53"/>
        <v>0</v>
      </c>
      <c r="EB11" s="232">
        <f t="shared" si="54"/>
        <v>0</v>
      </c>
      <c r="EC11" s="232">
        <f t="shared" si="54"/>
        <v>0</v>
      </c>
      <c r="ED11" s="232">
        <f t="shared" si="54"/>
        <v>0</v>
      </c>
      <c r="EE11" s="232">
        <f t="shared" si="54"/>
        <v>0</v>
      </c>
      <c r="EF11" s="232">
        <f t="shared" si="55"/>
        <v>0</v>
      </c>
      <c r="EG11" s="232">
        <f t="shared" si="56"/>
        <v>0</v>
      </c>
      <c r="EH11" s="228"/>
      <c r="EI11" s="228" t="s">
        <v>83</v>
      </c>
      <c r="EJ11" s="227">
        <f>SUMIFS(EB8:EE57,EB8:EE57,"&gt;1")</f>
        <v>0</v>
      </c>
      <c r="EK11" s="230"/>
      <c r="EL11" s="228">
        <f t="shared" si="76"/>
        <v>4</v>
      </c>
      <c r="EM11" s="231">
        <f t="shared" si="57"/>
        <v>0</v>
      </c>
      <c r="EN11" s="232">
        <f>IFERROR(INDEX(RTO1CF,$EL11,'ANVA-MDS'!EB$7),0)</f>
        <v>0</v>
      </c>
      <c r="EO11" s="232">
        <f>IFERROR(INDEX(RTO1CF,$EL11,'ANVA-MDS'!EC$7),0)</f>
        <v>0</v>
      </c>
      <c r="EP11" s="232">
        <f>IFERROR(INDEX(RTO1CF,$EL11,'ANVA-MDS'!ED$7),0)</f>
        <v>0</v>
      </c>
      <c r="EQ11" s="232">
        <f>IFERROR(INDEX(RTO1CF,$EL11,'ANVA-MDS'!EE$7),0)</f>
        <v>0</v>
      </c>
      <c r="ER11" s="232">
        <f t="shared" si="58"/>
        <v>0</v>
      </c>
      <c r="ES11" s="232">
        <f t="shared" si="59"/>
        <v>0</v>
      </c>
      <c r="ET11" s="228"/>
      <c r="EU11" s="228" t="s">
        <v>83</v>
      </c>
      <c r="EV11" s="227">
        <f>SUMIFS(EN8:EQ57,EN8:EQ57,"&gt;1")</f>
        <v>0</v>
      </c>
      <c r="EW11" s="230"/>
      <c r="EX11" s="232">
        <f t="shared" si="60"/>
        <v>0</v>
      </c>
      <c r="EY11" s="228" t="s">
        <v>83</v>
      </c>
      <c r="EZ11" s="267">
        <f>EJ11+EV11</f>
        <v>0</v>
      </c>
    </row>
    <row r="12" spans="1:156" ht="12.75" customHeight="1" x14ac:dyDescent="0.25">
      <c r="A12" s="176" t="s">
        <v>34</v>
      </c>
      <c r="B12" s="100" t="s">
        <v>41</v>
      </c>
      <c r="C12" s="147" t="s">
        <v>38</v>
      </c>
      <c r="D12" s="100" t="s">
        <v>39</v>
      </c>
      <c r="E12" s="100" t="s">
        <v>40</v>
      </c>
      <c r="F12" s="100" t="s">
        <v>99</v>
      </c>
      <c r="G12" s="147" t="s">
        <v>145</v>
      </c>
      <c r="J12" s="100">
        <v>4</v>
      </c>
      <c r="K12" s="246">
        <f t="shared" si="61"/>
        <v>0</v>
      </c>
      <c r="L12" s="247">
        <f t="shared" si="62"/>
        <v>4.6000000000000001E-4</v>
      </c>
      <c r="M12" s="269" t="str">
        <f t="shared" si="63"/>
        <v>ns</v>
      </c>
      <c r="N12" s="269" t="str">
        <f t="shared" si="63"/>
        <v>ns</v>
      </c>
      <c r="O12" s="269" t="str">
        <f t="shared" si="63"/>
        <v>ns</v>
      </c>
      <c r="P12" s="269" t="str">
        <f t="shared" si="63"/>
        <v>ns</v>
      </c>
      <c r="Q12" s="269" t="str">
        <f t="shared" si="63"/>
        <v/>
      </c>
      <c r="R12" s="269" t="str">
        <f t="shared" si="63"/>
        <v/>
      </c>
      <c r="S12" s="269" t="str">
        <f t="shared" si="63"/>
        <v/>
      </c>
      <c r="T12" s="269" t="str">
        <f t="shared" si="63"/>
        <v/>
      </c>
      <c r="U12" s="269" t="str">
        <f t="shared" si="63"/>
        <v/>
      </c>
      <c r="V12" s="269" t="str">
        <f t="shared" si="63"/>
        <v/>
      </c>
      <c r="W12" s="269" t="str">
        <f t="shared" si="64"/>
        <v/>
      </c>
      <c r="X12" s="269" t="str">
        <f t="shared" si="64"/>
        <v/>
      </c>
      <c r="Y12" s="269" t="str">
        <f t="shared" si="64"/>
        <v/>
      </c>
      <c r="Z12" s="269" t="str">
        <f t="shared" si="64"/>
        <v/>
      </c>
      <c r="AA12" s="269" t="str">
        <f t="shared" si="64"/>
        <v/>
      </c>
      <c r="AB12" s="269" t="str">
        <f t="shared" si="64"/>
        <v/>
      </c>
      <c r="AC12" s="269" t="str">
        <f t="shared" si="64"/>
        <v/>
      </c>
      <c r="AD12" s="269" t="str">
        <f t="shared" si="64"/>
        <v/>
      </c>
      <c r="AE12" s="269" t="str">
        <f t="shared" si="64"/>
        <v/>
      </c>
      <c r="AF12" s="269" t="str">
        <f t="shared" si="64"/>
        <v/>
      </c>
      <c r="AG12" s="269" t="str">
        <f t="shared" si="65"/>
        <v/>
      </c>
      <c r="AH12" s="269" t="str">
        <f t="shared" si="65"/>
        <v/>
      </c>
      <c r="AI12" s="269" t="str">
        <f t="shared" si="65"/>
        <v/>
      </c>
      <c r="AJ12" s="269" t="str">
        <f t="shared" si="65"/>
        <v/>
      </c>
      <c r="AK12" s="269" t="str">
        <f t="shared" si="65"/>
        <v/>
      </c>
      <c r="AL12" s="269" t="str">
        <f t="shared" si="65"/>
        <v/>
      </c>
      <c r="AM12" s="269" t="str">
        <f t="shared" si="65"/>
        <v/>
      </c>
      <c r="AN12" s="269" t="str">
        <f t="shared" si="65"/>
        <v/>
      </c>
      <c r="AO12" s="269" t="str">
        <f t="shared" si="65"/>
        <v/>
      </c>
      <c r="AP12" s="269" t="str">
        <f t="shared" si="65"/>
        <v/>
      </c>
      <c r="AQ12" s="269" t="str">
        <f t="shared" si="66"/>
        <v/>
      </c>
      <c r="AR12" s="269" t="str">
        <f t="shared" si="66"/>
        <v/>
      </c>
      <c r="AS12" s="269" t="str">
        <f t="shared" si="66"/>
        <v/>
      </c>
      <c r="AT12" s="269" t="str">
        <f t="shared" si="66"/>
        <v/>
      </c>
      <c r="AU12" s="269" t="str">
        <f t="shared" si="66"/>
        <v/>
      </c>
      <c r="AV12" s="269" t="str">
        <f t="shared" si="66"/>
        <v/>
      </c>
      <c r="AW12" s="269" t="str">
        <f t="shared" si="66"/>
        <v/>
      </c>
      <c r="AX12" s="269" t="str">
        <f t="shared" si="66"/>
        <v/>
      </c>
      <c r="AY12" s="269" t="str">
        <f t="shared" si="66"/>
        <v/>
      </c>
      <c r="AZ12" s="269" t="str">
        <f t="shared" si="66"/>
        <v/>
      </c>
      <c r="BA12" s="269" t="str">
        <f t="shared" si="67"/>
        <v/>
      </c>
      <c r="BB12" s="269" t="str">
        <f t="shared" si="67"/>
        <v/>
      </c>
      <c r="BC12" s="269" t="str">
        <f t="shared" si="67"/>
        <v/>
      </c>
      <c r="BD12" s="269" t="str">
        <f t="shared" si="67"/>
        <v/>
      </c>
      <c r="BE12" s="269" t="str">
        <f t="shared" si="67"/>
        <v/>
      </c>
      <c r="BF12" s="269" t="str">
        <f t="shared" si="67"/>
        <v/>
      </c>
      <c r="BG12" s="269" t="str">
        <f t="shared" si="67"/>
        <v/>
      </c>
      <c r="BH12" s="269" t="str">
        <f t="shared" si="67"/>
        <v/>
      </c>
      <c r="BI12" s="269" t="str">
        <f t="shared" si="67"/>
        <v/>
      </c>
      <c r="BJ12" s="269" t="str">
        <f t="shared" si="67"/>
        <v/>
      </c>
      <c r="BM12" s="176" t="s">
        <v>34</v>
      </c>
      <c r="BN12" s="100" t="s">
        <v>41</v>
      </c>
      <c r="BO12" s="147" t="s">
        <v>38</v>
      </c>
      <c r="BP12" s="100" t="s">
        <v>39</v>
      </c>
      <c r="BQ12" s="100" t="s">
        <v>40</v>
      </c>
      <c r="BR12" s="100" t="s">
        <v>99</v>
      </c>
      <c r="BS12" s="147" t="s">
        <v>145</v>
      </c>
      <c r="BT12" s="67"/>
      <c r="BU12" s="106"/>
      <c r="BV12" s="100">
        <v>4</v>
      </c>
      <c r="BW12" s="246">
        <f t="shared" si="68"/>
        <v>0</v>
      </c>
      <c r="BX12" s="247">
        <f t="shared" si="69"/>
        <v>4.6000000000000001E-4</v>
      </c>
      <c r="BY12" s="245" t="str">
        <f t="shared" si="70"/>
        <v>ns</v>
      </c>
      <c r="BZ12" s="245" t="str">
        <f t="shared" si="70"/>
        <v>ns</v>
      </c>
      <c r="CA12" s="245" t="str">
        <f t="shared" si="70"/>
        <v>ns</v>
      </c>
      <c r="CB12" s="245" t="str">
        <f t="shared" si="70"/>
        <v>ns</v>
      </c>
      <c r="CC12" s="245" t="str">
        <f t="shared" si="70"/>
        <v/>
      </c>
      <c r="CD12" s="245" t="str">
        <f t="shared" si="70"/>
        <v/>
      </c>
      <c r="CE12" s="245" t="str">
        <f t="shared" si="70"/>
        <v/>
      </c>
      <c r="CF12" s="245" t="str">
        <f t="shared" si="70"/>
        <v/>
      </c>
      <c r="CG12" s="245" t="str">
        <f t="shared" si="70"/>
        <v/>
      </c>
      <c r="CH12" s="245" t="str">
        <f t="shared" si="70"/>
        <v/>
      </c>
      <c r="CI12" s="245" t="str">
        <f t="shared" si="71"/>
        <v/>
      </c>
      <c r="CJ12" s="245" t="str">
        <f t="shared" si="71"/>
        <v/>
      </c>
      <c r="CK12" s="245" t="str">
        <f t="shared" si="71"/>
        <v/>
      </c>
      <c r="CL12" s="245" t="str">
        <f t="shared" si="71"/>
        <v/>
      </c>
      <c r="CM12" s="245" t="str">
        <f t="shared" si="71"/>
        <v/>
      </c>
      <c r="CN12" s="245" t="str">
        <f t="shared" si="71"/>
        <v/>
      </c>
      <c r="CO12" s="245" t="str">
        <f t="shared" si="71"/>
        <v/>
      </c>
      <c r="CP12" s="245" t="str">
        <f t="shared" si="71"/>
        <v/>
      </c>
      <c r="CQ12" s="245" t="str">
        <f t="shared" si="71"/>
        <v/>
      </c>
      <c r="CR12" s="245" t="str">
        <f t="shared" si="71"/>
        <v/>
      </c>
      <c r="CS12" s="245" t="str">
        <f t="shared" si="72"/>
        <v/>
      </c>
      <c r="CT12" s="245" t="str">
        <f t="shared" si="72"/>
        <v/>
      </c>
      <c r="CU12" s="245" t="str">
        <f t="shared" si="72"/>
        <v/>
      </c>
      <c r="CV12" s="245" t="str">
        <f t="shared" si="72"/>
        <v/>
      </c>
      <c r="CW12" s="245" t="str">
        <f t="shared" si="72"/>
        <v/>
      </c>
      <c r="CX12" s="245" t="str">
        <f t="shared" si="72"/>
        <v/>
      </c>
      <c r="CY12" s="245" t="str">
        <f t="shared" si="72"/>
        <v/>
      </c>
      <c r="CZ12" s="245" t="str">
        <f t="shared" si="72"/>
        <v/>
      </c>
      <c r="DA12" s="245" t="str">
        <f t="shared" si="72"/>
        <v/>
      </c>
      <c r="DB12" s="245" t="str">
        <f t="shared" si="72"/>
        <v/>
      </c>
      <c r="DC12" s="245" t="str">
        <f t="shared" si="73"/>
        <v/>
      </c>
      <c r="DD12" s="245" t="str">
        <f t="shared" si="73"/>
        <v/>
      </c>
      <c r="DE12" s="245" t="str">
        <f t="shared" si="73"/>
        <v/>
      </c>
      <c r="DF12" s="245" t="str">
        <f t="shared" si="73"/>
        <v/>
      </c>
      <c r="DG12" s="245" t="str">
        <f t="shared" si="73"/>
        <v/>
      </c>
      <c r="DH12" s="245" t="str">
        <f t="shared" si="73"/>
        <v/>
      </c>
      <c r="DI12" s="245" t="str">
        <f t="shared" si="73"/>
        <v/>
      </c>
      <c r="DJ12" s="245" t="str">
        <f t="shared" si="73"/>
        <v/>
      </c>
      <c r="DK12" s="245" t="str">
        <f t="shared" si="73"/>
        <v/>
      </c>
      <c r="DL12" s="245" t="str">
        <f t="shared" si="73"/>
        <v/>
      </c>
      <c r="DM12" s="245" t="str">
        <f t="shared" si="74"/>
        <v/>
      </c>
      <c r="DN12" s="245" t="str">
        <f t="shared" si="74"/>
        <v/>
      </c>
      <c r="DO12" s="245" t="str">
        <f t="shared" si="74"/>
        <v/>
      </c>
      <c r="DP12" s="245" t="str">
        <f t="shared" si="74"/>
        <v/>
      </c>
      <c r="DQ12" s="245" t="str">
        <f t="shared" si="74"/>
        <v/>
      </c>
      <c r="DR12" s="245" t="str">
        <f t="shared" si="74"/>
        <v/>
      </c>
      <c r="DS12" s="245" t="str">
        <f t="shared" si="74"/>
        <v/>
      </c>
      <c r="DT12" s="245" t="str">
        <f t="shared" si="74"/>
        <v/>
      </c>
      <c r="DU12" s="245" t="str">
        <f t="shared" si="74"/>
        <v/>
      </c>
      <c r="DV12" s="245" t="str">
        <f t="shared" si="74"/>
        <v/>
      </c>
      <c r="DW12" s="204"/>
      <c r="DX12" s="204"/>
      <c r="DZ12" s="228">
        <f t="shared" si="75"/>
        <v>5</v>
      </c>
      <c r="EA12" s="231">
        <f t="shared" si="53"/>
        <v>0</v>
      </c>
      <c r="EB12" s="232">
        <f t="shared" si="54"/>
        <v>0</v>
      </c>
      <c r="EC12" s="232">
        <f t="shared" si="54"/>
        <v>0</v>
      </c>
      <c r="ED12" s="232">
        <f t="shared" si="54"/>
        <v>0</v>
      </c>
      <c r="EE12" s="232">
        <f t="shared" si="54"/>
        <v>0</v>
      </c>
      <c r="EF12" s="232">
        <f t="shared" si="55"/>
        <v>0</v>
      </c>
      <c r="EG12" s="232">
        <f t="shared" si="56"/>
        <v>0</v>
      </c>
      <c r="EH12" s="228"/>
      <c r="EI12" s="228" t="s">
        <v>84</v>
      </c>
      <c r="EJ12" s="227" t="str">
        <f>IF(EF58=0,"sd",EJ11/EJ10)</f>
        <v>sd</v>
      </c>
      <c r="EK12" s="230"/>
      <c r="EL12" s="228">
        <f t="shared" si="76"/>
        <v>5</v>
      </c>
      <c r="EM12" s="231">
        <f t="shared" si="57"/>
        <v>0</v>
      </c>
      <c r="EN12" s="232">
        <f>IFERROR(INDEX(RTO1CF,$EL12,'ANVA-MDS'!EB$7),0)</f>
        <v>0</v>
      </c>
      <c r="EO12" s="232">
        <f>IFERROR(INDEX(RTO1CF,$EL12,'ANVA-MDS'!EC$7),0)</f>
        <v>0</v>
      </c>
      <c r="EP12" s="232">
        <f>IFERROR(INDEX(RTO1CF,$EL12,'ANVA-MDS'!ED$7),0)</f>
        <v>0</v>
      </c>
      <c r="EQ12" s="232">
        <f>IFERROR(INDEX(RTO1CF,$EL12,'ANVA-MDS'!EE$7),0)</f>
        <v>0</v>
      </c>
      <c r="ER12" s="232">
        <f t="shared" si="58"/>
        <v>0</v>
      </c>
      <c r="ES12" s="232">
        <f t="shared" si="59"/>
        <v>0</v>
      </c>
      <c r="ET12" s="228"/>
      <c r="EU12" s="228" t="s">
        <v>84</v>
      </c>
      <c r="EV12" s="227" t="str">
        <f>IF(ER58=0,"sd",EV11/EV10)</f>
        <v>sd</v>
      </c>
      <c r="EW12" s="230"/>
      <c r="EX12" s="232">
        <f t="shared" si="60"/>
        <v>0</v>
      </c>
      <c r="EY12" s="228" t="s">
        <v>84</v>
      </c>
      <c r="EZ12" s="227" t="str">
        <f>IF(EZ27=0,"sd",EZ11/EZ10)</f>
        <v>sd</v>
      </c>
    </row>
    <row r="13" spans="1:156" ht="12.75" customHeight="1" x14ac:dyDescent="0.25">
      <c r="A13" s="144" t="s">
        <v>1</v>
      </c>
      <c r="B13" s="206" t="str">
        <f>'ANVA-MDS'!EJ14</f>
        <v>sd</v>
      </c>
      <c r="C13" s="207" t="str">
        <f>'ANVA-MDS'!EJ18</f>
        <v>sd</v>
      </c>
      <c r="D13" s="208" t="str">
        <f>IFERROR(C13/B13,"sd")</f>
        <v>sd</v>
      </c>
      <c r="E13" s="208" t="str">
        <f>IFERROR(D13/D15,"sd")</f>
        <v>sd</v>
      </c>
      <c r="F13" s="224" t="str">
        <f>IFERROR(FDIST(E13,B13,B15),"sd")</f>
        <v>sd</v>
      </c>
      <c r="G13" s="100">
        <v>0.05</v>
      </c>
      <c r="H13" s="69" t="str">
        <f>IF(F13&gt;G13,"ns",IF(F13&lt;0.001,"***",IF(F13&lt;0.01,"**",IF(F13&lt;0.05,"*",""))))</f>
        <v>ns</v>
      </c>
      <c r="J13" s="100">
        <v>5</v>
      </c>
      <c r="K13" s="246">
        <f t="shared" si="61"/>
        <v>0</v>
      </c>
      <c r="L13" s="247">
        <f t="shared" si="62"/>
        <v>4.5000000000000004E-4</v>
      </c>
      <c r="M13" s="269" t="str">
        <f t="shared" si="63"/>
        <v>ns</v>
      </c>
      <c r="N13" s="269" t="str">
        <f t="shared" si="63"/>
        <v>ns</v>
      </c>
      <c r="O13" s="269" t="str">
        <f t="shared" si="63"/>
        <v>ns</v>
      </c>
      <c r="P13" s="269" t="str">
        <f t="shared" si="63"/>
        <v>ns</v>
      </c>
      <c r="Q13" s="269" t="str">
        <f t="shared" si="63"/>
        <v>ns</v>
      </c>
      <c r="R13" s="269" t="str">
        <f t="shared" si="63"/>
        <v/>
      </c>
      <c r="S13" s="269" t="str">
        <f t="shared" si="63"/>
        <v/>
      </c>
      <c r="T13" s="269" t="str">
        <f t="shared" si="63"/>
        <v/>
      </c>
      <c r="U13" s="269" t="str">
        <f t="shared" si="63"/>
        <v/>
      </c>
      <c r="V13" s="269" t="str">
        <f t="shared" si="63"/>
        <v/>
      </c>
      <c r="W13" s="269" t="str">
        <f t="shared" si="64"/>
        <v/>
      </c>
      <c r="X13" s="269" t="str">
        <f t="shared" si="64"/>
        <v/>
      </c>
      <c r="Y13" s="269" t="str">
        <f t="shared" si="64"/>
        <v/>
      </c>
      <c r="Z13" s="269" t="str">
        <f t="shared" si="64"/>
        <v/>
      </c>
      <c r="AA13" s="269" t="str">
        <f t="shared" si="64"/>
        <v/>
      </c>
      <c r="AB13" s="269" t="str">
        <f t="shared" si="64"/>
        <v/>
      </c>
      <c r="AC13" s="269" t="str">
        <f t="shared" si="64"/>
        <v/>
      </c>
      <c r="AD13" s="269" t="str">
        <f t="shared" si="64"/>
        <v/>
      </c>
      <c r="AE13" s="269" t="str">
        <f t="shared" si="64"/>
        <v/>
      </c>
      <c r="AF13" s="269" t="str">
        <f t="shared" si="64"/>
        <v/>
      </c>
      <c r="AG13" s="269" t="str">
        <f t="shared" si="65"/>
        <v/>
      </c>
      <c r="AH13" s="269" t="str">
        <f t="shared" si="65"/>
        <v/>
      </c>
      <c r="AI13" s="269" t="str">
        <f t="shared" si="65"/>
        <v/>
      </c>
      <c r="AJ13" s="269" t="str">
        <f t="shared" si="65"/>
        <v/>
      </c>
      <c r="AK13" s="269" t="str">
        <f t="shared" si="65"/>
        <v/>
      </c>
      <c r="AL13" s="269" t="str">
        <f t="shared" si="65"/>
        <v/>
      </c>
      <c r="AM13" s="269" t="str">
        <f t="shared" si="65"/>
        <v/>
      </c>
      <c r="AN13" s="269" t="str">
        <f t="shared" si="65"/>
        <v/>
      </c>
      <c r="AO13" s="269" t="str">
        <f t="shared" si="65"/>
        <v/>
      </c>
      <c r="AP13" s="269" t="str">
        <f t="shared" si="65"/>
        <v/>
      </c>
      <c r="AQ13" s="269" t="str">
        <f t="shared" si="66"/>
        <v/>
      </c>
      <c r="AR13" s="269" t="str">
        <f t="shared" si="66"/>
        <v/>
      </c>
      <c r="AS13" s="269" t="str">
        <f t="shared" si="66"/>
        <v/>
      </c>
      <c r="AT13" s="269" t="str">
        <f t="shared" si="66"/>
        <v/>
      </c>
      <c r="AU13" s="269" t="str">
        <f t="shared" si="66"/>
        <v/>
      </c>
      <c r="AV13" s="269" t="str">
        <f t="shared" si="66"/>
        <v/>
      </c>
      <c r="AW13" s="269" t="str">
        <f t="shared" si="66"/>
        <v/>
      </c>
      <c r="AX13" s="269" t="str">
        <f t="shared" si="66"/>
        <v/>
      </c>
      <c r="AY13" s="269" t="str">
        <f t="shared" si="66"/>
        <v/>
      </c>
      <c r="AZ13" s="269" t="str">
        <f t="shared" si="66"/>
        <v/>
      </c>
      <c r="BA13" s="269" t="str">
        <f t="shared" si="67"/>
        <v/>
      </c>
      <c r="BB13" s="269" t="str">
        <f t="shared" si="67"/>
        <v/>
      </c>
      <c r="BC13" s="269" t="str">
        <f t="shared" si="67"/>
        <v/>
      </c>
      <c r="BD13" s="269" t="str">
        <f t="shared" si="67"/>
        <v/>
      </c>
      <c r="BE13" s="269" t="str">
        <f t="shared" si="67"/>
        <v/>
      </c>
      <c r="BF13" s="269" t="str">
        <f t="shared" si="67"/>
        <v/>
      </c>
      <c r="BG13" s="269" t="str">
        <f t="shared" si="67"/>
        <v/>
      </c>
      <c r="BH13" s="269" t="str">
        <f t="shared" si="67"/>
        <v/>
      </c>
      <c r="BI13" s="269" t="str">
        <f t="shared" si="67"/>
        <v/>
      </c>
      <c r="BJ13" s="269" t="str">
        <f t="shared" si="67"/>
        <v/>
      </c>
      <c r="BM13" s="144" t="s">
        <v>1</v>
      </c>
      <c r="BN13" s="206" t="str">
        <f>'ANVA-MDS'!EV14</f>
        <v>sd</v>
      </c>
      <c r="BO13" s="207" t="str">
        <f>'ANVA-MDS'!EV18</f>
        <v>sd</v>
      </c>
      <c r="BP13" s="208" t="str">
        <f>IFERROR(BO13/BN13,"sd")</f>
        <v>sd</v>
      </c>
      <c r="BQ13" s="208" t="str">
        <f>IFERROR(BP13/BP15,"sd")</f>
        <v>sd</v>
      </c>
      <c r="BR13" s="224" t="str">
        <f>IFERROR(FDIST(BQ13,BN13,BN15),"sd")</f>
        <v>sd</v>
      </c>
      <c r="BS13" s="100">
        <v>0.05</v>
      </c>
      <c r="BT13" s="69" t="str">
        <f>IF(BR13&gt;BS13,"ns",IF(BR13&lt;0.001,"***",IF(BR13&lt;0.01,"**",IF(BR13&lt;0.05,"*",""))))</f>
        <v>ns</v>
      </c>
      <c r="BU13" s="106"/>
      <c r="BV13" s="100">
        <v>5</v>
      </c>
      <c r="BW13" s="246">
        <f t="shared" si="68"/>
        <v>0</v>
      </c>
      <c r="BX13" s="247">
        <f t="shared" si="69"/>
        <v>4.5000000000000004E-4</v>
      </c>
      <c r="BY13" s="245" t="str">
        <f t="shared" si="70"/>
        <v>ns</v>
      </c>
      <c r="BZ13" s="245" t="str">
        <f t="shared" si="70"/>
        <v>ns</v>
      </c>
      <c r="CA13" s="245" t="str">
        <f t="shared" si="70"/>
        <v>ns</v>
      </c>
      <c r="CB13" s="245" t="str">
        <f t="shared" si="70"/>
        <v>ns</v>
      </c>
      <c r="CC13" s="245" t="str">
        <f t="shared" si="70"/>
        <v>ns</v>
      </c>
      <c r="CD13" s="245" t="str">
        <f t="shared" si="70"/>
        <v/>
      </c>
      <c r="CE13" s="245" t="str">
        <f t="shared" si="70"/>
        <v/>
      </c>
      <c r="CF13" s="245" t="str">
        <f t="shared" si="70"/>
        <v/>
      </c>
      <c r="CG13" s="245" t="str">
        <f t="shared" si="70"/>
        <v/>
      </c>
      <c r="CH13" s="245" t="str">
        <f t="shared" si="70"/>
        <v/>
      </c>
      <c r="CI13" s="245" t="str">
        <f t="shared" si="71"/>
        <v/>
      </c>
      <c r="CJ13" s="245" t="str">
        <f t="shared" si="71"/>
        <v/>
      </c>
      <c r="CK13" s="245" t="str">
        <f t="shared" si="71"/>
        <v/>
      </c>
      <c r="CL13" s="245" t="str">
        <f t="shared" si="71"/>
        <v/>
      </c>
      <c r="CM13" s="245" t="str">
        <f t="shared" si="71"/>
        <v/>
      </c>
      <c r="CN13" s="245" t="str">
        <f t="shared" si="71"/>
        <v/>
      </c>
      <c r="CO13" s="245" t="str">
        <f t="shared" si="71"/>
        <v/>
      </c>
      <c r="CP13" s="245" t="str">
        <f t="shared" si="71"/>
        <v/>
      </c>
      <c r="CQ13" s="245" t="str">
        <f t="shared" si="71"/>
        <v/>
      </c>
      <c r="CR13" s="245" t="str">
        <f t="shared" si="71"/>
        <v/>
      </c>
      <c r="CS13" s="245" t="str">
        <f t="shared" si="72"/>
        <v/>
      </c>
      <c r="CT13" s="245" t="str">
        <f t="shared" si="72"/>
        <v/>
      </c>
      <c r="CU13" s="245" t="str">
        <f t="shared" si="72"/>
        <v/>
      </c>
      <c r="CV13" s="245" t="str">
        <f t="shared" si="72"/>
        <v/>
      </c>
      <c r="CW13" s="245" t="str">
        <f t="shared" si="72"/>
        <v/>
      </c>
      <c r="CX13" s="245" t="str">
        <f t="shared" si="72"/>
        <v/>
      </c>
      <c r="CY13" s="245" t="str">
        <f t="shared" si="72"/>
        <v/>
      </c>
      <c r="CZ13" s="245" t="str">
        <f t="shared" si="72"/>
        <v/>
      </c>
      <c r="DA13" s="245" t="str">
        <f t="shared" si="72"/>
        <v/>
      </c>
      <c r="DB13" s="245" t="str">
        <f t="shared" si="72"/>
        <v/>
      </c>
      <c r="DC13" s="245" t="str">
        <f t="shared" si="73"/>
        <v/>
      </c>
      <c r="DD13" s="245" t="str">
        <f t="shared" si="73"/>
        <v/>
      </c>
      <c r="DE13" s="245" t="str">
        <f t="shared" si="73"/>
        <v/>
      </c>
      <c r="DF13" s="245" t="str">
        <f t="shared" si="73"/>
        <v/>
      </c>
      <c r="DG13" s="245" t="str">
        <f t="shared" si="73"/>
        <v/>
      </c>
      <c r="DH13" s="245" t="str">
        <f t="shared" si="73"/>
        <v/>
      </c>
      <c r="DI13" s="245" t="str">
        <f t="shared" si="73"/>
        <v/>
      </c>
      <c r="DJ13" s="245" t="str">
        <f t="shared" si="73"/>
        <v/>
      </c>
      <c r="DK13" s="245" t="str">
        <f t="shared" si="73"/>
        <v/>
      </c>
      <c r="DL13" s="245" t="str">
        <f t="shared" si="73"/>
        <v/>
      </c>
      <c r="DM13" s="245" t="str">
        <f t="shared" si="74"/>
        <v/>
      </c>
      <c r="DN13" s="245" t="str">
        <f t="shared" si="74"/>
        <v/>
      </c>
      <c r="DO13" s="245" t="str">
        <f t="shared" si="74"/>
        <v/>
      </c>
      <c r="DP13" s="245" t="str">
        <f t="shared" si="74"/>
        <v/>
      </c>
      <c r="DQ13" s="245" t="str">
        <f t="shared" si="74"/>
        <v/>
      </c>
      <c r="DR13" s="245" t="str">
        <f t="shared" si="74"/>
        <v/>
      </c>
      <c r="DS13" s="245" t="str">
        <f t="shared" si="74"/>
        <v/>
      </c>
      <c r="DT13" s="245" t="str">
        <f t="shared" si="74"/>
        <v/>
      </c>
      <c r="DU13" s="245" t="str">
        <f t="shared" si="74"/>
        <v/>
      </c>
      <c r="DV13" s="245" t="str">
        <f t="shared" si="74"/>
        <v/>
      </c>
      <c r="DW13" s="204"/>
      <c r="DX13" s="204"/>
      <c r="DZ13" s="228">
        <f t="shared" si="75"/>
        <v>6</v>
      </c>
      <c r="EA13" s="231">
        <f t="shared" si="53"/>
        <v>0</v>
      </c>
      <c r="EB13" s="232">
        <f t="shared" si="54"/>
        <v>0</v>
      </c>
      <c r="EC13" s="232">
        <f t="shared" si="54"/>
        <v>0</v>
      </c>
      <c r="ED13" s="232">
        <f t="shared" si="54"/>
        <v>0</v>
      </c>
      <c r="EE13" s="232">
        <f t="shared" si="54"/>
        <v>0</v>
      </c>
      <c r="EF13" s="232">
        <f t="shared" si="55"/>
        <v>0</v>
      </c>
      <c r="EG13" s="232">
        <f t="shared" si="56"/>
        <v>0</v>
      </c>
      <c r="EH13" s="228"/>
      <c r="EI13" s="228" t="s">
        <v>85</v>
      </c>
      <c r="EJ13" s="227" t="str">
        <f>IF(EF58=0,"sd",EJ11^2/EJ10)</f>
        <v>sd</v>
      </c>
      <c r="EK13" s="230"/>
      <c r="EL13" s="228">
        <f t="shared" si="76"/>
        <v>6</v>
      </c>
      <c r="EM13" s="231">
        <f t="shared" si="57"/>
        <v>0</v>
      </c>
      <c r="EN13" s="232">
        <f>IFERROR(INDEX(RTO1CF,$EL13,'ANVA-MDS'!EB$7),0)</f>
        <v>0</v>
      </c>
      <c r="EO13" s="232">
        <f>IFERROR(INDEX(RTO1CF,$EL13,'ANVA-MDS'!EC$7),0)</f>
        <v>0</v>
      </c>
      <c r="EP13" s="232">
        <f>IFERROR(INDEX(RTO1CF,$EL13,'ANVA-MDS'!ED$7),0)</f>
        <v>0</v>
      </c>
      <c r="EQ13" s="232">
        <f>IFERROR(INDEX(RTO1CF,$EL13,'ANVA-MDS'!EE$7),0)</f>
        <v>0</v>
      </c>
      <c r="ER13" s="232">
        <f t="shared" si="58"/>
        <v>0</v>
      </c>
      <c r="ES13" s="232">
        <f t="shared" si="59"/>
        <v>0</v>
      </c>
      <c r="ET13" s="228"/>
      <c r="EU13" s="228" t="s">
        <v>85</v>
      </c>
      <c r="EV13" s="227" t="str">
        <f>IF(ER58=0,"sd",EV11^2/EV10)</f>
        <v>sd</v>
      </c>
      <c r="EW13" s="230"/>
      <c r="EX13" s="232">
        <f t="shared" si="60"/>
        <v>0</v>
      </c>
      <c r="EY13" s="228" t="s">
        <v>85</v>
      </c>
      <c r="EZ13" s="227" t="str">
        <f>IF(EZ27=0,"sd",EZ11^2/EZ10)</f>
        <v>sd</v>
      </c>
    </row>
    <row r="14" spans="1:156" ht="12.75" customHeight="1" x14ac:dyDescent="0.25">
      <c r="A14" s="144" t="s">
        <v>35</v>
      </c>
      <c r="B14" s="206" t="str">
        <f>'ANVA-MDS'!EJ15</f>
        <v>sd</v>
      </c>
      <c r="C14" s="207" t="str">
        <f>'ANVA-MDS'!EJ19</f>
        <v>sd</v>
      </c>
      <c r="D14" s="208" t="str">
        <f t="shared" ref="D14:D15" si="77">IFERROR(C14/B14,"sd")</f>
        <v>sd</v>
      </c>
      <c r="E14" s="208" t="str">
        <f>IFERROR(D14/D15,"sd")</f>
        <v>sd</v>
      </c>
      <c r="F14" s="224" t="str">
        <f>IFERROR(FDIST(E14,B14,B15),"sd")</f>
        <v>sd</v>
      </c>
      <c r="G14" s="100">
        <v>0.05</v>
      </c>
      <c r="H14" s="69" t="str">
        <f>IF(F14&gt;G14,"ns",IF(F14&lt;0.001,"***",IF(F14&lt;0.01,"**",IF(F14&lt;0.05,"*",""))))</f>
        <v>ns</v>
      </c>
      <c r="J14" s="100">
        <v>6</v>
      </c>
      <c r="K14" s="246">
        <f t="shared" si="61"/>
        <v>0</v>
      </c>
      <c r="L14" s="247">
        <f t="shared" si="62"/>
        <v>4.4000000000000002E-4</v>
      </c>
      <c r="M14" s="269" t="str">
        <f t="shared" si="63"/>
        <v>ns</v>
      </c>
      <c r="N14" s="269" t="str">
        <f t="shared" si="63"/>
        <v>ns</v>
      </c>
      <c r="O14" s="269" t="str">
        <f t="shared" si="63"/>
        <v>ns</v>
      </c>
      <c r="P14" s="269" t="str">
        <f t="shared" si="63"/>
        <v>ns</v>
      </c>
      <c r="Q14" s="269" t="str">
        <f t="shared" si="63"/>
        <v>ns</v>
      </c>
      <c r="R14" s="269" t="str">
        <f t="shared" si="63"/>
        <v>ns</v>
      </c>
      <c r="S14" s="269" t="str">
        <f t="shared" si="63"/>
        <v/>
      </c>
      <c r="T14" s="269" t="str">
        <f t="shared" si="63"/>
        <v/>
      </c>
      <c r="U14" s="269" t="str">
        <f t="shared" si="63"/>
        <v/>
      </c>
      <c r="V14" s="269" t="str">
        <f t="shared" si="63"/>
        <v/>
      </c>
      <c r="W14" s="269" t="str">
        <f t="shared" si="64"/>
        <v/>
      </c>
      <c r="X14" s="269" t="str">
        <f t="shared" si="64"/>
        <v/>
      </c>
      <c r="Y14" s="269" t="str">
        <f t="shared" si="64"/>
        <v/>
      </c>
      <c r="Z14" s="269" t="str">
        <f t="shared" si="64"/>
        <v/>
      </c>
      <c r="AA14" s="269" t="str">
        <f t="shared" si="64"/>
        <v/>
      </c>
      <c r="AB14" s="269" t="str">
        <f t="shared" si="64"/>
        <v/>
      </c>
      <c r="AC14" s="269" t="str">
        <f t="shared" si="64"/>
        <v/>
      </c>
      <c r="AD14" s="269" t="str">
        <f t="shared" si="64"/>
        <v/>
      </c>
      <c r="AE14" s="269" t="str">
        <f t="shared" si="64"/>
        <v/>
      </c>
      <c r="AF14" s="269" t="str">
        <f t="shared" si="64"/>
        <v/>
      </c>
      <c r="AG14" s="269" t="str">
        <f t="shared" si="65"/>
        <v/>
      </c>
      <c r="AH14" s="269" t="str">
        <f t="shared" si="65"/>
        <v/>
      </c>
      <c r="AI14" s="269" t="str">
        <f t="shared" si="65"/>
        <v/>
      </c>
      <c r="AJ14" s="269" t="str">
        <f t="shared" si="65"/>
        <v/>
      </c>
      <c r="AK14" s="269" t="str">
        <f t="shared" si="65"/>
        <v/>
      </c>
      <c r="AL14" s="269" t="str">
        <f t="shared" si="65"/>
        <v/>
      </c>
      <c r="AM14" s="269" t="str">
        <f t="shared" si="65"/>
        <v/>
      </c>
      <c r="AN14" s="269" t="str">
        <f t="shared" si="65"/>
        <v/>
      </c>
      <c r="AO14" s="269" t="str">
        <f t="shared" si="65"/>
        <v/>
      </c>
      <c r="AP14" s="269" t="str">
        <f t="shared" si="65"/>
        <v/>
      </c>
      <c r="AQ14" s="269" t="str">
        <f t="shared" si="66"/>
        <v/>
      </c>
      <c r="AR14" s="269" t="str">
        <f t="shared" si="66"/>
        <v/>
      </c>
      <c r="AS14" s="269" t="str">
        <f t="shared" si="66"/>
        <v/>
      </c>
      <c r="AT14" s="269" t="str">
        <f t="shared" si="66"/>
        <v/>
      </c>
      <c r="AU14" s="269" t="str">
        <f t="shared" si="66"/>
        <v/>
      </c>
      <c r="AV14" s="269" t="str">
        <f t="shared" si="66"/>
        <v/>
      </c>
      <c r="AW14" s="269" t="str">
        <f t="shared" si="66"/>
        <v/>
      </c>
      <c r="AX14" s="269" t="str">
        <f t="shared" si="66"/>
        <v/>
      </c>
      <c r="AY14" s="269" t="str">
        <f t="shared" si="66"/>
        <v/>
      </c>
      <c r="AZ14" s="269" t="str">
        <f t="shared" si="66"/>
        <v/>
      </c>
      <c r="BA14" s="269" t="str">
        <f t="shared" si="67"/>
        <v/>
      </c>
      <c r="BB14" s="269" t="str">
        <f t="shared" si="67"/>
        <v/>
      </c>
      <c r="BC14" s="269" t="str">
        <f t="shared" si="67"/>
        <v/>
      </c>
      <c r="BD14" s="269" t="str">
        <f t="shared" si="67"/>
        <v/>
      </c>
      <c r="BE14" s="269" t="str">
        <f t="shared" si="67"/>
        <v/>
      </c>
      <c r="BF14" s="269" t="str">
        <f t="shared" si="67"/>
        <v/>
      </c>
      <c r="BG14" s="269" t="str">
        <f t="shared" si="67"/>
        <v/>
      </c>
      <c r="BH14" s="269" t="str">
        <f t="shared" si="67"/>
        <v/>
      </c>
      <c r="BI14" s="269" t="str">
        <f t="shared" si="67"/>
        <v/>
      </c>
      <c r="BJ14" s="269" t="str">
        <f t="shared" si="67"/>
        <v/>
      </c>
      <c r="BM14" s="144" t="s">
        <v>35</v>
      </c>
      <c r="BN14" s="206" t="str">
        <f>'ANVA-MDS'!EV15</f>
        <v>sd</v>
      </c>
      <c r="BO14" s="207" t="str">
        <f>'ANVA-MDS'!EV19</f>
        <v>sd</v>
      </c>
      <c r="BP14" s="208" t="str">
        <f t="shared" ref="BP14:BP15" si="78">IFERROR(BO14/BN14,"sd")</f>
        <v>sd</v>
      </c>
      <c r="BQ14" s="208" t="str">
        <f>IFERROR(BP14/BP15,"sd")</f>
        <v>sd</v>
      </c>
      <c r="BR14" s="224" t="str">
        <f>IFERROR(FDIST(BQ14,BN14,BN15),"sd")</f>
        <v>sd</v>
      </c>
      <c r="BS14" s="100">
        <v>0.05</v>
      </c>
      <c r="BT14" s="69" t="str">
        <f>IF(BR14&gt;BS14,"ns",IF(BR14&lt;0.001,"***",IF(BR14&lt;0.01,"**",IF(BR14&lt;0.05,"*",""))))</f>
        <v>ns</v>
      </c>
      <c r="BU14" s="106"/>
      <c r="BV14" s="100">
        <v>6</v>
      </c>
      <c r="BW14" s="246">
        <f t="shared" si="68"/>
        <v>0</v>
      </c>
      <c r="BX14" s="247">
        <f t="shared" si="69"/>
        <v>4.4000000000000002E-4</v>
      </c>
      <c r="BY14" s="245" t="str">
        <f t="shared" si="70"/>
        <v>ns</v>
      </c>
      <c r="BZ14" s="245" t="str">
        <f t="shared" si="70"/>
        <v>ns</v>
      </c>
      <c r="CA14" s="245" t="str">
        <f t="shared" si="70"/>
        <v>ns</v>
      </c>
      <c r="CB14" s="245" t="str">
        <f t="shared" si="70"/>
        <v>ns</v>
      </c>
      <c r="CC14" s="245" t="str">
        <f t="shared" si="70"/>
        <v>ns</v>
      </c>
      <c r="CD14" s="245" t="str">
        <f t="shared" si="70"/>
        <v>ns</v>
      </c>
      <c r="CE14" s="245" t="str">
        <f t="shared" si="70"/>
        <v/>
      </c>
      <c r="CF14" s="245" t="str">
        <f t="shared" si="70"/>
        <v/>
      </c>
      <c r="CG14" s="245" t="str">
        <f t="shared" si="70"/>
        <v/>
      </c>
      <c r="CH14" s="245" t="str">
        <f t="shared" si="70"/>
        <v/>
      </c>
      <c r="CI14" s="245" t="str">
        <f t="shared" si="71"/>
        <v/>
      </c>
      <c r="CJ14" s="245" t="str">
        <f t="shared" si="71"/>
        <v/>
      </c>
      <c r="CK14" s="245" t="str">
        <f t="shared" si="71"/>
        <v/>
      </c>
      <c r="CL14" s="245" t="str">
        <f t="shared" si="71"/>
        <v/>
      </c>
      <c r="CM14" s="245" t="str">
        <f t="shared" si="71"/>
        <v/>
      </c>
      <c r="CN14" s="245" t="str">
        <f t="shared" si="71"/>
        <v/>
      </c>
      <c r="CO14" s="245" t="str">
        <f t="shared" si="71"/>
        <v/>
      </c>
      <c r="CP14" s="245" t="str">
        <f t="shared" si="71"/>
        <v/>
      </c>
      <c r="CQ14" s="245" t="str">
        <f t="shared" si="71"/>
        <v/>
      </c>
      <c r="CR14" s="245" t="str">
        <f t="shared" si="71"/>
        <v/>
      </c>
      <c r="CS14" s="245" t="str">
        <f t="shared" si="72"/>
        <v/>
      </c>
      <c r="CT14" s="245" t="str">
        <f t="shared" si="72"/>
        <v/>
      </c>
      <c r="CU14" s="245" t="str">
        <f t="shared" si="72"/>
        <v/>
      </c>
      <c r="CV14" s="245" t="str">
        <f t="shared" si="72"/>
        <v/>
      </c>
      <c r="CW14" s="245" t="str">
        <f t="shared" si="72"/>
        <v/>
      </c>
      <c r="CX14" s="245" t="str">
        <f t="shared" si="72"/>
        <v/>
      </c>
      <c r="CY14" s="245" t="str">
        <f t="shared" si="72"/>
        <v/>
      </c>
      <c r="CZ14" s="245" t="str">
        <f t="shared" si="72"/>
        <v/>
      </c>
      <c r="DA14" s="245" t="str">
        <f t="shared" si="72"/>
        <v/>
      </c>
      <c r="DB14" s="245" t="str">
        <f t="shared" si="72"/>
        <v/>
      </c>
      <c r="DC14" s="245" t="str">
        <f t="shared" si="73"/>
        <v/>
      </c>
      <c r="DD14" s="245" t="str">
        <f t="shared" si="73"/>
        <v/>
      </c>
      <c r="DE14" s="245" t="str">
        <f t="shared" si="73"/>
        <v/>
      </c>
      <c r="DF14" s="245" t="str">
        <f t="shared" si="73"/>
        <v/>
      </c>
      <c r="DG14" s="245" t="str">
        <f t="shared" si="73"/>
        <v/>
      </c>
      <c r="DH14" s="245" t="str">
        <f t="shared" si="73"/>
        <v/>
      </c>
      <c r="DI14" s="245" t="str">
        <f t="shared" si="73"/>
        <v/>
      </c>
      <c r="DJ14" s="245" t="str">
        <f t="shared" si="73"/>
        <v/>
      </c>
      <c r="DK14" s="245" t="str">
        <f t="shared" si="73"/>
        <v/>
      </c>
      <c r="DL14" s="245" t="str">
        <f t="shared" si="73"/>
        <v/>
      </c>
      <c r="DM14" s="245" t="str">
        <f t="shared" si="74"/>
        <v/>
      </c>
      <c r="DN14" s="245" t="str">
        <f t="shared" si="74"/>
        <v/>
      </c>
      <c r="DO14" s="245" t="str">
        <f t="shared" si="74"/>
        <v/>
      </c>
      <c r="DP14" s="245" t="str">
        <f t="shared" si="74"/>
        <v/>
      </c>
      <c r="DQ14" s="245" t="str">
        <f t="shared" si="74"/>
        <v/>
      </c>
      <c r="DR14" s="245" t="str">
        <f t="shared" si="74"/>
        <v/>
      </c>
      <c r="DS14" s="245" t="str">
        <f t="shared" si="74"/>
        <v/>
      </c>
      <c r="DT14" s="245" t="str">
        <f t="shared" si="74"/>
        <v/>
      </c>
      <c r="DU14" s="245" t="str">
        <f t="shared" si="74"/>
        <v/>
      </c>
      <c r="DV14" s="245" t="str">
        <f t="shared" si="74"/>
        <v/>
      </c>
      <c r="DW14" s="204"/>
      <c r="DX14" s="204"/>
      <c r="DZ14" s="228">
        <f t="shared" si="75"/>
        <v>7</v>
      </c>
      <c r="EA14" s="231">
        <f t="shared" si="53"/>
        <v>0</v>
      </c>
      <c r="EB14" s="232">
        <f t="shared" si="54"/>
        <v>0</v>
      </c>
      <c r="EC14" s="232">
        <f t="shared" si="54"/>
        <v>0</v>
      </c>
      <c r="ED14" s="232">
        <f t="shared" si="54"/>
        <v>0</v>
      </c>
      <c r="EE14" s="232">
        <f t="shared" si="54"/>
        <v>0</v>
      </c>
      <c r="EF14" s="232">
        <f t="shared" si="55"/>
        <v>0</v>
      </c>
      <c r="EG14" s="232">
        <f t="shared" si="56"/>
        <v>0</v>
      </c>
      <c r="EH14" s="228"/>
      <c r="EI14" s="228" t="s">
        <v>86</v>
      </c>
      <c r="EJ14" s="237" t="str">
        <f>IF(EF58=0,"sd",EJ8-1)</f>
        <v>sd</v>
      </c>
      <c r="EK14" s="230"/>
      <c r="EL14" s="228">
        <f t="shared" si="76"/>
        <v>7</v>
      </c>
      <c r="EM14" s="231">
        <f t="shared" si="57"/>
        <v>0</v>
      </c>
      <c r="EN14" s="232">
        <f>IFERROR(INDEX(RTO1CF,$EL14,'ANVA-MDS'!EB$7),0)</f>
        <v>0</v>
      </c>
      <c r="EO14" s="232">
        <f>IFERROR(INDEX(RTO1CF,$EL14,'ANVA-MDS'!EC$7),0)</f>
        <v>0</v>
      </c>
      <c r="EP14" s="232">
        <f>IFERROR(INDEX(RTO1CF,$EL14,'ANVA-MDS'!ED$7),0)</f>
        <v>0</v>
      </c>
      <c r="EQ14" s="232">
        <f>IFERROR(INDEX(RTO1CF,$EL14,'ANVA-MDS'!EE$7),0)</f>
        <v>0</v>
      </c>
      <c r="ER14" s="232">
        <f t="shared" si="58"/>
        <v>0</v>
      </c>
      <c r="ES14" s="232">
        <f t="shared" si="59"/>
        <v>0</v>
      </c>
      <c r="ET14" s="228"/>
      <c r="EU14" s="228" t="s">
        <v>86</v>
      </c>
      <c r="EV14" s="237" t="str">
        <f>IF(ER58=0,"sd",EV8-1)</f>
        <v>sd</v>
      </c>
      <c r="EW14" s="230"/>
      <c r="EX14" s="232">
        <f t="shared" si="60"/>
        <v>0</v>
      </c>
      <c r="EY14" s="228" t="s">
        <v>86</v>
      </c>
      <c r="EZ14" s="237" t="str">
        <f>IF(EZ27=0,"sd",EZ8-1)</f>
        <v>sd</v>
      </c>
    </row>
    <row r="15" spans="1:156" ht="12.75" customHeight="1" x14ac:dyDescent="0.25">
      <c r="A15" s="144" t="s">
        <v>36</v>
      </c>
      <c r="B15" s="209" t="str">
        <f>'ANVA-MDS'!EJ16</f>
        <v>sd</v>
      </c>
      <c r="C15" s="207" t="str">
        <f>'ANVA-MDS'!EJ20</f>
        <v>sd</v>
      </c>
      <c r="D15" s="208" t="str">
        <f t="shared" si="77"/>
        <v>sd</v>
      </c>
      <c r="E15" s="210"/>
      <c r="F15" s="210"/>
      <c r="J15" s="100">
        <v>7</v>
      </c>
      <c r="K15" s="246">
        <f t="shared" si="61"/>
        <v>0</v>
      </c>
      <c r="L15" s="247">
        <f t="shared" si="62"/>
        <v>4.3000000000000004E-4</v>
      </c>
      <c r="M15" s="269" t="str">
        <f t="shared" si="63"/>
        <v>ns</v>
      </c>
      <c r="N15" s="269" t="str">
        <f t="shared" si="63"/>
        <v>ns</v>
      </c>
      <c r="O15" s="269" t="str">
        <f t="shared" si="63"/>
        <v>ns</v>
      </c>
      <c r="P15" s="269" t="str">
        <f t="shared" si="63"/>
        <v>ns</v>
      </c>
      <c r="Q15" s="269" t="str">
        <f t="shared" si="63"/>
        <v>ns</v>
      </c>
      <c r="R15" s="269" t="str">
        <f t="shared" si="63"/>
        <v>ns</v>
      </c>
      <c r="S15" s="269" t="str">
        <f t="shared" si="63"/>
        <v>ns</v>
      </c>
      <c r="T15" s="269" t="str">
        <f t="shared" si="63"/>
        <v/>
      </c>
      <c r="U15" s="269" t="str">
        <f t="shared" si="63"/>
        <v/>
      </c>
      <c r="V15" s="269" t="str">
        <f t="shared" si="63"/>
        <v/>
      </c>
      <c r="W15" s="269" t="str">
        <f t="shared" si="64"/>
        <v/>
      </c>
      <c r="X15" s="269" t="str">
        <f t="shared" si="64"/>
        <v/>
      </c>
      <c r="Y15" s="269" t="str">
        <f t="shared" si="64"/>
        <v/>
      </c>
      <c r="Z15" s="269" t="str">
        <f t="shared" si="64"/>
        <v/>
      </c>
      <c r="AA15" s="269" t="str">
        <f t="shared" si="64"/>
        <v/>
      </c>
      <c r="AB15" s="269" t="str">
        <f t="shared" si="64"/>
        <v/>
      </c>
      <c r="AC15" s="269" t="str">
        <f t="shared" si="64"/>
        <v/>
      </c>
      <c r="AD15" s="269" t="str">
        <f t="shared" si="64"/>
        <v/>
      </c>
      <c r="AE15" s="269" t="str">
        <f t="shared" si="64"/>
        <v/>
      </c>
      <c r="AF15" s="269" t="str">
        <f t="shared" si="64"/>
        <v/>
      </c>
      <c r="AG15" s="269" t="str">
        <f t="shared" si="65"/>
        <v/>
      </c>
      <c r="AH15" s="269" t="str">
        <f t="shared" si="65"/>
        <v/>
      </c>
      <c r="AI15" s="269" t="str">
        <f t="shared" si="65"/>
        <v/>
      </c>
      <c r="AJ15" s="269" t="str">
        <f t="shared" si="65"/>
        <v/>
      </c>
      <c r="AK15" s="269" t="str">
        <f t="shared" si="65"/>
        <v/>
      </c>
      <c r="AL15" s="269" t="str">
        <f t="shared" si="65"/>
        <v/>
      </c>
      <c r="AM15" s="269" t="str">
        <f t="shared" si="65"/>
        <v/>
      </c>
      <c r="AN15" s="269" t="str">
        <f t="shared" si="65"/>
        <v/>
      </c>
      <c r="AO15" s="269" t="str">
        <f t="shared" si="65"/>
        <v/>
      </c>
      <c r="AP15" s="269" t="str">
        <f t="shared" si="65"/>
        <v/>
      </c>
      <c r="AQ15" s="269" t="str">
        <f t="shared" si="66"/>
        <v/>
      </c>
      <c r="AR15" s="269" t="str">
        <f t="shared" si="66"/>
        <v/>
      </c>
      <c r="AS15" s="269" t="str">
        <f t="shared" si="66"/>
        <v/>
      </c>
      <c r="AT15" s="269" t="str">
        <f t="shared" si="66"/>
        <v/>
      </c>
      <c r="AU15" s="269" t="str">
        <f t="shared" si="66"/>
        <v/>
      </c>
      <c r="AV15" s="269" t="str">
        <f t="shared" si="66"/>
        <v/>
      </c>
      <c r="AW15" s="269" t="str">
        <f t="shared" si="66"/>
        <v/>
      </c>
      <c r="AX15" s="269" t="str">
        <f t="shared" si="66"/>
        <v/>
      </c>
      <c r="AY15" s="269" t="str">
        <f t="shared" si="66"/>
        <v/>
      </c>
      <c r="AZ15" s="269" t="str">
        <f t="shared" si="66"/>
        <v/>
      </c>
      <c r="BA15" s="269" t="str">
        <f t="shared" si="67"/>
        <v/>
      </c>
      <c r="BB15" s="269" t="str">
        <f t="shared" si="67"/>
        <v/>
      </c>
      <c r="BC15" s="269" t="str">
        <f t="shared" si="67"/>
        <v/>
      </c>
      <c r="BD15" s="269" t="str">
        <f t="shared" si="67"/>
        <v/>
      </c>
      <c r="BE15" s="269" t="str">
        <f t="shared" si="67"/>
        <v/>
      </c>
      <c r="BF15" s="269" t="str">
        <f t="shared" si="67"/>
        <v/>
      </c>
      <c r="BG15" s="269" t="str">
        <f t="shared" si="67"/>
        <v/>
      </c>
      <c r="BH15" s="269" t="str">
        <f t="shared" si="67"/>
        <v/>
      </c>
      <c r="BI15" s="269" t="str">
        <f t="shared" si="67"/>
        <v/>
      </c>
      <c r="BJ15" s="269" t="str">
        <f t="shared" si="67"/>
        <v/>
      </c>
      <c r="BM15" s="144" t="s">
        <v>36</v>
      </c>
      <c r="BN15" s="209" t="str">
        <f>'ANVA-MDS'!EV16</f>
        <v>sd</v>
      </c>
      <c r="BO15" s="207" t="str">
        <f>'ANVA-MDS'!EV20</f>
        <v>sd</v>
      </c>
      <c r="BP15" s="208" t="str">
        <f t="shared" si="78"/>
        <v>sd</v>
      </c>
      <c r="BQ15" s="210"/>
      <c r="BR15" s="210"/>
      <c r="BS15" s="67"/>
      <c r="BT15" s="67"/>
      <c r="BU15" s="106"/>
      <c r="BV15" s="100">
        <v>7</v>
      </c>
      <c r="BW15" s="246">
        <f t="shared" si="68"/>
        <v>0</v>
      </c>
      <c r="BX15" s="247">
        <f t="shared" si="69"/>
        <v>4.3000000000000004E-4</v>
      </c>
      <c r="BY15" s="245" t="str">
        <f t="shared" si="70"/>
        <v>ns</v>
      </c>
      <c r="BZ15" s="245" t="str">
        <f t="shared" si="70"/>
        <v>ns</v>
      </c>
      <c r="CA15" s="245" t="str">
        <f t="shared" si="70"/>
        <v>ns</v>
      </c>
      <c r="CB15" s="245" t="str">
        <f t="shared" si="70"/>
        <v>ns</v>
      </c>
      <c r="CC15" s="245" t="str">
        <f t="shared" si="70"/>
        <v>ns</v>
      </c>
      <c r="CD15" s="245" t="str">
        <f t="shared" si="70"/>
        <v>ns</v>
      </c>
      <c r="CE15" s="245" t="str">
        <f t="shared" si="70"/>
        <v>ns</v>
      </c>
      <c r="CF15" s="245" t="str">
        <f t="shared" si="70"/>
        <v/>
      </c>
      <c r="CG15" s="245" t="str">
        <f t="shared" si="70"/>
        <v/>
      </c>
      <c r="CH15" s="245" t="str">
        <f t="shared" si="70"/>
        <v/>
      </c>
      <c r="CI15" s="245" t="str">
        <f t="shared" si="71"/>
        <v/>
      </c>
      <c r="CJ15" s="245" t="str">
        <f t="shared" si="71"/>
        <v/>
      </c>
      <c r="CK15" s="245" t="str">
        <f t="shared" si="71"/>
        <v/>
      </c>
      <c r="CL15" s="245" t="str">
        <f t="shared" si="71"/>
        <v/>
      </c>
      <c r="CM15" s="245" t="str">
        <f t="shared" si="71"/>
        <v/>
      </c>
      <c r="CN15" s="245" t="str">
        <f t="shared" si="71"/>
        <v/>
      </c>
      <c r="CO15" s="245" t="str">
        <f t="shared" si="71"/>
        <v/>
      </c>
      <c r="CP15" s="245" t="str">
        <f t="shared" si="71"/>
        <v/>
      </c>
      <c r="CQ15" s="245" t="str">
        <f t="shared" si="71"/>
        <v/>
      </c>
      <c r="CR15" s="245" t="str">
        <f t="shared" si="71"/>
        <v/>
      </c>
      <c r="CS15" s="245" t="str">
        <f t="shared" si="72"/>
        <v/>
      </c>
      <c r="CT15" s="245" t="str">
        <f t="shared" si="72"/>
        <v/>
      </c>
      <c r="CU15" s="245" t="str">
        <f t="shared" si="72"/>
        <v/>
      </c>
      <c r="CV15" s="245" t="str">
        <f t="shared" si="72"/>
        <v/>
      </c>
      <c r="CW15" s="245" t="str">
        <f t="shared" si="72"/>
        <v/>
      </c>
      <c r="CX15" s="245" t="str">
        <f t="shared" si="72"/>
        <v/>
      </c>
      <c r="CY15" s="245" t="str">
        <f t="shared" si="72"/>
        <v/>
      </c>
      <c r="CZ15" s="245" t="str">
        <f t="shared" si="72"/>
        <v/>
      </c>
      <c r="DA15" s="245" t="str">
        <f t="shared" si="72"/>
        <v/>
      </c>
      <c r="DB15" s="245" t="str">
        <f t="shared" si="72"/>
        <v/>
      </c>
      <c r="DC15" s="245" t="str">
        <f t="shared" si="73"/>
        <v/>
      </c>
      <c r="DD15" s="245" t="str">
        <f t="shared" si="73"/>
        <v/>
      </c>
      <c r="DE15" s="245" t="str">
        <f t="shared" si="73"/>
        <v/>
      </c>
      <c r="DF15" s="245" t="str">
        <f t="shared" si="73"/>
        <v/>
      </c>
      <c r="DG15" s="245" t="str">
        <f t="shared" si="73"/>
        <v/>
      </c>
      <c r="DH15" s="245" t="str">
        <f t="shared" si="73"/>
        <v/>
      </c>
      <c r="DI15" s="245" t="str">
        <f t="shared" si="73"/>
        <v/>
      </c>
      <c r="DJ15" s="245" t="str">
        <f t="shared" si="73"/>
        <v/>
      </c>
      <c r="DK15" s="245" t="str">
        <f t="shared" si="73"/>
        <v/>
      </c>
      <c r="DL15" s="245" t="str">
        <f t="shared" si="73"/>
        <v/>
      </c>
      <c r="DM15" s="245" t="str">
        <f t="shared" si="74"/>
        <v/>
      </c>
      <c r="DN15" s="245" t="str">
        <f t="shared" si="74"/>
        <v/>
      </c>
      <c r="DO15" s="245" t="str">
        <f t="shared" si="74"/>
        <v/>
      </c>
      <c r="DP15" s="245" t="str">
        <f t="shared" si="74"/>
        <v/>
      </c>
      <c r="DQ15" s="245" t="str">
        <f t="shared" si="74"/>
        <v/>
      </c>
      <c r="DR15" s="245" t="str">
        <f t="shared" si="74"/>
        <v/>
      </c>
      <c r="DS15" s="245" t="str">
        <f t="shared" si="74"/>
        <v/>
      </c>
      <c r="DT15" s="245" t="str">
        <f t="shared" si="74"/>
        <v/>
      </c>
      <c r="DU15" s="245" t="str">
        <f t="shared" si="74"/>
        <v/>
      </c>
      <c r="DV15" s="245" t="str">
        <f t="shared" si="74"/>
        <v/>
      </c>
      <c r="DW15" s="204"/>
      <c r="DX15" s="204"/>
      <c r="DZ15" s="228">
        <f t="shared" si="75"/>
        <v>8</v>
      </c>
      <c r="EA15" s="231">
        <f t="shared" si="53"/>
        <v>0</v>
      </c>
      <c r="EB15" s="232">
        <f t="shared" si="54"/>
        <v>0</v>
      </c>
      <c r="EC15" s="232">
        <f t="shared" si="54"/>
        <v>0</v>
      </c>
      <c r="ED15" s="232">
        <f t="shared" si="54"/>
        <v>0</v>
      </c>
      <c r="EE15" s="232">
        <f t="shared" si="54"/>
        <v>0</v>
      </c>
      <c r="EF15" s="232">
        <f t="shared" si="55"/>
        <v>0</v>
      </c>
      <c r="EG15" s="232">
        <f t="shared" si="56"/>
        <v>0</v>
      </c>
      <c r="EH15" s="228"/>
      <c r="EI15" s="228" t="s">
        <v>87</v>
      </c>
      <c r="EJ15" s="237" t="str">
        <f>IF(EF58=0,"sd",EJ9-1)</f>
        <v>sd</v>
      </c>
      <c r="EK15" s="230"/>
      <c r="EL15" s="228">
        <f t="shared" si="76"/>
        <v>8</v>
      </c>
      <c r="EM15" s="231">
        <f t="shared" si="57"/>
        <v>0</v>
      </c>
      <c r="EN15" s="232">
        <f>IFERROR(INDEX(RTO1CF,$EL15,'ANVA-MDS'!EB$7),0)</f>
        <v>0</v>
      </c>
      <c r="EO15" s="232">
        <f>IFERROR(INDEX(RTO1CF,$EL15,'ANVA-MDS'!EC$7),0)</f>
        <v>0</v>
      </c>
      <c r="EP15" s="232">
        <f>IFERROR(INDEX(RTO1CF,$EL15,'ANVA-MDS'!ED$7),0)</f>
        <v>0</v>
      </c>
      <c r="EQ15" s="232">
        <f>IFERROR(INDEX(RTO1CF,$EL15,'ANVA-MDS'!EE$7),0)</f>
        <v>0</v>
      </c>
      <c r="ER15" s="232">
        <f t="shared" si="58"/>
        <v>0</v>
      </c>
      <c r="ES15" s="232">
        <f t="shared" si="59"/>
        <v>0</v>
      </c>
      <c r="ET15" s="228"/>
      <c r="EU15" s="228" t="s">
        <v>87</v>
      </c>
      <c r="EV15" s="237" t="str">
        <f>IF(ER58=0,"sd",EV9-1)</f>
        <v>sd</v>
      </c>
      <c r="EW15" s="230"/>
      <c r="EX15" s="232">
        <f t="shared" si="60"/>
        <v>0</v>
      </c>
      <c r="EY15" s="228" t="s">
        <v>87</v>
      </c>
      <c r="EZ15" s="237" t="str">
        <f>IF(EZ27=0,"sd",(EZ9-1)*EZ21)</f>
        <v>sd</v>
      </c>
    </row>
    <row r="16" spans="1:156" ht="12.75" customHeight="1" x14ac:dyDescent="0.25">
      <c r="A16" s="144" t="s">
        <v>37</v>
      </c>
      <c r="B16" s="206" t="str">
        <f>EJ17</f>
        <v>sd</v>
      </c>
      <c r="C16" s="207" t="str">
        <f>'ANVA-MDS'!EJ21</f>
        <v>sd</v>
      </c>
      <c r="D16" s="210"/>
      <c r="E16" s="210"/>
      <c r="F16" s="210"/>
      <c r="J16" s="100">
        <v>8</v>
      </c>
      <c r="K16" s="246">
        <f t="shared" si="61"/>
        <v>0</v>
      </c>
      <c r="L16" s="247">
        <f t="shared" si="62"/>
        <v>4.2000000000000002E-4</v>
      </c>
      <c r="M16" s="269" t="str">
        <f t="shared" si="63"/>
        <v>ns</v>
      </c>
      <c r="N16" s="269" t="str">
        <f t="shared" si="63"/>
        <v>ns</v>
      </c>
      <c r="O16" s="269" t="str">
        <f t="shared" si="63"/>
        <v>ns</v>
      </c>
      <c r="P16" s="269" t="str">
        <f t="shared" si="63"/>
        <v>ns</v>
      </c>
      <c r="Q16" s="269" t="str">
        <f t="shared" si="63"/>
        <v>ns</v>
      </c>
      <c r="R16" s="269" t="str">
        <f t="shared" si="63"/>
        <v>ns</v>
      </c>
      <c r="S16" s="269" t="str">
        <f t="shared" si="63"/>
        <v>ns</v>
      </c>
      <c r="T16" s="269" t="str">
        <f t="shared" si="63"/>
        <v>ns</v>
      </c>
      <c r="U16" s="269" t="str">
        <f t="shared" si="63"/>
        <v/>
      </c>
      <c r="V16" s="269" t="str">
        <f t="shared" si="63"/>
        <v/>
      </c>
      <c r="W16" s="269" t="str">
        <f t="shared" si="64"/>
        <v/>
      </c>
      <c r="X16" s="269" t="str">
        <f t="shared" si="64"/>
        <v/>
      </c>
      <c r="Y16" s="269" t="str">
        <f t="shared" si="64"/>
        <v/>
      </c>
      <c r="Z16" s="269" t="str">
        <f t="shared" si="64"/>
        <v/>
      </c>
      <c r="AA16" s="269" t="str">
        <f t="shared" si="64"/>
        <v/>
      </c>
      <c r="AB16" s="269" t="str">
        <f t="shared" si="64"/>
        <v/>
      </c>
      <c r="AC16" s="269" t="str">
        <f t="shared" si="64"/>
        <v/>
      </c>
      <c r="AD16" s="269" t="str">
        <f t="shared" si="64"/>
        <v/>
      </c>
      <c r="AE16" s="269" t="str">
        <f t="shared" si="64"/>
        <v/>
      </c>
      <c r="AF16" s="269" t="str">
        <f t="shared" si="64"/>
        <v/>
      </c>
      <c r="AG16" s="269" t="str">
        <f t="shared" si="65"/>
        <v/>
      </c>
      <c r="AH16" s="269" t="str">
        <f t="shared" si="65"/>
        <v/>
      </c>
      <c r="AI16" s="269" t="str">
        <f t="shared" si="65"/>
        <v/>
      </c>
      <c r="AJ16" s="269" t="str">
        <f t="shared" si="65"/>
        <v/>
      </c>
      <c r="AK16" s="269" t="str">
        <f t="shared" si="65"/>
        <v/>
      </c>
      <c r="AL16" s="269" t="str">
        <f t="shared" si="65"/>
        <v/>
      </c>
      <c r="AM16" s="269" t="str">
        <f t="shared" si="65"/>
        <v/>
      </c>
      <c r="AN16" s="269" t="str">
        <f t="shared" si="65"/>
        <v/>
      </c>
      <c r="AO16" s="269" t="str">
        <f t="shared" si="65"/>
        <v/>
      </c>
      <c r="AP16" s="269" t="str">
        <f t="shared" si="65"/>
        <v/>
      </c>
      <c r="AQ16" s="269" t="str">
        <f t="shared" si="66"/>
        <v/>
      </c>
      <c r="AR16" s="269" t="str">
        <f t="shared" si="66"/>
        <v/>
      </c>
      <c r="AS16" s="269" t="str">
        <f t="shared" si="66"/>
        <v/>
      </c>
      <c r="AT16" s="269" t="str">
        <f t="shared" si="66"/>
        <v/>
      </c>
      <c r="AU16" s="269" t="str">
        <f t="shared" si="66"/>
        <v/>
      </c>
      <c r="AV16" s="269" t="str">
        <f t="shared" si="66"/>
        <v/>
      </c>
      <c r="AW16" s="269" t="str">
        <f t="shared" si="66"/>
        <v/>
      </c>
      <c r="AX16" s="269" t="str">
        <f t="shared" si="66"/>
        <v/>
      </c>
      <c r="AY16" s="269" t="str">
        <f t="shared" si="66"/>
        <v/>
      </c>
      <c r="AZ16" s="269" t="str">
        <f t="shared" si="66"/>
        <v/>
      </c>
      <c r="BA16" s="269" t="str">
        <f t="shared" si="67"/>
        <v/>
      </c>
      <c r="BB16" s="269" t="str">
        <f t="shared" si="67"/>
        <v/>
      </c>
      <c r="BC16" s="269" t="str">
        <f t="shared" si="67"/>
        <v/>
      </c>
      <c r="BD16" s="269" t="str">
        <f t="shared" si="67"/>
        <v/>
      </c>
      <c r="BE16" s="269" t="str">
        <f t="shared" si="67"/>
        <v/>
      </c>
      <c r="BF16" s="269" t="str">
        <f t="shared" si="67"/>
        <v/>
      </c>
      <c r="BG16" s="269" t="str">
        <f t="shared" si="67"/>
        <v/>
      </c>
      <c r="BH16" s="269" t="str">
        <f t="shared" si="67"/>
        <v/>
      </c>
      <c r="BI16" s="269" t="str">
        <f t="shared" si="67"/>
        <v/>
      </c>
      <c r="BJ16" s="269" t="str">
        <f t="shared" si="67"/>
        <v/>
      </c>
      <c r="BM16" s="144" t="s">
        <v>37</v>
      </c>
      <c r="BN16" s="206" t="str">
        <f>EV17</f>
        <v>sd</v>
      </c>
      <c r="BO16" s="207" t="str">
        <f>'ANVA-MDS'!EV21</f>
        <v>sd</v>
      </c>
      <c r="BP16" s="210"/>
      <c r="BQ16" s="210"/>
      <c r="BR16" s="210"/>
      <c r="BS16" s="67"/>
      <c r="BT16" s="67"/>
      <c r="BU16" s="106"/>
      <c r="BV16" s="100">
        <v>8</v>
      </c>
      <c r="BW16" s="246">
        <f t="shared" si="68"/>
        <v>0</v>
      </c>
      <c r="BX16" s="247">
        <f t="shared" si="69"/>
        <v>4.2000000000000002E-4</v>
      </c>
      <c r="BY16" s="245" t="str">
        <f t="shared" si="70"/>
        <v>ns</v>
      </c>
      <c r="BZ16" s="245" t="str">
        <f t="shared" si="70"/>
        <v>ns</v>
      </c>
      <c r="CA16" s="245" t="str">
        <f t="shared" si="70"/>
        <v>ns</v>
      </c>
      <c r="CB16" s="245" t="str">
        <f t="shared" si="70"/>
        <v>ns</v>
      </c>
      <c r="CC16" s="245" t="str">
        <f t="shared" si="70"/>
        <v>ns</v>
      </c>
      <c r="CD16" s="245" t="str">
        <f t="shared" si="70"/>
        <v>ns</v>
      </c>
      <c r="CE16" s="245" t="str">
        <f t="shared" si="70"/>
        <v>ns</v>
      </c>
      <c r="CF16" s="245" t="str">
        <f t="shared" si="70"/>
        <v>ns</v>
      </c>
      <c r="CG16" s="245" t="str">
        <f t="shared" si="70"/>
        <v/>
      </c>
      <c r="CH16" s="245" t="str">
        <f t="shared" si="70"/>
        <v/>
      </c>
      <c r="CI16" s="245" t="str">
        <f t="shared" si="71"/>
        <v/>
      </c>
      <c r="CJ16" s="245" t="str">
        <f t="shared" si="71"/>
        <v/>
      </c>
      <c r="CK16" s="245" t="str">
        <f t="shared" si="71"/>
        <v/>
      </c>
      <c r="CL16" s="245" t="str">
        <f t="shared" si="71"/>
        <v/>
      </c>
      <c r="CM16" s="245" t="str">
        <f t="shared" si="71"/>
        <v/>
      </c>
      <c r="CN16" s="245" t="str">
        <f t="shared" si="71"/>
        <v/>
      </c>
      <c r="CO16" s="245" t="str">
        <f t="shared" si="71"/>
        <v/>
      </c>
      <c r="CP16" s="245" t="str">
        <f t="shared" si="71"/>
        <v/>
      </c>
      <c r="CQ16" s="245" t="str">
        <f t="shared" si="71"/>
        <v/>
      </c>
      <c r="CR16" s="245" t="str">
        <f t="shared" si="71"/>
        <v/>
      </c>
      <c r="CS16" s="245" t="str">
        <f t="shared" si="72"/>
        <v/>
      </c>
      <c r="CT16" s="245" t="str">
        <f t="shared" si="72"/>
        <v/>
      </c>
      <c r="CU16" s="245" t="str">
        <f t="shared" si="72"/>
        <v/>
      </c>
      <c r="CV16" s="245" t="str">
        <f t="shared" si="72"/>
        <v/>
      </c>
      <c r="CW16" s="245" t="str">
        <f t="shared" si="72"/>
        <v/>
      </c>
      <c r="CX16" s="245" t="str">
        <f t="shared" si="72"/>
        <v/>
      </c>
      <c r="CY16" s="245" t="str">
        <f t="shared" si="72"/>
        <v/>
      </c>
      <c r="CZ16" s="245" t="str">
        <f t="shared" si="72"/>
        <v/>
      </c>
      <c r="DA16" s="245" t="str">
        <f t="shared" si="72"/>
        <v/>
      </c>
      <c r="DB16" s="245" t="str">
        <f t="shared" si="72"/>
        <v/>
      </c>
      <c r="DC16" s="245" t="str">
        <f t="shared" si="73"/>
        <v/>
      </c>
      <c r="DD16" s="245" t="str">
        <f t="shared" si="73"/>
        <v/>
      </c>
      <c r="DE16" s="245" t="str">
        <f t="shared" si="73"/>
        <v/>
      </c>
      <c r="DF16" s="245" t="str">
        <f t="shared" si="73"/>
        <v/>
      </c>
      <c r="DG16" s="245" t="str">
        <f t="shared" si="73"/>
        <v/>
      </c>
      <c r="DH16" s="245" t="str">
        <f t="shared" si="73"/>
        <v/>
      </c>
      <c r="DI16" s="245" t="str">
        <f t="shared" si="73"/>
        <v/>
      </c>
      <c r="DJ16" s="245" t="str">
        <f t="shared" si="73"/>
        <v/>
      </c>
      <c r="DK16" s="245" t="str">
        <f t="shared" si="73"/>
        <v/>
      </c>
      <c r="DL16" s="245" t="str">
        <f t="shared" si="73"/>
        <v/>
      </c>
      <c r="DM16" s="245" t="str">
        <f t="shared" si="74"/>
        <v/>
      </c>
      <c r="DN16" s="245" t="str">
        <f t="shared" si="74"/>
        <v/>
      </c>
      <c r="DO16" s="245" t="str">
        <f t="shared" si="74"/>
        <v/>
      </c>
      <c r="DP16" s="245" t="str">
        <f t="shared" si="74"/>
        <v/>
      </c>
      <c r="DQ16" s="245" t="str">
        <f t="shared" si="74"/>
        <v/>
      </c>
      <c r="DR16" s="245" t="str">
        <f t="shared" si="74"/>
        <v/>
      </c>
      <c r="DS16" s="245" t="str">
        <f t="shared" si="74"/>
        <v/>
      </c>
      <c r="DT16" s="245" t="str">
        <f t="shared" si="74"/>
        <v/>
      </c>
      <c r="DU16" s="245" t="str">
        <f t="shared" si="74"/>
        <v/>
      </c>
      <c r="DV16" s="245" t="str">
        <f t="shared" si="74"/>
        <v/>
      </c>
      <c r="DW16" s="204"/>
      <c r="DX16" s="204"/>
      <c r="DZ16" s="228">
        <f t="shared" si="75"/>
        <v>9</v>
      </c>
      <c r="EA16" s="231">
        <f t="shared" si="53"/>
        <v>0</v>
      </c>
      <c r="EB16" s="232">
        <f t="shared" si="54"/>
        <v>0</v>
      </c>
      <c r="EC16" s="232">
        <f t="shared" si="54"/>
        <v>0</v>
      </c>
      <c r="ED16" s="232">
        <f t="shared" si="54"/>
        <v>0</v>
      </c>
      <c r="EE16" s="232">
        <f t="shared" si="54"/>
        <v>0</v>
      </c>
      <c r="EF16" s="232">
        <f t="shared" si="55"/>
        <v>0</v>
      </c>
      <c r="EG16" s="232">
        <f t="shared" si="56"/>
        <v>0</v>
      </c>
      <c r="EH16" s="228"/>
      <c r="EI16" s="228" t="s">
        <v>88</v>
      </c>
      <c r="EJ16" s="227" t="str">
        <f>IF(EF58=0,"sd",EJ14*EJ15)</f>
        <v>sd</v>
      </c>
      <c r="EK16" s="230"/>
      <c r="EL16" s="228">
        <f t="shared" si="76"/>
        <v>9</v>
      </c>
      <c r="EM16" s="231">
        <f t="shared" si="57"/>
        <v>0</v>
      </c>
      <c r="EN16" s="232">
        <f>IFERROR(INDEX(RTO1CF,$EL16,'ANVA-MDS'!EB$7),0)</f>
        <v>0</v>
      </c>
      <c r="EO16" s="232">
        <f>IFERROR(INDEX(RTO1CF,$EL16,'ANVA-MDS'!EC$7),0)</f>
        <v>0</v>
      </c>
      <c r="EP16" s="232">
        <f>IFERROR(INDEX(RTO1CF,$EL16,'ANVA-MDS'!ED$7),0)</f>
        <v>0</v>
      </c>
      <c r="EQ16" s="232">
        <f>IFERROR(INDEX(RTO1CF,$EL16,'ANVA-MDS'!EE$7),0)</f>
        <v>0</v>
      </c>
      <c r="ER16" s="232">
        <f t="shared" si="58"/>
        <v>0</v>
      </c>
      <c r="ES16" s="232">
        <f t="shared" si="59"/>
        <v>0</v>
      </c>
      <c r="ET16" s="228"/>
      <c r="EU16" s="228" t="s">
        <v>88</v>
      </c>
      <c r="EV16" s="227" t="str">
        <f>IF(ER58=0,"sd",EV14*EV15)</f>
        <v>sd</v>
      </c>
      <c r="EW16" s="230"/>
      <c r="EX16" s="232">
        <f t="shared" si="60"/>
        <v>0</v>
      </c>
      <c r="EY16" s="228" t="s">
        <v>88</v>
      </c>
      <c r="EZ16" s="267" t="str">
        <f>IF(EZ27=0,"sd",EZ15*EZ14)</f>
        <v>sd</v>
      </c>
    </row>
    <row r="17" spans="1:156" ht="12.75" customHeight="1" x14ac:dyDescent="0.25">
      <c r="A17" s="145" t="s">
        <v>300</v>
      </c>
      <c r="J17" s="100">
        <v>9</v>
      </c>
      <c r="K17" s="246">
        <f t="shared" si="61"/>
        <v>0</v>
      </c>
      <c r="L17" s="247">
        <f t="shared" si="62"/>
        <v>4.1000000000000005E-4</v>
      </c>
      <c r="M17" s="269" t="str">
        <f t="shared" si="63"/>
        <v>ns</v>
      </c>
      <c r="N17" s="269" t="str">
        <f t="shared" si="63"/>
        <v>ns</v>
      </c>
      <c r="O17" s="269" t="str">
        <f t="shared" si="63"/>
        <v>ns</v>
      </c>
      <c r="P17" s="269" t="str">
        <f t="shared" si="63"/>
        <v>ns</v>
      </c>
      <c r="Q17" s="269" t="str">
        <f t="shared" si="63"/>
        <v>ns</v>
      </c>
      <c r="R17" s="269" t="str">
        <f t="shared" si="63"/>
        <v>ns</v>
      </c>
      <c r="S17" s="269" t="str">
        <f t="shared" si="63"/>
        <v>ns</v>
      </c>
      <c r="T17" s="269" t="str">
        <f t="shared" si="63"/>
        <v>ns</v>
      </c>
      <c r="U17" s="269" t="str">
        <f t="shared" si="63"/>
        <v>ns</v>
      </c>
      <c r="V17" s="269" t="str">
        <f t="shared" si="63"/>
        <v/>
      </c>
      <c r="W17" s="269" t="str">
        <f t="shared" si="64"/>
        <v/>
      </c>
      <c r="X17" s="269" t="str">
        <f t="shared" si="64"/>
        <v/>
      </c>
      <c r="Y17" s="269" t="str">
        <f t="shared" si="64"/>
        <v/>
      </c>
      <c r="Z17" s="269" t="str">
        <f t="shared" si="64"/>
        <v/>
      </c>
      <c r="AA17" s="269" t="str">
        <f t="shared" si="64"/>
        <v/>
      </c>
      <c r="AB17" s="269" t="str">
        <f t="shared" si="64"/>
        <v/>
      </c>
      <c r="AC17" s="269" t="str">
        <f t="shared" si="64"/>
        <v/>
      </c>
      <c r="AD17" s="269" t="str">
        <f t="shared" si="64"/>
        <v/>
      </c>
      <c r="AE17" s="269" t="str">
        <f t="shared" si="64"/>
        <v/>
      </c>
      <c r="AF17" s="269" t="str">
        <f t="shared" si="64"/>
        <v/>
      </c>
      <c r="AG17" s="269" t="str">
        <f t="shared" si="65"/>
        <v/>
      </c>
      <c r="AH17" s="269" t="str">
        <f t="shared" si="65"/>
        <v/>
      </c>
      <c r="AI17" s="269" t="str">
        <f t="shared" si="65"/>
        <v/>
      </c>
      <c r="AJ17" s="269" t="str">
        <f t="shared" si="65"/>
        <v/>
      </c>
      <c r="AK17" s="269" t="str">
        <f t="shared" si="65"/>
        <v/>
      </c>
      <c r="AL17" s="269" t="str">
        <f t="shared" si="65"/>
        <v/>
      </c>
      <c r="AM17" s="269" t="str">
        <f t="shared" si="65"/>
        <v/>
      </c>
      <c r="AN17" s="269" t="str">
        <f t="shared" si="65"/>
        <v/>
      </c>
      <c r="AO17" s="269" t="str">
        <f t="shared" si="65"/>
        <v/>
      </c>
      <c r="AP17" s="269" t="str">
        <f t="shared" si="65"/>
        <v/>
      </c>
      <c r="AQ17" s="269" t="str">
        <f t="shared" si="66"/>
        <v/>
      </c>
      <c r="AR17" s="269" t="str">
        <f t="shared" si="66"/>
        <v/>
      </c>
      <c r="AS17" s="269" t="str">
        <f t="shared" si="66"/>
        <v/>
      </c>
      <c r="AT17" s="269" t="str">
        <f t="shared" si="66"/>
        <v/>
      </c>
      <c r="AU17" s="269" t="str">
        <f t="shared" si="66"/>
        <v/>
      </c>
      <c r="AV17" s="269" t="str">
        <f t="shared" si="66"/>
        <v/>
      </c>
      <c r="AW17" s="269" t="str">
        <f t="shared" si="66"/>
        <v/>
      </c>
      <c r="AX17" s="269" t="str">
        <f t="shared" si="66"/>
        <v/>
      </c>
      <c r="AY17" s="269" t="str">
        <f t="shared" si="66"/>
        <v/>
      </c>
      <c r="AZ17" s="269" t="str">
        <f t="shared" si="66"/>
        <v/>
      </c>
      <c r="BA17" s="269" t="str">
        <f t="shared" si="67"/>
        <v/>
      </c>
      <c r="BB17" s="269" t="str">
        <f t="shared" si="67"/>
        <v/>
      </c>
      <c r="BC17" s="269" t="str">
        <f t="shared" si="67"/>
        <v/>
      </c>
      <c r="BD17" s="269" t="str">
        <f t="shared" si="67"/>
        <v/>
      </c>
      <c r="BE17" s="269" t="str">
        <f t="shared" si="67"/>
        <v/>
      </c>
      <c r="BF17" s="269" t="str">
        <f t="shared" si="67"/>
        <v/>
      </c>
      <c r="BG17" s="269" t="str">
        <f t="shared" si="67"/>
        <v/>
      </c>
      <c r="BH17" s="269" t="str">
        <f t="shared" si="67"/>
        <v/>
      </c>
      <c r="BI17" s="269" t="str">
        <f t="shared" si="67"/>
        <v/>
      </c>
      <c r="BJ17" s="269" t="str">
        <f t="shared" si="67"/>
        <v/>
      </c>
      <c r="BM17" s="145" t="s">
        <v>300</v>
      </c>
      <c r="BS17" s="67"/>
      <c r="BT17" s="67"/>
      <c r="BU17" s="106"/>
      <c r="BV17" s="100">
        <v>9</v>
      </c>
      <c r="BW17" s="246">
        <f t="shared" si="68"/>
        <v>0</v>
      </c>
      <c r="BX17" s="247">
        <f t="shared" si="69"/>
        <v>4.1000000000000005E-4</v>
      </c>
      <c r="BY17" s="245" t="str">
        <f t="shared" si="70"/>
        <v>ns</v>
      </c>
      <c r="BZ17" s="245" t="str">
        <f t="shared" si="70"/>
        <v>ns</v>
      </c>
      <c r="CA17" s="245" t="str">
        <f t="shared" si="70"/>
        <v>ns</v>
      </c>
      <c r="CB17" s="245" t="str">
        <f t="shared" si="70"/>
        <v>ns</v>
      </c>
      <c r="CC17" s="245" t="str">
        <f t="shared" si="70"/>
        <v>ns</v>
      </c>
      <c r="CD17" s="245" t="str">
        <f t="shared" si="70"/>
        <v>ns</v>
      </c>
      <c r="CE17" s="245" t="str">
        <f t="shared" si="70"/>
        <v>ns</v>
      </c>
      <c r="CF17" s="245" t="str">
        <f t="shared" si="70"/>
        <v>ns</v>
      </c>
      <c r="CG17" s="245" t="str">
        <f t="shared" si="70"/>
        <v>ns</v>
      </c>
      <c r="CH17" s="245" t="str">
        <f t="shared" si="70"/>
        <v/>
      </c>
      <c r="CI17" s="245" t="str">
        <f t="shared" si="71"/>
        <v/>
      </c>
      <c r="CJ17" s="245" t="str">
        <f t="shared" si="71"/>
        <v/>
      </c>
      <c r="CK17" s="245" t="str">
        <f t="shared" si="71"/>
        <v/>
      </c>
      <c r="CL17" s="245" t="str">
        <f t="shared" si="71"/>
        <v/>
      </c>
      <c r="CM17" s="245" t="str">
        <f t="shared" si="71"/>
        <v/>
      </c>
      <c r="CN17" s="245" t="str">
        <f t="shared" si="71"/>
        <v/>
      </c>
      <c r="CO17" s="245" t="str">
        <f t="shared" si="71"/>
        <v/>
      </c>
      <c r="CP17" s="245" t="str">
        <f t="shared" si="71"/>
        <v/>
      </c>
      <c r="CQ17" s="245" t="str">
        <f t="shared" si="71"/>
        <v/>
      </c>
      <c r="CR17" s="245" t="str">
        <f t="shared" si="71"/>
        <v/>
      </c>
      <c r="CS17" s="245" t="str">
        <f t="shared" si="72"/>
        <v/>
      </c>
      <c r="CT17" s="245" t="str">
        <f t="shared" si="72"/>
        <v/>
      </c>
      <c r="CU17" s="245" t="str">
        <f t="shared" si="72"/>
        <v/>
      </c>
      <c r="CV17" s="245" t="str">
        <f t="shared" si="72"/>
        <v/>
      </c>
      <c r="CW17" s="245" t="str">
        <f t="shared" si="72"/>
        <v/>
      </c>
      <c r="CX17" s="245" t="str">
        <f t="shared" si="72"/>
        <v/>
      </c>
      <c r="CY17" s="245" t="str">
        <f t="shared" si="72"/>
        <v/>
      </c>
      <c r="CZ17" s="245" t="str">
        <f t="shared" si="72"/>
        <v/>
      </c>
      <c r="DA17" s="245" t="str">
        <f t="shared" si="72"/>
        <v/>
      </c>
      <c r="DB17" s="245" t="str">
        <f t="shared" si="72"/>
        <v/>
      </c>
      <c r="DC17" s="245" t="str">
        <f t="shared" si="73"/>
        <v/>
      </c>
      <c r="DD17" s="245" t="str">
        <f t="shared" si="73"/>
        <v/>
      </c>
      <c r="DE17" s="245" t="str">
        <f t="shared" si="73"/>
        <v/>
      </c>
      <c r="DF17" s="245" t="str">
        <f t="shared" si="73"/>
        <v/>
      </c>
      <c r="DG17" s="245" t="str">
        <f t="shared" si="73"/>
        <v/>
      </c>
      <c r="DH17" s="245" t="str">
        <f t="shared" si="73"/>
        <v/>
      </c>
      <c r="DI17" s="245" t="str">
        <f t="shared" si="73"/>
        <v/>
      </c>
      <c r="DJ17" s="245" t="str">
        <f t="shared" si="73"/>
        <v/>
      </c>
      <c r="DK17" s="245" t="str">
        <f t="shared" si="73"/>
        <v/>
      </c>
      <c r="DL17" s="245" t="str">
        <f t="shared" si="73"/>
        <v/>
      </c>
      <c r="DM17" s="245" t="str">
        <f t="shared" si="74"/>
        <v/>
      </c>
      <c r="DN17" s="245" t="str">
        <f t="shared" si="74"/>
        <v/>
      </c>
      <c r="DO17" s="245" t="str">
        <f t="shared" si="74"/>
        <v/>
      </c>
      <c r="DP17" s="245" t="str">
        <f t="shared" si="74"/>
        <v/>
      </c>
      <c r="DQ17" s="245" t="str">
        <f t="shared" si="74"/>
        <v/>
      </c>
      <c r="DR17" s="245" t="str">
        <f t="shared" si="74"/>
        <v/>
      </c>
      <c r="DS17" s="245" t="str">
        <f t="shared" si="74"/>
        <v/>
      </c>
      <c r="DT17" s="245" t="str">
        <f t="shared" si="74"/>
        <v/>
      </c>
      <c r="DU17" s="245" t="str">
        <f t="shared" si="74"/>
        <v/>
      </c>
      <c r="DV17" s="245" t="str">
        <f t="shared" si="74"/>
        <v/>
      </c>
      <c r="DW17" s="204"/>
      <c r="DX17" s="204"/>
      <c r="DZ17" s="228">
        <f t="shared" si="75"/>
        <v>10</v>
      </c>
      <c r="EA17" s="231">
        <f t="shared" si="53"/>
        <v>0</v>
      </c>
      <c r="EB17" s="232">
        <f t="shared" si="54"/>
        <v>0</v>
      </c>
      <c r="EC17" s="232">
        <f t="shared" si="54"/>
        <v>0</v>
      </c>
      <c r="ED17" s="232">
        <f t="shared" si="54"/>
        <v>0</v>
      </c>
      <c r="EE17" s="232">
        <f t="shared" si="54"/>
        <v>0</v>
      </c>
      <c r="EF17" s="232">
        <f t="shared" si="55"/>
        <v>0</v>
      </c>
      <c r="EG17" s="232">
        <f t="shared" si="56"/>
        <v>0</v>
      </c>
      <c r="EH17" s="228"/>
      <c r="EI17" s="228" t="s">
        <v>210</v>
      </c>
      <c r="EJ17" s="227" t="str">
        <f>IF(EF58=0,"sd",SUM(EJ14:EJ16))</f>
        <v>sd</v>
      </c>
      <c r="EK17" s="230"/>
      <c r="EL17" s="228">
        <f t="shared" si="76"/>
        <v>10</v>
      </c>
      <c r="EM17" s="231">
        <f t="shared" si="57"/>
        <v>0</v>
      </c>
      <c r="EN17" s="232">
        <f>IFERROR(INDEX(RTO1CF,$EL17,'ANVA-MDS'!EB$7),0)</f>
        <v>0</v>
      </c>
      <c r="EO17" s="232">
        <f>IFERROR(INDEX(RTO1CF,$EL17,'ANVA-MDS'!EC$7),0)</f>
        <v>0</v>
      </c>
      <c r="EP17" s="232">
        <f>IFERROR(INDEX(RTO1CF,$EL17,'ANVA-MDS'!ED$7),0)</f>
        <v>0</v>
      </c>
      <c r="EQ17" s="232">
        <f>IFERROR(INDEX(RTO1CF,$EL17,'ANVA-MDS'!EE$7),0)</f>
        <v>0</v>
      </c>
      <c r="ER17" s="232">
        <f t="shared" si="58"/>
        <v>0</v>
      </c>
      <c r="ES17" s="232">
        <f t="shared" si="59"/>
        <v>0</v>
      </c>
      <c r="ET17" s="228"/>
      <c r="EU17" s="228" t="s">
        <v>210</v>
      </c>
      <c r="EV17" s="227" t="str">
        <f>IF(ER58=0,"sd",SUM(EV14:EV16))</f>
        <v>sd</v>
      </c>
      <c r="EW17" s="230"/>
      <c r="EX17" s="232">
        <f t="shared" si="60"/>
        <v>0</v>
      </c>
      <c r="EY17" s="228" t="s">
        <v>91</v>
      </c>
      <c r="EZ17" s="267" t="str">
        <f t="array" ref="EZ17">IF(EZ27=0,"sd",SUM(IF(EX8:EX57&gt;1,(EX8:EX57)^2))/(EZ9*EZ21)-EZ13)</f>
        <v>sd</v>
      </c>
    </row>
    <row r="18" spans="1:156" ht="12.75" customHeight="1" x14ac:dyDescent="0.25">
      <c r="A18" s="117"/>
      <c r="J18" s="100">
        <v>10</v>
      </c>
      <c r="K18" s="246">
        <f t="shared" si="61"/>
        <v>0</v>
      </c>
      <c r="L18" s="247">
        <f t="shared" si="62"/>
        <v>4.0000000000000002E-4</v>
      </c>
      <c r="M18" s="269" t="str">
        <f t="shared" si="63"/>
        <v>ns</v>
      </c>
      <c r="N18" s="269" t="str">
        <f t="shared" si="63"/>
        <v>ns</v>
      </c>
      <c r="O18" s="269" t="str">
        <f t="shared" si="63"/>
        <v>ns</v>
      </c>
      <c r="P18" s="269" t="str">
        <f t="shared" si="63"/>
        <v>ns</v>
      </c>
      <c r="Q18" s="269" t="str">
        <f t="shared" si="63"/>
        <v>ns</v>
      </c>
      <c r="R18" s="269" t="str">
        <f t="shared" si="63"/>
        <v>ns</v>
      </c>
      <c r="S18" s="269" t="str">
        <f t="shared" si="63"/>
        <v>ns</v>
      </c>
      <c r="T18" s="269" t="str">
        <f t="shared" si="63"/>
        <v>ns</v>
      </c>
      <c r="U18" s="269" t="str">
        <f t="shared" si="63"/>
        <v>ns</v>
      </c>
      <c r="V18" s="269" t="str">
        <f t="shared" si="63"/>
        <v>ns</v>
      </c>
      <c r="W18" s="269" t="str">
        <f t="shared" si="64"/>
        <v/>
      </c>
      <c r="X18" s="269" t="str">
        <f t="shared" si="64"/>
        <v/>
      </c>
      <c r="Y18" s="269" t="str">
        <f t="shared" si="64"/>
        <v/>
      </c>
      <c r="Z18" s="269" t="str">
        <f t="shared" si="64"/>
        <v/>
      </c>
      <c r="AA18" s="269" t="str">
        <f t="shared" si="64"/>
        <v/>
      </c>
      <c r="AB18" s="269" t="str">
        <f t="shared" si="64"/>
        <v/>
      </c>
      <c r="AC18" s="269" t="str">
        <f t="shared" si="64"/>
        <v/>
      </c>
      <c r="AD18" s="269" t="str">
        <f t="shared" si="64"/>
        <v/>
      </c>
      <c r="AE18" s="269" t="str">
        <f t="shared" si="64"/>
        <v/>
      </c>
      <c r="AF18" s="269" t="str">
        <f t="shared" si="64"/>
        <v/>
      </c>
      <c r="AG18" s="269" t="str">
        <f t="shared" si="65"/>
        <v/>
      </c>
      <c r="AH18" s="269" t="str">
        <f t="shared" si="65"/>
        <v/>
      </c>
      <c r="AI18" s="269" t="str">
        <f t="shared" si="65"/>
        <v/>
      </c>
      <c r="AJ18" s="269" t="str">
        <f t="shared" si="65"/>
        <v/>
      </c>
      <c r="AK18" s="269" t="str">
        <f t="shared" si="65"/>
        <v/>
      </c>
      <c r="AL18" s="269" t="str">
        <f t="shared" si="65"/>
        <v/>
      </c>
      <c r="AM18" s="269" t="str">
        <f t="shared" si="65"/>
        <v/>
      </c>
      <c r="AN18" s="269" t="str">
        <f t="shared" si="65"/>
        <v/>
      </c>
      <c r="AO18" s="269" t="str">
        <f t="shared" si="65"/>
        <v/>
      </c>
      <c r="AP18" s="269" t="str">
        <f t="shared" si="65"/>
        <v/>
      </c>
      <c r="AQ18" s="269" t="str">
        <f t="shared" si="66"/>
        <v/>
      </c>
      <c r="AR18" s="269" t="str">
        <f t="shared" si="66"/>
        <v/>
      </c>
      <c r="AS18" s="269" t="str">
        <f t="shared" si="66"/>
        <v/>
      </c>
      <c r="AT18" s="269" t="str">
        <f t="shared" si="66"/>
        <v/>
      </c>
      <c r="AU18" s="269" t="str">
        <f t="shared" si="66"/>
        <v/>
      </c>
      <c r="AV18" s="269" t="str">
        <f t="shared" si="66"/>
        <v/>
      </c>
      <c r="AW18" s="269" t="str">
        <f t="shared" si="66"/>
        <v/>
      </c>
      <c r="AX18" s="269" t="str">
        <f t="shared" si="66"/>
        <v/>
      </c>
      <c r="AY18" s="269" t="str">
        <f t="shared" si="66"/>
        <v/>
      </c>
      <c r="AZ18" s="269" t="str">
        <f t="shared" si="66"/>
        <v/>
      </c>
      <c r="BA18" s="269" t="str">
        <f t="shared" si="67"/>
        <v/>
      </c>
      <c r="BB18" s="269" t="str">
        <f t="shared" si="67"/>
        <v/>
      </c>
      <c r="BC18" s="269" t="str">
        <f t="shared" si="67"/>
        <v/>
      </c>
      <c r="BD18" s="269" t="str">
        <f t="shared" si="67"/>
        <v/>
      </c>
      <c r="BE18" s="269" t="str">
        <f t="shared" si="67"/>
        <v/>
      </c>
      <c r="BF18" s="269" t="str">
        <f t="shared" si="67"/>
        <v/>
      </c>
      <c r="BG18" s="269" t="str">
        <f t="shared" si="67"/>
        <v/>
      </c>
      <c r="BH18" s="269" t="str">
        <f t="shared" si="67"/>
        <v/>
      </c>
      <c r="BI18" s="269" t="str">
        <f t="shared" si="67"/>
        <v/>
      </c>
      <c r="BJ18" s="269" t="str">
        <f t="shared" si="67"/>
        <v/>
      </c>
      <c r="BM18" s="117"/>
      <c r="BS18" s="67"/>
      <c r="BT18" s="67"/>
      <c r="BU18" s="106"/>
      <c r="BV18" s="100">
        <v>10</v>
      </c>
      <c r="BW18" s="246">
        <f t="shared" si="68"/>
        <v>0</v>
      </c>
      <c r="BX18" s="247">
        <f t="shared" si="69"/>
        <v>4.0000000000000002E-4</v>
      </c>
      <c r="BY18" s="245" t="str">
        <f t="shared" si="70"/>
        <v>ns</v>
      </c>
      <c r="BZ18" s="245" t="str">
        <f t="shared" si="70"/>
        <v>ns</v>
      </c>
      <c r="CA18" s="245" t="str">
        <f t="shared" si="70"/>
        <v>ns</v>
      </c>
      <c r="CB18" s="245" t="str">
        <f t="shared" si="70"/>
        <v>ns</v>
      </c>
      <c r="CC18" s="245" t="str">
        <f t="shared" si="70"/>
        <v>ns</v>
      </c>
      <c r="CD18" s="245" t="str">
        <f t="shared" si="70"/>
        <v>ns</v>
      </c>
      <c r="CE18" s="245" t="str">
        <f t="shared" si="70"/>
        <v>ns</v>
      </c>
      <c r="CF18" s="245" t="str">
        <f t="shared" si="70"/>
        <v>ns</v>
      </c>
      <c r="CG18" s="245" t="str">
        <f t="shared" si="70"/>
        <v>ns</v>
      </c>
      <c r="CH18" s="245" t="str">
        <f t="shared" si="70"/>
        <v>ns</v>
      </c>
      <c r="CI18" s="245" t="str">
        <f t="shared" si="71"/>
        <v/>
      </c>
      <c r="CJ18" s="245" t="str">
        <f t="shared" si="71"/>
        <v/>
      </c>
      <c r="CK18" s="245" t="str">
        <f t="shared" si="71"/>
        <v/>
      </c>
      <c r="CL18" s="245" t="str">
        <f t="shared" si="71"/>
        <v/>
      </c>
      <c r="CM18" s="245" t="str">
        <f t="shared" si="71"/>
        <v/>
      </c>
      <c r="CN18" s="245" t="str">
        <f t="shared" si="71"/>
        <v/>
      </c>
      <c r="CO18" s="245" t="str">
        <f t="shared" si="71"/>
        <v/>
      </c>
      <c r="CP18" s="245" t="str">
        <f t="shared" si="71"/>
        <v/>
      </c>
      <c r="CQ18" s="245" t="str">
        <f t="shared" si="71"/>
        <v/>
      </c>
      <c r="CR18" s="245" t="str">
        <f t="shared" si="71"/>
        <v/>
      </c>
      <c r="CS18" s="245" t="str">
        <f t="shared" si="72"/>
        <v/>
      </c>
      <c r="CT18" s="245" t="str">
        <f t="shared" si="72"/>
        <v/>
      </c>
      <c r="CU18" s="245" t="str">
        <f t="shared" si="72"/>
        <v/>
      </c>
      <c r="CV18" s="245" t="str">
        <f t="shared" si="72"/>
        <v/>
      </c>
      <c r="CW18" s="245" t="str">
        <f t="shared" si="72"/>
        <v/>
      </c>
      <c r="CX18" s="245" t="str">
        <f t="shared" si="72"/>
        <v/>
      </c>
      <c r="CY18" s="245" t="str">
        <f t="shared" si="72"/>
        <v/>
      </c>
      <c r="CZ18" s="245" t="str">
        <f t="shared" si="72"/>
        <v/>
      </c>
      <c r="DA18" s="245" t="str">
        <f t="shared" si="72"/>
        <v/>
      </c>
      <c r="DB18" s="245" t="str">
        <f t="shared" si="72"/>
        <v/>
      </c>
      <c r="DC18" s="245" t="str">
        <f t="shared" si="73"/>
        <v/>
      </c>
      <c r="DD18" s="245" t="str">
        <f t="shared" si="73"/>
        <v/>
      </c>
      <c r="DE18" s="245" t="str">
        <f t="shared" si="73"/>
        <v/>
      </c>
      <c r="DF18" s="245" t="str">
        <f t="shared" si="73"/>
        <v/>
      </c>
      <c r="DG18" s="245" t="str">
        <f t="shared" si="73"/>
        <v/>
      </c>
      <c r="DH18" s="245" t="str">
        <f t="shared" si="73"/>
        <v/>
      </c>
      <c r="DI18" s="245" t="str">
        <f t="shared" si="73"/>
        <v/>
      </c>
      <c r="DJ18" s="245" t="str">
        <f t="shared" si="73"/>
        <v/>
      </c>
      <c r="DK18" s="245" t="str">
        <f t="shared" si="73"/>
        <v/>
      </c>
      <c r="DL18" s="245" t="str">
        <f t="shared" si="73"/>
        <v/>
      </c>
      <c r="DM18" s="245" t="str">
        <f t="shared" si="74"/>
        <v/>
      </c>
      <c r="DN18" s="245" t="str">
        <f t="shared" si="74"/>
        <v/>
      </c>
      <c r="DO18" s="245" t="str">
        <f t="shared" si="74"/>
        <v/>
      </c>
      <c r="DP18" s="245" t="str">
        <f t="shared" si="74"/>
        <v/>
      </c>
      <c r="DQ18" s="245" t="str">
        <f t="shared" si="74"/>
        <v/>
      </c>
      <c r="DR18" s="245" t="str">
        <f t="shared" si="74"/>
        <v/>
      </c>
      <c r="DS18" s="245" t="str">
        <f t="shared" si="74"/>
        <v/>
      </c>
      <c r="DT18" s="245" t="str">
        <f t="shared" si="74"/>
        <v/>
      </c>
      <c r="DU18" s="245" t="str">
        <f t="shared" si="74"/>
        <v/>
      </c>
      <c r="DV18" s="245" t="str">
        <f t="shared" si="74"/>
        <v/>
      </c>
      <c r="DW18" s="204"/>
      <c r="DX18" s="204"/>
      <c r="DZ18" s="228">
        <f t="shared" si="75"/>
        <v>11</v>
      </c>
      <c r="EA18" s="231">
        <f t="shared" si="53"/>
        <v>0</v>
      </c>
      <c r="EB18" s="232">
        <f t="shared" si="54"/>
        <v>0</v>
      </c>
      <c r="EC18" s="232">
        <f t="shared" si="54"/>
        <v>0</v>
      </c>
      <c r="ED18" s="232">
        <f t="shared" si="54"/>
        <v>0</v>
      </c>
      <c r="EE18" s="232">
        <f t="shared" si="54"/>
        <v>0</v>
      </c>
      <c r="EF18" s="232">
        <f t="shared" si="55"/>
        <v>0</v>
      </c>
      <c r="EG18" s="232">
        <f t="shared" si="56"/>
        <v>0</v>
      </c>
      <c r="EH18" s="228"/>
      <c r="EI18" s="228" t="s">
        <v>91</v>
      </c>
      <c r="EJ18" s="227" t="str">
        <f t="array" ref="EJ18">IF(EF58=0,"sd",SUM(IF(EG8:EG57&gt;1,(EG8:EG57)^2))/EJ9-EJ13)</f>
        <v>sd</v>
      </c>
      <c r="EK18" s="230"/>
      <c r="EL18" s="228">
        <f t="shared" si="76"/>
        <v>11</v>
      </c>
      <c r="EM18" s="231">
        <f t="shared" si="57"/>
        <v>0</v>
      </c>
      <c r="EN18" s="232">
        <f>IFERROR(INDEX(RTO1CF,$EL18,'ANVA-MDS'!EB$7),0)</f>
        <v>0</v>
      </c>
      <c r="EO18" s="232">
        <f>IFERROR(INDEX(RTO1CF,$EL18,'ANVA-MDS'!EC$7),0)</f>
        <v>0</v>
      </c>
      <c r="EP18" s="232">
        <f>IFERROR(INDEX(RTO1CF,$EL18,'ANVA-MDS'!ED$7),0)</f>
        <v>0</v>
      </c>
      <c r="EQ18" s="232">
        <f>IFERROR(INDEX(RTO1CF,$EL18,'ANVA-MDS'!EE$7),0)</f>
        <v>0</v>
      </c>
      <c r="ER18" s="232">
        <f t="shared" si="58"/>
        <v>0</v>
      </c>
      <c r="ES18" s="232">
        <f t="shared" si="59"/>
        <v>0</v>
      </c>
      <c r="ET18" s="228"/>
      <c r="EU18" s="228" t="s">
        <v>91</v>
      </c>
      <c r="EV18" s="227" t="str">
        <f t="array" ref="EV18">IF(ER58=0,"sd",SUM(IF(ES8:ES57&gt;1,(ES8:ES57)^2))/EV9-EV13)</f>
        <v>sd</v>
      </c>
      <c r="EW18" s="230"/>
      <c r="EX18" s="232">
        <f t="shared" si="60"/>
        <v>0</v>
      </c>
      <c r="EY18" s="233" t="s">
        <v>114</v>
      </c>
      <c r="EZ18" s="267" t="str">
        <f t="array" ref="EZ18">IF(EZ27=0,"sd",(SUM(IF(EB59:EE59&gt;1,(EB59:EE59)^2))+SUM(IF(EN59:EQ59&gt;1,(EN59:EQ59)^2)))/EZ8-EZ25-EZ13)</f>
        <v>sd</v>
      </c>
    </row>
    <row r="19" spans="1:156" ht="12.75" customHeight="1" x14ac:dyDescent="0.25">
      <c r="A19" s="145" t="s">
        <v>140</v>
      </c>
      <c r="J19" s="100">
        <v>11</v>
      </c>
      <c r="K19" s="246">
        <f t="shared" si="61"/>
        <v>0</v>
      </c>
      <c r="L19" s="247">
        <f t="shared" si="62"/>
        <v>3.9000000000000005E-4</v>
      </c>
      <c r="M19" s="269" t="str">
        <f t="shared" ref="M19:V28" si="79">IF(M$8&gt;$J19,"",IF($F$13&gt;$G$13,"ns",IF(ABS($L19-INDEX(RTO1SF_ORD,M$8,2))&gt;$B$28,"s","ns")))</f>
        <v>ns</v>
      </c>
      <c r="N19" s="269" t="str">
        <f t="shared" si="79"/>
        <v>ns</v>
      </c>
      <c r="O19" s="269" t="str">
        <f t="shared" si="79"/>
        <v>ns</v>
      </c>
      <c r="P19" s="269" t="str">
        <f t="shared" si="79"/>
        <v>ns</v>
      </c>
      <c r="Q19" s="269" t="str">
        <f t="shared" si="79"/>
        <v>ns</v>
      </c>
      <c r="R19" s="269" t="str">
        <f t="shared" si="79"/>
        <v>ns</v>
      </c>
      <c r="S19" s="269" t="str">
        <f t="shared" si="79"/>
        <v>ns</v>
      </c>
      <c r="T19" s="269" t="str">
        <f t="shared" si="79"/>
        <v>ns</v>
      </c>
      <c r="U19" s="269" t="str">
        <f t="shared" si="79"/>
        <v>ns</v>
      </c>
      <c r="V19" s="269" t="str">
        <f t="shared" si="79"/>
        <v>ns</v>
      </c>
      <c r="W19" s="269" t="str">
        <f t="shared" ref="W19:AF28" si="80">IF(W$8&gt;$J19,"",IF($F$13&gt;$G$13,"ns",IF(ABS($L19-INDEX(RTO1SF_ORD,W$8,2))&gt;$B$28,"s","ns")))</f>
        <v>ns</v>
      </c>
      <c r="X19" s="269" t="str">
        <f t="shared" si="80"/>
        <v/>
      </c>
      <c r="Y19" s="269" t="str">
        <f t="shared" si="80"/>
        <v/>
      </c>
      <c r="Z19" s="269" t="str">
        <f t="shared" si="80"/>
        <v/>
      </c>
      <c r="AA19" s="269" t="str">
        <f t="shared" si="80"/>
        <v/>
      </c>
      <c r="AB19" s="269" t="str">
        <f t="shared" si="80"/>
        <v/>
      </c>
      <c r="AC19" s="269" t="str">
        <f t="shared" si="80"/>
        <v/>
      </c>
      <c r="AD19" s="269" t="str">
        <f t="shared" si="80"/>
        <v/>
      </c>
      <c r="AE19" s="269" t="str">
        <f t="shared" si="80"/>
        <v/>
      </c>
      <c r="AF19" s="269" t="str">
        <f t="shared" si="80"/>
        <v/>
      </c>
      <c r="AG19" s="269" t="str">
        <f t="shared" ref="AG19:AP28" si="81">IF(AG$8&gt;$J19,"",IF($F$13&gt;$G$13,"ns",IF(ABS($L19-INDEX(RTO1SF_ORD,AG$8,2))&gt;$B$28,"s","ns")))</f>
        <v/>
      </c>
      <c r="AH19" s="269" t="str">
        <f t="shared" si="81"/>
        <v/>
      </c>
      <c r="AI19" s="269" t="str">
        <f t="shared" si="81"/>
        <v/>
      </c>
      <c r="AJ19" s="269" t="str">
        <f t="shared" si="81"/>
        <v/>
      </c>
      <c r="AK19" s="269" t="str">
        <f t="shared" si="81"/>
        <v/>
      </c>
      <c r="AL19" s="269" t="str">
        <f t="shared" si="81"/>
        <v/>
      </c>
      <c r="AM19" s="269" t="str">
        <f t="shared" si="81"/>
        <v/>
      </c>
      <c r="AN19" s="269" t="str">
        <f t="shared" si="81"/>
        <v/>
      </c>
      <c r="AO19" s="269" t="str">
        <f t="shared" si="81"/>
        <v/>
      </c>
      <c r="AP19" s="269" t="str">
        <f t="shared" si="81"/>
        <v/>
      </c>
      <c r="AQ19" s="269" t="str">
        <f t="shared" ref="AQ19:AZ28" si="82">IF(AQ$8&gt;$J19,"",IF($F$13&gt;$G$13,"ns",IF(ABS($L19-INDEX(RTO1SF_ORD,AQ$8,2))&gt;$B$28,"s","ns")))</f>
        <v/>
      </c>
      <c r="AR19" s="269" t="str">
        <f t="shared" si="82"/>
        <v/>
      </c>
      <c r="AS19" s="269" t="str">
        <f t="shared" si="82"/>
        <v/>
      </c>
      <c r="AT19" s="269" t="str">
        <f t="shared" si="82"/>
        <v/>
      </c>
      <c r="AU19" s="269" t="str">
        <f t="shared" si="82"/>
        <v/>
      </c>
      <c r="AV19" s="269" t="str">
        <f t="shared" si="82"/>
        <v/>
      </c>
      <c r="AW19" s="269" t="str">
        <f t="shared" si="82"/>
        <v/>
      </c>
      <c r="AX19" s="269" t="str">
        <f t="shared" si="82"/>
        <v/>
      </c>
      <c r="AY19" s="269" t="str">
        <f t="shared" si="82"/>
        <v/>
      </c>
      <c r="AZ19" s="269" t="str">
        <f t="shared" si="82"/>
        <v/>
      </c>
      <c r="BA19" s="269" t="str">
        <f t="shared" ref="BA19:BJ28" si="83">IF(BA$8&gt;$J19,"",IF($F$13&gt;$G$13,"ns",IF(ABS($L19-INDEX(RTO1SF_ORD,BA$8,2))&gt;$B$28,"s","ns")))</f>
        <v/>
      </c>
      <c r="BB19" s="269" t="str">
        <f t="shared" si="83"/>
        <v/>
      </c>
      <c r="BC19" s="269" t="str">
        <f t="shared" si="83"/>
        <v/>
      </c>
      <c r="BD19" s="269" t="str">
        <f t="shared" si="83"/>
        <v/>
      </c>
      <c r="BE19" s="269" t="str">
        <f t="shared" si="83"/>
        <v/>
      </c>
      <c r="BF19" s="269" t="str">
        <f t="shared" si="83"/>
        <v/>
      </c>
      <c r="BG19" s="269" t="str">
        <f t="shared" si="83"/>
        <v/>
      </c>
      <c r="BH19" s="269" t="str">
        <f t="shared" si="83"/>
        <v/>
      </c>
      <c r="BI19" s="269" t="str">
        <f t="shared" si="83"/>
        <v/>
      </c>
      <c r="BJ19" s="269" t="str">
        <f t="shared" si="83"/>
        <v/>
      </c>
      <c r="BM19" s="145" t="s">
        <v>140</v>
      </c>
      <c r="BS19" s="67"/>
      <c r="BT19" s="67"/>
      <c r="BU19" s="106"/>
      <c r="BV19" s="100">
        <v>11</v>
      </c>
      <c r="BW19" s="246">
        <f t="shared" si="68"/>
        <v>0</v>
      </c>
      <c r="BX19" s="247">
        <f t="shared" si="69"/>
        <v>3.9000000000000005E-4</v>
      </c>
      <c r="BY19" s="245" t="str">
        <f t="shared" ref="BY19:CH28" si="84">IF(BY$8&gt;$BV19,"",IF($BR$13&gt;$BS$13,"ns",IF(ABS($BX19-INDEX(RTO1CF_ORD,BY$8,2))&gt;$BN$28,"s","ns")))</f>
        <v>ns</v>
      </c>
      <c r="BZ19" s="245" t="str">
        <f t="shared" si="84"/>
        <v>ns</v>
      </c>
      <c r="CA19" s="245" t="str">
        <f t="shared" si="84"/>
        <v>ns</v>
      </c>
      <c r="CB19" s="245" t="str">
        <f t="shared" si="84"/>
        <v>ns</v>
      </c>
      <c r="CC19" s="245" t="str">
        <f t="shared" si="84"/>
        <v>ns</v>
      </c>
      <c r="CD19" s="245" t="str">
        <f t="shared" si="84"/>
        <v>ns</v>
      </c>
      <c r="CE19" s="245" t="str">
        <f t="shared" si="84"/>
        <v>ns</v>
      </c>
      <c r="CF19" s="245" t="str">
        <f t="shared" si="84"/>
        <v>ns</v>
      </c>
      <c r="CG19" s="245" t="str">
        <f t="shared" si="84"/>
        <v>ns</v>
      </c>
      <c r="CH19" s="245" t="str">
        <f t="shared" si="84"/>
        <v>ns</v>
      </c>
      <c r="CI19" s="245" t="str">
        <f t="shared" ref="CI19:CR28" si="85">IF(CI$8&gt;$BV19,"",IF($BR$13&gt;$BS$13,"ns",IF(ABS($BX19-INDEX(RTO1CF_ORD,CI$8,2))&gt;$BN$28,"s","ns")))</f>
        <v>ns</v>
      </c>
      <c r="CJ19" s="245" t="str">
        <f t="shared" si="85"/>
        <v/>
      </c>
      <c r="CK19" s="245" t="str">
        <f t="shared" si="85"/>
        <v/>
      </c>
      <c r="CL19" s="245" t="str">
        <f t="shared" si="85"/>
        <v/>
      </c>
      <c r="CM19" s="245" t="str">
        <f t="shared" si="85"/>
        <v/>
      </c>
      <c r="CN19" s="245" t="str">
        <f t="shared" si="85"/>
        <v/>
      </c>
      <c r="CO19" s="245" t="str">
        <f t="shared" si="85"/>
        <v/>
      </c>
      <c r="CP19" s="245" t="str">
        <f t="shared" si="85"/>
        <v/>
      </c>
      <c r="CQ19" s="245" t="str">
        <f t="shared" si="85"/>
        <v/>
      </c>
      <c r="CR19" s="245" t="str">
        <f t="shared" si="85"/>
        <v/>
      </c>
      <c r="CS19" s="245" t="str">
        <f t="shared" ref="CS19:DB28" si="86">IF(CS$8&gt;$BV19,"",IF($BR$13&gt;$BS$13,"ns",IF(ABS($BX19-INDEX(RTO1CF_ORD,CS$8,2))&gt;$BN$28,"s","ns")))</f>
        <v/>
      </c>
      <c r="CT19" s="245" t="str">
        <f t="shared" si="86"/>
        <v/>
      </c>
      <c r="CU19" s="245" t="str">
        <f t="shared" si="86"/>
        <v/>
      </c>
      <c r="CV19" s="245" t="str">
        <f t="shared" si="86"/>
        <v/>
      </c>
      <c r="CW19" s="245" t="str">
        <f t="shared" si="86"/>
        <v/>
      </c>
      <c r="CX19" s="245" t="str">
        <f t="shared" si="86"/>
        <v/>
      </c>
      <c r="CY19" s="245" t="str">
        <f t="shared" si="86"/>
        <v/>
      </c>
      <c r="CZ19" s="245" t="str">
        <f t="shared" si="86"/>
        <v/>
      </c>
      <c r="DA19" s="245" t="str">
        <f t="shared" si="86"/>
        <v/>
      </c>
      <c r="DB19" s="245" t="str">
        <f t="shared" si="86"/>
        <v/>
      </c>
      <c r="DC19" s="245" t="str">
        <f t="shared" ref="DC19:DL28" si="87">IF(DC$8&gt;$BV19,"",IF($BR$13&gt;$BS$13,"ns",IF(ABS($BX19-INDEX(RTO1CF_ORD,DC$8,2))&gt;$BN$28,"s","ns")))</f>
        <v/>
      </c>
      <c r="DD19" s="245" t="str">
        <f t="shared" si="87"/>
        <v/>
      </c>
      <c r="DE19" s="245" t="str">
        <f t="shared" si="87"/>
        <v/>
      </c>
      <c r="DF19" s="245" t="str">
        <f t="shared" si="87"/>
        <v/>
      </c>
      <c r="DG19" s="245" t="str">
        <f t="shared" si="87"/>
        <v/>
      </c>
      <c r="DH19" s="245" t="str">
        <f t="shared" si="87"/>
        <v/>
      </c>
      <c r="DI19" s="245" t="str">
        <f t="shared" si="87"/>
        <v/>
      </c>
      <c r="DJ19" s="245" t="str">
        <f t="shared" si="87"/>
        <v/>
      </c>
      <c r="DK19" s="245" t="str">
        <f t="shared" si="87"/>
        <v/>
      </c>
      <c r="DL19" s="245" t="str">
        <f t="shared" si="87"/>
        <v/>
      </c>
      <c r="DM19" s="245" t="str">
        <f t="shared" ref="DM19:DV28" si="88">IF(DM$8&gt;$BV19,"",IF($BR$13&gt;$BS$13,"ns",IF(ABS($BX19-INDEX(RTO1CF_ORD,DM$8,2))&gt;$BN$28,"s","ns")))</f>
        <v/>
      </c>
      <c r="DN19" s="245" t="str">
        <f t="shared" si="88"/>
        <v/>
      </c>
      <c r="DO19" s="245" t="str">
        <f t="shared" si="88"/>
        <v/>
      </c>
      <c r="DP19" s="245" t="str">
        <f t="shared" si="88"/>
        <v/>
      </c>
      <c r="DQ19" s="245" t="str">
        <f t="shared" si="88"/>
        <v/>
      </c>
      <c r="DR19" s="245" t="str">
        <f t="shared" si="88"/>
        <v/>
      </c>
      <c r="DS19" s="245" t="str">
        <f t="shared" si="88"/>
        <v/>
      </c>
      <c r="DT19" s="245" t="str">
        <f t="shared" si="88"/>
        <v/>
      </c>
      <c r="DU19" s="245" t="str">
        <f t="shared" si="88"/>
        <v/>
      </c>
      <c r="DV19" s="245" t="str">
        <f t="shared" si="88"/>
        <v/>
      </c>
      <c r="DW19" s="204"/>
      <c r="DX19" s="204"/>
      <c r="DZ19" s="228">
        <f t="shared" si="75"/>
        <v>12</v>
      </c>
      <c r="EA19" s="231">
        <f t="shared" si="53"/>
        <v>0</v>
      </c>
      <c r="EB19" s="232">
        <f t="shared" si="54"/>
        <v>0</v>
      </c>
      <c r="EC19" s="232">
        <f t="shared" si="54"/>
        <v>0</v>
      </c>
      <c r="ED19" s="232">
        <f t="shared" si="54"/>
        <v>0</v>
      </c>
      <c r="EE19" s="232">
        <f t="shared" si="54"/>
        <v>0</v>
      </c>
      <c r="EF19" s="232">
        <f t="shared" si="55"/>
        <v>0</v>
      </c>
      <c r="EG19" s="232">
        <f t="shared" si="56"/>
        <v>0</v>
      </c>
      <c r="EH19" s="228"/>
      <c r="EI19" s="228" t="s">
        <v>90</v>
      </c>
      <c r="EJ19" s="227" t="str">
        <f t="array" ref="EJ19">IF(EF58=0,"sd",SUM(IF(EB59:EE59&gt;1,(EB59:EE59)^2))/EJ8-EJ13)</f>
        <v>sd</v>
      </c>
      <c r="EK19" s="230"/>
      <c r="EL19" s="228">
        <f t="shared" si="76"/>
        <v>12</v>
      </c>
      <c r="EM19" s="231">
        <f t="shared" si="57"/>
        <v>0</v>
      </c>
      <c r="EN19" s="232">
        <f>IFERROR(INDEX(RTO1CF,$EL19,'ANVA-MDS'!EB$7),0)</f>
        <v>0</v>
      </c>
      <c r="EO19" s="232">
        <f>IFERROR(INDEX(RTO1CF,$EL19,'ANVA-MDS'!EC$7),0)</f>
        <v>0</v>
      </c>
      <c r="EP19" s="232">
        <f>IFERROR(INDEX(RTO1CF,$EL19,'ANVA-MDS'!ED$7),0)</f>
        <v>0</v>
      </c>
      <c r="EQ19" s="232">
        <f>IFERROR(INDEX(RTO1CF,$EL19,'ANVA-MDS'!EE$7),0)</f>
        <v>0</v>
      </c>
      <c r="ER19" s="232">
        <f t="shared" si="58"/>
        <v>0</v>
      </c>
      <c r="ES19" s="232">
        <f t="shared" si="59"/>
        <v>0</v>
      </c>
      <c r="ET19" s="228"/>
      <c r="EU19" s="228" t="s">
        <v>90</v>
      </c>
      <c r="EV19" s="227" t="str">
        <f t="array" ref="EV19">IF(ER58=0,"sd",SUM(IF(EN59:EQ59&gt;1,(EN59:EQ59)^2))/EV8-EV13)</f>
        <v>sd</v>
      </c>
      <c r="EW19" s="230"/>
      <c r="EX19" s="232">
        <f t="shared" si="60"/>
        <v>0</v>
      </c>
      <c r="EY19" s="228" t="s">
        <v>92</v>
      </c>
      <c r="EZ19" s="267" t="str">
        <f>IF(EZ27=0,"sd",EZ20-EZ17-EZ25-EZ18-EZ26)</f>
        <v>sd</v>
      </c>
    </row>
    <row r="20" spans="1:156" ht="12.75" customHeight="1" x14ac:dyDescent="0.25">
      <c r="A20" s="117"/>
      <c r="B20" s="225" t="str">
        <f>'ANVA-MDS'!EJ23</f>
        <v>sd</v>
      </c>
      <c r="C20" s="146">
        <v>0.15</v>
      </c>
      <c r="D20" s="69" t="str">
        <f>IF(B20&gt;C20,"ns","*")</f>
        <v>ns</v>
      </c>
      <c r="J20" s="100">
        <v>12</v>
      </c>
      <c r="K20" s="246">
        <f t="shared" si="61"/>
        <v>0</v>
      </c>
      <c r="L20" s="247">
        <f t="shared" si="62"/>
        <v>3.8000000000000002E-4</v>
      </c>
      <c r="M20" s="269" t="str">
        <f t="shared" si="79"/>
        <v>ns</v>
      </c>
      <c r="N20" s="269" t="str">
        <f t="shared" si="79"/>
        <v>ns</v>
      </c>
      <c r="O20" s="269" t="str">
        <f t="shared" si="79"/>
        <v>ns</v>
      </c>
      <c r="P20" s="269" t="str">
        <f t="shared" si="79"/>
        <v>ns</v>
      </c>
      <c r="Q20" s="269" t="str">
        <f t="shared" si="79"/>
        <v>ns</v>
      </c>
      <c r="R20" s="269" t="str">
        <f t="shared" si="79"/>
        <v>ns</v>
      </c>
      <c r="S20" s="269" t="str">
        <f t="shared" si="79"/>
        <v>ns</v>
      </c>
      <c r="T20" s="269" t="str">
        <f t="shared" si="79"/>
        <v>ns</v>
      </c>
      <c r="U20" s="269" t="str">
        <f t="shared" si="79"/>
        <v>ns</v>
      </c>
      <c r="V20" s="269" t="str">
        <f t="shared" si="79"/>
        <v>ns</v>
      </c>
      <c r="W20" s="269" t="str">
        <f t="shared" si="80"/>
        <v>ns</v>
      </c>
      <c r="X20" s="269" t="str">
        <f t="shared" si="80"/>
        <v>ns</v>
      </c>
      <c r="Y20" s="269" t="str">
        <f t="shared" si="80"/>
        <v/>
      </c>
      <c r="Z20" s="269" t="str">
        <f t="shared" si="80"/>
        <v/>
      </c>
      <c r="AA20" s="269" t="str">
        <f t="shared" si="80"/>
        <v/>
      </c>
      <c r="AB20" s="269" t="str">
        <f t="shared" si="80"/>
        <v/>
      </c>
      <c r="AC20" s="269" t="str">
        <f t="shared" si="80"/>
        <v/>
      </c>
      <c r="AD20" s="269" t="str">
        <f t="shared" si="80"/>
        <v/>
      </c>
      <c r="AE20" s="269" t="str">
        <f t="shared" si="80"/>
        <v/>
      </c>
      <c r="AF20" s="269" t="str">
        <f t="shared" si="80"/>
        <v/>
      </c>
      <c r="AG20" s="269" t="str">
        <f t="shared" si="81"/>
        <v/>
      </c>
      <c r="AH20" s="269" t="str">
        <f t="shared" si="81"/>
        <v/>
      </c>
      <c r="AI20" s="269" t="str">
        <f t="shared" si="81"/>
        <v/>
      </c>
      <c r="AJ20" s="269" t="str">
        <f t="shared" si="81"/>
        <v/>
      </c>
      <c r="AK20" s="269" t="str">
        <f t="shared" si="81"/>
        <v/>
      </c>
      <c r="AL20" s="269" t="str">
        <f t="shared" si="81"/>
        <v/>
      </c>
      <c r="AM20" s="269" t="str">
        <f t="shared" si="81"/>
        <v/>
      </c>
      <c r="AN20" s="269" t="str">
        <f t="shared" si="81"/>
        <v/>
      </c>
      <c r="AO20" s="269" t="str">
        <f t="shared" si="81"/>
        <v/>
      </c>
      <c r="AP20" s="269" t="str">
        <f t="shared" si="81"/>
        <v/>
      </c>
      <c r="AQ20" s="269" t="str">
        <f t="shared" si="82"/>
        <v/>
      </c>
      <c r="AR20" s="269" t="str">
        <f t="shared" si="82"/>
        <v/>
      </c>
      <c r="AS20" s="269" t="str">
        <f t="shared" si="82"/>
        <v/>
      </c>
      <c r="AT20" s="269" t="str">
        <f t="shared" si="82"/>
        <v/>
      </c>
      <c r="AU20" s="269" t="str">
        <f t="shared" si="82"/>
        <v/>
      </c>
      <c r="AV20" s="269" t="str">
        <f t="shared" si="82"/>
        <v/>
      </c>
      <c r="AW20" s="269" t="str">
        <f t="shared" si="82"/>
        <v/>
      </c>
      <c r="AX20" s="269" t="str">
        <f t="shared" si="82"/>
        <v/>
      </c>
      <c r="AY20" s="269" t="str">
        <f t="shared" si="82"/>
        <v/>
      </c>
      <c r="AZ20" s="269" t="str">
        <f t="shared" si="82"/>
        <v/>
      </c>
      <c r="BA20" s="269" t="str">
        <f t="shared" si="83"/>
        <v/>
      </c>
      <c r="BB20" s="269" t="str">
        <f t="shared" si="83"/>
        <v/>
      </c>
      <c r="BC20" s="269" t="str">
        <f t="shared" si="83"/>
        <v/>
      </c>
      <c r="BD20" s="269" t="str">
        <f t="shared" si="83"/>
        <v/>
      </c>
      <c r="BE20" s="269" t="str">
        <f t="shared" si="83"/>
        <v/>
      </c>
      <c r="BF20" s="269" t="str">
        <f t="shared" si="83"/>
        <v/>
      </c>
      <c r="BG20" s="269" t="str">
        <f t="shared" si="83"/>
        <v/>
      </c>
      <c r="BH20" s="269" t="str">
        <f t="shared" si="83"/>
        <v/>
      </c>
      <c r="BI20" s="269" t="str">
        <f t="shared" si="83"/>
        <v/>
      </c>
      <c r="BJ20" s="269" t="str">
        <f t="shared" si="83"/>
        <v/>
      </c>
      <c r="BM20" s="117"/>
      <c r="BN20" s="225" t="str">
        <f>'ANVA-MDS'!EV23</f>
        <v>sd</v>
      </c>
      <c r="BO20" s="146">
        <v>0.15</v>
      </c>
      <c r="BP20" s="69" t="str">
        <f>IF(BN20&gt;BO20,"ns","*")</f>
        <v>ns</v>
      </c>
      <c r="BS20" s="67"/>
      <c r="BT20" s="67"/>
      <c r="BU20" s="106"/>
      <c r="BV20" s="100">
        <v>12</v>
      </c>
      <c r="BW20" s="246">
        <f t="shared" si="68"/>
        <v>0</v>
      </c>
      <c r="BX20" s="247">
        <f t="shared" si="69"/>
        <v>3.8000000000000002E-4</v>
      </c>
      <c r="BY20" s="245" t="str">
        <f t="shared" si="84"/>
        <v>ns</v>
      </c>
      <c r="BZ20" s="245" t="str">
        <f t="shared" si="84"/>
        <v>ns</v>
      </c>
      <c r="CA20" s="245" t="str">
        <f t="shared" si="84"/>
        <v>ns</v>
      </c>
      <c r="CB20" s="245" t="str">
        <f t="shared" si="84"/>
        <v>ns</v>
      </c>
      <c r="CC20" s="245" t="str">
        <f t="shared" si="84"/>
        <v>ns</v>
      </c>
      <c r="CD20" s="245" t="str">
        <f t="shared" si="84"/>
        <v>ns</v>
      </c>
      <c r="CE20" s="245" t="str">
        <f t="shared" si="84"/>
        <v>ns</v>
      </c>
      <c r="CF20" s="245" t="str">
        <f t="shared" si="84"/>
        <v>ns</v>
      </c>
      <c r="CG20" s="245" t="str">
        <f t="shared" si="84"/>
        <v>ns</v>
      </c>
      <c r="CH20" s="245" t="str">
        <f t="shared" si="84"/>
        <v>ns</v>
      </c>
      <c r="CI20" s="245" t="str">
        <f t="shared" si="85"/>
        <v>ns</v>
      </c>
      <c r="CJ20" s="245" t="str">
        <f t="shared" si="85"/>
        <v>ns</v>
      </c>
      <c r="CK20" s="245" t="str">
        <f t="shared" si="85"/>
        <v/>
      </c>
      <c r="CL20" s="245" t="str">
        <f t="shared" si="85"/>
        <v/>
      </c>
      <c r="CM20" s="245" t="str">
        <f t="shared" si="85"/>
        <v/>
      </c>
      <c r="CN20" s="245" t="str">
        <f t="shared" si="85"/>
        <v/>
      </c>
      <c r="CO20" s="245" t="str">
        <f t="shared" si="85"/>
        <v/>
      </c>
      <c r="CP20" s="245" t="str">
        <f t="shared" si="85"/>
        <v/>
      </c>
      <c r="CQ20" s="245" t="str">
        <f t="shared" si="85"/>
        <v/>
      </c>
      <c r="CR20" s="245" t="str">
        <f t="shared" si="85"/>
        <v/>
      </c>
      <c r="CS20" s="245" t="str">
        <f t="shared" si="86"/>
        <v/>
      </c>
      <c r="CT20" s="245" t="str">
        <f t="shared" si="86"/>
        <v/>
      </c>
      <c r="CU20" s="245" t="str">
        <f t="shared" si="86"/>
        <v/>
      </c>
      <c r="CV20" s="245" t="str">
        <f t="shared" si="86"/>
        <v/>
      </c>
      <c r="CW20" s="245" t="str">
        <f t="shared" si="86"/>
        <v/>
      </c>
      <c r="CX20" s="245" t="str">
        <f t="shared" si="86"/>
        <v/>
      </c>
      <c r="CY20" s="245" t="str">
        <f t="shared" si="86"/>
        <v/>
      </c>
      <c r="CZ20" s="245" t="str">
        <f t="shared" si="86"/>
        <v/>
      </c>
      <c r="DA20" s="245" t="str">
        <f t="shared" si="86"/>
        <v/>
      </c>
      <c r="DB20" s="245" t="str">
        <f t="shared" si="86"/>
        <v/>
      </c>
      <c r="DC20" s="245" t="str">
        <f t="shared" si="87"/>
        <v/>
      </c>
      <c r="DD20" s="245" t="str">
        <f t="shared" si="87"/>
        <v/>
      </c>
      <c r="DE20" s="245" t="str">
        <f t="shared" si="87"/>
        <v/>
      </c>
      <c r="DF20" s="245" t="str">
        <f t="shared" si="87"/>
        <v/>
      </c>
      <c r="DG20" s="245" t="str">
        <f t="shared" si="87"/>
        <v/>
      </c>
      <c r="DH20" s="245" t="str">
        <f t="shared" si="87"/>
        <v/>
      </c>
      <c r="DI20" s="245" t="str">
        <f t="shared" si="87"/>
        <v/>
      </c>
      <c r="DJ20" s="245" t="str">
        <f t="shared" si="87"/>
        <v/>
      </c>
      <c r="DK20" s="245" t="str">
        <f t="shared" si="87"/>
        <v/>
      </c>
      <c r="DL20" s="245" t="str">
        <f t="shared" si="87"/>
        <v/>
      </c>
      <c r="DM20" s="245" t="str">
        <f t="shared" si="88"/>
        <v/>
      </c>
      <c r="DN20" s="245" t="str">
        <f t="shared" si="88"/>
        <v/>
      </c>
      <c r="DO20" s="245" t="str">
        <f t="shared" si="88"/>
        <v/>
      </c>
      <c r="DP20" s="245" t="str">
        <f t="shared" si="88"/>
        <v/>
      </c>
      <c r="DQ20" s="245" t="str">
        <f t="shared" si="88"/>
        <v/>
      </c>
      <c r="DR20" s="245" t="str">
        <f t="shared" si="88"/>
        <v/>
      </c>
      <c r="DS20" s="245" t="str">
        <f t="shared" si="88"/>
        <v/>
      </c>
      <c r="DT20" s="245" t="str">
        <f t="shared" si="88"/>
        <v/>
      </c>
      <c r="DU20" s="245" t="str">
        <f t="shared" si="88"/>
        <v/>
      </c>
      <c r="DV20" s="245" t="str">
        <f t="shared" si="88"/>
        <v/>
      </c>
      <c r="DW20" s="204"/>
      <c r="DX20" s="204"/>
      <c r="DZ20" s="228">
        <f t="shared" si="75"/>
        <v>13</v>
      </c>
      <c r="EA20" s="231">
        <f t="shared" si="53"/>
        <v>0</v>
      </c>
      <c r="EB20" s="232">
        <f t="shared" si="54"/>
        <v>0</v>
      </c>
      <c r="EC20" s="232">
        <f t="shared" si="54"/>
        <v>0</v>
      </c>
      <c r="ED20" s="232">
        <f t="shared" si="54"/>
        <v>0</v>
      </c>
      <c r="EE20" s="232">
        <f t="shared" si="54"/>
        <v>0</v>
      </c>
      <c r="EF20" s="232">
        <f t="shared" si="55"/>
        <v>0</v>
      </c>
      <c r="EG20" s="232">
        <f t="shared" si="56"/>
        <v>0</v>
      </c>
      <c r="EH20" s="228"/>
      <c r="EI20" s="228" t="s">
        <v>92</v>
      </c>
      <c r="EJ20" s="227" t="str">
        <f>IF(EF58=0,"sd",EJ21-EJ19-EJ18)</f>
        <v>sd</v>
      </c>
      <c r="EK20" s="230"/>
      <c r="EL20" s="228">
        <f t="shared" si="76"/>
        <v>13</v>
      </c>
      <c r="EM20" s="231">
        <f t="shared" si="57"/>
        <v>0</v>
      </c>
      <c r="EN20" s="232">
        <f>IFERROR(INDEX(RTO1CF,$EL20,'ANVA-MDS'!EB$7),0)</f>
        <v>0</v>
      </c>
      <c r="EO20" s="232">
        <f>IFERROR(INDEX(RTO1CF,$EL20,'ANVA-MDS'!EC$7),0)</f>
        <v>0</v>
      </c>
      <c r="EP20" s="232">
        <f>IFERROR(INDEX(RTO1CF,$EL20,'ANVA-MDS'!ED$7),0)</f>
        <v>0</v>
      </c>
      <c r="EQ20" s="232">
        <f>IFERROR(INDEX(RTO1CF,$EL20,'ANVA-MDS'!EE$7),0)</f>
        <v>0</v>
      </c>
      <c r="ER20" s="232">
        <f t="shared" si="58"/>
        <v>0</v>
      </c>
      <c r="ES20" s="232">
        <f t="shared" si="59"/>
        <v>0</v>
      </c>
      <c r="ET20" s="228"/>
      <c r="EU20" s="228" t="s">
        <v>92</v>
      </c>
      <c r="EV20" s="227" t="str">
        <f>IF(ER58=0,"sd",EV21-EV19-EV18)</f>
        <v>sd</v>
      </c>
      <c r="EW20" s="230"/>
      <c r="EX20" s="232">
        <f t="shared" si="60"/>
        <v>0</v>
      </c>
      <c r="EY20" s="228" t="s">
        <v>89</v>
      </c>
      <c r="EZ20" s="267" t="str">
        <f t="array" ref="EZ20">IF(EZ27=0,"sd",_xlfn.VAR.P(IF(EB8:EE57&gt;1,EB8:EE57),IF(EN8:EQ57&gt;1,EN8:EQ57))*EZ10)</f>
        <v>sd</v>
      </c>
    </row>
    <row r="21" spans="1:156" ht="12.75" customHeight="1" x14ac:dyDescent="0.25">
      <c r="A21" s="145"/>
      <c r="J21" s="100">
        <v>13</v>
      </c>
      <c r="K21" s="246">
        <f t="shared" si="61"/>
        <v>0</v>
      </c>
      <c r="L21" s="247">
        <f t="shared" si="62"/>
        <v>3.7000000000000005E-4</v>
      </c>
      <c r="M21" s="269" t="str">
        <f t="shared" si="79"/>
        <v>ns</v>
      </c>
      <c r="N21" s="269" t="str">
        <f t="shared" si="79"/>
        <v>ns</v>
      </c>
      <c r="O21" s="269" t="str">
        <f t="shared" si="79"/>
        <v>ns</v>
      </c>
      <c r="P21" s="269" t="str">
        <f t="shared" si="79"/>
        <v>ns</v>
      </c>
      <c r="Q21" s="269" t="str">
        <f t="shared" si="79"/>
        <v>ns</v>
      </c>
      <c r="R21" s="269" t="str">
        <f t="shared" si="79"/>
        <v>ns</v>
      </c>
      <c r="S21" s="269" t="str">
        <f t="shared" si="79"/>
        <v>ns</v>
      </c>
      <c r="T21" s="269" t="str">
        <f t="shared" si="79"/>
        <v>ns</v>
      </c>
      <c r="U21" s="269" t="str">
        <f t="shared" si="79"/>
        <v>ns</v>
      </c>
      <c r="V21" s="269" t="str">
        <f t="shared" si="79"/>
        <v>ns</v>
      </c>
      <c r="W21" s="269" t="str">
        <f t="shared" si="80"/>
        <v>ns</v>
      </c>
      <c r="X21" s="269" t="str">
        <f t="shared" si="80"/>
        <v>ns</v>
      </c>
      <c r="Y21" s="269" t="str">
        <f t="shared" si="80"/>
        <v>ns</v>
      </c>
      <c r="Z21" s="269" t="str">
        <f t="shared" si="80"/>
        <v/>
      </c>
      <c r="AA21" s="269" t="str">
        <f t="shared" si="80"/>
        <v/>
      </c>
      <c r="AB21" s="269" t="str">
        <f t="shared" si="80"/>
        <v/>
      </c>
      <c r="AC21" s="269" t="str">
        <f t="shared" si="80"/>
        <v/>
      </c>
      <c r="AD21" s="269" t="str">
        <f t="shared" si="80"/>
        <v/>
      </c>
      <c r="AE21" s="269" t="str">
        <f t="shared" si="80"/>
        <v/>
      </c>
      <c r="AF21" s="269" t="str">
        <f t="shared" si="80"/>
        <v/>
      </c>
      <c r="AG21" s="269" t="str">
        <f t="shared" si="81"/>
        <v/>
      </c>
      <c r="AH21" s="269" t="str">
        <f t="shared" si="81"/>
        <v/>
      </c>
      <c r="AI21" s="269" t="str">
        <f t="shared" si="81"/>
        <v/>
      </c>
      <c r="AJ21" s="269" t="str">
        <f t="shared" si="81"/>
        <v/>
      </c>
      <c r="AK21" s="269" t="str">
        <f t="shared" si="81"/>
        <v/>
      </c>
      <c r="AL21" s="269" t="str">
        <f t="shared" si="81"/>
        <v/>
      </c>
      <c r="AM21" s="269" t="str">
        <f t="shared" si="81"/>
        <v/>
      </c>
      <c r="AN21" s="269" t="str">
        <f t="shared" si="81"/>
        <v/>
      </c>
      <c r="AO21" s="269" t="str">
        <f t="shared" si="81"/>
        <v/>
      </c>
      <c r="AP21" s="269" t="str">
        <f t="shared" si="81"/>
        <v/>
      </c>
      <c r="AQ21" s="269" t="str">
        <f t="shared" si="82"/>
        <v/>
      </c>
      <c r="AR21" s="269" t="str">
        <f t="shared" si="82"/>
        <v/>
      </c>
      <c r="AS21" s="269" t="str">
        <f t="shared" si="82"/>
        <v/>
      </c>
      <c r="AT21" s="269" t="str">
        <f t="shared" si="82"/>
        <v/>
      </c>
      <c r="AU21" s="269" t="str">
        <f t="shared" si="82"/>
        <v/>
      </c>
      <c r="AV21" s="269" t="str">
        <f t="shared" si="82"/>
        <v/>
      </c>
      <c r="AW21" s="269" t="str">
        <f t="shared" si="82"/>
        <v/>
      </c>
      <c r="AX21" s="269" t="str">
        <f t="shared" si="82"/>
        <v/>
      </c>
      <c r="AY21" s="269" t="str">
        <f t="shared" si="82"/>
        <v/>
      </c>
      <c r="AZ21" s="269" t="str">
        <f t="shared" si="82"/>
        <v/>
      </c>
      <c r="BA21" s="269" t="str">
        <f t="shared" si="83"/>
        <v/>
      </c>
      <c r="BB21" s="269" t="str">
        <f t="shared" si="83"/>
        <v/>
      </c>
      <c r="BC21" s="269" t="str">
        <f t="shared" si="83"/>
        <v/>
      </c>
      <c r="BD21" s="269" t="str">
        <f t="shared" si="83"/>
        <v/>
      </c>
      <c r="BE21" s="269" t="str">
        <f t="shared" si="83"/>
        <v/>
      </c>
      <c r="BF21" s="269" t="str">
        <f t="shared" si="83"/>
        <v/>
      </c>
      <c r="BG21" s="269" t="str">
        <f t="shared" si="83"/>
        <v/>
      </c>
      <c r="BH21" s="269" t="str">
        <f t="shared" si="83"/>
        <v/>
      </c>
      <c r="BI21" s="269" t="str">
        <f t="shared" si="83"/>
        <v/>
      </c>
      <c r="BJ21" s="269" t="str">
        <f t="shared" si="83"/>
        <v/>
      </c>
      <c r="BS21" s="67"/>
      <c r="BT21" s="67"/>
      <c r="BU21" s="106"/>
      <c r="BV21" s="100">
        <v>13</v>
      </c>
      <c r="BW21" s="246">
        <f t="shared" si="68"/>
        <v>0</v>
      </c>
      <c r="BX21" s="247">
        <f t="shared" si="69"/>
        <v>3.7000000000000005E-4</v>
      </c>
      <c r="BY21" s="245" t="str">
        <f t="shared" si="84"/>
        <v>ns</v>
      </c>
      <c r="BZ21" s="245" t="str">
        <f t="shared" si="84"/>
        <v>ns</v>
      </c>
      <c r="CA21" s="245" t="str">
        <f t="shared" si="84"/>
        <v>ns</v>
      </c>
      <c r="CB21" s="245" t="str">
        <f t="shared" si="84"/>
        <v>ns</v>
      </c>
      <c r="CC21" s="245" t="str">
        <f t="shared" si="84"/>
        <v>ns</v>
      </c>
      <c r="CD21" s="245" t="str">
        <f t="shared" si="84"/>
        <v>ns</v>
      </c>
      <c r="CE21" s="245" t="str">
        <f t="shared" si="84"/>
        <v>ns</v>
      </c>
      <c r="CF21" s="245" t="str">
        <f t="shared" si="84"/>
        <v>ns</v>
      </c>
      <c r="CG21" s="245" t="str">
        <f t="shared" si="84"/>
        <v>ns</v>
      </c>
      <c r="CH21" s="245" t="str">
        <f t="shared" si="84"/>
        <v>ns</v>
      </c>
      <c r="CI21" s="245" t="str">
        <f t="shared" si="85"/>
        <v>ns</v>
      </c>
      <c r="CJ21" s="245" t="str">
        <f t="shared" si="85"/>
        <v>ns</v>
      </c>
      <c r="CK21" s="245" t="str">
        <f t="shared" si="85"/>
        <v>ns</v>
      </c>
      <c r="CL21" s="245" t="str">
        <f t="shared" si="85"/>
        <v/>
      </c>
      <c r="CM21" s="245" t="str">
        <f t="shared" si="85"/>
        <v/>
      </c>
      <c r="CN21" s="245" t="str">
        <f t="shared" si="85"/>
        <v/>
      </c>
      <c r="CO21" s="245" t="str">
        <f t="shared" si="85"/>
        <v/>
      </c>
      <c r="CP21" s="245" t="str">
        <f t="shared" si="85"/>
        <v/>
      </c>
      <c r="CQ21" s="245" t="str">
        <f t="shared" si="85"/>
        <v/>
      </c>
      <c r="CR21" s="245" t="str">
        <f t="shared" si="85"/>
        <v/>
      </c>
      <c r="CS21" s="245" t="str">
        <f t="shared" si="86"/>
        <v/>
      </c>
      <c r="CT21" s="245" t="str">
        <f t="shared" si="86"/>
        <v/>
      </c>
      <c r="CU21" s="245" t="str">
        <f t="shared" si="86"/>
        <v/>
      </c>
      <c r="CV21" s="245" t="str">
        <f t="shared" si="86"/>
        <v/>
      </c>
      <c r="CW21" s="245" t="str">
        <f t="shared" si="86"/>
        <v/>
      </c>
      <c r="CX21" s="245" t="str">
        <f t="shared" si="86"/>
        <v/>
      </c>
      <c r="CY21" s="245" t="str">
        <f t="shared" si="86"/>
        <v/>
      </c>
      <c r="CZ21" s="245" t="str">
        <f t="shared" si="86"/>
        <v/>
      </c>
      <c r="DA21" s="245" t="str">
        <f t="shared" si="86"/>
        <v/>
      </c>
      <c r="DB21" s="245" t="str">
        <f t="shared" si="86"/>
        <v/>
      </c>
      <c r="DC21" s="245" t="str">
        <f t="shared" si="87"/>
        <v/>
      </c>
      <c r="DD21" s="245" t="str">
        <f t="shared" si="87"/>
        <v/>
      </c>
      <c r="DE21" s="245" t="str">
        <f t="shared" si="87"/>
        <v/>
      </c>
      <c r="DF21" s="245" t="str">
        <f t="shared" si="87"/>
        <v/>
      </c>
      <c r="DG21" s="245" t="str">
        <f t="shared" si="87"/>
        <v/>
      </c>
      <c r="DH21" s="245" t="str">
        <f t="shared" si="87"/>
        <v/>
      </c>
      <c r="DI21" s="245" t="str">
        <f t="shared" si="87"/>
        <v/>
      </c>
      <c r="DJ21" s="245" t="str">
        <f t="shared" si="87"/>
        <v/>
      </c>
      <c r="DK21" s="245" t="str">
        <f t="shared" si="87"/>
        <v/>
      </c>
      <c r="DL21" s="245" t="str">
        <f t="shared" si="87"/>
        <v/>
      </c>
      <c r="DM21" s="245" t="str">
        <f t="shared" si="88"/>
        <v/>
      </c>
      <c r="DN21" s="245" t="str">
        <f t="shared" si="88"/>
        <v/>
      </c>
      <c r="DO21" s="245" t="str">
        <f t="shared" si="88"/>
        <v/>
      </c>
      <c r="DP21" s="245" t="str">
        <f t="shared" si="88"/>
        <v/>
      </c>
      <c r="DQ21" s="245" t="str">
        <f t="shared" si="88"/>
        <v/>
      </c>
      <c r="DR21" s="245" t="str">
        <f t="shared" si="88"/>
        <v/>
      </c>
      <c r="DS21" s="245" t="str">
        <f t="shared" si="88"/>
        <v/>
      </c>
      <c r="DT21" s="245" t="str">
        <f t="shared" si="88"/>
        <v/>
      </c>
      <c r="DU21" s="245" t="str">
        <f t="shared" si="88"/>
        <v/>
      </c>
      <c r="DV21" s="245" t="str">
        <f t="shared" si="88"/>
        <v/>
      </c>
      <c r="DW21" s="204"/>
      <c r="DX21" s="204"/>
      <c r="DZ21" s="228">
        <f t="shared" si="75"/>
        <v>14</v>
      </c>
      <c r="EA21" s="231">
        <f t="shared" si="53"/>
        <v>0</v>
      </c>
      <c r="EB21" s="232">
        <f t="shared" si="54"/>
        <v>0</v>
      </c>
      <c r="EC21" s="232">
        <f t="shared" si="54"/>
        <v>0</v>
      </c>
      <c r="ED21" s="232">
        <f t="shared" si="54"/>
        <v>0</v>
      </c>
      <c r="EE21" s="232">
        <f t="shared" si="54"/>
        <v>0</v>
      </c>
      <c r="EF21" s="232">
        <f t="shared" si="55"/>
        <v>0</v>
      </c>
      <c r="EG21" s="232">
        <f t="shared" si="56"/>
        <v>0</v>
      </c>
      <c r="EH21" s="228"/>
      <c r="EI21" s="228" t="s">
        <v>89</v>
      </c>
      <c r="EJ21" s="227" t="str">
        <f t="array" ref="EJ21">IF(EF58=0,"sd",SUM(IF(EB8:EE57&gt;1,(EB8:EE57)^2))-EJ13)</f>
        <v>sd</v>
      </c>
      <c r="EK21" s="230"/>
      <c r="EL21" s="228">
        <f t="shared" si="76"/>
        <v>14</v>
      </c>
      <c r="EM21" s="231">
        <f t="shared" si="57"/>
        <v>0</v>
      </c>
      <c r="EN21" s="232">
        <f>IFERROR(INDEX(RTO1CF,$EL21,'ANVA-MDS'!EB$7),0)</f>
        <v>0</v>
      </c>
      <c r="EO21" s="232">
        <f>IFERROR(INDEX(RTO1CF,$EL21,'ANVA-MDS'!EC$7),0)</f>
        <v>0</v>
      </c>
      <c r="EP21" s="232">
        <f>IFERROR(INDEX(RTO1CF,$EL21,'ANVA-MDS'!ED$7),0)</f>
        <v>0</v>
      </c>
      <c r="EQ21" s="232">
        <f>IFERROR(INDEX(RTO1CF,$EL21,'ANVA-MDS'!EE$7),0)</f>
        <v>0</v>
      </c>
      <c r="ER21" s="232">
        <f t="shared" si="58"/>
        <v>0</v>
      </c>
      <c r="ES21" s="232">
        <f t="shared" si="59"/>
        <v>0</v>
      </c>
      <c r="ET21" s="228"/>
      <c r="EU21" s="228" t="s">
        <v>89</v>
      </c>
      <c r="EV21" s="227" t="str">
        <f t="array" ref="EV21">IF(ER58=0,"sd",SUM(IF(EN8:EQ57&gt;1,(EN8:EQ57)^2))-EV13)</f>
        <v>sd</v>
      </c>
      <c r="EW21" s="230"/>
      <c r="EX21" s="232">
        <f t="shared" si="60"/>
        <v>0</v>
      </c>
      <c r="EY21" s="234" t="s">
        <v>111</v>
      </c>
      <c r="EZ21" s="267" t="str">
        <f>IF(EZ27=0,"sd",IF(EF58=0,0,1)+IF(ER58=0,0,1))</f>
        <v>sd</v>
      </c>
    </row>
    <row r="22" spans="1:156" ht="12.75" customHeight="1" x14ac:dyDescent="0.25">
      <c r="A22" s="145" t="s">
        <v>141</v>
      </c>
      <c r="J22" s="100">
        <v>14</v>
      </c>
      <c r="K22" s="246">
        <f t="shared" si="61"/>
        <v>0</v>
      </c>
      <c r="L22" s="247">
        <f t="shared" si="62"/>
        <v>3.6000000000000002E-4</v>
      </c>
      <c r="M22" s="269" t="str">
        <f t="shared" si="79"/>
        <v>ns</v>
      </c>
      <c r="N22" s="269" t="str">
        <f t="shared" si="79"/>
        <v>ns</v>
      </c>
      <c r="O22" s="269" t="str">
        <f t="shared" si="79"/>
        <v>ns</v>
      </c>
      <c r="P22" s="269" t="str">
        <f t="shared" si="79"/>
        <v>ns</v>
      </c>
      <c r="Q22" s="269" t="str">
        <f t="shared" si="79"/>
        <v>ns</v>
      </c>
      <c r="R22" s="269" t="str">
        <f t="shared" si="79"/>
        <v>ns</v>
      </c>
      <c r="S22" s="269" t="str">
        <f t="shared" si="79"/>
        <v>ns</v>
      </c>
      <c r="T22" s="269" t="str">
        <f t="shared" si="79"/>
        <v>ns</v>
      </c>
      <c r="U22" s="269" t="str">
        <f t="shared" si="79"/>
        <v>ns</v>
      </c>
      <c r="V22" s="269" t="str">
        <f t="shared" si="79"/>
        <v>ns</v>
      </c>
      <c r="W22" s="269" t="str">
        <f t="shared" si="80"/>
        <v>ns</v>
      </c>
      <c r="X22" s="269" t="str">
        <f t="shared" si="80"/>
        <v>ns</v>
      </c>
      <c r="Y22" s="269" t="str">
        <f t="shared" si="80"/>
        <v>ns</v>
      </c>
      <c r="Z22" s="269" t="str">
        <f t="shared" si="80"/>
        <v>ns</v>
      </c>
      <c r="AA22" s="269" t="str">
        <f t="shared" si="80"/>
        <v/>
      </c>
      <c r="AB22" s="269" t="str">
        <f t="shared" si="80"/>
        <v/>
      </c>
      <c r="AC22" s="269" t="str">
        <f t="shared" si="80"/>
        <v/>
      </c>
      <c r="AD22" s="269" t="str">
        <f t="shared" si="80"/>
        <v/>
      </c>
      <c r="AE22" s="269" t="str">
        <f t="shared" si="80"/>
        <v/>
      </c>
      <c r="AF22" s="269" t="str">
        <f t="shared" si="80"/>
        <v/>
      </c>
      <c r="AG22" s="269" t="str">
        <f t="shared" si="81"/>
        <v/>
      </c>
      <c r="AH22" s="269" t="str">
        <f t="shared" si="81"/>
        <v/>
      </c>
      <c r="AI22" s="269" t="str">
        <f t="shared" si="81"/>
        <v/>
      </c>
      <c r="AJ22" s="269" t="str">
        <f t="shared" si="81"/>
        <v/>
      </c>
      <c r="AK22" s="269" t="str">
        <f t="shared" si="81"/>
        <v/>
      </c>
      <c r="AL22" s="269" t="str">
        <f t="shared" si="81"/>
        <v/>
      </c>
      <c r="AM22" s="269" t="str">
        <f t="shared" si="81"/>
        <v/>
      </c>
      <c r="AN22" s="269" t="str">
        <f t="shared" si="81"/>
        <v/>
      </c>
      <c r="AO22" s="269" t="str">
        <f t="shared" si="81"/>
        <v/>
      </c>
      <c r="AP22" s="269" t="str">
        <f t="shared" si="81"/>
        <v/>
      </c>
      <c r="AQ22" s="269" t="str">
        <f t="shared" si="82"/>
        <v/>
      </c>
      <c r="AR22" s="269" t="str">
        <f t="shared" si="82"/>
        <v/>
      </c>
      <c r="AS22" s="269" t="str">
        <f t="shared" si="82"/>
        <v/>
      </c>
      <c r="AT22" s="269" t="str">
        <f t="shared" si="82"/>
        <v/>
      </c>
      <c r="AU22" s="269" t="str">
        <f t="shared" si="82"/>
        <v/>
      </c>
      <c r="AV22" s="269" t="str">
        <f t="shared" si="82"/>
        <v/>
      </c>
      <c r="AW22" s="269" t="str">
        <f t="shared" si="82"/>
        <v/>
      </c>
      <c r="AX22" s="269" t="str">
        <f t="shared" si="82"/>
        <v/>
      </c>
      <c r="AY22" s="269" t="str">
        <f t="shared" si="82"/>
        <v/>
      </c>
      <c r="AZ22" s="269" t="str">
        <f t="shared" si="82"/>
        <v/>
      </c>
      <c r="BA22" s="269" t="str">
        <f t="shared" si="83"/>
        <v/>
      </c>
      <c r="BB22" s="269" t="str">
        <f t="shared" si="83"/>
        <v/>
      </c>
      <c r="BC22" s="269" t="str">
        <f t="shared" si="83"/>
        <v/>
      </c>
      <c r="BD22" s="269" t="str">
        <f t="shared" si="83"/>
        <v/>
      </c>
      <c r="BE22" s="269" t="str">
        <f t="shared" si="83"/>
        <v/>
      </c>
      <c r="BF22" s="269" t="str">
        <f t="shared" si="83"/>
        <v/>
      </c>
      <c r="BG22" s="269" t="str">
        <f t="shared" si="83"/>
        <v/>
      </c>
      <c r="BH22" s="269" t="str">
        <f t="shared" si="83"/>
        <v/>
      </c>
      <c r="BI22" s="269" t="str">
        <f t="shared" si="83"/>
        <v/>
      </c>
      <c r="BJ22" s="269" t="str">
        <f t="shared" si="83"/>
        <v/>
      </c>
      <c r="BM22" s="145" t="s">
        <v>141</v>
      </c>
      <c r="BS22" s="67"/>
      <c r="BT22" s="67"/>
      <c r="BU22" s="106"/>
      <c r="BV22" s="100">
        <v>14</v>
      </c>
      <c r="BW22" s="246">
        <f t="shared" si="68"/>
        <v>0</v>
      </c>
      <c r="BX22" s="247">
        <f t="shared" si="69"/>
        <v>3.6000000000000002E-4</v>
      </c>
      <c r="BY22" s="245" t="str">
        <f t="shared" si="84"/>
        <v>ns</v>
      </c>
      <c r="BZ22" s="245" t="str">
        <f t="shared" si="84"/>
        <v>ns</v>
      </c>
      <c r="CA22" s="245" t="str">
        <f t="shared" si="84"/>
        <v>ns</v>
      </c>
      <c r="CB22" s="245" t="str">
        <f t="shared" si="84"/>
        <v>ns</v>
      </c>
      <c r="CC22" s="245" t="str">
        <f t="shared" si="84"/>
        <v>ns</v>
      </c>
      <c r="CD22" s="245" t="str">
        <f t="shared" si="84"/>
        <v>ns</v>
      </c>
      <c r="CE22" s="245" t="str">
        <f t="shared" si="84"/>
        <v>ns</v>
      </c>
      <c r="CF22" s="245" t="str">
        <f t="shared" si="84"/>
        <v>ns</v>
      </c>
      <c r="CG22" s="245" t="str">
        <f t="shared" si="84"/>
        <v>ns</v>
      </c>
      <c r="CH22" s="245" t="str">
        <f t="shared" si="84"/>
        <v>ns</v>
      </c>
      <c r="CI22" s="245" t="str">
        <f t="shared" si="85"/>
        <v>ns</v>
      </c>
      <c r="CJ22" s="245" t="str">
        <f t="shared" si="85"/>
        <v>ns</v>
      </c>
      <c r="CK22" s="245" t="str">
        <f t="shared" si="85"/>
        <v>ns</v>
      </c>
      <c r="CL22" s="245" t="str">
        <f t="shared" si="85"/>
        <v>ns</v>
      </c>
      <c r="CM22" s="245" t="str">
        <f t="shared" si="85"/>
        <v/>
      </c>
      <c r="CN22" s="245" t="str">
        <f t="shared" si="85"/>
        <v/>
      </c>
      <c r="CO22" s="245" t="str">
        <f t="shared" si="85"/>
        <v/>
      </c>
      <c r="CP22" s="245" t="str">
        <f t="shared" si="85"/>
        <v/>
      </c>
      <c r="CQ22" s="245" t="str">
        <f t="shared" si="85"/>
        <v/>
      </c>
      <c r="CR22" s="245" t="str">
        <f t="shared" si="85"/>
        <v/>
      </c>
      <c r="CS22" s="245" t="str">
        <f t="shared" si="86"/>
        <v/>
      </c>
      <c r="CT22" s="245" t="str">
        <f t="shared" si="86"/>
        <v/>
      </c>
      <c r="CU22" s="245" t="str">
        <f t="shared" si="86"/>
        <v/>
      </c>
      <c r="CV22" s="245" t="str">
        <f t="shared" si="86"/>
        <v/>
      </c>
      <c r="CW22" s="245" t="str">
        <f t="shared" si="86"/>
        <v/>
      </c>
      <c r="CX22" s="245" t="str">
        <f t="shared" si="86"/>
        <v/>
      </c>
      <c r="CY22" s="245" t="str">
        <f t="shared" si="86"/>
        <v/>
      </c>
      <c r="CZ22" s="245" t="str">
        <f t="shared" si="86"/>
        <v/>
      </c>
      <c r="DA22" s="245" t="str">
        <f t="shared" si="86"/>
        <v/>
      </c>
      <c r="DB22" s="245" t="str">
        <f t="shared" si="86"/>
        <v/>
      </c>
      <c r="DC22" s="245" t="str">
        <f t="shared" si="87"/>
        <v/>
      </c>
      <c r="DD22" s="245" t="str">
        <f t="shared" si="87"/>
        <v/>
      </c>
      <c r="DE22" s="245" t="str">
        <f t="shared" si="87"/>
        <v/>
      </c>
      <c r="DF22" s="245" t="str">
        <f t="shared" si="87"/>
        <v/>
      </c>
      <c r="DG22" s="245" t="str">
        <f t="shared" si="87"/>
        <v/>
      </c>
      <c r="DH22" s="245" t="str">
        <f t="shared" si="87"/>
        <v/>
      </c>
      <c r="DI22" s="245" t="str">
        <f t="shared" si="87"/>
        <v/>
      </c>
      <c r="DJ22" s="245" t="str">
        <f t="shared" si="87"/>
        <v/>
      </c>
      <c r="DK22" s="245" t="str">
        <f t="shared" si="87"/>
        <v/>
      </c>
      <c r="DL22" s="245" t="str">
        <f t="shared" si="87"/>
        <v/>
      </c>
      <c r="DM22" s="245" t="str">
        <f t="shared" si="88"/>
        <v/>
      </c>
      <c r="DN22" s="245" t="str">
        <f t="shared" si="88"/>
        <v/>
      </c>
      <c r="DO22" s="245" t="str">
        <f t="shared" si="88"/>
        <v/>
      </c>
      <c r="DP22" s="245" t="str">
        <f t="shared" si="88"/>
        <v/>
      </c>
      <c r="DQ22" s="245" t="str">
        <f t="shared" si="88"/>
        <v/>
      </c>
      <c r="DR22" s="245" t="str">
        <f t="shared" si="88"/>
        <v/>
      </c>
      <c r="DS22" s="245" t="str">
        <f t="shared" si="88"/>
        <v/>
      </c>
      <c r="DT22" s="245" t="str">
        <f t="shared" si="88"/>
        <v/>
      </c>
      <c r="DU22" s="245" t="str">
        <f t="shared" si="88"/>
        <v/>
      </c>
      <c r="DV22" s="245" t="str">
        <f t="shared" si="88"/>
        <v/>
      </c>
      <c r="DW22" s="204"/>
      <c r="DX22" s="204"/>
      <c r="DZ22" s="228">
        <f t="shared" si="75"/>
        <v>15</v>
      </c>
      <c r="EA22" s="231">
        <f t="shared" si="53"/>
        <v>0</v>
      </c>
      <c r="EB22" s="232">
        <f t="shared" si="54"/>
        <v>0</v>
      </c>
      <c r="EC22" s="232">
        <f t="shared" si="54"/>
        <v>0</v>
      </c>
      <c r="ED22" s="232">
        <f t="shared" si="54"/>
        <v>0</v>
      </c>
      <c r="EE22" s="232">
        <f t="shared" si="54"/>
        <v>0</v>
      </c>
      <c r="EF22" s="232">
        <f t="shared" si="55"/>
        <v>0</v>
      </c>
      <c r="EG22" s="232">
        <f t="shared" si="56"/>
        <v>0</v>
      </c>
      <c r="EH22" s="228"/>
      <c r="EI22" s="228" t="s">
        <v>93</v>
      </c>
      <c r="EJ22" s="227" t="str">
        <f>IF(EF58=0,"sd",EJ20/EJ16)</f>
        <v>sd</v>
      </c>
      <c r="EK22" s="230"/>
      <c r="EL22" s="228">
        <f t="shared" si="76"/>
        <v>15</v>
      </c>
      <c r="EM22" s="231">
        <f t="shared" si="57"/>
        <v>0</v>
      </c>
      <c r="EN22" s="232">
        <f>IFERROR(INDEX(RTO1CF,$EL22,'ANVA-MDS'!EB$7),0)</f>
        <v>0</v>
      </c>
      <c r="EO22" s="232">
        <f>IFERROR(INDEX(RTO1CF,$EL22,'ANVA-MDS'!EC$7),0)</f>
        <v>0</v>
      </c>
      <c r="EP22" s="232">
        <f>IFERROR(INDEX(RTO1CF,$EL22,'ANVA-MDS'!ED$7),0)</f>
        <v>0</v>
      </c>
      <c r="EQ22" s="232">
        <f>IFERROR(INDEX(RTO1CF,$EL22,'ANVA-MDS'!EE$7),0)</f>
        <v>0</v>
      </c>
      <c r="ER22" s="232">
        <f t="shared" si="58"/>
        <v>0</v>
      </c>
      <c r="ES22" s="232">
        <f t="shared" si="59"/>
        <v>0</v>
      </c>
      <c r="ET22" s="228"/>
      <c r="EU22" s="228" t="s">
        <v>93</v>
      </c>
      <c r="EV22" s="227" t="str">
        <f>IF(ER58=0,"sd",EV20/EV16)</f>
        <v>sd</v>
      </c>
      <c r="EW22" s="230"/>
      <c r="EX22" s="232">
        <f t="shared" si="60"/>
        <v>0</v>
      </c>
      <c r="EY22" s="234" t="s">
        <v>112</v>
      </c>
      <c r="EZ22" s="267" t="str">
        <f>IF(EZ27=0,"sd",EZ21-1)</f>
        <v>sd</v>
      </c>
    </row>
    <row r="23" spans="1:156" ht="12.75" customHeight="1" x14ac:dyDescent="0.25">
      <c r="B23" s="208" t="str">
        <f>'ANVA-MDS'!EJ27</f>
        <v>sd</v>
      </c>
      <c r="J23" s="100">
        <v>15</v>
      </c>
      <c r="K23" s="246">
        <f t="shared" si="61"/>
        <v>0</v>
      </c>
      <c r="L23" s="247">
        <f t="shared" si="62"/>
        <v>3.5000000000000005E-4</v>
      </c>
      <c r="M23" s="269" t="str">
        <f t="shared" si="79"/>
        <v>ns</v>
      </c>
      <c r="N23" s="269" t="str">
        <f t="shared" si="79"/>
        <v>ns</v>
      </c>
      <c r="O23" s="269" t="str">
        <f t="shared" si="79"/>
        <v>ns</v>
      </c>
      <c r="P23" s="269" t="str">
        <f t="shared" si="79"/>
        <v>ns</v>
      </c>
      <c r="Q23" s="269" t="str">
        <f t="shared" si="79"/>
        <v>ns</v>
      </c>
      <c r="R23" s="269" t="str">
        <f t="shared" si="79"/>
        <v>ns</v>
      </c>
      <c r="S23" s="269" t="str">
        <f t="shared" si="79"/>
        <v>ns</v>
      </c>
      <c r="T23" s="269" t="str">
        <f t="shared" si="79"/>
        <v>ns</v>
      </c>
      <c r="U23" s="269" t="str">
        <f t="shared" si="79"/>
        <v>ns</v>
      </c>
      <c r="V23" s="269" t="str">
        <f t="shared" si="79"/>
        <v>ns</v>
      </c>
      <c r="W23" s="269" t="str">
        <f t="shared" si="80"/>
        <v>ns</v>
      </c>
      <c r="X23" s="269" t="str">
        <f t="shared" si="80"/>
        <v>ns</v>
      </c>
      <c r="Y23" s="269" t="str">
        <f t="shared" si="80"/>
        <v>ns</v>
      </c>
      <c r="Z23" s="269" t="str">
        <f t="shared" si="80"/>
        <v>ns</v>
      </c>
      <c r="AA23" s="269" t="str">
        <f t="shared" si="80"/>
        <v>ns</v>
      </c>
      <c r="AB23" s="269" t="str">
        <f t="shared" si="80"/>
        <v/>
      </c>
      <c r="AC23" s="269" t="str">
        <f t="shared" si="80"/>
        <v/>
      </c>
      <c r="AD23" s="269" t="str">
        <f t="shared" si="80"/>
        <v/>
      </c>
      <c r="AE23" s="269" t="str">
        <f t="shared" si="80"/>
        <v/>
      </c>
      <c r="AF23" s="269" t="str">
        <f t="shared" si="80"/>
        <v/>
      </c>
      <c r="AG23" s="269" t="str">
        <f t="shared" si="81"/>
        <v/>
      </c>
      <c r="AH23" s="269" t="str">
        <f t="shared" si="81"/>
        <v/>
      </c>
      <c r="AI23" s="269" t="str">
        <f t="shared" si="81"/>
        <v/>
      </c>
      <c r="AJ23" s="269" t="str">
        <f t="shared" si="81"/>
        <v/>
      </c>
      <c r="AK23" s="269" t="str">
        <f t="shared" si="81"/>
        <v/>
      </c>
      <c r="AL23" s="269" t="str">
        <f t="shared" si="81"/>
        <v/>
      </c>
      <c r="AM23" s="269" t="str">
        <f t="shared" si="81"/>
        <v/>
      </c>
      <c r="AN23" s="269" t="str">
        <f t="shared" si="81"/>
        <v/>
      </c>
      <c r="AO23" s="269" t="str">
        <f t="shared" si="81"/>
        <v/>
      </c>
      <c r="AP23" s="269" t="str">
        <f t="shared" si="81"/>
        <v/>
      </c>
      <c r="AQ23" s="269" t="str">
        <f t="shared" si="82"/>
        <v/>
      </c>
      <c r="AR23" s="269" t="str">
        <f t="shared" si="82"/>
        <v/>
      </c>
      <c r="AS23" s="269" t="str">
        <f t="shared" si="82"/>
        <v/>
      </c>
      <c r="AT23" s="269" t="str">
        <f t="shared" si="82"/>
        <v/>
      </c>
      <c r="AU23" s="269" t="str">
        <f t="shared" si="82"/>
        <v/>
      </c>
      <c r="AV23" s="269" t="str">
        <f t="shared" si="82"/>
        <v/>
      </c>
      <c r="AW23" s="269" t="str">
        <f t="shared" si="82"/>
        <v/>
      </c>
      <c r="AX23" s="269" t="str">
        <f t="shared" si="82"/>
        <v/>
      </c>
      <c r="AY23" s="269" t="str">
        <f t="shared" si="82"/>
        <v/>
      </c>
      <c r="AZ23" s="269" t="str">
        <f t="shared" si="82"/>
        <v/>
      </c>
      <c r="BA23" s="269" t="str">
        <f t="shared" si="83"/>
        <v/>
      </c>
      <c r="BB23" s="269" t="str">
        <f t="shared" si="83"/>
        <v/>
      </c>
      <c r="BC23" s="269" t="str">
        <f t="shared" si="83"/>
        <v/>
      </c>
      <c r="BD23" s="269" t="str">
        <f t="shared" si="83"/>
        <v/>
      </c>
      <c r="BE23" s="269" t="str">
        <f t="shared" si="83"/>
        <v/>
      </c>
      <c r="BF23" s="269" t="str">
        <f t="shared" si="83"/>
        <v/>
      </c>
      <c r="BG23" s="269" t="str">
        <f t="shared" si="83"/>
        <v/>
      </c>
      <c r="BH23" s="269" t="str">
        <f t="shared" si="83"/>
        <v/>
      </c>
      <c r="BI23" s="269" t="str">
        <f t="shared" si="83"/>
        <v/>
      </c>
      <c r="BJ23" s="269" t="str">
        <f t="shared" si="83"/>
        <v/>
      </c>
      <c r="BM23" s="117"/>
      <c r="BN23" s="208" t="str">
        <f>'ANVA-MDS'!EV27</f>
        <v>sd</v>
      </c>
      <c r="BS23" s="67"/>
      <c r="BT23" s="67"/>
      <c r="BU23" s="106"/>
      <c r="BV23" s="100">
        <v>15</v>
      </c>
      <c r="BW23" s="246">
        <f t="shared" si="68"/>
        <v>0</v>
      </c>
      <c r="BX23" s="247">
        <f t="shared" si="69"/>
        <v>3.5000000000000005E-4</v>
      </c>
      <c r="BY23" s="245" t="str">
        <f t="shared" si="84"/>
        <v>ns</v>
      </c>
      <c r="BZ23" s="245" t="str">
        <f t="shared" si="84"/>
        <v>ns</v>
      </c>
      <c r="CA23" s="245" t="str">
        <f t="shared" si="84"/>
        <v>ns</v>
      </c>
      <c r="CB23" s="245" t="str">
        <f t="shared" si="84"/>
        <v>ns</v>
      </c>
      <c r="CC23" s="245" t="str">
        <f t="shared" si="84"/>
        <v>ns</v>
      </c>
      <c r="CD23" s="245" t="str">
        <f t="shared" si="84"/>
        <v>ns</v>
      </c>
      <c r="CE23" s="245" t="str">
        <f t="shared" si="84"/>
        <v>ns</v>
      </c>
      <c r="CF23" s="245" t="str">
        <f t="shared" si="84"/>
        <v>ns</v>
      </c>
      <c r="CG23" s="245" t="str">
        <f t="shared" si="84"/>
        <v>ns</v>
      </c>
      <c r="CH23" s="245" t="str">
        <f t="shared" si="84"/>
        <v>ns</v>
      </c>
      <c r="CI23" s="245" t="str">
        <f t="shared" si="85"/>
        <v>ns</v>
      </c>
      <c r="CJ23" s="245" t="str">
        <f t="shared" si="85"/>
        <v>ns</v>
      </c>
      <c r="CK23" s="245" t="str">
        <f t="shared" si="85"/>
        <v>ns</v>
      </c>
      <c r="CL23" s="245" t="str">
        <f t="shared" si="85"/>
        <v>ns</v>
      </c>
      <c r="CM23" s="245" t="str">
        <f t="shared" si="85"/>
        <v>ns</v>
      </c>
      <c r="CN23" s="245" t="str">
        <f t="shared" si="85"/>
        <v/>
      </c>
      <c r="CO23" s="245" t="str">
        <f t="shared" si="85"/>
        <v/>
      </c>
      <c r="CP23" s="245" t="str">
        <f t="shared" si="85"/>
        <v/>
      </c>
      <c r="CQ23" s="245" t="str">
        <f t="shared" si="85"/>
        <v/>
      </c>
      <c r="CR23" s="245" t="str">
        <f t="shared" si="85"/>
        <v/>
      </c>
      <c r="CS23" s="245" t="str">
        <f t="shared" si="86"/>
        <v/>
      </c>
      <c r="CT23" s="245" t="str">
        <f t="shared" si="86"/>
        <v/>
      </c>
      <c r="CU23" s="245" t="str">
        <f t="shared" si="86"/>
        <v/>
      </c>
      <c r="CV23" s="245" t="str">
        <f t="shared" si="86"/>
        <v/>
      </c>
      <c r="CW23" s="245" t="str">
        <f t="shared" si="86"/>
        <v/>
      </c>
      <c r="CX23" s="245" t="str">
        <f t="shared" si="86"/>
        <v/>
      </c>
      <c r="CY23" s="245" t="str">
        <f t="shared" si="86"/>
        <v/>
      </c>
      <c r="CZ23" s="245" t="str">
        <f t="shared" si="86"/>
        <v/>
      </c>
      <c r="DA23" s="245" t="str">
        <f t="shared" si="86"/>
        <v/>
      </c>
      <c r="DB23" s="245" t="str">
        <f t="shared" si="86"/>
        <v/>
      </c>
      <c r="DC23" s="245" t="str">
        <f t="shared" si="87"/>
        <v/>
      </c>
      <c r="DD23" s="245" t="str">
        <f t="shared" si="87"/>
        <v/>
      </c>
      <c r="DE23" s="245" t="str">
        <f t="shared" si="87"/>
        <v/>
      </c>
      <c r="DF23" s="245" t="str">
        <f t="shared" si="87"/>
        <v/>
      </c>
      <c r="DG23" s="245" t="str">
        <f t="shared" si="87"/>
        <v/>
      </c>
      <c r="DH23" s="245" t="str">
        <f t="shared" si="87"/>
        <v/>
      </c>
      <c r="DI23" s="245" t="str">
        <f t="shared" si="87"/>
        <v/>
      </c>
      <c r="DJ23" s="245" t="str">
        <f t="shared" si="87"/>
        <v/>
      </c>
      <c r="DK23" s="245" t="str">
        <f t="shared" si="87"/>
        <v/>
      </c>
      <c r="DL23" s="245" t="str">
        <f t="shared" si="87"/>
        <v/>
      </c>
      <c r="DM23" s="245" t="str">
        <f t="shared" si="88"/>
        <v/>
      </c>
      <c r="DN23" s="245" t="str">
        <f t="shared" si="88"/>
        <v/>
      </c>
      <c r="DO23" s="245" t="str">
        <f t="shared" si="88"/>
        <v/>
      </c>
      <c r="DP23" s="245" t="str">
        <f t="shared" si="88"/>
        <v/>
      </c>
      <c r="DQ23" s="245" t="str">
        <f t="shared" si="88"/>
        <v/>
      </c>
      <c r="DR23" s="245" t="str">
        <f t="shared" si="88"/>
        <v/>
      </c>
      <c r="DS23" s="245" t="str">
        <f t="shared" si="88"/>
        <v/>
      </c>
      <c r="DT23" s="245" t="str">
        <f t="shared" si="88"/>
        <v/>
      </c>
      <c r="DU23" s="245" t="str">
        <f t="shared" si="88"/>
        <v/>
      </c>
      <c r="DV23" s="245" t="str">
        <f t="shared" si="88"/>
        <v/>
      </c>
      <c r="DW23" s="204"/>
      <c r="DX23" s="204"/>
      <c r="DZ23" s="228">
        <f t="shared" si="75"/>
        <v>16</v>
      </c>
      <c r="EA23" s="231">
        <f t="shared" si="53"/>
        <v>0</v>
      </c>
      <c r="EB23" s="232">
        <f t="shared" si="54"/>
        <v>0</v>
      </c>
      <c r="EC23" s="232">
        <f t="shared" si="54"/>
        <v>0</v>
      </c>
      <c r="ED23" s="232">
        <f t="shared" si="54"/>
        <v>0</v>
      </c>
      <c r="EE23" s="232">
        <f t="shared" si="54"/>
        <v>0</v>
      </c>
      <c r="EF23" s="232">
        <f t="shared" si="55"/>
        <v>0</v>
      </c>
      <c r="EG23" s="232">
        <f t="shared" si="56"/>
        <v>0</v>
      </c>
      <c r="EH23" s="228"/>
      <c r="EI23" s="228" t="s">
        <v>94</v>
      </c>
      <c r="EJ23" s="239" t="str">
        <f>IF(EF58=0,"sd",SQRT(EJ22)/EJ12)</f>
        <v>sd</v>
      </c>
      <c r="EK23" s="230"/>
      <c r="EL23" s="228">
        <f t="shared" si="76"/>
        <v>16</v>
      </c>
      <c r="EM23" s="231">
        <f t="shared" si="57"/>
        <v>0</v>
      </c>
      <c r="EN23" s="232">
        <f>IFERROR(INDEX(RTO1CF,$EL23,'ANVA-MDS'!EB$7),0)</f>
        <v>0</v>
      </c>
      <c r="EO23" s="232">
        <f>IFERROR(INDEX(RTO1CF,$EL23,'ANVA-MDS'!EC$7),0)</f>
        <v>0</v>
      </c>
      <c r="EP23" s="232">
        <f>IFERROR(INDEX(RTO1CF,$EL23,'ANVA-MDS'!ED$7),0)</f>
        <v>0</v>
      </c>
      <c r="EQ23" s="232">
        <f>IFERROR(INDEX(RTO1CF,$EL23,'ANVA-MDS'!EE$7),0)</f>
        <v>0</v>
      </c>
      <c r="ER23" s="232">
        <f t="shared" si="58"/>
        <v>0</v>
      </c>
      <c r="ES23" s="232">
        <f t="shared" si="59"/>
        <v>0</v>
      </c>
      <c r="ET23" s="228"/>
      <c r="EU23" s="228" t="s">
        <v>94</v>
      </c>
      <c r="EV23" s="239" t="str">
        <f>IF(ER58=0,"sd",SQRT(EV22)/EV12)</f>
        <v>sd</v>
      </c>
      <c r="EW23" s="230"/>
      <c r="EX23" s="232">
        <f t="shared" si="60"/>
        <v>0</v>
      </c>
      <c r="EY23" s="234" t="s">
        <v>116</v>
      </c>
      <c r="EZ23" s="267" t="str">
        <f>IF(EZ27=0,"sd",EZ22*EZ14)</f>
        <v>sd</v>
      </c>
    </row>
    <row r="24" spans="1:156" ht="12.75" customHeight="1" x14ac:dyDescent="0.25">
      <c r="A24" s="117"/>
      <c r="J24" s="100">
        <v>16</v>
      </c>
      <c r="K24" s="246">
        <f t="shared" si="61"/>
        <v>0</v>
      </c>
      <c r="L24" s="247">
        <f t="shared" si="62"/>
        <v>3.4000000000000002E-4</v>
      </c>
      <c r="M24" s="269" t="str">
        <f t="shared" si="79"/>
        <v>ns</v>
      </c>
      <c r="N24" s="269" t="str">
        <f t="shared" si="79"/>
        <v>ns</v>
      </c>
      <c r="O24" s="269" t="str">
        <f t="shared" si="79"/>
        <v>ns</v>
      </c>
      <c r="P24" s="269" t="str">
        <f t="shared" si="79"/>
        <v>ns</v>
      </c>
      <c r="Q24" s="269" t="str">
        <f t="shared" si="79"/>
        <v>ns</v>
      </c>
      <c r="R24" s="269" t="str">
        <f t="shared" si="79"/>
        <v>ns</v>
      </c>
      <c r="S24" s="269" t="str">
        <f t="shared" si="79"/>
        <v>ns</v>
      </c>
      <c r="T24" s="269" t="str">
        <f t="shared" si="79"/>
        <v>ns</v>
      </c>
      <c r="U24" s="269" t="str">
        <f t="shared" si="79"/>
        <v>ns</v>
      </c>
      <c r="V24" s="269" t="str">
        <f t="shared" si="79"/>
        <v>ns</v>
      </c>
      <c r="W24" s="269" t="str">
        <f t="shared" si="80"/>
        <v>ns</v>
      </c>
      <c r="X24" s="269" t="str">
        <f t="shared" si="80"/>
        <v>ns</v>
      </c>
      <c r="Y24" s="269" t="str">
        <f t="shared" si="80"/>
        <v>ns</v>
      </c>
      <c r="Z24" s="269" t="str">
        <f t="shared" si="80"/>
        <v>ns</v>
      </c>
      <c r="AA24" s="269" t="str">
        <f t="shared" si="80"/>
        <v>ns</v>
      </c>
      <c r="AB24" s="269" t="str">
        <f t="shared" si="80"/>
        <v>ns</v>
      </c>
      <c r="AC24" s="269" t="str">
        <f t="shared" si="80"/>
        <v/>
      </c>
      <c r="AD24" s="269" t="str">
        <f t="shared" si="80"/>
        <v/>
      </c>
      <c r="AE24" s="269" t="str">
        <f t="shared" si="80"/>
        <v/>
      </c>
      <c r="AF24" s="269" t="str">
        <f t="shared" si="80"/>
        <v/>
      </c>
      <c r="AG24" s="269" t="str">
        <f t="shared" si="81"/>
        <v/>
      </c>
      <c r="AH24" s="269" t="str">
        <f t="shared" si="81"/>
        <v/>
      </c>
      <c r="AI24" s="269" t="str">
        <f t="shared" si="81"/>
        <v/>
      </c>
      <c r="AJ24" s="269" t="str">
        <f t="shared" si="81"/>
        <v/>
      </c>
      <c r="AK24" s="269" t="str">
        <f t="shared" si="81"/>
        <v/>
      </c>
      <c r="AL24" s="269" t="str">
        <f t="shared" si="81"/>
        <v/>
      </c>
      <c r="AM24" s="269" t="str">
        <f t="shared" si="81"/>
        <v/>
      </c>
      <c r="AN24" s="269" t="str">
        <f t="shared" si="81"/>
        <v/>
      </c>
      <c r="AO24" s="269" t="str">
        <f t="shared" si="81"/>
        <v/>
      </c>
      <c r="AP24" s="269" t="str">
        <f t="shared" si="81"/>
        <v/>
      </c>
      <c r="AQ24" s="269" t="str">
        <f t="shared" si="82"/>
        <v/>
      </c>
      <c r="AR24" s="269" t="str">
        <f t="shared" si="82"/>
        <v/>
      </c>
      <c r="AS24" s="269" t="str">
        <f t="shared" si="82"/>
        <v/>
      </c>
      <c r="AT24" s="269" t="str">
        <f t="shared" si="82"/>
        <v/>
      </c>
      <c r="AU24" s="269" t="str">
        <f t="shared" si="82"/>
        <v/>
      </c>
      <c r="AV24" s="269" t="str">
        <f t="shared" si="82"/>
        <v/>
      </c>
      <c r="AW24" s="269" t="str">
        <f t="shared" si="82"/>
        <v/>
      </c>
      <c r="AX24" s="269" t="str">
        <f t="shared" si="82"/>
        <v/>
      </c>
      <c r="AY24" s="269" t="str">
        <f t="shared" si="82"/>
        <v/>
      </c>
      <c r="AZ24" s="269" t="str">
        <f t="shared" si="82"/>
        <v/>
      </c>
      <c r="BA24" s="269" t="str">
        <f t="shared" si="83"/>
        <v/>
      </c>
      <c r="BB24" s="269" t="str">
        <f t="shared" si="83"/>
        <v/>
      </c>
      <c r="BC24" s="269" t="str">
        <f t="shared" si="83"/>
        <v/>
      </c>
      <c r="BD24" s="269" t="str">
        <f t="shared" si="83"/>
        <v/>
      </c>
      <c r="BE24" s="269" t="str">
        <f t="shared" si="83"/>
        <v/>
      </c>
      <c r="BF24" s="269" t="str">
        <f t="shared" si="83"/>
        <v/>
      </c>
      <c r="BG24" s="269" t="str">
        <f t="shared" si="83"/>
        <v/>
      </c>
      <c r="BH24" s="269" t="str">
        <f t="shared" si="83"/>
        <v/>
      </c>
      <c r="BI24" s="269" t="str">
        <f t="shared" si="83"/>
        <v/>
      </c>
      <c r="BJ24" s="269" t="str">
        <f t="shared" si="83"/>
        <v/>
      </c>
      <c r="BM24" s="117"/>
      <c r="BS24" s="67"/>
      <c r="BT24" s="67"/>
      <c r="BU24" s="106"/>
      <c r="BV24" s="100">
        <v>16</v>
      </c>
      <c r="BW24" s="246">
        <f t="shared" si="68"/>
        <v>0</v>
      </c>
      <c r="BX24" s="247">
        <f t="shared" si="69"/>
        <v>3.4000000000000002E-4</v>
      </c>
      <c r="BY24" s="245" t="str">
        <f t="shared" si="84"/>
        <v>ns</v>
      </c>
      <c r="BZ24" s="245" t="str">
        <f t="shared" si="84"/>
        <v>ns</v>
      </c>
      <c r="CA24" s="245" t="str">
        <f t="shared" si="84"/>
        <v>ns</v>
      </c>
      <c r="CB24" s="245" t="str">
        <f t="shared" si="84"/>
        <v>ns</v>
      </c>
      <c r="CC24" s="245" t="str">
        <f t="shared" si="84"/>
        <v>ns</v>
      </c>
      <c r="CD24" s="245" t="str">
        <f t="shared" si="84"/>
        <v>ns</v>
      </c>
      <c r="CE24" s="245" t="str">
        <f t="shared" si="84"/>
        <v>ns</v>
      </c>
      <c r="CF24" s="245" t="str">
        <f t="shared" si="84"/>
        <v>ns</v>
      </c>
      <c r="CG24" s="245" t="str">
        <f t="shared" si="84"/>
        <v>ns</v>
      </c>
      <c r="CH24" s="245" t="str">
        <f t="shared" si="84"/>
        <v>ns</v>
      </c>
      <c r="CI24" s="245" t="str">
        <f t="shared" si="85"/>
        <v>ns</v>
      </c>
      <c r="CJ24" s="245" t="str">
        <f t="shared" si="85"/>
        <v>ns</v>
      </c>
      <c r="CK24" s="245" t="str">
        <f t="shared" si="85"/>
        <v>ns</v>
      </c>
      <c r="CL24" s="245" t="str">
        <f t="shared" si="85"/>
        <v>ns</v>
      </c>
      <c r="CM24" s="245" t="str">
        <f t="shared" si="85"/>
        <v>ns</v>
      </c>
      <c r="CN24" s="245" t="str">
        <f t="shared" si="85"/>
        <v>ns</v>
      </c>
      <c r="CO24" s="245" t="str">
        <f t="shared" si="85"/>
        <v/>
      </c>
      <c r="CP24" s="245" t="str">
        <f t="shared" si="85"/>
        <v/>
      </c>
      <c r="CQ24" s="245" t="str">
        <f t="shared" si="85"/>
        <v/>
      </c>
      <c r="CR24" s="245" t="str">
        <f t="shared" si="85"/>
        <v/>
      </c>
      <c r="CS24" s="245" t="str">
        <f t="shared" si="86"/>
        <v/>
      </c>
      <c r="CT24" s="245" t="str">
        <f t="shared" si="86"/>
        <v/>
      </c>
      <c r="CU24" s="245" t="str">
        <f t="shared" si="86"/>
        <v/>
      </c>
      <c r="CV24" s="245" t="str">
        <f t="shared" si="86"/>
        <v/>
      </c>
      <c r="CW24" s="245" t="str">
        <f t="shared" si="86"/>
        <v/>
      </c>
      <c r="CX24" s="245" t="str">
        <f t="shared" si="86"/>
        <v/>
      </c>
      <c r="CY24" s="245" t="str">
        <f t="shared" si="86"/>
        <v/>
      </c>
      <c r="CZ24" s="245" t="str">
        <f t="shared" si="86"/>
        <v/>
      </c>
      <c r="DA24" s="245" t="str">
        <f t="shared" si="86"/>
        <v/>
      </c>
      <c r="DB24" s="245" t="str">
        <f t="shared" si="86"/>
        <v/>
      </c>
      <c r="DC24" s="245" t="str">
        <f t="shared" si="87"/>
        <v/>
      </c>
      <c r="DD24" s="245" t="str">
        <f t="shared" si="87"/>
        <v/>
      </c>
      <c r="DE24" s="245" t="str">
        <f t="shared" si="87"/>
        <v/>
      </c>
      <c r="DF24" s="245" t="str">
        <f t="shared" si="87"/>
        <v/>
      </c>
      <c r="DG24" s="245" t="str">
        <f t="shared" si="87"/>
        <v/>
      </c>
      <c r="DH24" s="245" t="str">
        <f t="shared" si="87"/>
        <v/>
      </c>
      <c r="DI24" s="245" t="str">
        <f t="shared" si="87"/>
        <v/>
      </c>
      <c r="DJ24" s="245" t="str">
        <f t="shared" si="87"/>
        <v/>
      </c>
      <c r="DK24" s="245" t="str">
        <f t="shared" si="87"/>
        <v/>
      </c>
      <c r="DL24" s="245" t="str">
        <f t="shared" si="87"/>
        <v/>
      </c>
      <c r="DM24" s="245" t="str">
        <f t="shared" si="88"/>
        <v/>
      </c>
      <c r="DN24" s="245" t="str">
        <f t="shared" si="88"/>
        <v/>
      </c>
      <c r="DO24" s="245" t="str">
        <f t="shared" si="88"/>
        <v/>
      </c>
      <c r="DP24" s="245" t="str">
        <f t="shared" si="88"/>
        <v/>
      </c>
      <c r="DQ24" s="245" t="str">
        <f t="shared" si="88"/>
        <v/>
      </c>
      <c r="DR24" s="245" t="str">
        <f t="shared" si="88"/>
        <v/>
      </c>
      <c r="DS24" s="245" t="str">
        <f t="shared" si="88"/>
        <v/>
      </c>
      <c r="DT24" s="245" t="str">
        <f t="shared" si="88"/>
        <v/>
      </c>
      <c r="DU24" s="245" t="str">
        <f t="shared" si="88"/>
        <v/>
      </c>
      <c r="DV24" s="245" t="str">
        <f t="shared" si="88"/>
        <v/>
      </c>
      <c r="DW24" s="204"/>
      <c r="DX24" s="204"/>
      <c r="DZ24" s="228">
        <f t="shared" si="75"/>
        <v>17</v>
      </c>
      <c r="EA24" s="231">
        <f t="shared" si="53"/>
        <v>0</v>
      </c>
      <c r="EB24" s="232">
        <f t="shared" si="54"/>
        <v>0</v>
      </c>
      <c r="EC24" s="232">
        <f t="shared" si="54"/>
        <v>0</v>
      </c>
      <c r="ED24" s="232">
        <f t="shared" si="54"/>
        <v>0</v>
      </c>
      <c r="EE24" s="232">
        <f t="shared" si="54"/>
        <v>0</v>
      </c>
      <c r="EF24" s="232">
        <f t="shared" si="55"/>
        <v>0</v>
      </c>
      <c r="EG24" s="232">
        <f t="shared" si="56"/>
        <v>0</v>
      </c>
      <c r="EH24" s="228"/>
      <c r="EI24" s="228" t="s">
        <v>95</v>
      </c>
      <c r="EJ24" s="227" t="str">
        <f>IF(EF58=0,"sd",SQRT(EJ22/EJ9))</f>
        <v>sd</v>
      </c>
      <c r="EK24" s="230"/>
      <c r="EL24" s="228">
        <f t="shared" si="76"/>
        <v>17</v>
      </c>
      <c r="EM24" s="231">
        <f t="shared" si="57"/>
        <v>0</v>
      </c>
      <c r="EN24" s="232">
        <f>IFERROR(INDEX(RTO1CF,$EL24,'ANVA-MDS'!EB$7),0)</f>
        <v>0</v>
      </c>
      <c r="EO24" s="232">
        <f>IFERROR(INDEX(RTO1CF,$EL24,'ANVA-MDS'!EC$7),0)</f>
        <v>0</v>
      </c>
      <c r="EP24" s="232">
        <f>IFERROR(INDEX(RTO1CF,$EL24,'ANVA-MDS'!ED$7),0)</f>
        <v>0</v>
      </c>
      <c r="EQ24" s="232">
        <f>IFERROR(INDEX(RTO1CF,$EL24,'ANVA-MDS'!EE$7),0)</f>
        <v>0</v>
      </c>
      <c r="ER24" s="232">
        <f t="shared" si="58"/>
        <v>0</v>
      </c>
      <c r="ES24" s="232">
        <f t="shared" si="59"/>
        <v>0</v>
      </c>
      <c r="ET24" s="228"/>
      <c r="EU24" s="228" t="s">
        <v>95</v>
      </c>
      <c r="EV24" s="227" t="str">
        <f>IF(ER58=0,"sd",SQRT(EV22/EV9))</f>
        <v>sd</v>
      </c>
      <c r="EW24" s="230"/>
      <c r="EX24" s="232">
        <f t="shared" si="60"/>
        <v>0</v>
      </c>
      <c r="EY24" s="228" t="s">
        <v>210</v>
      </c>
      <c r="EZ24" s="267" t="str">
        <f>IF(EZ27=0,"sd",EZ14+EZ15+EZ16+EZ22+EZ23)</f>
        <v>sd</v>
      </c>
    </row>
    <row r="25" spans="1:156" ht="12.75" customHeight="1" x14ac:dyDescent="0.25">
      <c r="A25" s="117"/>
      <c r="J25" s="100">
        <v>17</v>
      </c>
      <c r="K25" s="246">
        <f t="shared" si="61"/>
        <v>0</v>
      </c>
      <c r="L25" s="247">
        <f t="shared" si="62"/>
        <v>3.3000000000000005E-4</v>
      </c>
      <c r="M25" s="269" t="str">
        <f t="shared" si="79"/>
        <v>ns</v>
      </c>
      <c r="N25" s="269" t="str">
        <f t="shared" si="79"/>
        <v>ns</v>
      </c>
      <c r="O25" s="269" t="str">
        <f t="shared" si="79"/>
        <v>ns</v>
      </c>
      <c r="P25" s="269" t="str">
        <f t="shared" si="79"/>
        <v>ns</v>
      </c>
      <c r="Q25" s="269" t="str">
        <f t="shared" si="79"/>
        <v>ns</v>
      </c>
      <c r="R25" s="269" t="str">
        <f t="shared" si="79"/>
        <v>ns</v>
      </c>
      <c r="S25" s="269" t="str">
        <f t="shared" si="79"/>
        <v>ns</v>
      </c>
      <c r="T25" s="269" t="str">
        <f t="shared" si="79"/>
        <v>ns</v>
      </c>
      <c r="U25" s="269" t="str">
        <f t="shared" si="79"/>
        <v>ns</v>
      </c>
      <c r="V25" s="269" t="str">
        <f t="shared" si="79"/>
        <v>ns</v>
      </c>
      <c r="W25" s="269" t="str">
        <f t="shared" si="80"/>
        <v>ns</v>
      </c>
      <c r="X25" s="269" t="str">
        <f t="shared" si="80"/>
        <v>ns</v>
      </c>
      <c r="Y25" s="269" t="str">
        <f t="shared" si="80"/>
        <v>ns</v>
      </c>
      <c r="Z25" s="269" t="str">
        <f t="shared" si="80"/>
        <v>ns</v>
      </c>
      <c r="AA25" s="269" t="str">
        <f t="shared" si="80"/>
        <v>ns</v>
      </c>
      <c r="AB25" s="269" t="str">
        <f t="shared" si="80"/>
        <v>ns</v>
      </c>
      <c r="AC25" s="269" t="str">
        <f t="shared" si="80"/>
        <v>ns</v>
      </c>
      <c r="AD25" s="269" t="str">
        <f t="shared" si="80"/>
        <v/>
      </c>
      <c r="AE25" s="269" t="str">
        <f t="shared" si="80"/>
        <v/>
      </c>
      <c r="AF25" s="269" t="str">
        <f t="shared" si="80"/>
        <v/>
      </c>
      <c r="AG25" s="269" t="str">
        <f t="shared" si="81"/>
        <v/>
      </c>
      <c r="AH25" s="269" t="str">
        <f t="shared" si="81"/>
        <v/>
      </c>
      <c r="AI25" s="269" t="str">
        <f t="shared" si="81"/>
        <v/>
      </c>
      <c r="AJ25" s="269" t="str">
        <f t="shared" si="81"/>
        <v/>
      </c>
      <c r="AK25" s="269" t="str">
        <f t="shared" si="81"/>
        <v/>
      </c>
      <c r="AL25" s="269" t="str">
        <f t="shared" si="81"/>
        <v/>
      </c>
      <c r="AM25" s="269" t="str">
        <f t="shared" si="81"/>
        <v/>
      </c>
      <c r="AN25" s="269" t="str">
        <f t="shared" si="81"/>
        <v/>
      </c>
      <c r="AO25" s="269" t="str">
        <f t="shared" si="81"/>
        <v/>
      </c>
      <c r="AP25" s="269" t="str">
        <f t="shared" si="81"/>
        <v/>
      </c>
      <c r="AQ25" s="269" t="str">
        <f t="shared" si="82"/>
        <v/>
      </c>
      <c r="AR25" s="269" t="str">
        <f t="shared" si="82"/>
        <v/>
      </c>
      <c r="AS25" s="269" t="str">
        <f t="shared" si="82"/>
        <v/>
      </c>
      <c r="AT25" s="269" t="str">
        <f t="shared" si="82"/>
        <v/>
      </c>
      <c r="AU25" s="269" t="str">
        <f t="shared" si="82"/>
        <v/>
      </c>
      <c r="AV25" s="269" t="str">
        <f t="shared" si="82"/>
        <v/>
      </c>
      <c r="AW25" s="269" t="str">
        <f t="shared" si="82"/>
        <v/>
      </c>
      <c r="AX25" s="269" t="str">
        <f t="shared" si="82"/>
        <v/>
      </c>
      <c r="AY25" s="269" t="str">
        <f t="shared" si="82"/>
        <v/>
      </c>
      <c r="AZ25" s="269" t="str">
        <f t="shared" si="82"/>
        <v/>
      </c>
      <c r="BA25" s="269" t="str">
        <f t="shared" si="83"/>
        <v/>
      </c>
      <c r="BB25" s="269" t="str">
        <f t="shared" si="83"/>
        <v/>
      </c>
      <c r="BC25" s="269" t="str">
        <f t="shared" si="83"/>
        <v/>
      </c>
      <c r="BD25" s="269" t="str">
        <f t="shared" si="83"/>
        <v/>
      </c>
      <c r="BE25" s="269" t="str">
        <f t="shared" si="83"/>
        <v/>
      </c>
      <c r="BF25" s="269" t="str">
        <f t="shared" si="83"/>
        <v/>
      </c>
      <c r="BG25" s="269" t="str">
        <f t="shared" si="83"/>
        <v/>
      </c>
      <c r="BH25" s="269" t="str">
        <f t="shared" si="83"/>
        <v/>
      </c>
      <c r="BI25" s="269" t="str">
        <f t="shared" si="83"/>
        <v/>
      </c>
      <c r="BJ25" s="269" t="str">
        <f t="shared" si="83"/>
        <v/>
      </c>
      <c r="BM25" s="117"/>
      <c r="BS25" s="67"/>
      <c r="BT25" s="67"/>
      <c r="BU25" s="106"/>
      <c r="BV25" s="100">
        <v>17</v>
      </c>
      <c r="BW25" s="246">
        <f t="shared" si="68"/>
        <v>0</v>
      </c>
      <c r="BX25" s="247">
        <f t="shared" si="69"/>
        <v>3.3000000000000005E-4</v>
      </c>
      <c r="BY25" s="245" t="str">
        <f t="shared" si="84"/>
        <v>ns</v>
      </c>
      <c r="BZ25" s="245" t="str">
        <f t="shared" si="84"/>
        <v>ns</v>
      </c>
      <c r="CA25" s="245" t="str">
        <f t="shared" si="84"/>
        <v>ns</v>
      </c>
      <c r="CB25" s="245" t="str">
        <f t="shared" si="84"/>
        <v>ns</v>
      </c>
      <c r="CC25" s="245" t="str">
        <f t="shared" si="84"/>
        <v>ns</v>
      </c>
      <c r="CD25" s="245" t="str">
        <f t="shared" si="84"/>
        <v>ns</v>
      </c>
      <c r="CE25" s="245" t="str">
        <f t="shared" si="84"/>
        <v>ns</v>
      </c>
      <c r="CF25" s="245" t="str">
        <f t="shared" si="84"/>
        <v>ns</v>
      </c>
      <c r="CG25" s="245" t="str">
        <f t="shared" si="84"/>
        <v>ns</v>
      </c>
      <c r="CH25" s="245" t="str">
        <f t="shared" si="84"/>
        <v>ns</v>
      </c>
      <c r="CI25" s="245" t="str">
        <f t="shared" si="85"/>
        <v>ns</v>
      </c>
      <c r="CJ25" s="245" t="str">
        <f t="shared" si="85"/>
        <v>ns</v>
      </c>
      <c r="CK25" s="245" t="str">
        <f t="shared" si="85"/>
        <v>ns</v>
      </c>
      <c r="CL25" s="245" t="str">
        <f t="shared" si="85"/>
        <v>ns</v>
      </c>
      <c r="CM25" s="245" t="str">
        <f t="shared" si="85"/>
        <v>ns</v>
      </c>
      <c r="CN25" s="245" t="str">
        <f t="shared" si="85"/>
        <v>ns</v>
      </c>
      <c r="CO25" s="245" t="str">
        <f t="shared" si="85"/>
        <v>ns</v>
      </c>
      <c r="CP25" s="245" t="str">
        <f t="shared" si="85"/>
        <v/>
      </c>
      <c r="CQ25" s="245" t="str">
        <f t="shared" si="85"/>
        <v/>
      </c>
      <c r="CR25" s="245" t="str">
        <f t="shared" si="85"/>
        <v/>
      </c>
      <c r="CS25" s="245" t="str">
        <f t="shared" si="86"/>
        <v/>
      </c>
      <c r="CT25" s="245" t="str">
        <f t="shared" si="86"/>
        <v/>
      </c>
      <c r="CU25" s="245" t="str">
        <f t="shared" si="86"/>
        <v/>
      </c>
      <c r="CV25" s="245" t="str">
        <f t="shared" si="86"/>
        <v/>
      </c>
      <c r="CW25" s="245" t="str">
        <f t="shared" si="86"/>
        <v/>
      </c>
      <c r="CX25" s="245" t="str">
        <f t="shared" si="86"/>
        <v/>
      </c>
      <c r="CY25" s="245" t="str">
        <f t="shared" si="86"/>
        <v/>
      </c>
      <c r="CZ25" s="245" t="str">
        <f t="shared" si="86"/>
        <v/>
      </c>
      <c r="DA25" s="245" t="str">
        <f t="shared" si="86"/>
        <v/>
      </c>
      <c r="DB25" s="245" t="str">
        <f t="shared" si="86"/>
        <v/>
      </c>
      <c r="DC25" s="245" t="str">
        <f t="shared" si="87"/>
        <v/>
      </c>
      <c r="DD25" s="245" t="str">
        <f t="shared" si="87"/>
        <v/>
      </c>
      <c r="DE25" s="245" t="str">
        <f t="shared" si="87"/>
        <v/>
      </c>
      <c r="DF25" s="245" t="str">
        <f t="shared" si="87"/>
        <v/>
      </c>
      <c r="DG25" s="245" t="str">
        <f t="shared" si="87"/>
        <v/>
      </c>
      <c r="DH25" s="245" t="str">
        <f t="shared" si="87"/>
        <v/>
      </c>
      <c r="DI25" s="245" t="str">
        <f t="shared" si="87"/>
        <v/>
      </c>
      <c r="DJ25" s="245" t="str">
        <f t="shared" si="87"/>
        <v/>
      </c>
      <c r="DK25" s="245" t="str">
        <f t="shared" si="87"/>
        <v/>
      </c>
      <c r="DL25" s="245" t="str">
        <f t="shared" si="87"/>
        <v/>
      </c>
      <c r="DM25" s="245" t="str">
        <f t="shared" si="88"/>
        <v/>
      </c>
      <c r="DN25" s="245" t="str">
        <f t="shared" si="88"/>
        <v/>
      </c>
      <c r="DO25" s="245" t="str">
        <f t="shared" si="88"/>
        <v/>
      </c>
      <c r="DP25" s="245" t="str">
        <f t="shared" si="88"/>
        <v/>
      </c>
      <c r="DQ25" s="245" t="str">
        <f t="shared" si="88"/>
        <v/>
      </c>
      <c r="DR25" s="245" t="str">
        <f t="shared" si="88"/>
        <v/>
      </c>
      <c r="DS25" s="245" t="str">
        <f t="shared" si="88"/>
        <v/>
      </c>
      <c r="DT25" s="245" t="str">
        <f t="shared" si="88"/>
        <v/>
      </c>
      <c r="DU25" s="245" t="str">
        <f t="shared" si="88"/>
        <v/>
      </c>
      <c r="DV25" s="245" t="str">
        <f t="shared" si="88"/>
        <v/>
      </c>
      <c r="DW25" s="204"/>
      <c r="DX25" s="204"/>
      <c r="DZ25" s="228">
        <f t="shared" si="75"/>
        <v>18</v>
      </c>
      <c r="EA25" s="231">
        <f t="shared" si="53"/>
        <v>0</v>
      </c>
      <c r="EB25" s="232">
        <f t="shared" si="54"/>
        <v>0</v>
      </c>
      <c r="EC25" s="232">
        <f t="shared" si="54"/>
        <v>0</v>
      </c>
      <c r="ED25" s="232">
        <f t="shared" si="54"/>
        <v>0</v>
      </c>
      <c r="EE25" s="232">
        <f t="shared" si="54"/>
        <v>0</v>
      </c>
      <c r="EF25" s="232">
        <f t="shared" si="55"/>
        <v>0</v>
      </c>
      <c r="EG25" s="232">
        <f t="shared" si="56"/>
        <v>0</v>
      </c>
      <c r="EH25" s="228"/>
      <c r="EI25" s="228" t="s">
        <v>96</v>
      </c>
      <c r="EJ25" s="227" t="str">
        <f>IF(EF58=0,"sd",EJ24*SQRT(2))</f>
        <v>sd</v>
      </c>
      <c r="EK25" s="230"/>
      <c r="EL25" s="228">
        <f t="shared" si="76"/>
        <v>18</v>
      </c>
      <c r="EM25" s="231">
        <f t="shared" si="57"/>
        <v>0</v>
      </c>
      <c r="EN25" s="232">
        <f>IFERROR(INDEX(RTO1CF,$EL25,'ANVA-MDS'!EB$7),0)</f>
        <v>0</v>
      </c>
      <c r="EO25" s="232">
        <f>IFERROR(INDEX(RTO1CF,$EL25,'ANVA-MDS'!EC$7),0)</f>
        <v>0</v>
      </c>
      <c r="EP25" s="232">
        <f>IFERROR(INDEX(RTO1CF,$EL25,'ANVA-MDS'!ED$7),0)</f>
        <v>0</v>
      </c>
      <c r="EQ25" s="232">
        <f>IFERROR(INDEX(RTO1CF,$EL25,'ANVA-MDS'!EE$7),0)</f>
        <v>0</v>
      </c>
      <c r="ER25" s="232">
        <f t="shared" si="58"/>
        <v>0</v>
      </c>
      <c r="ES25" s="232">
        <f t="shared" si="59"/>
        <v>0</v>
      </c>
      <c r="ET25" s="228"/>
      <c r="EU25" s="228" t="s">
        <v>96</v>
      </c>
      <c r="EV25" s="227" t="str">
        <f>IF(ER58=0,"sd",EV24*SQRT(2))</f>
        <v>sd</v>
      </c>
      <c r="EW25" s="230"/>
      <c r="EX25" s="232">
        <f t="shared" si="60"/>
        <v>0</v>
      </c>
      <c r="EY25" s="234" t="s">
        <v>113</v>
      </c>
      <c r="EZ25" s="267" t="str">
        <f>IF(EZ27=0,"sd",(EJ11^2+EV11^2)/(EZ8*EZ9)-EZ13)</f>
        <v>sd</v>
      </c>
    </row>
    <row r="26" spans="1:156" ht="12.75" customHeight="1" x14ac:dyDescent="0.25">
      <c r="A26" s="145" t="s">
        <v>301</v>
      </c>
      <c r="J26" s="100">
        <v>18</v>
      </c>
      <c r="K26" s="246">
        <f t="shared" si="61"/>
        <v>0</v>
      </c>
      <c r="L26" s="247">
        <f t="shared" si="62"/>
        <v>3.2000000000000003E-4</v>
      </c>
      <c r="M26" s="269" t="str">
        <f t="shared" si="79"/>
        <v>ns</v>
      </c>
      <c r="N26" s="269" t="str">
        <f t="shared" si="79"/>
        <v>ns</v>
      </c>
      <c r="O26" s="269" t="str">
        <f t="shared" si="79"/>
        <v>ns</v>
      </c>
      <c r="P26" s="269" t="str">
        <f t="shared" si="79"/>
        <v>ns</v>
      </c>
      <c r="Q26" s="269" t="str">
        <f t="shared" si="79"/>
        <v>ns</v>
      </c>
      <c r="R26" s="269" t="str">
        <f t="shared" si="79"/>
        <v>ns</v>
      </c>
      <c r="S26" s="269" t="str">
        <f t="shared" si="79"/>
        <v>ns</v>
      </c>
      <c r="T26" s="269" t="str">
        <f t="shared" si="79"/>
        <v>ns</v>
      </c>
      <c r="U26" s="269" t="str">
        <f t="shared" si="79"/>
        <v>ns</v>
      </c>
      <c r="V26" s="269" t="str">
        <f t="shared" si="79"/>
        <v>ns</v>
      </c>
      <c r="W26" s="269" t="str">
        <f t="shared" si="80"/>
        <v>ns</v>
      </c>
      <c r="X26" s="269" t="str">
        <f t="shared" si="80"/>
        <v>ns</v>
      </c>
      <c r="Y26" s="269" t="str">
        <f t="shared" si="80"/>
        <v>ns</v>
      </c>
      <c r="Z26" s="269" t="str">
        <f t="shared" si="80"/>
        <v>ns</v>
      </c>
      <c r="AA26" s="269" t="str">
        <f t="shared" si="80"/>
        <v>ns</v>
      </c>
      <c r="AB26" s="269" t="str">
        <f t="shared" si="80"/>
        <v>ns</v>
      </c>
      <c r="AC26" s="269" t="str">
        <f t="shared" si="80"/>
        <v>ns</v>
      </c>
      <c r="AD26" s="269" t="str">
        <f t="shared" si="80"/>
        <v>ns</v>
      </c>
      <c r="AE26" s="269" t="str">
        <f t="shared" si="80"/>
        <v/>
      </c>
      <c r="AF26" s="269" t="str">
        <f t="shared" si="80"/>
        <v/>
      </c>
      <c r="AG26" s="269" t="str">
        <f t="shared" si="81"/>
        <v/>
      </c>
      <c r="AH26" s="269" t="str">
        <f t="shared" si="81"/>
        <v/>
      </c>
      <c r="AI26" s="269" t="str">
        <f t="shared" si="81"/>
        <v/>
      </c>
      <c r="AJ26" s="269" t="str">
        <f t="shared" si="81"/>
        <v/>
      </c>
      <c r="AK26" s="269" t="str">
        <f t="shared" si="81"/>
        <v/>
      </c>
      <c r="AL26" s="269" t="str">
        <f t="shared" si="81"/>
        <v/>
      </c>
      <c r="AM26" s="269" t="str">
        <f t="shared" si="81"/>
        <v/>
      </c>
      <c r="AN26" s="269" t="str">
        <f t="shared" si="81"/>
        <v/>
      </c>
      <c r="AO26" s="269" t="str">
        <f t="shared" si="81"/>
        <v/>
      </c>
      <c r="AP26" s="269" t="str">
        <f t="shared" si="81"/>
        <v/>
      </c>
      <c r="AQ26" s="269" t="str">
        <f t="shared" si="82"/>
        <v/>
      </c>
      <c r="AR26" s="269" t="str">
        <f t="shared" si="82"/>
        <v/>
      </c>
      <c r="AS26" s="269" t="str">
        <f t="shared" si="82"/>
        <v/>
      </c>
      <c r="AT26" s="269" t="str">
        <f t="shared" si="82"/>
        <v/>
      </c>
      <c r="AU26" s="269" t="str">
        <f t="shared" si="82"/>
        <v/>
      </c>
      <c r="AV26" s="269" t="str">
        <f t="shared" si="82"/>
        <v/>
      </c>
      <c r="AW26" s="269" t="str">
        <f t="shared" si="82"/>
        <v/>
      </c>
      <c r="AX26" s="269" t="str">
        <f t="shared" si="82"/>
        <v/>
      </c>
      <c r="AY26" s="269" t="str">
        <f t="shared" si="82"/>
        <v/>
      </c>
      <c r="AZ26" s="269" t="str">
        <f t="shared" si="82"/>
        <v/>
      </c>
      <c r="BA26" s="269" t="str">
        <f t="shared" si="83"/>
        <v/>
      </c>
      <c r="BB26" s="269" t="str">
        <f t="shared" si="83"/>
        <v/>
      </c>
      <c r="BC26" s="269" t="str">
        <f t="shared" si="83"/>
        <v/>
      </c>
      <c r="BD26" s="269" t="str">
        <f t="shared" si="83"/>
        <v/>
      </c>
      <c r="BE26" s="269" t="str">
        <f t="shared" si="83"/>
        <v/>
      </c>
      <c r="BF26" s="269" t="str">
        <f t="shared" si="83"/>
        <v/>
      </c>
      <c r="BG26" s="269" t="str">
        <f t="shared" si="83"/>
        <v/>
      </c>
      <c r="BH26" s="269" t="str">
        <f t="shared" si="83"/>
        <v/>
      </c>
      <c r="BI26" s="269" t="str">
        <f t="shared" si="83"/>
        <v/>
      </c>
      <c r="BJ26" s="269" t="str">
        <f t="shared" si="83"/>
        <v/>
      </c>
      <c r="BM26" s="145" t="s">
        <v>301</v>
      </c>
      <c r="BS26" s="67"/>
      <c r="BT26" s="67"/>
      <c r="BU26" s="106"/>
      <c r="BV26" s="100">
        <v>18</v>
      </c>
      <c r="BW26" s="246">
        <f t="shared" si="68"/>
        <v>0</v>
      </c>
      <c r="BX26" s="247">
        <f t="shared" si="69"/>
        <v>3.2000000000000003E-4</v>
      </c>
      <c r="BY26" s="245" t="str">
        <f t="shared" si="84"/>
        <v>ns</v>
      </c>
      <c r="BZ26" s="245" t="str">
        <f t="shared" si="84"/>
        <v>ns</v>
      </c>
      <c r="CA26" s="245" t="str">
        <f t="shared" si="84"/>
        <v>ns</v>
      </c>
      <c r="CB26" s="245" t="str">
        <f t="shared" si="84"/>
        <v>ns</v>
      </c>
      <c r="CC26" s="245" t="str">
        <f t="shared" si="84"/>
        <v>ns</v>
      </c>
      <c r="CD26" s="245" t="str">
        <f t="shared" si="84"/>
        <v>ns</v>
      </c>
      <c r="CE26" s="245" t="str">
        <f t="shared" si="84"/>
        <v>ns</v>
      </c>
      <c r="CF26" s="245" t="str">
        <f t="shared" si="84"/>
        <v>ns</v>
      </c>
      <c r="CG26" s="245" t="str">
        <f t="shared" si="84"/>
        <v>ns</v>
      </c>
      <c r="CH26" s="245" t="str">
        <f t="shared" si="84"/>
        <v>ns</v>
      </c>
      <c r="CI26" s="245" t="str">
        <f t="shared" si="85"/>
        <v>ns</v>
      </c>
      <c r="CJ26" s="245" t="str">
        <f t="shared" si="85"/>
        <v>ns</v>
      </c>
      <c r="CK26" s="245" t="str">
        <f t="shared" si="85"/>
        <v>ns</v>
      </c>
      <c r="CL26" s="245" t="str">
        <f t="shared" si="85"/>
        <v>ns</v>
      </c>
      <c r="CM26" s="245" t="str">
        <f t="shared" si="85"/>
        <v>ns</v>
      </c>
      <c r="CN26" s="245" t="str">
        <f t="shared" si="85"/>
        <v>ns</v>
      </c>
      <c r="CO26" s="245" t="str">
        <f t="shared" si="85"/>
        <v>ns</v>
      </c>
      <c r="CP26" s="245" t="str">
        <f t="shared" si="85"/>
        <v>ns</v>
      </c>
      <c r="CQ26" s="245" t="str">
        <f t="shared" si="85"/>
        <v/>
      </c>
      <c r="CR26" s="245" t="str">
        <f t="shared" si="85"/>
        <v/>
      </c>
      <c r="CS26" s="245" t="str">
        <f t="shared" si="86"/>
        <v/>
      </c>
      <c r="CT26" s="245" t="str">
        <f t="shared" si="86"/>
        <v/>
      </c>
      <c r="CU26" s="245" t="str">
        <f t="shared" si="86"/>
        <v/>
      </c>
      <c r="CV26" s="245" t="str">
        <f t="shared" si="86"/>
        <v/>
      </c>
      <c r="CW26" s="245" t="str">
        <f t="shared" si="86"/>
        <v/>
      </c>
      <c r="CX26" s="245" t="str">
        <f t="shared" si="86"/>
        <v/>
      </c>
      <c r="CY26" s="245" t="str">
        <f t="shared" si="86"/>
        <v/>
      </c>
      <c r="CZ26" s="245" t="str">
        <f t="shared" si="86"/>
        <v/>
      </c>
      <c r="DA26" s="245" t="str">
        <f t="shared" si="86"/>
        <v/>
      </c>
      <c r="DB26" s="245" t="str">
        <f t="shared" si="86"/>
        <v/>
      </c>
      <c r="DC26" s="245" t="str">
        <f t="shared" si="87"/>
        <v/>
      </c>
      <c r="DD26" s="245" t="str">
        <f t="shared" si="87"/>
        <v/>
      </c>
      <c r="DE26" s="245" t="str">
        <f t="shared" si="87"/>
        <v/>
      </c>
      <c r="DF26" s="245" t="str">
        <f t="shared" si="87"/>
        <v/>
      </c>
      <c r="DG26" s="245" t="str">
        <f t="shared" si="87"/>
        <v/>
      </c>
      <c r="DH26" s="245" t="str">
        <f t="shared" si="87"/>
        <v/>
      </c>
      <c r="DI26" s="245" t="str">
        <f t="shared" si="87"/>
        <v/>
      </c>
      <c r="DJ26" s="245" t="str">
        <f t="shared" si="87"/>
        <v/>
      </c>
      <c r="DK26" s="245" t="str">
        <f t="shared" si="87"/>
        <v/>
      </c>
      <c r="DL26" s="245" t="str">
        <f t="shared" si="87"/>
        <v/>
      </c>
      <c r="DM26" s="245" t="str">
        <f t="shared" si="88"/>
        <v/>
      </c>
      <c r="DN26" s="245" t="str">
        <f t="shared" si="88"/>
        <v/>
      </c>
      <c r="DO26" s="245" t="str">
        <f t="shared" si="88"/>
        <v/>
      </c>
      <c r="DP26" s="245" t="str">
        <f t="shared" si="88"/>
        <v/>
      </c>
      <c r="DQ26" s="245" t="str">
        <f t="shared" si="88"/>
        <v/>
      </c>
      <c r="DR26" s="245" t="str">
        <f t="shared" si="88"/>
        <v/>
      </c>
      <c r="DS26" s="245" t="str">
        <f t="shared" si="88"/>
        <v/>
      </c>
      <c r="DT26" s="245" t="str">
        <f t="shared" si="88"/>
        <v/>
      </c>
      <c r="DU26" s="245" t="str">
        <f t="shared" si="88"/>
        <v/>
      </c>
      <c r="DV26" s="245" t="str">
        <f t="shared" si="88"/>
        <v/>
      </c>
      <c r="DW26" s="204"/>
      <c r="DX26" s="204"/>
      <c r="DZ26" s="228">
        <f t="shared" si="75"/>
        <v>19</v>
      </c>
      <c r="EA26" s="231">
        <f t="shared" si="53"/>
        <v>0</v>
      </c>
      <c r="EB26" s="232">
        <f t="shared" si="54"/>
        <v>0</v>
      </c>
      <c r="EC26" s="232">
        <f t="shared" si="54"/>
        <v>0</v>
      </c>
      <c r="ED26" s="232">
        <f t="shared" si="54"/>
        <v>0</v>
      </c>
      <c r="EE26" s="232">
        <f t="shared" si="54"/>
        <v>0</v>
      </c>
      <c r="EF26" s="232">
        <f t="shared" si="55"/>
        <v>0</v>
      </c>
      <c r="EG26" s="232">
        <f t="shared" si="56"/>
        <v>0</v>
      </c>
      <c r="EH26" s="228"/>
      <c r="EI26" s="228" t="s">
        <v>97</v>
      </c>
      <c r="EJ26" s="227" t="str">
        <f>IF(EF58=0,"sd",TINV(0.05,EJ16)*EJ25)</f>
        <v>sd</v>
      </c>
      <c r="EK26" s="230"/>
      <c r="EL26" s="228">
        <f t="shared" si="76"/>
        <v>19</v>
      </c>
      <c r="EM26" s="231">
        <f t="shared" si="57"/>
        <v>0</v>
      </c>
      <c r="EN26" s="232">
        <f>IFERROR(INDEX(RTO1CF,$EL26,'ANVA-MDS'!EB$7),0)</f>
        <v>0</v>
      </c>
      <c r="EO26" s="232">
        <f>IFERROR(INDEX(RTO1CF,$EL26,'ANVA-MDS'!EC$7),0)</f>
        <v>0</v>
      </c>
      <c r="EP26" s="232">
        <f>IFERROR(INDEX(RTO1CF,$EL26,'ANVA-MDS'!ED$7),0)</f>
        <v>0</v>
      </c>
      <c r="EQ26" s="232">
        <f>IFERROR(INDEX(RTO1CF,$EL26,'ANVA-MDS'!EE$7),0)</f>
        <v>0</v>
      </c>
      <c r="ER26" s="232">
        <f t="shared" si="58"/>
        <v>0</v>
      </c>
      <c r="ES26" s="232">
        <f t="shared" si="59"/>
        <v>0</v>
      </c>
      <c r="ET26" s="228"/>
      <c r="EU26" s="228" t="s">
        <v>97</v>
      </c>
      <c r="EV26" s="227" t="str">
        <f>IF(ER58=0,"sd",TINV(0.05,EV16)*EV25)</f>
        <v>sd</v>
      </c>
      <c r="EW26" s="230"/>
      <c r="EX26" s="232">
        <f t="shared" si="60"/>
        <v>0</v>
      </c>
      <c r="EY26" s="234" t="s">
        <v>115</v>
      </c>
      <c r="EZ26" s="267" t="str">
        <f t="array" ref="EZ26">IF(EZ27=0,"sd",(SUM(IF(EG8:EG57&gt;1,(EG8:EG57)^2))+SUM(IF(ES8:ES57&gt;1,(ES8:ES57)^2)))/EZ9-EZ17-EZ25-EZ13)</f>
        <v>sd</v>
      </c>
    </row>
    <row r="27" spans="1:156" ht="12.75" customHeight="1" x14ac:dyDescent="0.25">
      <c r="A27" s="117" t="s">
        <v>42</v>
      </c>
      <c r="J27" s="100">
        <v>19</v>
      </c>
      <c r="K27" s="246">
        <f t="shared" si="61"/>
        <v>0</v>
      </c>
      <c r="L27" s="247">
        <f t="shared" si="62"/>
        <v>3.1E-4</v>
      </c>
      <c r="M27" s="269" t="str">
        <f t="shared" si="79"/>
        <v>ns</v>
      </c>
      <c r="N27" s="269" t="str">
        <f t="shared" si="79"/>
        <v>ns</v>
      </c>
      <c r="O27" s="269" t="str">
        <f t="shared" si="79"/>
        <v>ns</v>
      </c>
      <c r="P27" s="269" t="str">
        <f t="shared" si="79"/>
        <v>ns</v>
      </c>
      <c r="Q27" s="269" t="str">
        <f t="shared" si="79"/>
        <v>ns</v>
      </c>
      <c r="R27" s="269" t="str">
        <f t="shared" si="79"/>
        <v>ns</v>
      </c>
      <c r="S27" s="269" t="str">
        <f t="shared" si="79"/>
        <v>ns</v>
      </c>
      <c r="T27" s="269" t="str">
        <f t="shared" si="79"/>
        <v>ns</v>
      </c>
      <c r="U27" s="269" t="str">
        <f t="shared" si="79"/>
        <v>ns</v>
      </c>
      <c r="V27" s="269" t="str">
        <f t="shared" si="79"/>
        <v>ns</v>
      </c>
      <c r="W27" s="269" t="str">
        <f t="shared" si="80"/>
        <v>ns</v>
      </c>
      <c r="X27" s="269" t="str">
        <f t="shared" si="80"/>
        <v>ns</v>
      </c>
      <c r="Y27" s="269" t="str">
        <f t="shared" si="80"/>
        <v>ns</v>
      </c>
      <c r="Z27" s="269" t="str">
        <f t="shared" si="80"/>
        <v>ns</v>
      </c>
      <c r="AA27" s="269" t="str">
        <f t="shared" si="80"/>
        <v>ns</v>
      </c>
      <c r="AB27" s="269" t="str">
        <f t="shared" si="80"/>
        <v>ns</v>
      </c>
      <c r="AC27" s="269" t="str">
        <f t="shared" si="80"/>
        <v>ns</v>
      </c>
      <c r="AD27" s="269" t="str">
        <f t="shared" si="80"/>
        <v>ns</v>
      </c>
      <c r="AE27" s="269" t="str">
        <f t="shared" si="80"/>
        <v>ns</v>
      </c>
      <c r="AF27" s="269" t="str">
        <f t="shared" si="80"/>
        <v/>
      </c>
      <c r="AG27" s="269" t="str">
        <f t="shared" si="81"/>
        <v/>
      </c>
      <c r="AH27" s="269" t="str">
        <f t="shared" si="81"/>
        <v/>
      </c>
      <c r="AI27" s="269" t="str">
        <f t="shared" si="81"/>
        <v/>
      </c>
      <c r="AJ27" s="269" t="str">
        <f t="shared" si="81"/>
        <v/>
      </c>
      <c r="AK27" s="269" t="str">
        <f t="shared" si="81"/>
        <v/>
      </c>
      <c r="AL27" s="269" t="str">
        <f t="shared" si="81"/>
        <v/>
      </c>
      <c r="AM27" s="269" t="str">
        <f t="shared" si="81"/>
        <v/>
      </c>
      <c r="AN27" s="269" t="str">
        <f t="shared" si="81"/>
        <v/>
      </c>
      <c r="AO27" s="269" t="str">
        <f t="shared" si="81"/>
        <v/>
      </c>
      <c r="AP27" s="269" t="str">
        <f t="shared" si="81"/>
        <v/>
      </c>
      <c r="AQ27" s="269" t="str">
        <f t="shared" si="82"/>
        <v/>
      </c>
      <c r="AR27" s="269" t="str">
        <f t="shared" si="82"/>
        <v/>
      </c>
      <c r="AS27" s="269" t="str">
        <f t="shared" si="82"/>
        <v/>
      </c>
      <c r="AT27" s="269" t="str">
        <f t="shared" si="82"/>
        <v/>
      </c>
      <c r="AU27" s="269" t="str">
        <f t="shared" si="82"/>
        <v/>
      </c>
      <c r="AV27" s="269" t="str">
        <f t="shared" si="82"/>
        <v/>
      </c>
      <c r="AW27" s="269" t="str">
        <f t="shared" si="82"/>
        <v/>
      </c>
      <c r="AX27" s="269" t="str">
        <f t="shared" si="82"/>
        <v/>
      </c>
      <c r="AY27" s="269" t="str">
        <f t="shared" si="82"/>
        <v/>
      </c>
      <c r="AZ27" s="269" t="str">
        <f t="shared" si="82"/>
        <v/>
      </c>
      <c r="BA27" s="269" t="str">
        <f t="shared" si="83"/>
        <v/>
      </c>
      <c r="BB27" s="269" t="str">
        <f t="shared" si="83"/>
        <v/>
      </c>
      <c r="BC27" s="269" t="str">
        <f t="shared" si="83"/>
        <v/>
      </c>
      <c r="BD27" s="269" t="str">
        <f t="shared" si="83"/>
        <v/>
      </c>
      <c r="BE27" s="269" t="str">
        <f t="shared" si="83"/>
        <v/>
      </c>
      <c r="BF27" s="269" t="str">
        <f t="shared" si="83"/>
        <v/>
      </c>
      <c r="BG27" s="269" t="str">
        <f t="shared" si="83"/>
        <v/>
      </c>
      <c r="BH27" s="269" t="str">
        <f t="shared" si="83"/>
        <v/>
      </c>
      <c r="BI27" s="269" t="str">
        <f t="shared" si="83"/>
        <v/>
      </c>
      <c r="BJ27" s="269" t="str">
        <f t="shared" si="83"/>
        <v/>
      </c>
      <c r="BM27" s="117" t="s">
        <v>42</v>
      </c>
      <c r="BS27" s="67"/>
      <c r="BT27" s="67"/>
      <c r="BU27" s="106"/>
      <c r="BV27" s="100">
        <v>19</v>
      </c>
      <c r="BW27" s="246">
        <f t="shared" si="68"/>
        <v>0</v>
      </c>
      <c r="BX27" s="247">
        <f t="shared" si="69"/>
        <v>3.1E-4</v>
      </c>
      <c r="BY27" s="245" t="str">
        <f t="shared" si="84"/>
        <v>ns</v>
      </c>
      <c r="BZ27" s="245" t="str">
        <f t="shared" si="84"/>
        <v>ns</v>
      </c>
      <c r="CA27" s="245" t="str">
        <f t="shared" si="84"/>
        <v>ns</v>
      </c>
      <c r="CB27" s="245" t="str">
        <f t="shared" si="84"/>
        <v>ns</v>
      </c>
      <c r="CC27" s="245" t="str">
        <f t="shared" si="84"/>
        <v>ns</v>
      </c>
      <c r="CD27" s="245" t="str">
        <f t="shared" si="84"/>
        <v>ns</v>
      </c>
      <c r="CE27" s="245" t="str">
        <f t="shared" si="84"/>
        <v>ns</v>
      </c>
      <c r="CF27" s="245" t="str">
        <f t="shared" si="84"/>
        <v>ns</v>
      </c>
      <c r="CG27" s="245" t="str">
        <f t="shared" si="84"/>
        <v>ns</v>
      </c>
      <c r="CH27" s="245" t="str">
        <f t="shared" si="84"/>
        <v>ns</v>
      </c>
      <c r="CI27" s="245" t="str">
        <f t="shared" si="85"/>
        <v>ns</v>
      </c>
      <c r="CJ27" s="245" t="str">
        <f t="shared" si="85"/>
        <v>ns</v>
      </c>
      <c r="CK27" s="245" t="str">
        <f t="shared" si="85"/>
        <v>ns</v>
      </c>
      <c r="CL27" s="245" t="str">
        <f t="shared" si="85"/>
        <v>ns</v>
      </c>
      <c r="CM27" s="245" t="str">
        <f t="shared" si="85"/>
        <v>ns</v>
      </c>
      <c r="CN27" s="245" t="str">
        <f t="shared" si="85"/>
        <v>ns</v>
      </c>
      <c r="CO27" s="245" t="str">
        <f t="shared" si="85"/>
        <v>ns</v>
      </c>
      <c r="CP27" s="245" t="str">
        <f t="shared" si="85"/>
        <v>ns</v>
      </c>
      <c r="CQ27" s="245" t="str">
        <f t="shared" si="85"/>
        <v>ns</v>
      </c>
      <c r="CR27" s="245" t="str">
        <f t="shared" si="85"/>
        <v/>
      </c>
      <c r="CS27" s="245" t="str">
        <f t="shared" si="86"/>
        <v/>
      </c>
      <c r="CT27" s="245" t="str">
        <f t="shared" si="86"/>
        <v/>
      </c>
      <c r="CU27" s="245" t="str">
        <f t="shared" si="86"/>
        <v/>
      </c>
      <c r="CV27" s="245" t="str">
        <f t="shared" si="86"/>
        <v/>
      </c>
      <c r="CW27" s="245" t="str">
        <f t="shared" si="86"/>
        <v/>
      </c>
      <c r="CX27" s="245" t="str">
        <f t="shared" si="86"/>
        <v/>
      </c>
      <c r="CY27" s="245" t="str">
        <f t="shared" si="86"/>
        <v/>
      </c>
      <c r="CZ27" s="245" t="str">
        <f t="shared" si="86"/>
        <v/>
      </c>
      <c r="DA27" s="245" t="str">
        <f t="shared" si="86"/>
        <v/>
      </c>
      <c r="DB27" s="245" t="str">
        <f t="shared" si="86"/>
        <v/>
      </c>
      <c r="DC27" s="245" t="str">
        <f t="shared" si="87"/>
        <v/>
      </c>
      <c r="DD27" s="245" t="str">
        <f t="shared" si="87"/>
        <v/>
      </c>
      <c r="DE27" s="245" t="str">
        <f t="shared" si="87"/>
        <v/>
      </c>
      <c r="DF27" s="245" t="str">
        <f t="shared" si="87"/>
        <v/>
      </c>
      <c r="DG27" s="245" t="str">
        <f t="shared" si="87"/>
        <v/>
      </c>
      <c r="DH27" s="245" t="str">
        <f t="shared" si="87"/>
        <v/>
      </c>
      <c r="DI27" s="245" t="str">
        <f t="shared" si="87"/>
        <v/>
      </c>
      <c r="DJ27" s="245" t="str">
        <f t="shared" si="87"/>
        <v/>
      </c>
      <c r="DK27" s="245" t="str">
        <f t="shared" si="87"/>
        <v/>
      </c>
      <c r="DL27" s="245" t="str">
        <f t="shared" si="87"/>
        <v/>
      </c>
      <c r="DM27" s="245" t="str">
        <f t="shared" si="88"/>
        <v/>
      </c>
      <c r="DN27" s="245" t="str">
        <f t="shared" si="88"/>
        <v/>
      </c>
      <c r="DO27" s="245" t="str">
        <f t="shared" si="88"/>
        <v/>
      </c>
      <c r="DP27" s="245" t="str">
        <f t="shared" si="88"/>
        <v/>
      </c>
      <c r="DQ27" s="245" t="str">
        <f t="shared" si="88"/>
        <v/>
      </c>
      <c r="DR27" s="245" t="str">
        <f t="shared" si="88"/>
        <v/>
      </c>
      <c r="DS27" s="245" t="str">
        <f t="shared" si="88"/>
        <v/>
      </c>
      <c r="DT27" s="245" t="str">
        <f t="shared" si="88"/>
        <v/>
      </c>
      <c r="DU27" s="245" t="str">
        <f t="shared" si="88"/>
        <v/>
      </c>
      <c r="DV27" s="245" t="str">
        <f t="shared" si="88"/>
        <v/>
      </c>
      <c r="DW27" s="204"/>
      <c r="DX27" s="204"/>
      <c r="DZ27" s="228">
        <f t="shared" si="75"/>
        <v>20</v>
      </c>
      <c r="EA27" s="231">
        <f t="shared" si="53"/>
        <v>0</v>
      </c>
      <c r="EB27" s="232">
        <f t="shared" si="54"/>
        <v>0</v>
      </c>
      <c r="EC27" s="232">
        <f t="shared" si="54"/>
        <v>0</v>
      </c>
      <c r="ED27" s="232">
        <f t="shared" si="54"/>
        <v>0</v>
      </c>
      <c r="EE27" s="232">
        <f t="shared" si="54"/>
        <v>0</v>
      </c>
      <c r="EF27" s="232">
        <f t="shared" si="55"/>
        <v>0</v>
      </c>
      <c r="EG27" s="232">
        <f t="shared" si="56"/>
        <v>0</v>
      </c>
      <c r="EH27" s="228"/>
      <c r="EI27" s="228" t="s">
        <v>100</v>
      </c>
      <c r="EJ27" s="227" t="str">
        <f>IF(EF58=0,"sd",EJ18/EJ21)</f>
        <v>sd</v>
      </c>
      <c r="EK27" s="230"/>
      <c r="EL27" s="228">
        <f t="shared" si="76"/>
        <v>20</v>
      </c>
      <c r="EM27" s="231">
        <f t="shared" si="57"/>
        <v>0</v>
      </c>
      <c r="EN27" s="232">
        <f>IFERROR(INDEX(RTO1CF,$EL27,'ANVA-MDS'!EB$7),0)</f>
        <v>0</v>
      </c>
      <c r="EO27" s="232">
        <f>IFERROR(INDEX(RTO1CF,$EL27,'ANVA-MDS'!EC$7),0)</f>
        <v>0</v>
      </c>
      <c r="EP27" s="232">
        <f>IFERROR(INDEX(RTO1CF,$EL27,'ANVA-MDS'!ED$7),0)</f>
        <v>0</v>
      </c>
      <c r="EQ27" s="232">
        <f>IFERROR(INDEX(RTO1CF,$EL27,'ANVA-MDS'!EE$7),0)</f>
        <v>0</v>
      </c>
      <c r="ER27" s="232">
        <f t="shared" si="58"/>
        <v>0</v>
      </c>
      <c r="ES27" s="232">
        <f t="shared" si="59"/>
        <v>0</v>
      </c>
      <c r="ET27" s="228"/>
      <c r="EU27" s="228" t="s">
        <v>100</v>
      </c>
      <c r="EV27" s="227" t="str">
        <f>IF(ER58=0,"sd",EV18/EV21)</f>
        <v>sd</v>
      </c>
      <c r="EW27" s="230"/>
      <c r="EX27" s="232">
        <f t="shared" si="60"/>
        <v>0</v>
      </c>
      <c r="EY27" s="230" t="s">
        <v>211</v>
      </c>
      <c r="EZ27" s="271">
        <f>IF(EF58=0,0,IF(ER58=0,0,1))</f>
        <v>0</v>
      </c>
    </row>
    <row r="28" spans="1:156" ht="12.75" customHeight="1" x14ac:dyDescent="0.25">
      <c r="A28" s="117"/>
      <c r="B28" s="208" t="str">
        <f>'ANVA-MDS'!EJ26</f>
        <v>sd</v>
      </c>
      <c r="J28" s="100">
        <v>20</v>
      </c>
      <c r="K28" s="246">
        <f t="shared" si="61"/>
        <v>0</v>
      </c>
      <c r="L28" s="247">
        <f t="shared" si="62"/>
        <v>3.0000000000000003E-4</v>
      </c>
      <c r="M28" s="269" t="str">
        <f t="shared" si="79"/>
        <v>ns</v>
      </c>
      <c r="N28" s="269" t="str">
        <f t="shared" si="79"/>
        <v>ns</v>
      </c>
      <c r="O28" s="269" t="str">
        <f t="shared" si="79"/>
        <v>ns</v>
      </c>
      <c r="P28" s="269" t="str">
        <f t="shared" si="79"/>
        <v>ns</v>
      </c>
      <c r="Q28" s="269" t="str">
        <f t="shared" si="79"/>
        <v>ns</v>
      </c>
      <c r="R28" s="269" t="str">
        <f t="shared" si="79"/>
        <v>ns</v>
      </c>
      <c r="S28" s="269" t="str">
        <f t="shared" si="79"/>
        <v>ns</v>
      </c>
      <c r="T28" s="269" t="str">
        <f t="shared" si="79"/>
        <v>ns</v>
      </c>
      <c r="U28" s="269" t="str">
        <f t="shared" si="79"/>
        <v>ns</v>
      </c>
      <c r="V28" s="269" t="str">
        <f t="shared" si="79"/>
        <v>ns</v>
      </c>
      <c r="W28" s="269" t="str">
        <f t="shared" si="80"/>
        <v>ns</v>
      </c>
      <c r="X28" s="269" t="str">
        <f t="shared" si="80"/>
        <v>ns</v>
      </c>
      <c r="Y28" s="269" t="str">
        <f t="shared" si="80"/>
        <v>ns</v>
      </c>
      <c r="Z28" s="269" t="str">
        <f t="shared" si="80"/>
        <v>ns</v>
      </c>
      <c r="AA28" s="269" t="str">
        <f t="shared" si="80"/>
        <v>ns</v>
      </c>
      <c r="AB28" s="269" t="str">
        <f t="shared" si="80"/>
        <v>ns</v>
      </c>
      <c r="AC28" s="269" t="str">
        <f t="shared" si="80"/>
        <v>ns</v>
      </c>
      <c r="AD28" s="269" t="str">
        <f t="shared" si="80"/>
        <v>ns</v>
      </c>
      <c r="AE28" s="269" t="str">
        <f t="shared" si="80"/>
        <v>ns</v>
      </c>
      <c r="AF28" s="269" t="str">
        <f t="shared" si="80"/>
        <v>ns</v>
      </c>
      <c r="AG28" s="269" t="str">
        <f t="shared" si="81"/>
        <v/>
      </c>
      <c r="AH28" s="269" t="str">
        <f t="shared" si="81"/>
        <v/>
      </c>
      <c r="AI28" s="269" t="str">
        <f t="shared" si="81"/>
        <v/>
      </c>
      <c r="AJ28" s="269" t="str">
        <f t="shared" si="81"/>
        <v/>
      </c>
      <c r="AK28" s="269" t="str">
        <f t="shared" si="81"/>
        <v/>
      </c>
      <c r="AL28" s="269" t="str">
        <f t="shared" si="81"/>
        <v/>
      </c>
      <c r="AM28" s="269" t="str">
        <f t="shared" si="81"/>
        <v/>
      </c>
      <c r="AN28" s="269" t="str">
        <f t="shared" si="81"/>
        <v/>
      </c>
      <c r="AO28" s="269" t="str">
        <f t="shared" si="81"/>
        <v/>
      </c>
      <c r="AP28" s="269" t="str">
        <f t="shared" si="81"/>
        <v/>
      </c>
      <c r="AQ28" s="269" t="str">
        <f t="shared" si="82"/>
        <v/>
      </c>
      <c r="AR28" s="269" t="str">
        <f t="shared" si="82"/>
        <v/>
      </c>
      <c r="AS28" s="269" t="str">
        <f t="shared" si="82"/>
        <v/>
      </c>
      <c r="AT28" s="269" t="str">
        <f t="shared" si="82"/>
        <v/>
      </c>
      <c r="AU28" s="269" t="str">
        <f t="shared" si="82"/>
        <v/>
      </c>
      <c r="AV28" s="269" t="str">
        <f t="shared" si="82"/>
        <v/>
      </c>
      <c r="AW28" s="269" t="str">
        <f t="shared" si="82"/>
        <v/>
      </c>
      <c r="AX28" s="269" t="str">
        <f t="shared" si="82"/>
        <v/>
      </c>
      <c r="AY28" s="269" t="str">
        <f t="shared" si="82"/>
        <v/>
      </c>
      <c r="AZ28" s="269" t="str">
        <f t="shared" si="82"/>
        <v/>
      </c>
      <c r="BA28" s="269" t="str">
        <f t="shared" si="83"/>
        <v/>
      </c>
      <c r="BB28" s="269" t="str">
        <f t="shared" si="83"/>
        <v/>
      </c>
      <c r="BC28" s="269" t="str">
        <f t="shared" si="83"/>
        <v/>
      </c>
      <c r="BD28" s="269" t="str">
        <f t="shared" si="83"/>
        <v/>
      </c>
      <c r="BE28" s="269" t="str">
        <f t="shared" si="83"/>
        <v/>
      </c>
      <c r="BF28" s="269" t="str">
        <f t="shared" si="83"/>
        <v/>
      </c>
      <c r="BG28" s="269" t="str">
        <f t="shared" si="83"/>
        <v/>
      </c>
      <c r="BH28" s="269" t="str">
        <f t="shared" si="83"/>
        <v/>
      </c>
      <c r="BI28" s="269" t="str">
        <f t="shared" si="83"/>
        <v/>
      </c>
      <c r="BJ28" s="269" t="str">
        <f t="shared" si="83"/>
        <v/>
      </c>
      <c r="BM28" s="117"/>
      <c r="BN28" s="208" t="str">
        <f>'ANVA-MDS'!EV26</f>
        <v>sd</v>
      </c>
      <c r="BS28" s="67"/>
      <c r="BT28" s="67"/>
      <c r="BU28" s="106"/>
      <c r="BV28" s="100">
        <v>20</v>
      </c>
      <c r="BW28" s="246">
        <f t="shared" si="68"/>
        <v>0</v>
      </c>
      <c r="BX28" s="247">
        <f t="shared" si="69"/>
        <v>3.0000000000000003E-4</v>
      </c>
      <c r="BY28" s="245" t="str">
        <f t="shared" si="84"/>
        <v>ns</v>
      </c>
      <c r="BZ28" s="245" t="str">
        <f t="shared" si="84"/>
        <v>ns</v>
      </c>
      <c r="CA28" s="245" t="str">
        <f t="shared" si="84"/>
        <v>ns</v>
      </c>
      <c r="CB28" s="245" t="str">
        <f t="shared" si="84"/>
        <v>ns</v>
      </c>
      <c r="CC28" s="245" t="str">
        <f t="shared" si="84"/>
        <v>ns</v>
      </c>
      <c r="CD28" s="245" t="str">
        <f t="shared" si="84"/>
        <v>ns</v>
      </c>
      <c r="CE28" s="245" t="str">
        <f t="shared" si="84"/>
        <v>ns</v>
      </c>
      <c r="CF28" s="245" t="str">
        <f t="shared" si="84"/>
        <v>ns</v>
      </c>
      <c r="CG28" s="245" t="str">
        <f t="shared" si="84"/>
        <v>ns</v>
      </c>
      <c r="CH28" s="245" t="str">
        <f t="shared" si="84"/>
        <v>ns</v>
      </c>
      <c r="CI28" s="245" t="str">
        <f t="shared" si="85"/>
        <v>ns</v>
      </c>
      <c r="CJ28" s="245" t="str">
        <f t="shared" si="85"/>
        <v>ns</v>
      </c>
      <c r="CK28" s="245" t="str">
        <f t="shared" si="85"/>
        <v>ns</v>
      </c>
      <c r="CL28" s="245" t="str">
        <f t="shared" si="85"/>
        <v>ns</v>
      </c>
      <c r="CM28" s="245" t="str">
        <f t="shared" si="85"/>
        <v>ns</v>
      </c>
      <c r="CN28" s="245" t="str">
        <f t="shared" si="85"/>
        <v>ns</v>
      </c>
      <c r="CO28" s="245" t="str">
        <f t="shared" si="85"/>
        <v>ns</v>
      </c>
      <c r="CP28" s="245" t="str">
        <f t="shared" si="85"/>
        <v>ns</v>
      </c>
      <c r="CQ28" s="245" t="str">
        <f t="shared" si="85"/>
        <v>ns</v>
      </c>
      <c r="CR28" s="245" t="str">
        <f t="shared" si="85"/>
        <v>ns</v>
      </c>
      <c r="CS28" s="245" t="str">
        <f t="shared" si="86"/>
        <v/>
      </c>
      <c r="CT28" s="245" t="str">
        <f t="shared" si="86"/>
        <v/>
      </c>
      <c r="CU28" s="245" t="str">
        <f t="shared" si="86"/>
        <v/>
      </c>
      <c r="CV28" s="245" t="str">
        <f t="shared" si="86"/>
        <v/>
      </c>
      <c r="CW28" s="245" t="str">
        <f t="shared" si="86"/>
        <v/>
      </c>
      <c r="CX28" s="245" t="str">
        <f t="shared" si="86"/>
        <v/>
      </c>
      <c r="CY28" s="245" t="str">
        <f t="shared" si="86"/>
        <v/>
      </c>
      <c r="CZ28" s="245" t="str">
        <f t="shared" si="86"/>
        <v/>
      </c>
      <c r="DA28" s="245" t="str">
        <f t="shared" si="86"/>
        <v/>
      </c>
      <c r="DB28" s="245" t="str">
        <f t="shared" si="86"/>
        <v/>
      </c>
      <c r="DC28" s="245" t="str">
        <f t="shared" si="87"/>
        <v/>
      </c>
      <c r="DD28" s="245" t="str">
        <f t="shared" si="87"/>
        <v/>
      </c>
      <c r="DE28" s="245" t="str">
        <f t="shared" si="87"/>
        <v/>
      </c>
      <c r="DF28" s="245" t="str">
        <f t="shared" si="87"/>
        <v/>
      </c>
      <c r="DG28" s="245" t="str">
        <f t="shared" si="87"/>
        <v/>
      </c>
      <c r="DH28" s="245" t="str">
        <f t="shared" si="87"/>
        <v/>
      </c>
      <c r="DI28" s="245" t="str">
        <f t="shared" si="87"/>
        <v/>
      </c>
      <c r="DJ28" s="245" t="str">
        <f t="shared" si="87"/>
        <v/>
      </c>
      <c r="DK28" s="245" t="str">
        <f t="shared" si="87"/>
        <v/>
      </c>
      <c r="DL28" s="245" t="str">
        <f t="shared" si="87"/>
        <v/>
      </c>
      <c r="DM28" s="245" t="str">
        <f t="shared" si="88"/>
        <v/>
      </c>
      <c r="DN28" s="245" t="str">
        <f t="shared" si="88"/>
        <v/>
      </c>
      <c r="DO28" s="245" t="str">
        <f t="shared" si="88"/>
        <v/>
      </c>
      <c r="DP28" s="245" t="str">
        <f t="shared" si="88"/>
        <v/>
      </c>
      <c r="DQ28" s="245" t="str">
        <f t="shared" si="88"/>
        <v/>
      </c>
      <c r="DR28" s="245" t="str">
        <f t="shared" si="88"/>
        <v/>
      </c>
      <c r="DS28" s="245" t="str">
        <f t="shared" si="88"/>
        <v/>
      </c>
      <c r="DT28" s="245" t="str">
        <f t="shared" si="88"/>
        <v/>
      </c>
      <c r="DU28" s="245" t="str">
        <f t="shared" si="88"/>
        <v/>
      </c>
      <c r="DV28" s="245" t="str">
        <f t="shared" si="88"/>
        <v/>
      </c>
      <c r="DW28" s="204"/>
      <c r="DX28" s="204"/>
      <c r="DZ28" s="228">
        <f t="shared" si="75"/>
        <v>21</v>
      </c>
      <c r="EA28" s="231">
        <f t="shared" si="53"/>
        <v>0</v>
      </c>
      <c r="EB28" s="232">
        <f t="shared" ref="EB28:EE47" si="89">IFERROR(INDEX(RTO1SF,$DZ28,EB$7),0)</f>
        <v>0</v>
      </c>
      <c r="EC28" s="232">
        <f t="shared" si="89"/>
        <v>0</v>
      </c>
      <c r="ED28" s="232">
        <f t="shared" si="89"/>
        <v>0</v>
      </c>
      <c r="EE28" s="232">
        <f t="shared" si="89"/>
        <v>0</v>
      </c>
      <c r="EF28" s="232">
        <f t="shared" si="55"/>
        <v>0</v>
      </c>
      <c r="EG28" s="232">
        <f t="shared" si="56"/>
        <v>0</v>
      </c>
      <c r="EH28" s="228"/>
      <c r="EI28" s="230"/>
      <c r="EJ28" s="230"/>
      <c r="EK28" s="230"/>
      <c r="EL28" s="228">
        <f t="shared" si="76"/>
        <v>21</v>
      </c>
      <c r="EM28" s="231">
        <f t="shared" si="57"/>
        <v>0</v>
      </c>
      <c r="EN28" s="232">
        <f>IFERROR(INDEX(RTO1CF,$EL28,'ANVA-MDS'!EB$7),0)</f>
        <v>0</v>
      </c>
      <c r="EO28" s="232">
        <f>IFERROR(INDEX(RTO1CF,$EL28,'ANVA-MDS'!EC$7),0)</f>
        <v>0</v>
      </c>
      <c r="EP28" s="232">
        <f>IFERROR(INDEX(RTO1CF,$EL28,'ANVA-MDS'!ED$7),0)</f>
        <v>0</v>
      </c>
      <c r="EQ28" s="232">
        <f>IFERROR(INDEX(RTO1CF,$EL28,'ANVA-MDS'!EE$7),0)</f>
        <v>0</v>
      </c>
      <c r="ER28" s="232">
        <f t="shared" si="58"/>
        <v>0</v>
      </c>
      <c r="ES28" s="232">
        <f t="shared" si="59"/>
        <v>0</v>
      </c>
      <c r="ET28" s="228"/>
      <c r="EU28" s="230"/>
      <c r="EV28" s="230"/>
      <c r="EW28" s="230"/>
      <c r="EX28" s="232">
        <f t="shared" si="60"/>
        <v>0</v>
      </c>
    </row>
    <row r="29" spans="1:156" ht="12.75" customHeight="1" x14ac:dyDescent="0.25">
      <c r="A29" s="117" t="s">
        <v>142</v>
      </c>
      <c r="J29" s="100">
        <v>21</v>
      </c>
      <c r="K29" s="246">
        <f t="shared" si="61"/>
        <v>0</v>
      </c>
      <c r="L29" s="247">
        <f t="shared" si="62"/>
        <v>2.9E-4</v>
      </c>
      <c r="M29" s="269" t="str">
        <f t="shared" ref="M29:V38" si="90">IF(M$8&gt;$J29,"",IF($F$13&gt;$G$13,"ns",IF(ABS($L29-INDEX(RTO1SF_ORD,M$8,2))&gt;$B$28,"s","ns")))</f>
        <v>ns</v>
      </c>
      <c r="N29" s="269" t="str">
        <f t="shared" si="90"/>
        <v>ns</v>
      </c>
      <c r="O29" s="269" t="str">
        <f t="shared" si="90"/>
        <v>ns</v>
      </c>
      <c r="P29" s="269" t="str">
        <f t="shared" si="90"/>
        <v>ns</v>
      </c>
      <c r="Q29" s="269" t="str">
        <f t="shared" si="90"/>
        <v>ns</v>
      </c>
      <c r="R29" s="269" t="str">
        <f t="shared" si="90"/>
        <v>ns</v>
      </c>
      <c r="S29" s="269" t="str">
        <f t="shared" si="90"/>
        <v>ns</v>
      </c>
      <c r="T29" s="269" t="str">
        <f t="shared" si="90"/>
        <v>ns</v>
      </c>
      <c r="U29" s="269" t="str">
        <f t="shared" si="90"/>
        <v>ns</v>
      </c>
      <c r="V29" s="269" t="str">
        <f t="shared" si="90"/>
        <v>ns</v>
      </c>
      <c r="W29" s="269" t="str">
        <f t="shared" ref="W29:AF38" si="91">IF(W$8&gt;$J29,"",IF($F$13&gt;$G$13,"ns",IF(ABS($L29-INDEX(RTO1SF_ORD,W$8,2))&gt;$B$28,"s","ns")))</f>
        <v>ns</v>
      </c>
      <c r="X29" s="269" t="str">
        <f t="shared" si="91"/>
        <v>ns</v>
      </c>
      <c r="Y29" s="269" t="str">
        <f t="shared" si="91"/>
        <v>ns</v>
      </c>
      <c r="Z29" s="269" t="str">
        <f t="shared" si="91"/>
        <v>ns</v>
      </c>
      <c r="AA29" s="269" t="str">
        <f t="shared" si="91"/>
        <v>ns</v>
      </c>
      <c r="AB29" s="269" t="str">
        <f t="shared" si="91"/>
        <v>ns</v>
      </c>
      <c r="AC29" s="269" t="str">
        <f t="shared" si="91"/>
        <v>ns</v>
      </c>
      <c r="AD29" s="269" t="str">
        <f t="shared" si="91"/>
        <v>ns</v>
      </c>
      <c r="AE29" s="269" t="str">
        <f t="shared" si="91"/>
        <v>ns</v>
      </c>
      <c r="AF29" s="269" t="str">
        <f t="shared" si="91"/>
        <v>ns</v>
      </c>
      <c r="AG29" s="269" t="str">
        <f t="shared" ref="AG29:AP38" si="92">IF(AG$8&gt;$J29,"",IF($F$13&gt;$G$13,"ns",IF(ABS($L29-INDEX(RTO1SF_ORD,AG$8,2))&gt;$B$28,"s","ns")))</f>
        <v>ns</v>
      </c>
      <c r="AH29" s="269" t="str">
        <f t="shared" si="92"/>
        <v/>
      </c>
      <c r="AI29" s="269" t="str">
        <f t="shared" si="92"/>
        <v/>
      </c>
      <c r="AJ29" s="269" t="str">
        <f t="shared" si="92"/>
        <v/>
      </c>
      <c r="AK29" s="269" t="str">
        <f t="shared" si="92"/>
        <v/>
      </c>
      <c r="AL29" s="269" t="str">
        <f t="shared" si="92"/>
        <v/>
      </c>
      <c r="AM29" s="269" t="str">
        <f t="shared" si="92"/>
        <v/>
      </c>
      <c r="AN29" s="269" t="str">
        <f t="shared" si="92"/>
        <v/>
      </c>
      <c r="AO29" s="269" t="str">
        <f t="shared" si="92"/>
        <v/>
      </c>
      <c r="AP29" s="269" t="str">
        <f t="shared" si="92"/>
        <v/>
      </c>
      <c r="AQ29" s="269" t="str">
        <f t="shared" ref="AQ29:AZ38" si="93">IF(AQ$8&gt;$J29,"",IF($F$13&gt;$G$13,"ns",IF(ABS($L29-INDEX(RTO1SF_ORD,AQ$8,2))&gt;$B$28,"s","ns")))</f>
        <v/>
      </c>
      <c r="AR29" s="269" t="str">
        <f t="shared" si="93"/>
        <v/>
      </c>
      <c r="AS29" s="269" t="str">
        <f t="shared" si="93"/>
        <v/>
      </c>
      <c r="AT29" s="269" t="str">
        <f t="shared" si="93"/>
        <v/>
      </c>
      <c r="AU29" s="269" t="str">
        <f t="shared" si="93"/>
        <v/>
      </c>
      <c r="AV29" s="269" t="str">
        <f t="shared" si="93"/>
        <v/>
      </c>
      <c r="AW29" s="269" t="str">
        <f t="shared" si="93"/>
        <v/>
      </c>
      <c r="AX29" s="269" t="str">
        <f t="shared" si="93"/>
        <v/>
      </c>
      <c r="AY29" s="269" t="str">
        <f t="shared" si="93"/>
        <v/>
      </c>
      <c r="AZ29" s="269" t="str">
        <f t="shared" si="93"/>
        <v/>
      </c>
      <c r="BA29" s="269" t="str">
        <f t="shared" ref="BA29:BJ38" si="94">IF(BA$8&gt;$J29,"",IF($F$13&gt;$G$13,"ns",IF(ABS($L29-INDEX(RTO1SF_ORD,BA$8,2))&gt;$B$28,"s","ns")))</f>
        <v/>
      </c>
      <c r="BB29" s="269" t="str">
        <f t="shared" si="94"/>
        <v/>
      </c>
      <c r="BC29" s="269" t="str">
        <f t="shared" si="94"/>
        <v/>
      </c>
      <c r="BD29" s="269" t="str">
        <f t="shared" si="94"/>
        <v/>
      </c>
      <c r="BE29" s="269" t="str">
        <f t="shared" si="94"/>
        <v/>
      </c>
      <c r="BF29" s="269" t="str">
        <f t="shared" si="94"/>
        <v/>
      </c>
      <c r="BG29" s="269" t="str">
        <f t="shared" si="94"/>
        <v/>
      </c>
      <c r="BH29" s="269" t="str">
        <f t="shared" si="94"/>
        <v/>
      </c>
      <c r="BI29" s="269" t="str">
        <f t="shared" si="94"/>
        <v/>
      </c>
      <c r="BJ29" s="269" t="str">
        <f t="shared" si="94"/>
        <v/>
      </c>
      <c r="BM29" s="117" t="s">
        <v>142</v>
      </c>
      <c r="BS29" s="67"/>
      <c r="BT29" s="67"/>
      <c r="BU29" s="106"/>
      <c r="BV29" s="100">
        <v>21</v>
      </c>
      <c r="BW29" s="246">
        <f t="shared" si="68"/>
        <v>0</v>
      </c>
      <c r="BX29" s="247">
        <f t="shared" si="69"/>
        <v>2.9E-4</v>
      </c>
      <c r="BY29" s="245" t="str">
        <f t="shared" ref="BY29:CH38" si="95">IF(BY$8&gt;$BV29,"",IF($BR$13&gt;$BS$13,"ns",IF(ABS($BX29-INDEX(RTO1CF_ORD,BY$8,2))&gt;$BN$28,"s","ns")))</f>
        <v>ns</v>
      </c>
      <c r="BZ29" s="245" t="str">
        <f t="shared" si="95"/>
        <v>ns</v>
      </c>
      <c r="CA29" s="245" t="str">
        <f t="shared" si="95"/>
        <v>ns</v>
      </c>
      <c r="CB29" s="245" t="str">
        <f t="shared" si="95"/>
        <v>ns</v>
      </c>
      <c r="CC29" s="245" t="str">
        <f t="shared" si="95"/>
        <v>ns</v>
      </c>
      <c r="CD29" s="245" t="str">
        <f t="shared" si="95"/>
        <v>ns</v>
      </c>
      <c r="CE29" s="245" t="str">
        <f t="shared" si="95"/>
        <v>ns</v>
      </c>
      <c r="CF29" s="245" t="str">
        <f t="shared" si="95"/>
        <v>ns</v>
      </c>
      <c r="CG29" s="245" t="str">
        <f t="shared" si="95"/>
        <v>ns</v>
      </c>
      <c r="CH29" s="245" t="str">
        <f t="shared" si="95"/>
        <v>ns</v>
      </c>
      <c r="CI29" s="245" t="str">
        <f t="shared" ref="CI29:CR38" si="96">IF(CI$8&gt;$BV29,"",IF($BR$13&gt;$BS$13,"ns",IF(ABS($BX29-INDEX(RTO1CF_ORD,CI$8,2))&gt;$BN$28,"s","ns")))</f>
        <v>ns</v>
      </c>
      <c r="CJ29" s="245" t="str">
        <f t="shared" si="96"/>
        <v>ns</v>
      </c>
      <c r="CK29" s="245" t="str">
        <f t="shared" si="96"/>
        <v>ns</v>
      </c>
      <c r="CL29" s="245" t="str">
        <f t="shared" si="96"/>
        <v>ns</v>
      </c>
      <c r="CM29" s="245" t="str">
        <f t="shared" si="96"/>
        <v>ns</v>
      </c>
      <c r="CN29" s="245" t="str">
        <f t="shared" si="96"/>
        <v>ns</v>
      </c>
      <c r="CO29" s="245" t="str">
        <f t="shared" si="96"/>
        <v>ns</v>
      </c>
      <c r="CP29" s="245" t="str">
        <f t="shared" si="96"/>
        <v>ns</v>
      </c>
      <c r="CQ29" s="245" t="str">
        <f t="shared" si="96"/>
        <v>ns</v>
      </c>
      <c r="CR29" s="245" t="str">
        <f t="shared" si="96"/>
        <v>ns</v>
      </c>
      <c r="CS29" s="245" t="str">
        <f t="shared" ref="CS29:DB38" si="97">IF(CS$8&gt;$BV29,"",IF($BR$13&gt;$BS$13,"ns",IF(ABS($BX29-INDEX(RTO1CF_ORD,CS$8,2))&gt;$BN$28,"s","ns")))</f>
        <v>ns</v>
      </c>
      <c r="CT29" s="245" t="str">
        <f t="shared" si="97"/>
        <v/>
      </c>
      <c r="CU29" s="245" t="str">
        <f t="shared" si="97"/>
        <v/>
      </c>
      <c r="CV29" s="245" t="str">
        <f t="shared" si="97"/>
        <v/>
      </c>
      <c r="CW29" s="245" t="str">
        <f t="shared" si="97"/>
        <v/>
      </c>
      <c r="CX29" s="245" t="str">
        <f t="shared" si="97"/>
        <v/>
      </c>
      <c r="CY29" s="245" t="str">
        <f t="shared" si="97"/>
        <v/>
      </c>
      <c r="CZ29" s="245" t="str">
        <f t="shared" si="97"/>
        <v/>
      </c>
      <c r="DA29" s="245" t="str">
        <f t="shared" si="97"/>
        <v/>
      </c>
      <c r="DB29" s="245" t="str">
        <f t="shared" si="97"/>
        <v/>
      </c>
      <c r="DC29" s="245" t="str">
        <f t="shared" ref="DC29:DL38" si="98">IF(DC$8&gt;$BV29,"",IF($BR$13&gt;$BS$13,"ns",IF(ABS($BX29-INDEX(RTO1CF_ORD,DC$8,2))&gt;$BN$28,"s","ns")))</f>
        <v/>
      </c>
      <c r="DD29" s="245" t="str">
        <f t="shared" si="98"/>
        <v/>
      </c>
      <c r="DE29" s="245" t="str">
        <f t="shared" si="98"/>
        <v/>
      </c>
      <c r="DF29" s="245" t="str">
        <f t="shared" si="98"/>
        <v/>
      </c>
      <c r="DG29" s="245" t="str">
        <f t="shared" si="98"/>
        <v/>
      </c>
      <c r="DH29" s="245" t="str">
        <f t="shared" si="98"/>
        <v/>
      </c>
      <c r="DI29" s="245" t="str">
        <f t="shared" si="98"/>
        <v/>
      </c>
      <c r="DJ29" s="245" t="str">
        <f t="shared" si="98"/>
        <v/>
      </c>
      <c r="DK29" s="245" t="str">
        <f t="shared" si="98"/>
        <v/>
      </c>
      <c r="DL29" s="245" t="str">
        <f t="shared" si="98"/>
        <v/>
      </c>
      <c r="DM29" s="245" t="str">
        <f t="shared" ref="DM29:DV38" si="99">IF(DM$8&gt;$BV29,"",IF($BR$13&gt;$BS$13,"ns",IF(ABS($BX29-INDEX(RTO1CF_ORD,DM$8,2))&gt;$BN$28,"s","ns")))</f>
        <v/>
      </c>
      <c r="DN29" s="245" t="str">
        <f t="shared" si="99"/>
        <v/>
      </c>
      <c r="DO29" s="245" t="str">
        <f t="shared" si="99"/>
        <v/>
      </c>
      <c r="DP29" s="245" t="str">
        <f t="shared" si="99"/>
        <v/>
      </c>
      <c r="DQ29" s="245" t="str">
        <f t="shared" si="99"/>
        <v/>
      </c>
      <c r="DR29" s="245" t="str">
        <f t="shared" si="99"/>
        <v/>
      </c>
      <c r="DS29" s="245" t="str">
        <f t="shared" si="99"/>
        <v/>
      </c>
      <c r="DT29" s="245" t="str">
        <f t="shared" si="99"/>
        <v/>
      </c>
      <c r="DU29" s="245" t="str">
        <f t="shared" si="99"/>
        <v/>
      </c>
      <c r="DV29" s="245" t="str">
        <f t="shared" si="99"/>
        <v/>
      </c>
      <c r="DW29" s="204"/>
      <c r="DX29" s="204"/>
      <c r="DZ29" s="228">
        <f t="shared" si="75"/>
        <v>22</v>
      </c>
      <c r="EA29" s="231">
        <f t="shared" si="53"/>
        <v>0</v>
      </c>
      <c r="EB29" s="232">
        <f t="shared" si="89"/>
        <v>0</v>
      </c>
      <c r="EC29" s="232">
        <f t="shared" si="89"/>
        <v>0</v>
      </c>
      <c r="ED29" s="232">
        <f t="shared" si="89"/>
        <v>0</v>
      </c>
      <c r="EE29" s="232">
        <f t="shared" si="89"/>
        <v>0</v>
      </c>
      <c r="EF29" s="232">
        <f t="shared" si="55"/>
        <v>0</v>
      </c>
      <c r="EG29" s="232">
        <f t="shared" si="56"/>
        <v>0</v>
      </c>
      <c r="EH29" s="228"/>
      <c r="EI29" s="230"/>
      <c r="EJ29" s="230"/>
      <c r="EK29" s="230"/>
      <c r="EL29" s="228">
        <f t="shared" si="76"/>
        <v>22</v>
      </c>
      <c r="EM29" s="231">
        <f t="shared" si="57"/>
        <v>0</v>
      </c>
      <c r="EN29" s="232">
        <f>IFERROR(INDEX(RTO1CF,$EL29,'ANVA-MDS'!EB$7),0)</f>
        <v>0</v>
      </c>
      <c r="EO29" s="232">
        <f>IFERROR(INDEX(RTO1CF,$EL29,'ANVA-MDS'!EC$7),0)</f>
        <v>0</v>
      </c>
      <c r="EP29" s="232">
        <f>IFERROR(INDEX(RTO1CF,$EL29,'ANVA-MDS'!ED$7),0)</f>
        <v>0</v>
      </c>
      <c r="EQ29" s="232">
        <f>IFERROR(INDEX(RTO1CF,$EL29,'ANVA-MDS'!EE$7),0)</f>
        <v>0</v>
      </c>
      <c r="ER29" s="232">
        <f t="shared" si="58"/>
        <v>0</v>
      </c>
      <c r="ES29" s="232">
        <f t="shared" si="59"/>
        <v>0</v>
      </c>
      <c r="ET29" s="228"/>
      <c r="EU29" s="230"/>
      <c r="EV29" s="230"/>
      <c r="EW29" s="230"/>
      <c r="EX29" s="232">
        <f t="shared" si="60"/>
        <v>0</v>
      </c>
    </row>
    <row r="30" spans="1:156" ht="12.75" customHeight="1" x14ac:dyDescent="0.25">
      <c r="A30" s="117" t="s">
        <v>143</v>
      </c>
      <c r="J30" s="100">
        <v>22</v>
      </c>
      <c r="K30" s="246">
        <f t="shared" si="61"/>
        <v>0</v>
      </c>
      <c r="L30" s="247">
        <f t="shared" si="62"/>
        <v>2.8000000000000003E-4</v>
      </c>
      <c r="M30" s="269" t="str">
        <f t="shared" si="90"/>
        <v>ns</v>
      </c>
      <c r="N30" s="269" t="str">
        <f t="shared" si="90"/>
        <v>ns</v>
      </c>
      <c r="O30" s="269" t="str">
        <f t="shared" si="90"/>
        <v>ns</v>
      </c>
      <c r="P30" s="269" t="str">
        <f t="shared" si="90"/>
        <v>ns</v>
      </c>
      <c r="Q30" s="269" t="str">
        <f t="shared" si="90"/>
        <v>ns</v>
      </c>
      <c r="R30" s="269" t="str">
        <f t="shared" si="90"/>
        <v>ns</v>
      </c>
      <c r="S30" s="269" t="str">
        <f t="shared" si="90"/>
        <v>ns</v>
      </c>
      <c r="T30" s="269" t="str">
        <f t="shared" si="90"/>
        <v>ns</v>
      </c>
      <c r="U30" s="269" t="str">
        <f t="shared" si="90"/>
        <v>ns</v>
      </c>
      <c r="V30" s="269" t="str">
        <f t="shared" si="90"/>
        <v>ns</v>
      </c>
      <c r="W30" s="269" t="str">
        <f t="shared" si="91"/>
        <v>ns</v>
      </c>
      <c r="X30" s="269" t="str">
        <f t="shared" si="91"/>
        <v>ns</v>
      </c>
      <c r="Y30" s="269" t="str">
        <f t="shared" si="91"/>
        <v>ns</v>
      </c>
      <c r="Z30" s="269" t="str">
        <f t="shared" si="91"/>
        <v>ns</v>
      </c>
      <c r="AA30" s="269" t="str">
        <f t="shared" si="91"/>
        <v>ns</v>
      </c>
      <c r="AB30" s="269" t="str">
        <f t="shared" si="91"/>
        <v>ns</v>
      </c>
      <c r="AC30" s="269" t="str">
        <f t="shared" si="91"/>
        <v>ns</v>
      </c>
      <c r="AD30" s="269" t="str">
        <f t="shared" si="91"/>
        <v>ns</v>
      </c>
      <c r="AE30" s="269" t="str">
        <f t="shared" si="91"/>
        <v>ns</v>
      </c>
      <c r="AF30" s="269" t="str">
        <f t="shared" si="91"/>
        <v>ns</v>
      </c>
      <c r="AG30" s="269" t="str">
        <f t="shared" si="92"/>
        <v>ns</v>
      </c>
      <c r="AH30" s="269" t="str">
        <f t="shared" si="92"/>
        <v>ns</v>
      </c>
      <c r="AI30" s="269" t="str">
        <f t="shared" si="92"/>
        <v/>
      </c>
      <c r="AJ30" s="269" t="str">
        <f t="shared" si="92"/>
        <v/>
      </c>
      <c r="AK30" s="269" t="str">
        <f t="shared" si="92"/>
        <v/>
      </c>
      <c r="AL30" s="269" t="str">
        <f t="shared" si="92"/>
        <v/>
      </c>
      <c r="AM30" s="269" t="str">
        <f t="shared" si="92"/>
        <v/>
      </c>
      <c r="AN30" s="269" t="str">
        <f t="shared" si="92"/>
        <v/>
      </c>
      <c r="AO30" s="269" t="str">
        <f t="shared" si="92"/>
        <v/>
      </c>
      <c r="AP30" s="269" t="str">
        <f t="shared" si="92"/>
        <v/>
      </c>
      <c r="AQ30" s="269" t="str">
        <f t="shared" si="93"/>
        <v/>
      </c>
      <c r="AR30" s="269" t="str">
        <f t="shared" si="93"/>
        <v/>
      </c>
      <c r="AS30" s="269" t="str">
        <f t="shared" si="93"/>
        <v/>
      </c>
      <c r="AT30" s="269" t="str">
        <f t="shared" si="93"/>
        <v/>
      </c>
      <c r="AU30" s="269" t="str">
        <f t="shared" si="93"/>
        <v/>
      </c>
      <c r="AV30" s="269" t="str">
        <f t="shared" si="93"/>
        <v/>
      </c>
      <c r="AW30" s="269" t="str">
        <f t="shared" si="93"/>
        <v/>
      </c>
      <c r="AX30" s="269" t="str">
        <f t="shared" si="93"/>
        <v/>
      </c>
      <c r="AY30" s="269" t="str">
        <f t="shared" si="93"/>
        <v/>
      </c>
      <c r="AZ30" s="269" t="str">
        <f t="shared" si="93"/>
        <v/>
      </c>
      <c r="BA30" s="269" t="str">
        <f t="shared" si="94"/>
        <v/>
      </c>
      <c r="BB30" s="269" t="str">
        <f t="shared" si="94"/>
        <v/>
      </c>
      <c r="BC30" s="269" t="str">
        <f t="shared" si="94"/>
        <v/>
      </c>
      <c r="BD30" s="269" t="str">
        <f t="shared" si="94"/>
        <v/>
      </c>
      <c r="BE30" s="269" t="str">
        <f t="shared" si="94"/>
        <v/>
      </c>
      <c r="BF30" s="269" t="str">
        <f t="shared" si="94"/>
        <v/>
      </c>
      <c r="BG30" s="269" t="str">
        <f t="shared" si="94"/>
        <v/>
      </c>
      <c r="BH30" s="269" t="str">
        <f t="shared" si="94"/>
        <v/>
      </c>
      <c r="BI30" s="269" t="str">
        <f t="shared" si="94"/>
        <v/>
      </c>
      <c r="BJ30" s="269" t="str">
        <f t="shared" si="94"/>
        <v/>
      </c>
      <c r="BM30" s="117" t="s">
        <v>143</v>
      </c>
      <c r="BS30" s="67"/>
      <c r="BT30" s="67"/>
      <c r="BU30" s="106"/>
      <c r="BV30" s="100">
        <v>22</v>
      </c>
      <c r="BW30" s="246">
        <f t="shared" si="68"/>
        <v>0</v>
      </c>
      <c r="BX30" s="247">
        <f t="shared" si="69"/>
        <v>2.8000000000000003E-4</v>
      </c>
      <c r="BY30" s="245" t="str">
        <f t="shared" si="95"/>
        <v>ns</v>
      </c>
      <c r="BZ30" s="245" t="str">
        <f t="shared" si="95"/>
        <v>ns</v>
      </c>
      <c r="CA30" s="245" t="str">
        <f t="shared" si="95"/>
        <v>ns</v>
      </c>
      <c r="CB30" s="245" t="str">
        <f t="shared" si="95"/>
        <v>ns</v>
      </c>
      <c r="CC30" s="245" t="str">
        <f t="shared" si="95"/>
        <v>ns</v>
      </c>
      <c r="CD30" s="245" t="str">
        <f t="shared" si="95"/>
        <v>ns</v>
      </c>
      <c r="CE30" s="245" t="str">
        <f t="shared" si="95"/>
        <v>ns</v>
      </c>
      <c r="CF30" s="245" t="str">
        <f t="shared" si="95"/>
        <v>ns</v>
      </c>
      <c r="CG30" s="245" t="str">
        <f t="shared" si="95"/>
        <v>ns</v>
      </c>
      <c r="CH30" s="245" t="str">
        <f t="shared" si="95"/>
        <v>ns</v>
      </c>
      <c r="CI30" s="245" t="str">
        <f t="shared" si="96"/>
        <v>ns</v>
      </c>
      <c r="CJ30" s="245" t="str">
        <f t="shared" si="96"/>
        <v>ns</v>
      </c>
      <c r="CK30" s="245" t="str">
        <f t="shared" si="96"/>
        <v>ns</v>
      </c>
      <c r="CL30" s="245" t="str">
        <f t="shared" si="96"/>
        <v>ns</v>
      </c>
      <c r="CM30" s="245" t="str">
        <f t="shared" si="96"/>
        <v>ns</v>
      </c>
      <c r="CN30" s="245" t="str">
        <f t="shared" si="96"/>
        <v>ns</v>
      </c>
      <c r="CO30" s="245" t="str">
        <f t="shared" si="96"/>
        <v>ns</v>
      </c>
      <c r="CP30" s="245" t="str">
        <f t="shared" si="96"/>
        <v>ns</v>
      </c>
      <c r="CQ30" s="245" t="str">
        <f t="shared" si="96"/>
        <v>ns</v>
      </c>
      <c r="CR30" s="245" t="str">
        <f t="shared" si="96"/>
        <v>ns</v>
      </c>
      <c r="CS30" s="245" t="str">
        <f t="shared" si="97"/>
        <v>ns</v>
      </c>
      <c r="CT30" s="245" t="str">
        <f t="shared" si="97"/>
        <v>ns</v>
      </c>
      <c r="CU30" s="245" t="str">
        <f t="shared" si="97"/>
        <v/>
      </c>
      <c r="CV30" s="245" t="str">
        <f t="shared" si="97"/>
        <v/>
      </c>
      <c r="CW30" s="245" t="str">
        <f t="shared" si="97"/>
        <v/>
      </c>
      <c r="CX30" s="245" t="str">
        <f t="shared" si="97"/>
        <v/>
      </c>
      <c r="CY30" s="245" t="str">
        <f t="shared" si="97"/>
        <v/>
      </c>
      <c r="CZ30" s="245" t="str">
        <f t="shared" si="97"/>
        <v/>
      </c>
      <c r="DA30" s="245" t="str">
        <f t="shared" si="97"/>
        <v/>
      </c>
      <c r="DB30" s="245" t="str">
        <f t="shared" si="97"/>
        <v/>
      </c>
      <c r="DC30" s="245" t="str">
        <f t="shared" si="98"/>
        <v/>
      </c>
      <c r="DD30" s="245" t="str">
        <f t="shared" si="98"/>
        <v/>
      </c>
      <c r="DE30" s="245" t="str">
        <f t="shared" si="98"/>
        <v/>
      </c>
      <c r="DF30" s="245" t="str">
        <f t="shared" si="98"/>
        <v/>
      </c>
      <c r="DG30" s="245" t="str">
        <f t="shared" si="98"/>
        <v/>
      </c>
      <c r="DH30" s="245" t="str">
        <f t="shared" si="98"/>
        <v/>
      </c>
      <c r="DI30" s="245" t="str">
        <f t="shared" si="98"/>
        <v/>
      </c>
      <c r="DJ30" s="245" t="str">
        <f t="shared" si="98"/>
        <v/>
      </c>
      <c r="DK30" s="245" t="str">
        <f t="shared" si="98"/>
        <v/>
      </c>
      <c r="DL30" s="245" t="str">
        <f t="shared" si="98"/>
        <v/>
      </c>
      <c r="DM30" s="245" t="str">
        <f t="shared" si="99"/>
        <v/>
      </c>
      <c r="DN30" s="245" t="str">
        <f t="shared" si="99"/>
        <v/>
      </c>
      <c r="DO30" s="245" t="str">
        <f t="shared" si="99"/>
        <v/>
      </c>
      <c r="DP30" s="245" t="str">
        <f t="shared" si="99"/>
        <v/>
      </c>
      <c r="DQ30" s="245" t="str">
        <f t="shared" si="99"/>
        <v/>
      </c>
      <c r="DR30" s="245" t="str">
        <f t="shared" si="99"/>
        <v/>
      </c>
      <c r="DS30" s="245" t="str">
        <f t="shared" si="99"/>
        <v/>
      </c>
      <c r="DT30" s="245" t="str">
        <f t="shared" si="99"/>
        <v/>
      </c>
      <c r="DU30" s="245" t="str">
        <f t="shared" si="99"/>
        <v/>
      </c>
      <c r="DV30" s="245" t="str">
        <f t="shared" si="99"/>
        <v/>
      </c>
      <c r="DW30" s="204"/>
      <c r="DX30" s="204"/>
      <c r="DZ30" s="228">
        <f t="shared" si="75"/>
        <v>23</v>
      </c>
      <c r="EA30" s="231">
        <f t="shared" si="53"/>
        <v>0</v>
      </c>
      <c r="EB30" s="232">
        <f t="shared" si="89"/>
        <v>0</v>
      </c>
      <c r="EC30" s="232">
        <f t="shared" si="89"/>
        <v>0</v>
      </c>
      <c r="ED30" s="232">
        <f t="shared" si="89"/>
        <v>0</v>
      </c>
      <c r="EE30" s="232">
        <f t="shared" si="89"/>
        <v>0</v>
      </c>
      <c r="EF30" s="232">
        <f t="shared" si="55"/>
        <v>0</v>
      </c>
      <c r="EG30" s="232">
        <f t="shared" si="56"/>
        <v>0</v>
      </c>
      <c r="EH30" s="228"/>
      <c r="EI30" s="230"/>
      <c r="EJ30" s="230"/>
      <c r="EK30" s="230"/>
      <c r="EL30" s="228">
        <f t="shared" si="76"/>
        <v>23</v>
      </c>
      <c r="EM30" s="231">
        <f t="shared" si="57"/>
        <v>0</v>
      </c>
      <c r="EN30" s="232">
        <f>IFERROR(INDEX(RTO1CF,$EL30,'ANVA-MDS'!EB$7),0)</f>
        <v>0</v>
      </c>
      <c r="EO30" s="232">
        <f>IFERROR(INDEX(RTO1CF,$EL30,'ANVA-MDS'!EC$7),0)</f>
        <v>0</v>
      </c>
      <c r="EP30" s="232">
        <f>IFERROR(INDEX(RTO1CF,$EL30,'ANVA-MDS'!ED$7),0)</f>
        <v>0</v>
      </c>
      <c r="EQ30" s="232">
        <f>IFERROR(INDEX(RTO1CF,$EL30,'ANVA-MDS'!EE$7),0)</f>
        <v>0</v>
      </c>
      <c r="ER30" s="232">
        <f t="shared" si="58"/>
        <v>0</v>
      </c>
      <c r="ES30" s="232">
        <f t="shared" si="59"/>
        <v>0</v>
      </c>
      <c r="ET30" s="228"/>
      <c r="EU30" s="230"/>
      <c r="EV30" s="230"/>
      <c r="EW30" s="230"/>
      <c r="EX30" s="232">
        <f t="shared" si="60"/>
        <v>0</v>
      </c>
    </row>
    <row r="31" spans="1:156" ht="12.75" customHeight="1" x14ac:dyDescent="0.25">
      <c r="A31" s="67"/>
      <c r="J31" s="100">
        <v>23</v>
      </c>
      <c r="K31" s="246">
        <f t="shared" si="61"/>
        <v>0</v>
      </c>
      <c r="L31" s="247">
        <f t="shared" si="62"/>
        <v>2.7E-4</v>
      </c>
      <c r="M31" s="269" t="str">
        <f t="shared" si="90"/>
        <v>ns</v>
      </c>
      <c r="N31" s="269" t="str">
        <f t="shared" si="90"/>
        <v>ns</v>
      </c>
      <c r="O31" s="269" t="str">
        <f t="shared" si="90"/>
        <v>ns</v>
      </c>
      <c r="P31" s="269" t="str">
        <f t="shared" si="90"/>
        <v>ns</v>
      </c>
      <c r="Q31" s="269" t="str">
        <f t="shared" si="90"/>
        <v>ns</v>
      </c>
      <c r="R31" s="269" t="str">
        <f t="shared" si="90"/>
        <v>ns</v>
      </c>
      <c r="S31" s="269" t="str">
        <f t="shared" si="90"/>
        <v>ns</v>
      </c>
      <c r="T31" s="269" t="str">
        <f t="shared" si="90"/>
        <v>ns</v>
      </c>
      <c r="U31" s="269" t="str">
        <f t="shared" si="90"/>
        <v>ns</v>
      </c>
      <c r="V31" s="269" t="str">
        <f t="shared" si="90"/>
        <v>ns</v>
      </c>
      <c r="W31" s="269" t="str">
        <f t="shared" si="91"/>
        <v>ns</v>
      </c>
      <c r="X31" s="269" t="str">
        <f t="shared" si="91"/>
        <v>ns</v>
      </c>
      <c r="Y31" s="269" t="str">
        <f t="shared" si="91"/>
        <v>ns</v>
      </c>
      <c r="Z31" s="269" t="str">
        <f t="shared" si="91"/>
        <v>ns</v>
      </c>
      <c r="AA31" s="269" t="str">
        <f t="shared" si="91"/>
        <v>ns</v>
      </c>
      <c r="AB31" s="269" t="str">
        <f t="shared" si="91"/>
        <v>ns</v>
      </c>
      <c r="AC31" s="269" t="str">
        <f t="shared" si="91"/>
        <v>ns</v>
      </c>
      <c r="AD31" s="269" t="str">
        <f t="shared" si="91"/>
        <v>ns</v>
      </c>
      <c r="AE31" s="269" t="str">
        <f t="shared" si="91"/>
        <v>ns</v>
      </c>
      <c r="AF31" s="269" t="str">
        <f t="shared" si="91"/>
        <v>ns</v>
      </c>
      <c r="AG31" s="269" t="str">
        <f t="shared" si="92"/>
        <v>ns</v>
      </c>
      <c r="AH31" s="269" t="str">
        <f t="shared" si="92"/>
        <v>ns</v>
      </c>
      <c r="AI31" s="269" t="str">
        <f t="shared" si="92"/>
        <v>ns</v>
      </c>
      <c r="AJ31" s="269" t="str">
        <f t="shared" si="92"/>
        <v/>
      </c>
      <c r="AK31" s="269" t="str">
        <f t="shared" si="92"/>
        <v/>
      </c>
      <c r="AL31" s="269" t="str">
        <f t="shared" si="92"/>
        <v/>
      </c>
      <c r="AM31" s="269" t="str">
        <f t="shared" si="92"/>
        <v/>
      </c>
      <c r="AN31" s="269" t="str">
        <f t="shared" si="92"/>
        <v/>
      </c>
      <c r="AO31" s="269" t="str">
        <f t="shared" si="92"/>
        <v/>
      </c>
      <c r="AP31" s="269" t="str">
        <f t="shared" si="92"/>
        <v/>
      </c>
      <c r="AQ31" s="269" t="str">
        <f t="shared" si="93"/>
        <v/>
      </c>
      <c r="AR31" s="269" t="str">
        <f t="shared" si="93"/>
        <v/>
      </c>
      <c r="AS31" s="269" t="str">
        <f t="shared" si="93"/>
        <v/>
      </c>
      <c r="AT31" s="269" t="str">
        <f t="shared" si="93"/>
        <v/>
      </c>
      <c r="AU31" s="269" t="str">
        <f t="shared" si="93"/>
        <v/>
      </c>
      <c r="AV31" s="269" t="str">
        <f t="shared" si="93"/>
        <v/>
      </c>
      <c r="AW31" s="269" t="str">
        <f t="shared" si="93"/>
        <v/>
      </c>
      <c r="AX31" s="269" t="str">
        <f t="shared" si="93"/>
        <v/>
      </c>
      <c r="AY31" s="269" t="str">
        <f t="shared" si="93"/>
        <v/>
      </c>
      <c r="AZ31" s="269" t="str">
        <f t="shared" si="93"/>
        <v/>
      </c>
      <c r="BA31" s="269" t="str">
        <f t="shared" si="94"/>
        <v/>
      </c>
      <c r="BB31" s="269" t="str">
        <f t="shared" si="94"/>
        <v/>
      </c>
      <c r="BC31" s="269" t="str">
        <f t="shared" si="94"/>
        <v/>
      </c>
      <c r="BD31" s="269" t="str">
        <f t="shared" si="94"/>
        <v/>
      </c>
      <c r="BE31" s="269" t="str">
        <f t="shared" si="94"/>
        <v/>
      </c>
      <c r="BF31" s="269" t="str">
        <f t="shared" si="94"/>
        <v/>
      </c>
      <c r="BG31" s="269" t="str">
        <f t="shared" si="94"/>
        <v/>
      </c>
      <c r="BH31" s="269" t="str">
        <f t="shared" si="94"/>
        <v/>
      </c>
      <c r="BI31" s="269" t="str">
        <f t="shared" si="94"/>
        <v/>
      </c>
      <c r="BJ31" s="269" t="str">
        <f t="shared" si="94"/>
        <v/>
      </c>
      <c r="BM31" s="67"/>
      <c r="BS31" s="67"/>
      <c r="BT31" s="67"/>
      <c r="BU31" s="143"/>
      <c r="BV31" s="100">
        <v>23</v>
      </c>
      <c r="BW31" s="246">
        <f t="shared" si="68"/>
        <v>0</v>
      </c>
      <c r="BX31" s="247">
        <f t="shared" si="69"/>
        <v>2.7E-4</v>
      </c>
      <c r="BY31" s="245" t="str">
        <f t="shared" si="95"/>
        <v>ns</v>
      </c>
      <c r="BZ31" s="245" t="str">
        <f t="shared" si="95"/>
        <v>ns</v>
      </c>
      <c r="CA31" s="245" t="str">
        <f t="shared" si="95"/>
        <v>ns</v>
      </c>
      <c r="CB31" s="245" t="str">
        <f t="shared" si="95"/>
        <v>ns</v>
      </c>
      <c r="CC31" s="245" t="str">
        <f t="shared" si="95"/>
        <v>ns</v>
      </c>
      <c r="CD31" s="245" t="str">
        <f t="shared" si="95"/>
        <v>ns</v>
      </c>
      <c r="CE31" s="245" t="str">
        <f t="shared" si="95"/>
        <v>ns</v>
      </c>
      <c r="CF31" s="245" t="str">
        <f t="shared" si="95"/>
        <v>ns</v>
      </c>
      <c r="CG31" s="245" t="str">
        <f t="shared" si="95"/>
        <v>ns</v>
      </c>
      <c r="CH31" s="245" t="str">
        <f t="shared" si="95"/>
        <v>ns</v>
      </c>
      <c r="CI31" s="245" t="str">
        <f t="shared" si="96"/>
        <v>ns</v>
      </c>
      <c r="CJ31" s="245" t="str">
        <f t="shared" si="96"/>
        <v>ns</v>
      </c>
      <c r="CK31" s="245" t="str">
        <f t="shared" si="96"/>
        <v>ns</v>
      </c>
      <c r="CL31" s="245" t="str">
        <f t="shared" si="96"/>
        <v>ns</v>
      </c>
      <c r="CM31" s="245" t="str">
        <f t="shared" si="96"/>
        <v>ns</v>
      </c>
      <c r="CN31" s="245" t="str">
        <f t="shared" si="96"/>
        <v>ns</v>
      </c>
      <c r="CO31" s="245" t="str">
        <f t="shared" si="96"/>
        <v>ns</v>
      </c>
      <c r="CP31" s="245" t="str">
        <f t="shared" si="96"/>
        <v>ns</v>
      </c>
      <c r="CQ31" s="245" t="str">
        <f t="shared" si="96"/>
        <v>ns</v>
      </c>
      <c r="CR31" s="245" t="str">
        <f t="shared" si="96"/>
        <v>ns</v>
      </c>
      <c r="CS31" s="245" t="str">
        <f t="shared" si="97"/>
        <v>ns</v>
      </c>
      <c r="CT31" s="245" t="str">
        <f t="shared" si="97"/>
        <v>ns</v>
      </c>
      <c r="CU31" s="245" t="str">
        <f t="shared" si="97"/>
        <v>ns</v>
      </c>
      <c r="CV31" s="245" t="str">
        <f t="shared" si="97"/>
        <v/>
      </c>
      <c r="CW31" s="245" t="str">
        <f t="shared" si="97"/>
        <v/>
      </c>
      <c r="CX31" s="245" t="str">
        <f t="shared" si="97"/>
        <v/>
      </c>
      <c r="CY31" s="245" t="str">
        <f t="shared" si="97"/>
        <v/>
      </c>
      <c r="CZ31" s="245" t="str">
        <f t="shared" si="97"/>
        <v/>
      </c>
      <c r="DA31" s="245" t="str">
        <f t="shared" si="97"/>
        <v/>
      </c>
      <c r="DB31" s="245" t="str">
        <f t="shared" si="97"/>
        <v/>
      </c>
      <c r="DC31" s="245" t="str">
        <f t="shared" si="98"/>
        <v/>
      </c>
      <c r="DD31" s="245" t="str">
        <f t="shared" si="98"/>
        <v/>
      </c>
      <c r="DE31" s="245" t="str">
        <f t="shared" si="98"/>
        <v/>
      </c>
      <c r="DF31" s="245" t="str">
        <f t="shared" si="98"/>
        <v/>
      </c>
      <c r="DG31" s="245" t="str">
        <f t="shared" si="98"/>
        <v/>
      </c>
      <c r="DH31" s="245" t="str">
        <f t="shared" si="98"/>
        <v/>
      </c>
      <c r="DI31" s="245" t="str">
        <f t="shared" si="98"/>
        <v/>
      </c>
      <c r="DJ31" s="245" t="str">
        <f t="shared" si="98"/>
        <v/>
      </c>
      <c r="DK31" s="245" t="str">
        <f t="shared" si="98"/>
        <v/>
      </c>
      <c r="DL31" s="245" t="str">
        <f t="shared" si="98"/>
        <v/>
      </c>
      <c r="DM31" s="245" t="str">
        <f t="shared" si="99"/>
        <v/>
      </c>
      <c r="DN31" s="245" t="str">
        <f t="shared" si="99"/>
        <v/>
      </c>
      <c r="DO31" s="245" t="str">
        <f t="shared" si="99"/>
        <v/>
      </c>
      <c r="DP31" s="245" t="str">
        <f t="shared" si="99"/>
        <v/>
      </c>
      <c r="DQ31" s="245" t="str">
        <f t="shared" si="99"/>
        <v/>
      </c>
      <c r="DR31" s="245" t="str">
        <f t="shared" si="99"/>
        <v/>
      </c>
      <c r="DS31" s="245" t="str">
        <f t="shared" si="99"/>
        <v/>
      </c>
      <c r="DT31" s="245" t="str">
        <f t="shared" si="99"/>
        <v/>
      </c>
      <c r="DU31" s="245" t="str">
        <f t="shared" si="99"/>
        <v/>
      </c>
      <c r="DV31" s="245" t="str">
        <f t="shared" si="99"/>
        <v/>
      </c>
      <c r="DW31" s="204"/>
      <c r="DX31" s="204"/>
      <c r="DZ31" s="228">
        <f t="shared" si="75"/>
        <v>24</v>
      </c>
      <c r="EA31" s="231">
        <f t="shared" si="53"/>
        <v>0</v>
      </c>
      <c r="EB31" s="232">
        <f t="shared" si="89"/>
        <v>0</v>
      </c>
      <c r="EC31" s="232">
        <f t="shared" si="89"/>
        <v>0</v>
      </c>
      <c r="ED31" s="232">
        <f t="shared" si="89"/>
        <v>0</v>
      </c>
      <c r="EE31" s="232">
        <f t="shared" si="89"/>
        <v>0</v>
      </c>
      <c r="EF31" s="232">
        <f t="shared" si="55"/>
        <v>0</v>
      </c>
      <c r="EG31" s="232">
        <f t="shared" si="56"/>
        <v>0</v>
      </c>
      <c r="EH31" s="228"/>
      <c r="EI31" s="230"/>
      <c r="EJ31" s="230"/>
      <c r="EK31" s="230"/>
      <c r="EL31" s="228">
        <f t="shared" si="76"/>
        <v>24</v>
      </c>
      <c r="EM31" s="231">
        <f t="shared" si="57"/>
        <v>0</v>
      </c>
      <c r="EN31" s="232">
        <f>IFERROR(INDEX(RTO1CF,$EL31,'ANVA-MDS'!EB$7),0)</f>
        <v>0</v>
      </c>
      <c r="EO31" s="232">
        <f>IFERROR(INDEX(RTO1CF,$EL31,'ANVA-MDS'!EC$7),0)</f>
        <v>0</v>
      </c>
      <c r="EP31" s="232">
        <f>IFERROR(INDEX(RTO1CF,$EL31,'ANVA-MDS'!ED$7),0)</f>
        <v>0</v>
      </c>
      <c r="EQ31" s="232">
        <f>IFERROR(INDEX(RTO1CF,$EL31,'ANVA-MDS'!EE$7),0)</f>
        <v>0</v>
      </c>
      <c r="ER31" s="232">
        <f t="shared" si="58"/>
        <v>0</v>
      </c>
      <c r="ES31" s="232">
        <f t="shared" si="59"/>
        <v>0</v>
      </c>
      <c r="ET31" s="228"/>
      <c r="EU31" s="230"/>
      <c r="EV31" s="230"/>
      <c r="EW31" s="230"/>
      <c r="EX31" s="232">
        <f t="shared" si="60"/>
        <v>0</v>
      </c>
      <c r="EY31" s="234"/>
      <c r="EZ31" s="230"/>
    </row>
    <row r="32" spans="1:156" ht="12.75" customHeight="1" x14ac:dyDescent="0.25">
      <c r="A32" s="145" t="s">
        <v>144</v>
      </c>
      <c r="J32" s="100">
        <v>24</v>
      </c>
      <c r="K32" s="246">
        <f t="shared" si="61"/>
        <v>0</v>
      </c>
      <c r="L32" s="247">
        <f t="shared" si="62"/>
        <v>2.6000000000000003E-4</v>
      </c>
      <c r="M32" s="269" t="str">
        <f t="shared" si="90"/>
        <v>ns</v>
      </c>
      <c r="N32" s="269" t="str">
        <f t="shared" si="90"/>
        <v>ns</v>
      </c>
      <c r="O32" s="269" t="str">
        <f t="shared" si="90"/>
        <v>ns</v>
      </c>
      <c r="P32" s="269" t="str">
        <f t="shared" si="90"/>
        <v>ns</v>
      </c>
      <c r="Q32" s="269" t="str">
        <f t="shared" si="90"/>
        <v>ns</v>
      </c>
      <c r="R32" s="269" t="str">
        <f t="shared" si="90"/>
        <v>ns</v>
      </c>
      <c r="S32" s="269" t="str">
        <f t="shared" si="90"/>
        <v>ns</v>
      </c>
      <c r="T32" s="269" t="str">
        <f t="shared" si="90"/>
        <v>ns</v>
      </c>
      <c r="U32" s="269" t="str">
        <f t="shared" si="90"/>
        <v>ns</v>
      </c>
      <c r="V32" s="269" t="str">
        <f t="shared" si="90"/>
        <v>ns</v>
      </c>
      <c r="W32" s="269" t="str">
        <f t="shared" si="91"/>
        <v>ns</v>
      </c>
      <c r="X32" s="269" t="str">
        <f t="shared" si="91"/>
        <v>ns</v>
      </c>
      <c r="Y32" s="269" t="str">
        <f t="shared" si="91"/>
        <v>ns</v>
      </c>
      <c r="Z32" s="269" t="str">
        <f t="shared" si="91"/>
        <v>ns</v>
      </c>
      <c r="AA32" s="269" t="str">
        <f t="shared" si="91"/>
        <v>ns</v>
      </c>
      <c r="AB32" s="269" t="str">
        <f t="shared" si="91"/>
        <v>ns</v>
      </c>
      <c r="AC32" s="269" t="str">
        <f t="shared" si="91"/>
        <v>ns</v>
      </c>
      <c r="AD32" s="269" t="str">
        <f t="shared" si="91"/>
        <v>ns</v>
      </c>
      <c r="AE32" s="269" t="str">
        <f t="shared" si="91"/>
        <v>ns</v>
      </c>
      <c r="AF32" s="269" t="str">
        <f t="shared" si="91"/>
        <v>ns</v>
      </c>
      <c r="AG32" s="269" t="str">
        <f t="shared" si="92"/>
        <v>ns</v>
      </c>
      <c r="AH32" s="269" t="str">
        <f t="shared" si="92"/>
        <v>ns</v>
      </c>
      <c r="AI32" s="269" t="str">
        <f t="shared" si="92"/>
        <v>ns</v>
      </c>
      <c r="AJ32" s="269" t="str">
        <f t="shared" si="92"/>
        <v>ns</v>
      </c>
      <c r="AK32" s="269" t="str">
        <f t="shared" si="92"/>
        <v/>
      </c>
      <c r="AL32" s="269" t="str">
        <f t="shared" si="92"/>
        <v/>
      </c>
      <c r="AM32" s="269" t="str">
        <f t="shared" si="92"/>
        <v/>
      </c>
      <c r="AN32" s="269" t="str">
        <f t="shared" si="92"/>
        <v/>
      </c>
      <c r="AO32" s="269" t="str">
        <f t="shared" si="92"/>
        <v/>
      </c>
      <c r="AP32" s="269" t="str">
        <f t="shared" si="92"/>
        <v/>
      </c>
      <c r="AQ32" s="269" t="str">
        <f t="shared" si="93"/>
        <v/>
      </c>
      <c r="AR32" s="269" t="str">
        <f t="shared" si="93"/>
        <v/>
      </c>
      <c r="AS32" s="269" t="str">
        <f t="shared" si="93"/>
        <v/>
      </c>
      <c r="AT32" s="269" t="str">
        <f t="shared" si="93"/>
        <v/>
      </c>
      <c r="AU32" s="269" t="str">
        <f t="shared" si="93"/>
        <v/>
      </c>
      <c r="AV32" s="269" t="str">
        <f t="shared" si="93"/>
        <v/>
      </c>
      <c r="AW32" s="269" t="str">
        <f t="shared" si="93"/>
        <v/>
      </c>
      <c r="AX32" s="269" t="str">
        <f t="shared" si="93"/>
        <v/>
      </c>
      <c r="AY32" s="269" t="str">
        <f t="shared" si="93"/>
        <v/>
      </c>
      <c r="AZ32" s="269" t="str">
        <f t="shared" si="93"/>
        <v/>
      </c>
      <c r="BA32" s="269" t="str">
        <f t="shared" si="94"/>
        <v/>
      </c>
      <c r="BB32" s="269" t="str">
        <f t="shared" si="94"/>
        <v/>
      </c>
      <c r="BC32" s="269" t="str">
        <f t="shared" si="94"/>
        <v/>
      </c>
      <c r="BD32" s="269" t="str">
        <f t="shared" si="94"/>
        <v/>
      </c>
      <c r="BE32" s="269" t="str">
        <f t="shared" si="94"/>
        <v/>
      </c>
      <c r="BF32" s="269" t="str">
        <f t="shared" si="94"/>
        <v/>
      </c>
      <c r="BG32" s="269" t="str">
        <f t="shared" si="94"/>
        <v/>
      </c>
      <c r="BH32" s="269" t="str">
        <f t="shared" si="94"/>
        <v/>
      </c>
      <c r="BI32" s="269" t="str">
        <f t="shared" si="94"/>
        <v/>
      </c>
      <c r="BJ32" s="269" t="str">
        <f t="shared" si="94"/>
        <v/>
      </c>
      <c r="BM32" s="145" t="s">
        <v>144</v>
      </c>
      <c r="BS32" s="67"/>
      <c r="BT32" s="67"/>
      <c r="BU32" s="49"/>
      <c r="BV32" s="100">
        <v>24</v>
      </c>
      <c r="BW32" s="246">
        <f t="shared" si="68"/>
        <v>0</v>
      </c>
      <c r="BX32" s="247">
        <f t="shared" si="69"/>
        <v>2.6000000000000003E-4</v>
      </c>
      <c r="BY32" s="245" t="str">
        <f t="shared" si="95"/>
        <v>ns</v>
      </c>
      <c r="BZ32" s="245" t="str">
        <f t="shared" si="95"/>
        <v>ns</v>
      </c>
      <c r="CA32" s="245" t="str">
        <f t="shared" si="95"/>
        <v>ns</v>
      </c>
      <c r="CB32" s="245" t="str">
        <f t="shared" si="95"/>
        <v>ns</v>
      </c>
      <c r="CC32" s="245" t="str">
        <f t="shared" si="95"/>
        <v>ns</v>
      </c>
      <c r="CD32" s="245" t="str">
        <f t="shared" si="95"/>
        <v>ns</v>
      </c>
      <c r="CE32" s="245" t="str">
        <f t="shared" si="95"/>
        <v>ns</v>
      </c>
      <c r="CF32" s="245" t="str">
        <f t="shared" si="95"/>
        <v>ns</v>
      </c>
      <c r="CG32" s="245" t="str">
        <f t="shared" si="95"/>
        <v>ns</v>
      </c>
      <c r="CH32" s="245" t="str">
        <f t="shared" si="95"/>
        <v>ns</v>
      </c>
      <c r="CI32" s="245" t="str">
        <f t="shared" si="96"/>
        <v>ns</v>
      </c>
      <c r="CJ32" s="245" t="str">
        <f t="shared" si="96"/>
        <v>ns</v>
      </c>
      <c r="CK32" s="245" t="str">
        <f t="shared" si="96"/>
        <v>ns</v>
      </c>
      <c r="CL32" s="245" t="str">
        <f t="shared" si="96"/>
        <v>ns</v>
      </c>
      <c r="CM32" s="245" t="str">
        <f t="shared" si="96"/>
        <v>ns</v>
      </c>
      <c r="CN32" s="245" t="str">
        <f t="shared" si="96"/>
        <v>ns</v>
      </c>
      <c r="CO32" s="245" t="str">
        <f t="shared" si="96"/>
        <v>ns</v>
      </c>
      <c r="CP32" s="245" t="str">
        <f t="shared" si="96"/>
        <v>ns</v>
      </c>
      <c r="CQ32" s="245" t="str">
        <f t="shared" si="96"/>
        <v>ns</v>
      </c>
      <c r="CR32" s="245" t="str">
        <f t="shared" si="96"/>
        <v>ns</v>
      </c>
      <c r="CS32" s="245" t="str">
        <f t="shared" si="97"/>
        <v>ns</v>
      </c>
      <c r="CT32" s="245" t="str">
        <f t="shared" si="97"/>
        <v>ns</v>
      </c>
      <c r="CU32" s="245" t="str">
        <f t="shared" si="97"/>
        <v>ns</v>
      </c>
      <c r="CV32" s="245" t="str">
        <f t="shared" si="97"/>
        <v>ns</v>
      </c>
      <c r="CW32" s="245" t="str">
        <f t="shared" si="97"/>
        <v/>
      </c>
      <c r="CX32" s="245" t="str">
        <f t="shared" si="97"/>
        <v/>
      </c>
      <c r="CY32" s="245" t="str">
        <f t="shared" si="97"/>
        <v/>
      </c>
      <c r="CZ32" s="245" t="str">
        <f t="shared" si="97"/>
        <v/>
      </c>
      <c r="DA32" s="245" t="str">
        <f t="shared" si="97"/>
        <v/>
      </c>
      <c r="DB32" s="245" t="str">
        <f t="shared" si="97"/>
        <v/>
      </c>
      <c r="DC32" s="245" t="str">
        <f t="shared" si="98"/>
        <v/>
      </c>
      <c r="DD32" s="245" t="str">
        <f t="shared" si="98"/>
        <v/>
      </c>
      <c r="DE32" s="245" t="str">
        <f t="shared" si="98"/>
        <v/>
      </c>
      <c r="DF32" s="245" t="str">
        <f t="shared" si="98"/>
        <v/>
      </c>
      <c r="DG32" s="245" t="str">
        <f t="shared" si="98"/>
        <v/>
      </c>
      <c r="DH32" s="245" t="str">
        <f t="shared" si="98"/>
        <v/>
      </c>
      <c r="DI32" s="245" t="str">
        <f t="shared" si="98"/>
        <v/>
      </c>
      <c r="DJ32" s="245" t="str">
        <f t="shared" si="98"/>
        <v/>
      </c>
      <c r="DK32" s="245" t="str">
        <f t="shared" si="98"/>
        <v/>
      </c>
      <c r="DL32" s="245" t="str">
        <f t="shared" si="98"/>
        <v/>
      </c>
      <c r="DM32" s="245" t="str">
        <f t="shared" si="99"/>
        <v/>
      </c>
      <c r="DN32" s="245" t="str">
        <f t="shared" si="99"/>
        <v/>
      </c>
      <c r="DO32" s="245" t="str">
        <f t="shared" si="99"/>
        <v/>
      </c>
      <c r="DP32" s="245" t="str">
        <f t="shared" si="99"/>
        <v/>
      </c>
      <c r="DQ32" s="245" t="str">
        <f t="shared" si="99"/>
        <v/>
      </c>
      <c r="DR32" s="245" t="str">
        <f t="shared" si="99"/>
        <v/>
      </c>
      <c r="DS32" s="245" t="str">
        <f t="shared" si="99"/>
        <v/>
      </c>
      <c r="DT32" s="245" t="str">
        <f t="shared" si="99"/>
        <v/>
      </c>
      <c r="DU32" s="245" t="str">
        <f t="shared" si="99"/>
        <v/>
      </c>
      <c r="DV32" s="245" t="str">
        <f t="shared" si="99"/>
        <v/>
      </c>
      <c r="DW32" s="204"/>
      <c r="DX32" s="204"/>
      <c r="DZ32" s="228">
        <f t="shared" si="75"/>
        <v>25</v>
      </c>
      <c r="EA32" s="231">
        <f t="shared" si="53"/>
        <v>0</v>
      </c>
      <c r="EB32" s="232">
        <f t="shared" si="89"/>
        <v>0</v>
      </c>
      <c r="EC32" s="232">
        <f t="shared" si="89"/>
        <v>0</v>
      </c>
      <c r="ED32" s="232">
        <f t="shared" si="89"/>
        <v>0</v>
      </c>
      <c r="EE32" s="232">
        <f t="shared" si="89"/>
        <v>0</v>
      </c>
      <c r="EF32" s="232">
        <f t="shared" si="55"/>
        <v>0</v>
      </c>
      <c r="EG32" s="232">
        <f t="shared" si="56"/>
        <v>0</v>
      </c>
      <c r="EH32" s="228"/>
      <c r="EI32" s="230"/>
      <c r="EJ32" s="230"/>
      <c r="EK32" s="230"/>
      <c r="EL32" s="228">
        <f t="shared" si="76"/>
        <v>25</v>
      </c>
      <c r="EM32" s="231">
        <f t="shared" si="57"/>
        <v>0</v>
      </c>
      <c r="EN32" s="232">
        <f>IFERROR(INDEX(RTO1CF,$EL32,'ANVA-MDS'!EB$7),0)</f>
        <v>0</v>
      </c>
      <c r="EO32" s="232">
        <f>IFERROR(INDEX(RTO1CF,$EL32,'ANVA-MDS'!EC$7),0)</f>
        <v>0</v>
      </c>
      <c r="EP32" s="232">
        <f>IFERROR(INDEX(RTO1CF,$EL32,'ANVA-MDS'!ED$7),0)</f>
        <v>0</v>
      </c>
      <c r="EQ32" s="232">
        <f>IFERROR(INDEX(RTO1CF,$EL32,'ANVA-MDS'!EE$7),0)</f>
        <v>0</v>
      </c>
      <c r="ER32" s="232">
        <f t="shared" si="58"/>
        <v>0</v>
      </c>
      <c r="ES32" s="232">
        <f t="shared" si="59"/>
        <v>0</v>
      </c>
      <c r="ET32" s="228"/>
      <c r="EU32" s="230"/>
      <c r="EV32" s="230"/>
      <c r="EW32" s="230"/>
      <c r="EX32" s="232">
        <f t="shared" si="60"/>
        <v>0</v>
      </c>
    </row>
    <row r="33" spans="2:156" ht="12.75" customHeight="1" x14ac:dyDescent="0.25">
      <c r="B33" s="208" t="str">
        <f>'ANVA-MDS'!EJ12</f>
        <v>sd</v>
      </c>
      <c r="J33" s="100">
        <v>25</v>
      </c>
      <c r="K33" s="246">
        <f t="shared" si="61"/>
        <v>0</v>
      </c>
      <c r="L33" s="247">
        <f t="shared" si="62"/>
        <v>2.5000000000000001E-4</v>
      </c>
      <c r="M33" s="269" t="str">
        <f t="shared" si="90"/>
        <v>ns</v>
      </c>
      <c r="N33" s="269" t="str">
        <f t="shared" si="90"/>
        <v>ns</v>
      </c>
      <c r="O33" s="269" t="str">
        <f t="shared" si="90"/>
        <v>ns</v>
      </c>
      <c r="P33" s="269" t="str">
        <f t="shared" si="90"/>
        <v>ns</v>
      </c>
      <c r="Q33" s="269" t="str">
        <f t="shared" si="90"/>
        <v>ns</v>
      </c>
      <c r="R33" s="269" t="str">
        <f t="shared" si="90"/>
        <v>ns</v>
      </c>
      <c r="S33" s="269" t="str">
        <f t="shared" si="90"/>
        <v>ns</v>
      </c>
      <c r="T33" s="269" t="str">
        <f t="shared" si="90"/>
        <v>ns</v>
      </c>
      <c r="U33" s="269" t="str">
        <f t="shared" si="90"/>
        <v>ns</v>
      </c>
      <c r="V33" s="269" t="str">
        <f t="shared" si="90"/>
        <v>ns</v>
      </c>
      <c r="W33" s="269" t="str">
        <f t="shared" si="91"/>
        <v>ns</v>
      </c>
      <c r="X33" s="269" t="str">
        <f t="shared" si="91"/>
        <v>ns</v>
      </c>
      <c r="Y33" s="269" t="str">
        <f t="shared" si="91"/>
        <v>ns</v>
      </c>
      <c r="Z33" s="269" t="str">
        <f t="shared" si="91"/>
        <v>ns</v>
      </c>
      <c r="AA33" s="269" t="str">
        <f t="shared" si="91"/>
        <v>ns</v>
      </c>
      <c r="AB33" s="269" t="str">
        <f t="shared" si="91"/>
        <v>ns</v>
      </c>
      <c r="AC33" s="269" t="str">
        <f t="shared" si="91"/>
        <v>ns</v>
      </c>
      <c r="AD33" s="269" t="str">
        <f t="shared" si="91"/>
        <v>ns</v>
      </c>
      <c r="AE33" s="269" t="str">
        <f t="shared" si="91"/>
        <v>ns</v>
      </c>
      <c r="AF33" s="269" t="str">
        <f t="shared" si="91"/>
        <v>ns</v>
      </c>
      <c r="AG33" s="269" t="str">
        <f t="shared" si="92"/>
        <v>ns</v>
      </c>
      <c r="AH33" s="269" t="str">
        <f t="shared" si="92"/>
        <v>ns</v>
      </c>
      <c r="AI33" s="269" t="str">
        <f t="shared" si="92"/>
        <v>ns</v>
      </c>
      <c r="AJ33" s="269" t="str">
        <f t="shared" si="92"/>
        <v>ns</v>
      </c>
      <c r="AK33" s="269" t="str">
        <f t="shared" si="92"/>
        <v>ns</v>
      </c>
      <c r="AL33" s="269" t="str">
        <f t="shared" si="92"/>
        <v/>
      </c>
      <c r="AM33" s="269" t="str">
        <f t="shared" si="92"/>
        <v/>
      </c>
      <c r="AN33" s="269" t="str">
        <f t="shared" si="92"/>
        <v/>
      </c>
      <c r="AO33" s="269" t="str">
        <f t="shared" si="92"/>
        <v/>
      </c>
      <c r="AP33" s="269" t="str">
        <f t="shared" si="92"/>
        <v/>
      </c>
      <c r="AQ33" s="269" t="str">
        <f t="shared" si="93"/>
        <v/>
      </c>
      <c r="AR33" s="269" t="str">
        <f t="shared" si="93"/>
        <v/>
      </c>
      <c r="AS33" s="269" t="str">
        <f t="shared" si="93"/>
        <v/>
      </c>
      <c r="AT33" s="269" t="str">
        <f t="shared" si="93"/>
        <v/>
      </c>
      <c r="AU33" s="269" t="str">
        <f t="shared" si="93"/>
        <v/>
      </c>
      <c r="AV33" s="269" t="str">
        <f t="shared" si="93"/>
        <v/>
      </c>
      <c r="AW33" s="269" t="str">
        <f t="shared" si="93"/>
        <v/>
      </c>
      <c r="AX33" s="269" t="str">
        <f t="shared" si="93"/>
        <v/>
      </c>
      <c r="AY33" s="269" t="str">
        <f t="shared" si="93"/>
        <v/>
      </c>
      <c r="AZ33" s="269" t="str">
        <f t="shared" si="93"/>
        <v/>
      </c>
      <c r="BA33" s="269" t="str">
        <f t="shared" si="94"/>
        <v/>
      </c>
      <c r="BB33" s="269" t="str">
        <f t="shared" si="94"/>
        <v/>
      </c>
      <c r="BC33" s="269" t="str">
        <f t="shared" si="94"/>
        <v/>
      </c>
      <c r="BD33" s="269" t="str">
        <f t="shared" si="94"/>
        <v/>
      </c>
      <c r="BE33" s="269" t="str">
        <f t="shared" si="94"/>
        <v/>
      </c>
      <c r="BF33" s="269" t="str">
        <f t="shared" si="94"/>
        <v/>
      </c>
      <c r="BG33" s="269" t="str">
        <f t="shared" si="94"/>
        <v/>
      </c>
      <c r="BH33" s="269" t="str">
        <f t="shared" si="94"/>
        <v/>
      </c>
      <c r="BI33" s="269" t="str">
        <f t="shared" si="94"/>
        <v/>
      </c>
      <c r="BJ33" s="269" t="str">
        <f t="shared" si="94"/>
        <v/>
      </c>
      <c r="BN33" s="208" t="str">
        <f>'ANVA-MDS'!EV12</f>
        <v>sd</v>
      </c>
      <c r="BS33" s="67"/>
      <c r="BT33" s="67"/>
      <c r="BU33" s="106"/>
      <c r="BV33" s="100">
        <v>25</v>
      </c>
      <c r="BW33" s="246">
        <f t="shared" si="68"/>
        <v>0</v>
      </c>
      <c r="BX33" s="247">
        <f t="shared" si="69"/>
        <v>2.5000000000000001E-4</v>
      </c>
      <c r="BY33" s="245" t="str">
        <f t="shared" si="95"/>
        <v>ns</v>
      </c>
      <c r="BZ33" s="245" t="str">
        <f t="shared" si="95"/>
        <v>ns</v>
      </c>
      <c r="CA33" s="245" t="str">
        <f t="shared" si="95"/>
        <v>ns</v>
      </c>
      <c r="CB33" s="245" t="str">
        <f t="shared" si="95"/>
        <v>ns</v>
      </c>
      <c r="CC33" s="245" t="str">
        <f t="shared" si="95"/>
        <v>ns</v>
      </c>
      <c r="CD33" s="245" t="str">
        <f t="shared" si="95"/>
        <v>ns</v>
      </c>
      <c r="CE33" s="245" t="str">
        <f t="shared" si="95"/>
        <v>ns</v>
      </c>
      <c r="CF33" s="245" t="str">
        <f t="shared" si="95"/>
        <v>ns</v>
      </c>
      <c r="CG33" s="245" t="str">
        <f t="shared" si="95"/>
        <v>ns</v>
      </c>
      <c r="CH33" s="245" t="str">
        <f t="shared" si="95"/>
        <v>ns</v>
      </c>
      <c r="CI33" s="245" t="str">
        <f t="shared" si="96"/>
        <v>ns</v>
      </c>
      <c r="CJ33" s="245" t="str">
        <f t="shared" si="96"/>
        <v>ns</v>
      </c>
      <c r="CK33" s="245" t="str">
        <f t="shared" si="96"/>
        <v>ns</v>
      </c>
      <c r="CL33" s="245" t="str">
        <f t="shared" si="96"/>
        <v>ns</v>
      </c>
      <c r="CM33" s="245" t="str">
        <f t="shared" si="96"/>
        <v>ns</v>
      </c>
      <c r="CN33" s="245" t="str">
        <f t="shared" si="96"/>
        <v>ns</v>
      </c>
      <c r="CO33" s="245" t="str">
        <f t="shared" si="96"/>
        <v>ns</v>
      </c>
      <c r="CP33" s="245" t="str">
        <f t="shared" si="96"/>
        <v>ns</v>
      </c>
      <c r="CQ33" s="245" t="str">
        <f t="shared" si="96"/>
        <v>ns</v>
      </c>
      <c r="CR33" s="245" t="str">
        <f t="shared" si="96"/>
        <v>ns</v>
      </c>
      <c r="CS33" s="245" t="str">
        <f t="shared" si="97"/>
        <v>ns</v>
      </c>
      <c r="CT33" s="245" t="str">
        <f t="shared" si="97"/>
        <v>ns</v>
      </c>
      <c r="CU33" s="245" t="str">
        <f t="shared" si="97"/>
        <v>ns</v>
      </c>
      <c r="CV33" s="245" t="str">
        <f t="shared" si="97"/>
        <v>ns</v>
      </c>
      <c r="CW33" s="245" t="str">
        <f t="shared" si="97"/>
        <v>ns</v>
      </c>
      <c r="CX33" s="245" t="str">
        <f t="shared" si="97"/>
        <v/>
      </c>
      <c r="CY33" s="245" t="str">
        <f t="shared" si="97"/>
        <v/>
      </c>
      <c r="CZ33" s="245" t="str">
        <f t="shared" si="97"/>
        <v/>
      </c>
      <c r="DA33" s="245" t="str">
        <f t="shared" si="97"/>
        <v/>
      </c>
      <c r="DB33" s="245" t="str">
        <f t="shared" si="97"/>
        <v/>
      </c>
      <c r="DC33" s="245" t="str">
        <f t="shared" si="98"/>
        <v/>
      </c>
      <c r="DD33" s="245" t="str">
        <f t="shared" si="98"/>
        <v/>
      </c>
      <c r="DE33" s="245" t="str">
        <f t="shared" si="98"/>
        <v/>
      </c>
      <c r="DF33" s="245" t="str">
        <f t="shared" si="98"/>
        <v/>
      </c>
      <c r="DG33" s="245" t="str">
        <f t="shared" si="98"/>
        <v/>
      </c>
      <c r="DH33" s="245" t="str">
        <f t="shared" si="98"/>
        <v/>
      </c>
      <c r="DI33" s="245" t="str">
        <f t="shared" si="98"/>
        <v/>
      </c>
      <c r="DJ33" s="245" t="str">
        <f t="shared" si="98"/>
        <v/>
      </c>
      <c r="DK33" s="245" t="str">
        <f t="shared" si="98"/>
        <v/>
      </c>
      <c r="DL33" s="245" t="str">
        <f t="shared" si="98"/>
        <v/>
      </c>
      <c r="DM33" s="245" t="str">
        <f t="shared" si="99"/>
        <v/>
      </c>
      <c r="DN33" s="245" t="str">
        <f t="shared" si="99"/>
        <v/>
      </c>
      <c r="DO33" s="245" t="str">
        <f t="shared" si="99"/>
        <v/>
      </c>
      <c r="DP33" s="245" t="str">
        <f t="shared" si="99"/>
        <v/>
      </c>
      <c r="DQ33" s="245" t="str">
        <f t="shared" si="99"/>
        <v/>
      </c>
      <c r="DR33" s="245" t="str">
        <f t="shared" si="99"/>
        <v/>
      </c>
      <c r="DS33" s="245" t="str">
        <f t="shared" si="99"/>
        <v/>
      </c>
      <c r="DT33" s="245" t="str">
        <f t="shared" si="99"/>
        <v/>
      </c>
      <c r="DU33" s="245" t="str">
        <f t="shared" si="99"/>
        <v/>
      </c>
      <c r="DV33" s="245" t="str">
        <f t="shared" si="99"/>
        <v/>
      </c>
      <c r="DW33" s="204"/>
      <c r="DX33" s="204"/>
      <c r="DZ33" s="228">
        <f t="shared" si="75"/>
        <v>26</v>
      </c>
      <c r="EA33" s="231">
        <f t="shared" si="53"/>
        <v>0</v>
      </c>
      <c r="EB33" s="232">
        <f t="shared" si="89"/>
        <v>0</v>
      </c>
      <c r="EC33" s="232">
        <f t="shared" si="89"/>
        <v>0</v>
      </c>
      <c r="ED33" s="232">
        <f t="shared" si="89"/>
        <v>0</v>
      </c>
      <c r="EE33" s="232">
        <f t="shared" si="89"/>
        <v>0</v>
      </c>
      <c r="EF33" s="232">
        <f t="shared" si="55"/>
        <v>0</v>
      </c>
      <c r="EG33" s="232">
        <f t="shared" si="56"/>
        <v>0</v>
      </c>
      <c r="EH33" s="228"/>
      <c r="EI33" s="230"/>
      <c r="EJ33" s="230"/>
      <c r="EK33" s="230"/>
      <c r="EL33" s="228">
        <f t="shared" si="76"/>
        <v>26</v>
      </c>
      <c r="EM33" s="231">
        <f t="shared" si="57"/>
        <v>0</v>
      </c>
      <c r="EN33" s="232">
        <f>IFERROR(INDEX(RTO1CF,$EL33,'ANVA-MDS'!EB$7),0)</f>
        <v>0</v>
      </c>
      <c r="EO33" s="232">
        <f>IFERROR(INDEX(RTO1CF,$EL33,'ANVA-MDS'!EC$7),0)</f>
        <v>0</v>
      </c>
      <c r="EP33" s="232">
        <f>IFERROR(INDEX(RTO1CF,$EL33,'ANVA-MDS'!ED$7),0)</f>
        <v>0</v>
      </c>
      <c r="EQ33" s="232">
        <f>IFERROR(INDEX(RTO1CF,$EL33,'ANVA-MDS'!EE$7),0)</f>
        <v>0</v>
      </c>
      <c r="ER33" s="232">
        <f t="shared" si="58"/>
        <v>0</v>
      </c>
      <c r="ES33" s="232">
        <f t="shared" si="59"/>
        <v>0</v>
      </c>
      <c r="ET33" s="228"/>
      <c r="EU33" s="230"/>
      <c r="EV33" s="230"/>
      <c r="EW33" s="230"/>
      <c r="EX33" s="232">
        <f t="shared" si="60"/>
        <v>0</v>
      </c>
      <c r="EY33" s="230"/>
      <c r="EZ33" s="230"/>
    </row>
    <row r="34" spans="2:156" ht="12.75" customHeight="1" x14ac:dyDescent="0.25">
      <c r="J34" s="100">
        <v>26</v>
      </c>
      <c r="K34" s="246">
        <f t="shared" si="61"/>
        <v>0</v>
      </c>
      <c r="L34" s="247">
        <f t="shared" si="62"/>
        <v>2.4000000000000003E-4</v>
      </c>
      <c r="M34" s="269" t="str">
        <f t="shared" si="90"/>
        <v>ns</v>
      </c>
      <c r="N34" s="269" t="str">
        <f t="shared" si="90"/>
        <v>ns</v>
      </c>
      <c r="O34" s="269" t="str">
        <f t="shared" si="90"/>
        <v>ns</v>
      </c>
      <c r="P34" s="269" t="str">
        <f t="shared" si="90"/>
        <v>ns</v>
      </c>
      <c r="Q34" s="269" t="str">
        <f t="shared" si="90"/>
        <v>ns</v>
      </c>
      <c r="R34" s="269" t="str">
        <f t="shared" si="90"/>
        <v>ns</v>
      </c>
      <c r="S34" s="269" t="str">
        <f t="shared" si="90"/>
        <v>ns</v>
      </c>
      <c r="T34" s="269" t="str">
        <f t="shared" si="90"/>
        <v>ns</v>
      </c>
      <c r="U34" s="269" t="str">
        <f t="shared" si="90"/>
        <v>ns</v>
      </c>
      <c r="V34" s="269" t="str">
        <f t="shared" si="90"/>
        <v>ns</v>
      </c>
      <c r="W34" s="269" t="str">
        <f t="shared" si="91"/>
        <v>ns</v>
      </c>
      <c r="X34" s="269" t="str">
        <f t="shared" si="91"/>
        <v>ns</v>
      </c>
      <c r="Y34" s="269" t="str">
        <f t="shared" si="91"/>
        <v>ns</v>
      </c>
      <c r="Z34" s="269" t="str">
        <f t="shared" si="91"/>
        <v>ns</v>
      </c>
      <c r="AA34" s="269" t="str">
        <f t="shared" si="91"/>
        <v>ns</v>
      </c>
      <c r="AB34" s="269" t="str">
        <f t="shared" si="91"/>
        <v>ns</v>
      </c>
      <c r="AC34" s="269" t="str">
        <f t="shared" si="91"/>
        <v>ns</v>
      </c>
      <c r="AD34" s="269" t="str">
        <f t="shared" si="91"/>
        <v>ns</v>
      </c>
      <c r="AE34" s="269" t="str">
        <f t="shared" si="91"/>
        <v>ns</v>
      </c>
      <c r="AF34" s="269" t="str">
        <f t="shared" si="91"/>
        <v>ns</v>
      </c>
      <c r="AG34" s="269" t="str">
        <f t="shared" si="92"/>
        <v>ns</v>
      </c>
      <c r="AH34" s="269" t="str">
        <f t="shared" si="92"/>
        <v>ns</v>
      </c>
      <c r="AI34" s="269" t="str">
        <f t="shared" si="92"/>
        <v>ns</v>
      </c>
      <c r="AJ34" s="269" t="str">
        <f t="shared" si="92"/>
        <v>ns</v>
      </c>
      <c r="AK34" s="269" t="str">
        <f t="shared" si="92"/>
        <v>ns</v>
      </c>
      <c r="AL34" s="269" t="str">
        <f t="shared" si="92"/>
        <v>ns</v>
      </c>
      <c r="AM34" s="269" t="str">
        <f t="shared" si="92"/>
        <v/>
      </c>
      <c r="AN34" s="269" t="str">
        <f t="shared" si="92"/>
        <v/>
      </c>
      <c r="AO34" s="269" t="str">
        <f t="shared" si="92"/>
        <v/>
      </c>
      <c r="AP34" s="269" t="str">
        <f t="shared" si="92"/>
        <v/>
      </c>
      <c r="AQ34" s="269" t="str">
        <f t="shared" si="93"/>
        <v/>
      </c>
      <c r="AR34" s="269" t="str">
        <f t="shared" si="93"/>
        <v/>
      </c>
      <c r="AS34" s="269" t="str">
        <f t="shared" si="93"/>
        <v/>
      </c>
      <c r="AT34" s="269" t="str">
        <f t="shared" si="93"/>
        <v/>
      </c>
      <c r="AU34" s="269" t="str">
        <f t="shared" si="93"/>
        <v/>
      </c>
      <c r="AV34" s="269" t="str">
        <f t="shared" si="93"/>
        <v/>
      </c>
      <c r="AW34" s="269" t="str">
        <f t="shared" si="93"/>
        <v/>
      </c>
      <c r="AX34" s="269" t="str">
        <f t="shared" si="93"/>
        <v/>
      </c>
      <c r="AY34" s="269" t="str">
        <f t="shared" si="93"/>
        <v/>
      </c>
      <c r="AZ34" s="269" t="str">
        <f t="shared" si="93"/>
        <v/>
      </c>
      <c r="BA34" s="269" t="str">
        <f t="shared" si="94"/>
        <v/>
      </c>
      <c r="BB34" s="269" t="str">
        <f t="shared" si="94"/>
        <v/>
      </c>
      <c r="BC34" s="269" t="str">
        <f t="shared" si="94"/>
        <v/>
      </c>
      <c r="BD34" s="269" t="str">
        <f t="shared" si="94"/>
        <v/>
      </c>
      <c r="BE34" s="269" t="str">
        <f t="shared" si="94"/>
        <v/>
      </c>
      <c r="BF34" s="269" t="str">
        <f t="shared" si="94"/>
        <v/>
      </c>
      <c r="BG34" s="269" t="str">
        <f t="shared" si="94"/>
        <v/>
      </c>
      <c r="BH34" s="269" t="str">
        <f t="shared" si="94"/>
        <v/>
      </c>
      <c r="BI34" s="269" t="str">
        <f t="shared" si="94"/>
        <v/>
      </c>
      <c r="BJ34" s="269" t="str">
        <f t="shared" si="94"/>
        <v/>
      </c>
      <c r="BS34" s="67"/>
      <c r="BT34" s="67"/>
      <c r="BU34" s="106"/>
      <c r="BV34" s="100">
        <v>26</v>
      </c>
      <c r="BW34" s="246">
        <f t="shared" si="68"/>
        <v>0</v>
      </c>
      <c r="BX34" s="247">
        <f t="shared" si="69"/>
        <v>2.4000000000000003E-4</v>
      </c>
      <c r="BY34" s="245" t="str">
        <f t="shared" si="95"/>
        <v>ns</v>
      </c>
      <c r="BZ34" s="245" t="str">
        <f t="shared" si="95"/>
        <v>ns</v>
      </c>
      <c r="CA34" s="245" t="str">
        <f t="shared" si="95"/>
        <v>ns</v>
      </c>
      <c r="CB34" s="245" t="str">
        <f t="shared" si="95"/>
        <v>ns</v>
      </c>
      <c r="CC34" s="245" t="str">
        <f t="shared" si="95"/>
        <v>ns</v>
      </c>
      <c r="CD34" s="245" t="str">
        <f t="shared" si="95"/>
        <v>ns</v>
      </c>
      <c r="CE34" s="245" t="str">
        <f t="shared" si="95"/>
        <v>ns</v>
      </c>
      <c r="CF34" s="245" t="str">
        <f t="shared" si="95"/>
        <v>ns</v>
      </c>
      <c r="CG34" s="245" t="str">
        <f t="shared" si="95"/>
        <v>ns</v>
      </c>
      <c r="CH34" s="245" t="str">
        <f t="shared" si="95"/>
        <v>ns</v>
      </c>
      <c r="CI34" s="245" t="str">
        <f t="shared" si="96"/>
        <v>ns</v>
      </c>
      <c r="CJ34" s="245" t="str">
        <f t="shared" si="96"/>
        <v>ns</v>
      </c>
      <c r="CK34" s="245" t="str">
        <f t="shared" si="96"/>
        <v>ns</v>
      </c>
      <c r="CL34" s="245" t="str">
        <f t="shared" si="96"/>
        <v>ns</v>
      </c>
      <c r="CM34" s="245" t="str">
        <f t="shared" si="96"/>
        <v>ns</v>
      </c>
      <c r="CN34" s="245" t="str">
        <f t="shared" si="96"/>
        <v>ns</v>
      </c>
      <c r="CO34" s="245" t="str">
        <f t="shared" si="96"/>
        <v>ns</v>
      </c>
      <c r="CP34" s="245" t="str">
        <f t="shared" si="96"/>
        <v>ns</v>
      </c>
      <c r="CQ34" s="245" t="str">
        <f t="shared" si="96"/>
        <v>ns</v>
      </c>
      <c r="CR34" s="245" t="str">
        <f t="shared" si="96"/>
        <v>ns</v>
      </c>
      <c r="CS34" s="245" t="str">
        <f t="shared" si="97"/>
        <v>ns</v>
      </c>
      <c r="CT34" s="245" t="str">
        <f t="shared" si="97"/>
        <v>ns</v>
      </c>
      <c r="CU34" s="245" t="str">
        <f t="shared" si="97"/>
        <v>ns</v>
      </c>
      <c r="CV34" s="245" t="str">
        <f t="shared" si="97"/>
        <v>ns</v>
      </c>
      <c r="CW34" s="245" t="str">
        <f t="shared" si="97"/>
        <v>ns</v>
      </c>
      <c r="CX34" s="245" t="str">
        <f t="shared" si="97"/>
        <v>ns</v>
      </c>
      <c r="CY34" s="245" t="str">
        <f t="shared" si="97"/>
        <v/>
      </c>
      <c r="CZ34" s="245" t="str">
        <f t="shared" si="97"/>
        <v/>
      </c>
      <c r="DA34" s="245" t="str">
        <f t="shared" si="97"/>
        <v/>
      </c>
      <c r="DB34" s="245" t="str">
        <f t="shared" si="97"/>
        <v/>
      </c>
      <c r="DC34" s="245" t="str">
        <f t="shared" si="98"/>
        <v/>
      </c>
      <c r="DD34" s="245" t="str">
        <f t="shared" si="98"/>
        <v/>
      </c>
      <c r="DE34" s="245" t="str">
        <f t="shared" si="98"/>
        <v/>
      </c>
      <c r="DF34" s="245" t="str">
        <f t="shared" si="98"/>
        <v/>
      </c>
      <c r="DG34" s="245" t="str">
        <f t="shared" si="98"/>
        <v/>
      </c>
      <c r="DH34" s="245" t="str">
        <f t="shared" si="98"/>
        <v/>
      </c>
      <c r="DI34" s="245" t="str">
        <f t="shared" si="98"/>
        <v/>
      </c>
      <c r="DJ34" s="245" t="str">
        <f t="shared" si="98"/>
        <v/>
      </c>
      <c r="DK34" s="245" t="str">
        <f t="shared" si="98"/>
        <v/>
      </c>
      <c r="DL34" s="245" t="str">
        <f t="shared" si="98"/>
        <v/>
      </c>
      <c r="DM34" s="245" t="str">
        <f t="shared" si="99"/>
        <v/>
      </c>
      <c r="DN34" s="245" t="str">
        <f t="shared" si="99"/>
        <v/>
      </c>
      <c r="DO34" s="245" t="str">
        <f t="shared" si="99"/>
        <v/>
      </c>
      <c r="DP34" s="245" t="str">
        <f t="shared" si="99"/>
        <v/>
      </c>
      <c r="DQ34" s="245" t="str">
        <f t="shared" si="99"/>
        <v/>
      </c>
      <c r="DR34" s="245" t="str">
        <f t="shared" si="99"/>
        <v/>
      </c>
      <c r="DS34" s="245" t="str">
        <f t="shared" si="99"/>
        <v/>
      </c>
      <c r="DT34" s="245" t="str">
        <f t="shared" si="99"/>
        <v/>
      </c>
      <c r="DU34" s="245" t="str">
        <f t="shared" si="99"/>
        <v/>
      </c>
      <c r="DV34" s="245" t="str">
        <f t="shared" si="99"/>
        <v/>
      </c>
      <c r="DW34" s="204"/>
      <c r="DX34" s="204"/>
      <c r="DZ34" s="228">
        <f t="shared" si="75"/>
        <v>27</v>
      </c>
      <c r="EA34" s="231">
        <f t="shared" si="53"/>
        <v>0</v>
      </c>
      <c r="EB34" s="232">
        <f t="shared" si="89"/>
        <v>0</v>
      </c>
      <c r="EC34" s="232">
        <f t="shared" si="89"/>
        <v>0</v>
      </c>
      <c r="ED34" s="232">
        <f t="shared" si="89"/>
        <v>0</v>
      </c>
      <c r="EE34" s="232">
        <f t="shared" si="89"/>
        <v>0</v>
      </c>
      <c r="EF34" s="232">
        <f t="shared" si="55"/>
        <v>0</v>
      </c>
      <c r="EG34" s="232">
        <f t="shared" si="56"/>
        <v>0</v>
      </c>
      <c r="EH34" s="228"/>
      <c r="EI34" s="230"/>
      <c r="EJ34" s="230"/>
      <c r="EK34" s="230"/>
      <c r="EL34" s="228">
        <f t="shared" si="76"/>
        <v>27</v>
      </c>
      <c r="EM34" s="231">
        <f t="shared" si="57"/>
        <v>0</v>
      </c>
      <c r="EN34" s="232">
        <f>IFERROR(INDEX(RTO1CF,$EL34,'ANVA-MDS'!EB$7),0)</f>
        <v>0</v>
      </c>
      <c r="EO34" s="232">
        <f>IFERROR(INDEX(RTO1CF,$EL34,'ANVA-MDS'!EC$7),0)</f>
        <v>0</v>
      </c>
      <c r="EP34" s="232">
        <f>IFERROR(INDEX(RTO1CF,$EL34,'ANVA-MDS'!ED$7),0)</f>
        <v>0</v>
      </c>
      <c r="EQ34" s="232">
        <f>IFERROR(INDEX(RTO1CF,$EL34,'ANVA-MDS'!EE$7),0)</f>
        <v>0</v>
      </c>
      <c r="ER34" s="232">
        <f t="shared" si="58"/>
        <v>0</v>
      </c>
      <c r="ES34" s="232">
        <f t="shared" si="59"/>
        <v>0</v>
      </c>
      <c r="ET34" s="228"/>
      <c r="EU34" s="230"/>
      <c r="EV34" s="230"/>
      <c r="EW34" s="230"/>
      <c r="EX34" s="232">
        <f t="shared" si="60"/>
        <v>0</v>
      </c>
      <c r="EY34" s="230"/>
      <c r="EZ34" s="230"/>
    </row>
    <row r="35" spans="2:156" ht="12.75" customHeight="1" x14ac:dyDescent="0.25">
      <c r="J35" s="100">
        <v>27</v>
      </c>
      <c r="K35" s="246">
        <f t="shared" si="61"/>
        <v>0</v>
      </c>
      <c r="L35" s="247">
        <f t="shared" si="62"/>
        <v>2.3000000000000001E-4</v>
      </c>
      <c r="M35" s="269" t="str">
        <f t="shared" si="90"/>
        <v>ns</v>
      </c>
      <c r="N35" s="269" t="str">
        <f t="shared" si="90"/>
        <v>ns</v>
      </c>
      <c r="O35" s="269" t="str">
        <f t="shared" si="90"/>
        <v>ns</v>
      </c>
      <c r="P35" s="269" t="str">
        <f t="shared" si="90"/>
        <v>ns</v>
      </c>
      <c r="Q35" s="269" t="str">
        <f t="shared" si="90"/>
        <v>ns</v>
      </c>
      <c r="R35" s="269" t="str">
        <f t="shared" si="90"/>
        <v>ns</v>
      </c>
      <c r="S35" s="269" t="str">
        <f t="shared" si="90"/>
        <v>ns</v>
      </c>
      <c r="T35" s="269" t="str">
        <f t="shared" si="90"/>
        <v>ns</v>
      </c>
      <c r="U35" s="269" t="str">
        <f t="shared" si="90"/>
        <v>ns</v>
      </c>
      <c r="V35" s="269" t="str">
        <f t="shared" si="90"/>
        <v>ns</v>
      </c>
      <c r="W35" s="269" t="str">
        <f t="shared" si="91"/>
        <v>ns</v>
      </c>
      <c r="X35" s="269" t="str">
        <f t="shared" si="91"/>
        <v>ns</v>
      </c>
      <c r="Y35" s="269" t="str">
        <f t="shared" si="91"/>
        <v>ns</v>
      </c>
      <c r="Z35" s="269" t="str">
        <f t="shared" si="91"/>
        <v>ns</v>
      </c>
      <c r="AA35" s="269" t="str">
        <f t="shared" si="91"/>
        <v>ns</v>
      </c>
      <c r="AB35" s="269" t="str">
        <f t="shared" si="91"/>
        <v>ns</v>
      </c>
      <c r="AC35" s="269" t="str">
        <f t="shared" si="91"/>
        <v>ns</v>
      </c>
      <c r="AD35" s="269" t="str">
        <f t="shared" si="91"/>
        <v>ns</v>
      </c>
      <c r="AE35" s="269" t="str">
        <f t="shared" si="91"/>
        <v>ns</v>
      </c>
      <c r="AF35" s="269" t="str">
        <f t="shared" si="91"/>
        <v>ns</v>
      </c>
      <c r="AG35" s="269" t="str">
        <f t="shared" si="92"/>
        <v>ns</v>
      </c>
      <c r="AH35" s="269" t="str">
        <f t="shared" si="92"/>
        <v>ns</v>
      </c>
      <c r="AI35" s="269" t="str">
        <f t="shared" si="92"/>
        <v>ns</v>
      </c>
      <c r="AJ35" s="269" t="str">
        <f t="shared" si="92"/>
        <v>ns</v>
      </c>
      <c r="AK35" s="269" t="str">
        <f t="shared" si="92"/>
        <v>ns</v>
      </c>
      <c r="AL35" s="269" t="str">
        <f t="shared" si="92"/>
        <v>ns</v>
      </c>
      <c r="AM35" s="269" t="str">
        <f t="shared" si="92"/>
        <v>ns</v>
      </c>
      <c r="AN35" s="269" t="str">
        <f t="shared" si="92"/>
        <v/>
      </c>
      <c r="AO35" s="269" t="str">
        <f t="shared" si="92"/>
        <v/>
      </c>
      <c r="AP35" s="269" t="str">
        <f t="shared" si="92"/>
        <v/>
      </c>
      <c r="AQ35" s="269" t="str">
        <f t="shared" si="93"/>
        <v/>
      </c>
      <c r="AR35" s="269" t="str">
        <f t="shared" si="93"/>
        <v/>
      </c>
      <c r="AS35" s="269" t="str">
        <f t="shared" si="93"/>
        <v/>
      </c>
      <c r="AT35" s="269" t="str">
        <f t="shared" si="93"/>
        <v/>
      </c>
      <c r="AU35" s="269" t="str">
        <f t="shared" si="93"/>
        <v/>
      </c>
      <c r="AV35" s="269" t="str">
        <f t="shared" si="93"/>
        <v/>
      </c>
      <c r="AW35" s="269" t="str">
        <f t="shared" si="93"/>
        <v/>
      </c>
      <c r="AX35" s="269" t="str">
        <f t="shared" si="93"/>
        <v/>
      </c>
      <c r="AY35" s="269" t="str">
        <f t="shared" si="93"/>
        <v/>
      </c>
      <c r="AZ35" s="269" t="str">
        <f t="shared" si="93"/>
        <v/>
      </c>
      <c r="BA35" s="269" t="str">
        <f t="shared" si="94"/>
        <v/>
      </c>
      <c r="BB35" s="269" t="str">
        <f t="shared" si="94"/>
        <v/>
      </c>
      <c r="BC35" s="269" t="str">
        <f t="shared" si="94"/>
        <v/>
      </c>
      <c r="BD35" s="269" t="str">
        <f t="shared" si="94"/>
        <v/>
      </c>
      <c r="BE35" s="269" t="str">
        <f t="shared" si="94"/>
        <v/>
      </c>
      <c r="BF35" s="269" t="str">
        <f t="shared" si="94"/>
        <v/>
      </c>
      <c r="BG35" s="269" t="str">
        <f t="shared" si="94"/>
        <v/>
      </c>
      <c r="BH35" s="269" t="str">
        <f t="shared" si="94"/>
        <v/>
      </c>
      <c r="BI35" s="269" t="str">
        <f t="shared" si="94"/>
        <v/>
      </c>
      <c r="BJ35" s="269" t="str">
        <f t="shared" si="94"/>
        <v/>
      </c>
      <c r="BS35" s="67"/>
      <c r="BT35" s="67"/>
      <c r="BU35" s="106"/>
      <c r="BV35" s="100">
        <v>27</v>
      </c>
      <c r="BW35" s="246">
        <f t="shared" si="68"/>
        <v>0</v>
      </c>
      <c r="BX35" s="247">
        <f t="shared" si="69"/>
        <v>2.3000000000000001E-4</v>
      </c>
      <c r="BY35" s="245" t="str">
        <f t="shared" si="95"/>
        <v>ns</v>
      </c>
      <c r="BZ35" s="245" t="str">
        <f t="shared" si="95"/>
        <v>ns</v>
      </c>
      <c r="CA35" s="245" t="str">
        <f t="shared" si="95"/>
        <v>ns</v>
      </c>
      <c r="CB35" s="245" t="str">
        <f t="shared" si="95"/>
        <v>ns</v>
      </c>
      <c r="CC35" s="245" t="str">
        <f t="shared" si="95"/>
        <v>ns</v>
      </c>
      <c r="CD35" s="245" t="str">
        <f t="shared" si="95"/>
        <v>ns</v>
      </c>
      <c r="CE35" s="245" t="str">
        <f t="shared" si="95"/>
        <v>ns</v>
      </c>
      <c r="CF35" s="245" t="str">
        <f t="shared" si="95"/>
        <v>ns</v>
      </c>
      <c r="CG35" s="245" t="str">
        <f t="shared" si="95"/>
        <v>ns</v>
      </c>
      <c r="CH35" s="245" t="str">
        <f t="shared" si="95"/>
        <v>ns</v>
      </c>
      <c r="CI35" s="245" t="str">
        <f t="shared" si="96"/>
        <v>ns</v>
      </c>
      <c r="CJ35" s="245" t="str">
        <f t="shared" si="96"/>
        <v>ns</v>
      </c>
      <c r="CK35" s="245" t="str">
        <f t="shared" si="96"/>
        <v>ns</v>
      </c>
      <c r="CL35" s="245" t="str">
        <f t="shared" si="96"/>
        <v>ns</v>
      </c>
      <c r="CM35" s="245" t="str">
        <f t="shared" si="96"/>
        <v>ns</v>
      </c>
      <c r="CN35" s="245" t="str">
        <f t="shared" si="96"/>
        <v>ns</v>
      </c>
      <c r="CO35" s="245" t="str">
        <f t="shared" si="96"/>
        <v>ns</v>
      </c>
      <c r="CP35" s="245" t="str">
        <f t="shared" si="96"/>
        <v>ns</v>
      </c>
      <c r="CQ35" s="245" t="str">
        <f t="shared" si="96"/>
        <v>ns</v>
      </c>
      <c r="CR35" s="245" t="str">
        <f t="shared" si="96"/>
        <v>ns</v>
      </c>
      <c r="CS35" s="245" t="str">
        <f t="shared" si="97"/>
        <v>ns</v>
      </c>
      <c r="CT35" s="245" t="str">
        <f t="shared" si="97"/>
        <v>ns</v>
      </c>
      <c r="CU35" s="245" t="str">
        <f t="shared" si="97"/>
        <v>ns</v>
      </c>
      <c r="CV35" s="245" t="str">
        <f t="shared" si="97"/>
        <v>ns</v>
      </c>
      <c r="CW35" s="245" t="str">
        <f t="shared" si="97"/>
        <v>ns</v>
      </c>
      <c r="CX35" s="245" t="str">
        <f t="shared" si="97"/>
        <v>ns</v>
      </c>
      <c r="CY35" s="245" t="str">
        <f t="shared" si="97"/>
        <v>ns</v>
      </c>
      <c r="CZ35" s="245" t="str">
        <f t="shared" si="97"/>
        <v/>
      </c>
      <c r="DA35" s="245" t="str">
        <f t="shared" si="97"/>
        <v/>
      </c>
      <c r="DB35" s="245" t="str">
        <f t="shared" si="97"/>
        <v/>
      </c>
      <c r="DC35" s="245" t="str">
        <f t="shared" si="98"/>
        <v/>
      </c>
      <c r="DD35" s="245" t="str">
        <f t="shared" si="98"/>
        <v/>
      </c>
      <c r="DE35" s="245" t="str">
        <f t="shared" si="98"/>
        <v/>
      </c>
      <c r="DF35" s="245" t="str">
        <f t="shared" si="98"/>
        <v/>
      </c>
      <c r="DG35" s="245" t="str">
        <f t="shared" si="98"/>
        <v/>
      </c>
      <c r="DH35" s="245" t="str">
        <f t="shared" si="98"/>
        <v/>
      </c>
      <c r="DI35" s="245" t="str">
        <f t="shared" si="98"/>
        <v/>
      </c>
      <c r="DJ35" s="245" t="str">
        <f t="shared" si="98"/>
        <v/>
      </c>
      <c r="DK35" s="245" t="str">
        <f t="shared" si="98"/>
        <v/>
      </c>
      <c r="DL35" s="245" t="str">
        <f t="shared" si="98"/>
        <v/>
      </c>
      <c r="DM35" s="245" t="str">
        <f t="shared" si="99"/>
        <v/>
      </c>
      <c r="DN35" s="245" t="str">
        <f t="shared" si="99"/>
        <v/>
      </c>
      <c r="DO35" s="245" t="str">
        <f t="shared" si="99"/>
        <v/>
      </c>
      <c r="DP35" s="245" t="str">
        <f t="shared" si="99"/>
        <v/>
      </c>
      <c r="DQ35" s="245" t="str">
        <f t="shared" si="99"/>
        <v/>
      </c>
      <c r="DR35" s="245" t="str">
        <f t="shared" si="99"/>
        <v/>
      </c>
      <c r="DS35" s="245" t="str">
        <f t="shared" si="99"/>
        <v/>
      </c>
      <c r="DT35" s="245" t="str">
        <f t="shared" si="99"/>
        <v/>
      </c>
      <c r="DU35" s="245" t="str">
        <f t="shared" si="99"/>
        <v/>
      </c>
      <c r="DV35" s="245" t="str">
        <f t="shared" si="99"/>
        <v/>
      </c>
      <c r="DW35" s="204"/>
      <c r="DX35" s="204"/>
      <c r="DZ35" s="228">
        <f t="shared" si="75"/>
        <v>28</v>
      </c>
      <c r="EA35" s="231">
        <f t="shared" si="53"/>
        <v>0</v>
      </c>
      <c r="EB35" s="232">
        <f t="shared" si="89"/>
        <v>0</v>
      </c>
      <c r="EC35" s="232">
        <f t="shared" si="89"/>
        <v>0</v>
      </c>
      <c r="ED35" s="232">
        <f t="shared" si="89"/>
        <v>0</v>
      </c>
      <c r="EE35" s="232">
        <f t="shared" si="89"/>
        <v>0</v>
      </c>
      <c r="EF35" s="232">
        <f t="shared" si="55"/>
        <v>0</v>
      </c>
      <c r="EG35" s="232">
        <f t="shared" si="56"/>
        <v>0</v>
      </c>
      <c r="EH35" s="228"/>
      <c r="EI35" s="228"/>
      <c r="EJ35" s="228"/>
      <c r="EK35" s="230"/>
      <c r="EL35" s="228">
        <f t="shared" si="76"/>
        <v>28</v>
      </c>
      <c r="EM35" s="231">
        <f t="shared" si="57"/>
        <v>0</v>
      </c>
      <c r="EN35" s="232">
        <f>IFERROR(INDEX(RTO1CF,$EL35,'ANVA-MDS'!EB$7),0)</f>
        <v>0</v>
      </c>
      <c r="EO35" s="232">
        <f>IFERROR(INDEX(RTO1CF,$EL35,'ANVA-MDS'!EC$7),0)</f>
        <v>0</v>
      </c>
      <c r="EP35" s="232">
        <f>IFERROR(INDEX(RTO1CF,$EL35,'ANVA-MDS'!ED$7),0)</f>
        <v>0</v>
      </c>
      <c r="EQ35" s="232">
        <f>IFERROR(INDEX(RTO1CF,$EL35,'ANVA-MDS'!EE$7),0)</f>
        <v>0</v>
      </c>
      <c r="ER35" s="232">
        <f t="shared" si="58"/>
        <v>0</v>
      </c>
      <c r="ES35" s="232">
        <f t="shared" si="59"/>
        <v>0</v>
      </c>
      <c r="ET35" s="228"/>
      <c r="EU35" s="228"/>
      <c r="EV35" s="228"/>
      <c r="EW35" s="230"/>
      <c r="EX35" s="232">
        <f t="shared" si="60"/>
        <v>0</v>
      </c>
      <c r="EY35" s="230"/>
      <c r="EZ35" s="230"/>
    </row>
    <row r="36" spans="2:156" ht="12.75" customHeight="1" x14ac:dyDescent="0.25">
      <c r="J36" s="100">
        <v>28</v>
      </c>
      <c r="K36" s="246">
        <f t="shared" si="61"/>
        <v>0</v>
      </c>
      <c r="L36" s="247">
        <f t="shared" si="62"/>
        <v>2.2000000000000001E-4</v>
      </c>
      <c r="M36" s="269" t="str">
        <f t="shared" si="90"/>
        <v>ns</v>
      </c>
      <c r="N36" s="269" t="str">
        <f t="shared" si="90"/>
        <v>ns</v>
      </c>
      <c r="O36" s="269" t="str">
        <f t="shared" si="90"/>
        <v>ns</v>
      </c>
      <c r="P36" s="269" t="str">
        <f t="shared" si="90"/>
        <v>ns</v>
      </c>
      <c r="Q36" s="269" t="str">
        <f t="shared" si="90"/>
        <v>ns</v>
      </c>
      <c r="R36" s="269" t="str">
        <f t="shared" si="90"/>
        <v>ns</v>
      </c>
      <c r="S36" s="269" t="str">
        <f t="shared" si="90"/>
        <v>ns</v>
      </c>
      <c r="T36" s="269" t="str">
        <f t="shared" si="90"/>
        <v>ns</v>
      </c>
      <c r="U36" s="269" t="str">
        <f t="shared" si="90"/>
        <v>ns</v>
      </c>
      <c r="V36" s="269" t="str">
        <f t="shared" si="90"/>
        <v>ns</v>
      </c>
      <c r="W36" s="269" t="str">
        <f t="shared" si="91"/>
        <v>ns</v>
      </c>
      <c r="X36" s="269" t="str">
        <f t="shared" si="91"/>
        <v>ns</v>
      </c>
      <c r="Y36" s="269" t="str">
        <f t="shared" si="91"/>
        <v>ns</v>
      </c>
      <c r="Z36" s="269" t="str">
        <f t="shared" si="91"/>
        <v>ns</v>
      </c>
      <c r="AA36" s="269" t="str">
        <f t="shared" si="91"/>
        <v>ns</v>
      </c>
      <c r="AB36" s="269" t="str">
        <f t="shared" si="91"/>
        <v>ns</v>
      </c>
      <c r="AC36" s="269" t="str">
        <f t="shared" si="91"/>
        <v>ns</v>
      </c>
      <c r="AD36" s="269" t="str">
        <f t="shared" si="91"/>
        <v>ns</v>
      </c>
      <c r="AE36" s="269" t="str">
        <f t="shared" si="91"/>
        <v>ns</v>
      </c>
      <c r="AF36" s="269" t="str">
        <f t="shared" si="91"/>
        <v>ns</v>
      </c>
      <c r="AG36" s="269" t="str">
        <f t="shared" si="92"/>
        <v>ns</v>
      </c>
      <c r="AH36" s="269" t="str">
        <f t="shared" si="92"/>
        <v>ns</v>
      </c>
      <c r="AI36" s="269" t="str">
        <f t="shared" si="92"/>
        <v>ns</v>
      </c>
      <c r="AJ36" s="269" t="str">
        <f t="shared" si="92"/>
        <v>ns</v>
      </c>
      <c r="AK36" s="269" t="str">
        <f t="shared" si="92"/>
        <v>ns</v>
      </c>
      <c r="AL36" s="269" t="str">
        <f t="shared" si="92"/>
        <v>ns</v>
      </c>
      <c r="AM36" s="269" t="str">
        <f t="shared" si="92"/>
        <v>ns</v>
      </c>
      <c r="AN36" s="269" t="str">
        <f t="shared" si="92"/>
        <v>ns</v>
      </c>
      <c r="AO36" s="269" t="str">
        <f t="shared" si="92"/>
        <v/>
      </c>
      <c r="AP36" s="269" t="str">
        <f t="shared" si="92"/>
        <v/>
      </c>
      <c r="AQ36" s="269" t="str">
        <f t="shared" si="93"/>
        <v/>
      </c>
      <c r="AR36" s="269" t="str">
        <f t="shared" si="93"/>
        <v/>
      </c>
      <c r="AS36" s="269" t="str">
        <f t="shared" si="93"/>
        <v/>
      </c>
      <c r="AT36" s="269" t="str">
        <f t="shared" si="93"/>
        <v/>
      </c>
      <c r="AU36" s="269" t="str">
        <f t="shared" si="93"/>
        <v/>
      </c>
      <c r="AV36" s="269" t="str">
        <f t="shared" si="93"/>
        <v/>
      </c>
      <c r="AW36" s="269" t="str">
        <f t="shared" si="93"/>
        <v/>
      </c>
      <c r="AX36" s="269" t="str">
        <f t="shared" si="93"/>
        <v/>
      </c>
      <c r="AY36" s="269" t="str">
        <f t="shared" si="93"/>
        <v/>
      </c>
      <c r="AZ36" s="269" t="str">
        <f t="shared" si="93"/>
        <v/>
      </c>
      <c r="BA36" s="269" t="str">
        <f t="shared" si="94"/>
        <v/>
      </c>
      <c r="BB36" s="269" t="str">
        <f t="shared" si="94"/>
        <v/>
      </c>
      <c r="BC36" s="269" t="str">
        <f t="shared" si="94"/>
        <v/>
      </c>
      <c r="BD36" s="269" t="str">
        <f t="shared" si="94"/>
        <v/>
      </c>
      <c r="BE36" s="269" t="str">
        <f t="shared" si="94"/>
        <v/>
      </c>
      <c r="BF36" s="269" t="str">
        <f t="shared" si="94"/>
        <v/>
      </c>
      <c r="BG36" s="269" t="str">
        <f t="shared" si="94"/>
        <v/>
      </c>
      <c r="BH36" s="269" t="str">
        <f t="shared" si="94"/>
        <v/>
      </c>
      <c r="BI36" s="269" t="str">
        <f t="shared" si="94"/>
        <v/>
      </c>
      <c r="BJ36" s="269" t="str">
        <f t="shared" si="94"/>
        <v/>
      </c>
      <c r="BS36" s="67"/>
      <c r="BT36" s="67"/>
      <c r="BU36" s="106"/>
      <c r="BV36" s="100">
        <v>28</v>
      </c>
      <c r="BW36" s="246">
        <f t="shared" si="68"/>
        <v>0</v>
      </c>
      <c r="BX36" s="247">
        <f t="shared" si="69"/>
        <v>2.2000000000000001E-4</v>
      </c>
      <c r="BY36" s="245" t="str">
        <f t="shared" si="95"/>
        <v>ns</v>
      </c>
      <c r="BZ36" s="245" t="str">
        <f t="shared" si="95"/>
        <v>ns</v>
      </c>
      <c r="CA36" s="245" t="str">
        <f t="shared" si="95"/>
        <v>ns</v>
      </c>
      <c r="CB36" s="245" t="str">
        <f t="shared" si="95"/>
        <v>ns</v>
      </c>
      <c r="CC36" s="245" t="str">
        <f t="shared" si="95"/>
        <v>ns</v>
      </c>
      <c r="CD36" s="245" t="str">
        <f t="shared" si="95"/>
        <v>ns</v>
      </c>
      <c r="CE36" s="245" t="str">
        <f t="shared" si="95"/>
        <v>ns</v>
      </c>
      <c r="CF36" s="245" t="str">
        <f t="shared" si="95"/>
        <v>ns</v>
      </c>
      <c r="CG36" s="245" t="str">
        <f t="shared" si="95"/>
        <v>ns</v>
      </c>
      <c r="CH36" s="245" t="str">
        <f t="shared" si="95"/>
        <v>ns</v>
      </c>
      <c r="CI36" s="245" t="str">
        <f t="shared" si="96"/>
        <v>ns</v>
      </c>
      <c r="CJ36" s="245" t="str">
        <f t="shared" si="96"/>
        <v>ns</v>
      </c>
      <c r="CK36" s="245" t="str">
        <f t="shared" si="96"/>
        <v>ns</v>
      </c>
      <c r="CL36" s="245" t="str">
        <f t="shared" si="96"/>
        <v>ns</v>
      </c>
      <c r="CM36" s="245" t="str">
        <f t="shared" si="96"/>
        <v>ns</v>
      </c>
      <c r="CN36" s="245" t="str">
        <f t="shared" si="96"/>
        <v>ns</v>
      </c>
      <c r="CO36" s="245" t="str">
        <f t="shared" si="96"/>
        <v>ns</v>
      </c>
      <c r="CP36" s="245" t="str">
        <f t="shared" si="96"/>
        <v>ns</v>
      </c>
      <c r="CQ36" s="245" t="str">
        <f t="shared" si="96"/>
        <v>ns</v>
      </c>
      <c r="CR36" s="245" t="str">
        <f t="shared" si="96"/>
        <v>ns</v>
      </c>
      <c r="CS36" s="245" t="str">
        <f t="shared" si="97"/>
        <v>ns</v>
      </c>
      <c r="CT36" s="245" t="str">
        <f t="shared" si="97"/>
        <v>ns</v>
      </c>
      <c r="CU36" s="245" t="str">
        <f t="shared" si="97"/>
        <v>ns</v>
      </c>
      <c r="CV36" s="245" t="str">
        <f t="shared" si="97"/>
        <v>ns</v>
      </c>
      <c r="CW36" s="245" t="str">
        <f t="shared" si="97"/>
        <v>ns</v>
      </c>
      <c r="CX36" s="245" t="str">
        <f t="shared" si="97"/>
        <v>ns</v>
      </c>
      <c r="CY36" s="245" t="str">
        <f t="shared" si="97"/>
        <v>ns</v>
      </c>
      <c r="CZ36" s="245" t="str">
        <f t="shared" si="97"/>
        <v>ns</v>
      </c>
      <c r="DA36" s="245" t="str">
        <f t="shared" si="97"/>
        <v/>
      </c>
      <c r="DB36" s="245" t="str">
        <f t="shared" si="97"/>
        <v/>
      </c>
      <c r="DC36" s="245" t="str">
        <f t="shared" si="98"/>
        <v/>
      </c>
      <c r="DD36" s="245" t="str">
        <f t="shared" si="98"/>
        <v/>
      </c>
      <c r="DE36" s="245" t="str">
        <f t="shared" si="98"/>
        <v/>
      </c>
      <c r="DF36" s="245" t="str">
        <f t="shared" si="98"/>
        <v/>
      </c>
      <c r="DG36" s="245" t="str">
        <f t="shared" si="98"/>
        <v/>
      </c>
      <c r="DH36" s="245" t="str">
        <f t="shared" si="98"/>
        <v/>
      </c>
      <c r="DI36" s="245" t="str">
        <f t="shared" si="98"/>
        <v/>
      </c>
      <c r="DJ36" s="245" t="str">
        <f t="shared" si="98"/>
        <v/>
      </c>
      <c r="DK36" s="245" t="str">
        <f t="shared" si="98"/>
        <v/>
      </c>
      <c r="DL36" s="245" t="str">
        <f t="shared" si="98"/>
        <v/>
      </c>
      <c r="DM36" s="245" t="str">
        <f t="shared" si="99"/>
        <v/>
      </c>
      <c r="DN36" s="245" t="str">
        <f t="shared" si="99"/>
        <v/>
      </c>
      <c r="DO36" s="245" t="str">
        <f t="shared" si="99"/>
        <v/>
      </c>
      <c r="DP36" s="245" t="str">
        <f t="shared" si="99"/>
        <v/>
      </c>
      <c r="DQ36" s="245" t="str">
        <f t="shared" si="99"/>
        <v/>
      </c>
      <c r="DR36" s="245" t="str">
        <f t="shared" si="99"/>
        <v/>
      </c>
      <c r="DS36" s="245" t="str">
        <f t="shared" si="99"/>
        <v/>
      </c>
      <c r="DT36" s="245" t="str">
        <f t="shared" si="99"/>
        <v/>
      </c>
      <c r="DU36" s="245" t="str">
        <f t="shared" si="99"/>
        <v/>
      </c>
      <c r="DV36" s="245" t="str">
        <f t="shared" si="99"/>
        <v/>
      </c>
      <c r="DW36" s="204"/>
      <c r="DX36" s="204"/>
      <c r="DZ36" s="228">
        <f t="shared" si="75"/>
        <v>29</v>
      </c>
      <c r="EA36" s="231">
        <f t="shared" si="53"/>
        <v>0</v>
      </c>
      <c r="EB36" s="232">
        <f t="shared" si="89"/>
        <v>0</v>
      </c>
      <c r="EC36" s="232">
        <f t="shared" si="89"/>
        <v>0</v>
      </c>
      <c r="ED36" s="232">
        <f t="shared" si="89"/>
        <v>0</v>
      </c>
      <c r="EE36" s="232">
        <f t="shared" si="89"/>
        <v>0</v>
      </c>
      <c r="EF36" s="232">
        <f t="shared" si="55"/>
        <v>0</v>
      </c>
      <c r="EG36" s="232">
        <f t="shared" si="56"/>
        <v>0</v>
      </c>
      <c r="EH36" s="228"/>
      <c r="EI36" s="228"/>
      <c r="EJ36" s="228"/>
      <c r="EK36" s="230"/>
      <c r="EL36" s="228">
        <f t="shared" si="76"/>
        <v>29</v>
      </c>
      <c r="EM36" s="231">
        <f t="shared" si="57"/>
        <v>0</v>
      </c>
      <c r="EN36" s="232">
        <f>IFERROR(INDEX(RTO1CF,$EL36,'ANVA-MDS'!EB$7),0)</f>
        <v>0</v>
      </c>
      <c r="EO36" s="232">
        <f>IFERROR(INDEX(RTO1CF,$EL36,'ANVA-MDS'!EC$7),0)</f>
        <v>0</v>
      </c>
      <c r="EP36" s="232">
        <f>IFERROR(INDEX(RTO1CF,$EL36,'ANVA-MDS'!ED$7),0)</f>
        <v>0</v>
      </c>
      <c r="EQ36" s="232">
        <f>IFERROR(INDEX(RTO1CF,$EL36,'ANVA-MDS'!EE$7),0)</f>
        <v>0</v>
      </c>
      <c r="ER36" s="232">
        <f t="shared" si="58"/>
        <v>0</v>
      </c>
      <c r="ES36" s="232">
        <f t="shared" si="59"/>
        <v>0</v>
      </c>
      <c r="ET36" s="228"/>
      <c r="EU36" s="228"/>
      <c r="EV36" s="228"/>
      <c r="EW36" s="230"/>
      <c r="EX36" s="232">
        <f t="shared" si="60"/>
        <v>0</v>
      </c>
      <c r="EY36" s="230"/>
      <c r="EZ36" s="230"/>
    </row>
    <row r="37" spans="2:156" ht="12.75" customHeight="1" x14ac:dyDescent="0.25">
      <c r="J37" s="100">
        <v>29</v>
      </c>
      <c r="K37" s="246">
        <f t="shared" si="61"/>
        <v>0</v>
      </c>
      <c r="L37" s="247">
        <f t="shared" si="62"/>
        <v>2.1000000000000001E-4</v>
      </c>
      <c r="M37" s="269" t="str">
        <f t="shared" si="90"/>
        <v>ns</v>
      </c>
      <c r="N37" s="269" t="str">
        <f t="shared" si="90"/>
        <v>ns</v>
      </c>
      <c r="O37" s="269" t="str">
        <f t="shared" si="90"/>
        <v>ns</v>
      </c>
      <c r="P37" s="269" t="str">
        <f t="shared" si="90"/>
        <v>ns</v>
      </c>
      <c r="Q37" s="269" t="str">
        <f t="shared" si="90"/>
        <v>ns</v>
      </c>
      <c r="R37" s="269" t="str">
        <f t="shared" si="90"/>
        <v>ns</v>
      </c>
      <c r="S37" s="269" t="str">
        <f t="shared" si="90"/>
        <v>ns</v>
      </c>
      <c r="T37" s="269" t="str">
        <f t="shared" si="90"/>
        <v>ns</v>
      </c>
      <c r="U37" s="269" t="str">
        <f t="shared" si="90"/>
        <v>ns</v>
      </c>
      <c r="V37" s="269" t="str">
        <f t="shared" si="90"/>
        <v>ns</v>
      </c>
      <c r="W37" s="269" t="str">
        <f t="shared" si="91"/>
        <v>ns</v>
      </c>
      <c r="X37" s="269" t="str">
        <f t="shared" si="91"/>
        <v>ns</v>
      </c>
      <c r="Y37" s="269" t="str">
        <f t="shared" si="91"/>
        <v>ns</v>
      </c>
      <c r="Z37" s="269" t="str">
        <f t="shared" si="91"/>
        <v>ns</v>
      </c>
      <c r="AA37" s="269" t="str">
        <f t="shared" si="91"/>
        <v>ns</v>
      </c>
      <c r="AB37" s="269" t="str">
        <f t="shared" si="91"/>
        <v>ns</v>
      </c>
      <c r="AC37" s="269" t="str">
        <f t="shared" si="91"/>
        <v>ns</v>
      </c>
      <c r="AD37" s="269" t="str">
        <f t="shared" si="91"/>
        <v>ns</v>
      </c>
      <c r="AE37" s="269" t="str">
        <f t="shared" si="91"/>
        <v>ns</v>
      </c>
      <c r="AF37" s="269" t="str">
        <f t="shared" si="91"/>
        <v>ns</v>
      </c>
      <c r="AG37" s="269" t="str">
        <f t="shared" si="92"/>
        <v>ns</v>
      </c>
      <c r="AH37" s="269" t="str">
        <f t="shared" si="92"/>
        <v>ns</v>
      </c>
      <c r="AI37" s="269" t="str">
        <f t="shared" si="92"/>
        <v>ns</v>
      </c>
      <c r="AJ37" s="269" t="str">
        <f t="shared" si="92"/>
        <v>ns</v>
      </c>
      <c r="AK37" s="269" t="str">
        <f t="shared" si="92"/>
        <v>ns</v>
      </c>
      <c r="AL37" s="269" t="str">
        <f t="shared" si="92"/>
        <v>ns</v>
      </c>
      <c r="AM37" s="269" t="str">
        <f t="shared" si="92"/>
        <v>ns</v>
      </c>
      <c r="AN37" s="269" t="str">
        <f t="shared" si="92"/>
        <v>ns</v>
      </c>
      <c r="AO37" s="269" t="str">
        <f t="shared" si="92"/>
        <v>ns</v>
      </c>
      <c r="AP37" s="269" t="str">
        <f t="shared" si="92"/>
        <v/>
      </c>
      <c r="AQ37" s="269" t="str">
        <f t="shared" si="93"/>
        <v/>
      </c>
      <c r="AR37" s="269" t="str">
        <f t="shared" si="93"/>
        <v/>
      </c>
      <c r="AS37" s="269" t="str">
        <f t="shared" si="93"/>
        <v/>
      </c>
      <c r="AT37" s="269" t="str">
        <f t="shared" si="93"/>
        <v/>
      </c>
      <c r="AU37" s="269" t="str">
        <f t="shared" si="93"/>
        <v/>
      </c>
      <c r="AV37" s="269" t="str">
        <f t="shared" si="93"/>
        <v/>
      </c>
      <c r="AW37" s="269" t="str">
        <f t="shared" si="93"/>
        <v/>
      </c>
      <c r="AX37" s="269" t="str">
        <f t="shared" si="93"/>
        <v/>
      </c>
      <c r="AY37" s="269" t="str">
        <f t="shared" si="93"/>
        <v/>
      </c>
      <c r="AZ37" s="269" t="str">
        <f t="shared" si="93"/>
        <v/>
      </c>
      <c r="BA37" s="269" t="str">
        <f t="shared" si="94"/>
        <v/>
      </c>
      <c r="BB37" s="269" t="str">
        <f t="shared" si="94"/>
        <v/>
      </c>
      <c r="BC37" s="269" t="str">
        <f t="shared" si="94"/>
        <v/>
      </c>
      <c r="BD37" s="269" t="str">
        <f t="shared" si="94"/>
        <v/>
      </c>
      <c r="BE37" s="269" t="str">
        <f t="shared" si="94"/>
        <v/>
      </c>
      <c r="BF37" s="269" t="str">
        <f t="shared" si="94"/>
        <v/>
      </c>
      <c r="BG37" s="269" t="str">
        <f t="shared" si="94"/>
        <v/>
      </c>
      <c r="BH37" s="269" t="str">
        <f t="shared" si="94"/>
        <v/>
      </c>
      <c r="BI37" s="269" t="str">
        <f t="shared" si="94"/>
        <v/>
      </c>
      <c r="BJ37" s="269" t="str">
        <f t="shared" si="94"/>
        <v/>
      </c>
      <c r="BS37" s="67"/>
      <c r="BT37" s="67"/>
      <c r="BU37" s="106"/>
      <c r="BV37" s="100">
        <v>29</v>
      </c>
      <c r="BW37" s="246">
        <f t="shared" si="68"/>
        <v>0</v>
      </c>
      <c r="BX37" s="247">
        <f t="shared" si="69"/>
        <v>2.1000000000000001E-4</v>
      </c>
      <c r="BY37" s="245" t="str">
        <f t="shared" si="95"/>
        <v>ns</v>
      </c>
      <c r="BZ37" s="245" t="str">
        <f t="shared" si="95"/>
        <v>ns</v>
      </c>
      <c r="CA37" s="245" t="str">
        <f t="shared" si="95"/>
        <v>ns</v>
      </c>
      <c r="CB37" s="245" t="str">
        <f t="shared" si="95"/>
        <v>ns</v>
      </c>
      <c r="CC37" s="245" t="str">
        <f t="shared" si="95"/>
        <v>ns</v>
      </c>
      <c r="CD37" s="245" t="str">
        <f t="shared" si="95"/>
        <v>ns</v>
      </c>
      <c r="CE37" s="245" t="str">
        <f t="shared" si="95"/>
        <v>ns</v>
      </c>
      <c r="CF37" s="245" t="str">
        <f t="shared" si="95"/>
        <v>ns</v>
      </c>
      <c r="CG37" s="245" t="str">
        <f t="shared" si="95"/>
        <v>ns</v>
      </c>
      <c r="CH37" s="245" t="str">
        <f t="shared" si="95"/>
        <v>ns</v>
      </c>
      <c r="CI37" s="245" t="str">
        <f t="shared" si="96"/>
        <v>ns</v>
      </c>
      <c r="CJ37" s="245" t="str">
        <f t="shared" si="96"/>
        <v>ns</v>
      </c>
      <c r="CK37" s="245" t="str">
        <f t="shared" si="96"/>
        <v>ns</v>
      </c>
      <c r="CL37" s="245" t="str">
        <f t="shared" si="96"/>
        <v>ns</v>
      </c>
      <c r="CM37" s="245" t="str">
        <f t="shared" si="96"/>
        <v>ns</v>
      </c>
      <c r="CN37" s="245" t="str">
        <f t="shared" si="96"/>
        <v>ns</v>
      </c>
      <c r="CO37" s="245" t="str">
        <f t="shared" si="96"/>
        <v>ns</v>
      </c>
      <c r="CP37" s="245" t="str">
        <f t="shared" si="96"/>
        <v>ns</v>
      </c>
      <c r="CQ37" s="245" t="str">
        <f t="shared" si="96"/>
        <v>ns</v>
      </c>
      <c r="CR37" s="245" t="str">
        <f t="shared" si="96"/>
        <v>ns</v>
      </c>
      <c r="CS37" s="245" t="str">
        <f t="shared" si="97"/>
        <v>ns</v>
      </c>
      <c r="CT37" s="245" t="str">
        <f t="shared" si="97"/>
        <v>ns</v>
      </c>
      <c r="CU37" s="245" t="str">
        <f t="shared" si="97"/>
        <v>ns</v>
      </c>
      <c r="CV37" s="245" t="str">
        <f t="shared" si="97"/>
        <v>ns</v>
      </c>
      <c r="CW37" s="245" t="str">
        <f t="shared" si="97"/>
        <v>ns</v>
      </c>
      <c r="CX37" s="245" t="str">
        <f t="shared" si="97"/>
        <v>ns</v>
      </c>
      <c r="CY37" s="245" t="str">
        <f t="shared" si="97"/>
        <v>ns</v>
      </c>
      <c r="CZ37" s="245" t="str">
        <f t="shared" si="97"/>
        <v>ns</v>
      </c>
      <c r="DA37" s="245" t="str">
        <f t="shared" si="97"/>
        <v>ns</v>
      </c>
      <c r="DB37" s="245" t="str">
        <f t="shared" si="97"/>
        <v/>
      </c>
      <c r="DC37" s="245" t="str">
        <f t="shared" si="98"/>
        <v/>
      </c>
      <c r="DD37" s="245" t="str">
        <f t="shared" si="98"/>
        <v/>
      </c>
      <c r="DE37" s="245" t="str">
        <f t="shared" si="98"/>
        <v/>
      </c>
      <c r="DF37" s="245" t="str">
        <f t="shared" si="98"/>
        <v/>
      </c>
      <c r="DG37" s="245" t="str">
        <f t="shared" si="98"/>
        <v/>
      </c>
      <c r="DH37" s="245" t="str">
        <f t="shared" si="98"/>
        <v/>
      </c>
      <c r="DI37" s="245" t="str">
        <f t="shared" si="98"/>
        <v/>
      </c>
      <c r="DJ37" s="245" t="str">
        <f t="shared" si="98"/>
        <v/>
      </c>
      <c r="DK37" s="245" t="str">
        <f t="shared" si="98"/>
        <v/>
      </c>
      <c r="DL37" s="245" t="str">
        <f t="shared" si="98"/>
        <v/>
      </c>
      <c r="DM37" s="245" t="str">
        <f t="shared" si="99"/>
        <v/>
      </c>
      <c r="DN37" s="245" t="str">
        <f t="shared" si="99"/>
        <v/>
      </c>
      <c r="DO37" s="245" t="str">
        <f t="shared" si="99"/>
        <v/>
      </c>
      <c r="DP37" s="245" t="str">
        <f t="shared" si="99"/>
        <v/>
      </c>
      <c r="DQ37" s="245" t="str">
        <f t="shared" si="99"/>
        <v/>
      </c>
      <c r="DR37" s="245" t="str">
        <f t="shared" si="99"/>
        <v/>
      </c>
      <c r="DS37" s="245" t="str">
        <f t="shared" si="99"/>
        <v/>
      </c>
      <c r="DT37" s="245" t="str">
        <f t="shared" si="99"/>
        <v/>
      </c>
      <c r="DU37" s="245" t="str">
        <f t="shared" si="99"/>
        <v/>
      </c>
      <c r="DV37" s="245" t="str">
        <f t="shared" si="99"/>
        <v/>
      </c>
      <c r="DW37" s="204"/>
      <c r="DX37" s="204"/>
      <c r="DZ37" s="228">
        <f t="shared" si="75"/>
        <v>30</v>
      </c>
      <c r="EA37" s="231">
        <f t="shared" si="53"/>
        <v>0</v>
      </c>
      <c r="EB37" s="232">
        <f t="shared" si="89"/>
        <v>0</v>
      </c>
      <c r="EC37" s="232">
        <f t="shared" si="89"/>
        <v>0</v>
      </c>
      <c r="ED37" s="232">
        <f t="shared" si="89"/>
        <v>0</v>
      </c>
      <c r="EE37" s="232">
        <f t="shared" si="89"/>
        <v>0</v>
      </c>
      <c r="EF37" s="232">
        <f t="shared" si="55"/>
        <v>0</v>
      </c>
      <c r="EG37" s="232">
        <f t="shared" si="56"/>
        <v>0</v>
      </c>
      <c r="EH37" s="228"/>
      <c r="EI37" s="228"/>
      <c r="EJ37" s="228"/>
      <c r="EK37" s="230"/>
      <c r="EL37" s="228">
        <f t="shared" si="76"/>
        <v>30</v>
      </c>
      <c r="EM37" s="231">
        <f t="shared" si="57"/>
        <v>0</v>
      </c>
      <c r="EN37" s="232">
        <f>IFERROR(INDEX(RTO1CF,$EL37,'ANVA-MDS'!EB$7),0)</f>
        <v>0</v>
      </c>
      <c r="EO37" s="232">
        <f>IFERROR(INDEX(RTO1CF,$EL37,'ANVA-MDS'!EC$7),0)</f>
        <v>0</v>
      </c>
      <c r="EP37" s="232">
        <f>IFERROR(INDEX(RTO1CF,$EL37,'ANVA-MDS'!ED$7),0)</f>
        <v>0</v>
      </c>
      <c r="EQ37" s="232">
        <f>IFERROR(INDEX(RTO1CF,$EL37,'ANVA-MDS'!EE$7),0)</f>
        <v>0</v>
      </c>
      <c r="ER37" s="232">
        <f t="shared" si="58"/>
        <v>0</v>
      </c>
      <c r="ES37" s="232">
        <f t="shared" si="59"/>
        <v>0</v>
      </c>
      <c r="ET37" s="228"/>
      <c r="EU37" s="228"/>
      <c r="EV37" s="228"/>
      <c r="EW37" s="230"/>
      <c r="EX37" s="232">
        <f t="shared" si="60"/>
        <v>0</v>
      </c>
      <c r="EY37" s="230"/>
      <c r="EZ37" s="230"/>
    </row>
    <row r="38" spans="2:156" ht="12.75" customHeight="1" x14ac:dyDescent="0.25">
      <c r="J38" s="100">
        <v>30</v>
      </c>
      <c r="K38" s="246">
        <f t="shared" si="61"/>
        <v>0</v>
      </c>
      <c r="L38" s="247">
        <f t="shared" si="62"/>
        <v>2.0000000000000001E-4</v>
      </c>
      <c r="M38" s="269" t="str">
        <f t="shared" si="90"/>
        <v>ns</v>
      </c>
      <c r="N38" s="269" t="str">
        <f t="shared" si="90"/>
        <v>ns</v>
      </c>
      <c r="O38" s="269" t="str">
        <f t="shared" si="90"/>
        <v>ns</v>
      </c>
      <c r="P38" s="269" t="str">
        <f t="shared" si="90"/>
        <v>ns</v>
      </c>
      <c r="Q38" s="269" t="str">
        <f t="shared" si="90"/>
        <v>ns</v>
      </c>
      <c r="R38" s="269" t="str">
        <f t="shared" si="90"/>
        <v>ns</v>
      </c>
      <c r="S38" s="269" t="str">
        <f t="shared" si="90"/>
        <v>ns</v>
      </c>
      <c r="T38" s="269" t="str">
        <f t="shared" si="90"/>
        <v>ns</v>
      </c>
      <c r="U38" s="269" t="str">
        <f t="shared" si="90"/>
        <v>ns</v>
      </c>
      <c r="V38" s="269" t="str">
        <f t="shared" si="90"/>
        <v>ns</v>
      </c>
      <c r="W38" s="269" t="str">
        <f t="shared" si="91"/>
        <v>ns</v>
      </c>
      <c r="X38" s="269" t="str">
        <f t="shared" si="91"/>
        <v>ns</v>
      </c>
      <c r="Y38" s="269" t="str">
        <f t="shared" si="91"/>
        <v>ns</v>
      </c>
      <c r="Z38" s="269" t="str">
        <f t="shared" si="91"/>
        <v>ns</v>
      </c>
      <c r="AA38" s="269" t="str">
        <f t="shared" si="91"/>
        <v>ns</v>
      </c>
      <c r="AB38" s="269" t="str">
        <f t="shared" si="91"/>
        <v>ns</v>
      </c>
      <c r="AC38" s="269" t="str">
        <f t="shared" si="91"/>
        <v>ns</v>
      </c>
      <c r="AD38" s="269" t="str">
        <f t="shared" si="91"/>
        <v>ns</v>
      </c>
      <c r="AE38" s="269" t="str">
        <f t="shared" si="91"/>
        <v>ns</v>
      </c>
      <c r="AF38" s="269" t="str">
        <f t="shared" si="91"/>
        <v>ns</v>
      </c>
      <c r="AG38" s="269" t="str">
        <f t="shared" si="92"/>
        <v>ns</v>
      </c>
      <c r="AH38" s="269" t="str">
        <f t="shared" si="92"/>
        <v>ns</v>
      </c>
      <c r="AI38" s="269" t="str">
        <f t="shared" si="92"/>
        <v>ns</v>
      </c>
      <c r="AJ38" s="269" t="str">
        <f t="shared" si="92"/>
        <v>ns</v>
      </c>
      <c r="AK38" s="269" t="str">
        <f t="shared" si="92"/>
        <v>ns</v>
      </c>
      <c r="AL38" s="269" t="str">
        <f t="shared" si="92"/>
        <v>ns</v>
      </c>
      <c r="AM38" s="269" t="str">
        <f t="shared" si="92"/>
        <v>ns</v>
      </c>
      <c r="AN38" s="269" t="str">
        <f t="shared" si="92"/>
        <v>ns</v>
      </c>
      <c r="AO38" s="269" t="str">
        <f t="shared" si="92"/>
        <v>ns</v>
      </c>
      <c r="AP38" s="269" t="str">
        <f t="shared" si="92"/>
        <v>ns</v>
      </c>
      <c r="AQ38" s="269" t="str">
        <f t="shared" si="93"/>
        <v/>
      </c>
      <c r="AR38" s="269" t="str">
        <f t="shared" si="93"/>
        <v/>
      </c>
      <c r="AS38" s="269" t="str">
        <f t="shared" si="93"/>
        <v/>
      </c>
      <c r="AT38" s="269" t="str">
        <f t="shared" si="93"/>
        <v/>
      </c>
      <c r="AU38" s="269" t="str">
        <f t="shared" si="93"/>
        <v/>
      </c>
      <c r="AV38" s="269" t="str">
        <f t="shared" si="93"/>
        <v/>
      </c>
      <c r="AW38" s="269" t="str">
        <f t="shared" si="93"/>
        <v/>
      </c>
      <c r="AX38" s="269" t="str">
        <f t="shared" si="93"/>
        <v/>
      </c>
      <c r="AY38" s="269" t="str">
        <f t="shared" si="93"/>
        <v/>
      </c>
      <c r="AZ38" s="269" t="str">
        <f t="shared" si="93"/>
        <v/>
      </c>
      <c r="BA38" s="269" t="str">
        <f t="shared" si="94"/>
        <v/>
      </c>
      <c r="BB38" s="269" t="str">
        <f t="shared" si="94"/>
        <v/>
      </c>
      <c r="BC38" s="269" t="str">
        <f t="shared" si="94"/>
        <v/>
      </c>
      <c r="BD38" s="269" t="str">
        <f t="shared" si="94"/>
        <v/>
      </c>
      <c r="BE38" s="269" t="str">
        <f t="shared" si="94"/>
        <v/>
      </c>
      <c r="BF38" s="269" t="str">
        <f t="shared" si="94"/>
        <v/>
      </c>
      <c r="BG38" s="269" t="str">
        <f t="shared" si="94"/>
        <v/>
      </c>
      <c r="BH38" s="269" t="str">
        <f t="shared" si="94"/>
        <v/>
      </c>
      <c r="BI38" s="269" t="str">
        <f t="shared" si="94"/>
        <v/>
      </c>
      <c r="BJ38" s="269" t="str">
        <f t="shared" si="94"/>
        <v/>
      </c>
      <c r="BS38" s="49"/>
      <c r="BT38" s="49"/>
      <c r="BU38" s="106"/>
      <c r="BV38" s="100">
        <v>30</v>
      </c>
      <c r="BW38" s="246">
        <f t="shared" si="68"/>
        <v>0</v>
      </c>
      <c r="BX38" s="247">
        <f t="shared" si="69"/>
        <v>2.0000000000000001E-4</v>
      </c>
      <c r="BY38" s="245" t="str">
        <f t="shared" si="95"/>
        <v>ns</v>
      </c>
      <c r="BZ38" s="245" t="str">
        <f t="shared" si="95"/>
        <v>ns</v>
      </c>
      <c r="CA38" s="245" t="str">
        <f t="shared" si="95"/>
        <v>ns</v>
      </c>
      <c r="CB38" s="245" t="str">
        <f t="shared" si="95"/>
        <v>ns</v>
      </c>
      <c r="CC38" s="245" t="str">
        <f t="shared" si="95"/>
        <v>ns</v>
      </c>
      <c r="CD38" s="245" t="str">
        <f t="shared" si="95"/>
        <v>ns</v>
      </c>
      <c r="CE38" s="245" t="str">
        <f t="shared" si="95"/>
        <v>ns</v>
      </c>
      <c r="CF38" s="245" t="str">
        <f t="shared" si="95"/>
        <v>ns</v>
      </c>
      <c r="CG38" s="245" t="str">
        <f t="shared" si="95"/>
        <v>ns</v>
      </c>
      <c r="CH38" s="245" t="str">
        <f t="shared" si="95"/>
        <v>ns</v>
      </c>
      <c r="CI38" s="245" t="str">
        <f t="shared" si="96"/>
        <v>ns</v>
      </c>
      <c r="CJ38" s="245" t="str">
        <f t="shared" si="96"/>
        <v>ns</v>
      </c>
      <c r="CK38" s="245" t="str">
        <f t="shared" si="96"/>
        <v>ns</v>
      </c>
      <c r="CL38" s="245" t="str">
        <f t="shared" si="96"/>
        <v>ns</v>
      </c>
      <c r="CM38" s="245" t="str">
        <f t="shared" si="96"/>
        <v>ns</v>
      </c>
      <c r="CN38" s="245" t="str">
        <f t="shared" si="96"/>
        <v>ns</v>
      </c>
      <c r="CO38" s="245" t="str">
        <f t="shared" si="96"/>
        <v>ns</v>
      </c>
      <c r="CP38" s="245" t="str">
        <f t="shared" si="96"/>
        <v>ns</v>
      </c>
      <c r="CQ38" s="245" t="str">
        <f t="shared" si="96"/>
        <v>ns</v>
      </c>
      <c r="CR38" s="245" t="str">
        <f t="shared" si="96"/>
        <v>ns</v>
      </c>
      <c r="CS38" s="245" t="str">
        <f t="shared" si="97"/>
        <v>ns</v>
      </c>
      <c r="CT38" s="245" t="str">
        <f t="shared" si="97"/>
        <v>ns</v>
      </c>
      <c r="CU38" s="245" t="str">
        <f t="shared" si="97"/>
        <v>ns</v>
      </c>
      <c r="CV38" s="245" t="str">
        <f t="shared" si="97"/>
        <v>ns</v>
      </c>
      <c r="CW38" s="245" t="str">
        <f t="shared" si="97"/>
        <v>ns</v>
      </c>
      <c r="CX38" s="245" t="str">
        <f t="shared" si="97"/>
        <v>ns</v>
      </c>
      <c r="CY38" s="245" t="str">
        <f t="shared" si="97"/>
        <v>ns</v>
      </c>
      <c r="CZ38" s="245" t="str">
        <f t="shared" si="97"/>
        <v>ns</v>
      </c>
      <c r="DA38" s="245" t="str">
        <f t="shared" si="97"/>
        <v>ns</v>
      </c>
      <c r="DB38" s="245" t="str">
        <f t="shared" si="97"/>
        <v>ns</v>
      </c>
      <c r="DC38" s="245" t="str">
        <f t="shared" si="98"/>
        <v/>
      </c>
      <c r="DD38" s="245" t="str">
        <f t="shared" si="98"/>
        <v/>
      </c>
      <c r="DE38" s="245" t="str">
        <f t="shared" si="98"/>
        <v/>
      </c>
      <c r="DF38" s="245" t="str">
        <f t="shared" si="98"/>
        <v/>
      </c>
      <c r="DG38" s="245" t="str">
        <f t="shared" si="98"/>
        <v/>
      </c>
      <c r="DH38" s="245" t="str">
        <f t="shared" si="98"/>
        <v/>
      </c>
      <c r="DI38" s="245" t="str">
        <f t="shared" si="98"/>
        <v/>
      </c>
      <c r="DJ38" s="245" t="str">
        <f t="shared" si="98"/>
        <v/>
      </c>
      <c r="DK38" s="245" t="str">
        <f t="shared" si="98"/>
        <v/>
      </c>
      <c r="DL38" s="245" t="str">
        <f t="shared" si="98"/>
        <v/>
      </c>
      <c r="DM38" s="245" t="str">
        <f t="shared" si="99"/>
        <v/>
      </c>
      <c r="DN38" s="245" t="str">
        <f t="shared" si="99"/>
        <v/>
      </c>
      <c r="DO38" s="245" t="str">
        <f t="shared" si="99"/>
        <v/>
      </c>
      <c r="DP38" s="245" t="str">
        <f t="shared" si="99"/>
        <v/>
      </c>
      <c r="DQ38" s="245" t="str">
        <f t="shared" si="99"/>
        <v/>
      </c>
      <c r="DR38" s="245" t="str">
        <f t="shared" si="99"/>
        <v/>
      </c>
      <c r="DS38" s="245" t="str">
        <f t="shared" si="99"/>
        <v/>
      </c>
      <c r="DT38" s="245" t="str">
        <f t="shared" si="99"/>
        <v/>
      </c>
      <c r="DU38" s="245" t="str">
        <f t="shared" si="99"/>
        <v/>
      </c>
      <c r="DV38" s="245" t="str">
        <f t="shared" si="99"/>
        <v/>
      </c>
      <c r="DW38" s="204"/>
      <c r="DX38" s="204"/>
      <c r="DZ38" s="228">
        <f t="shared" si="75"/>
        <v>31</v>
      </c>
      <c r="EA38" s="231">
        <f t="shared" si="53"/>
        <v>0</v>
      </c>
      <c r="EB38" s="232">
        <f t="shared" si="89"/>
        <v>0</v>
      </c>
      <c r="EC38" s="232">
        <f t="shared" si="89"/>
        <v>0</v>
      </c>
      <c r="ED38" s="232">
        <f t="shared" si="89"/>
        <v>0</v>
      </c>
      <c r="EE38" s="232">
        <f t="shared" si="89"/>
        <v>0</v>
      </c>
      <c r="EF38" s="232">
        <f t="shared" si="55"/>
        <v>0</v>
      </c>
      <c r="EG38" s="232">
        <f t="shared" si="56"/>
        <v>0</v>
      </c>
      <c r="EH38" s="228"/>
      <c r="EI38" s="228"/>
      <c r="EJ38" s="228"/>
      <c r="EK38" s="230"/>
      <c r="EL38" s="228">
        <f t="shared" si="76"/>
        <v>31</v>
      </c>
      <c r="EM38" s="231">
        <f t="shared" si="57"/>
        <v>0</v>
      </c>
      <c r="EN38" s="232">
        <f>IFERROR(INDEX(RTO1CF,$EL38,'ANVA-MDS'!EB$7),0)</f>
        <v>0</v>
      </c>
      <c r="EO38" s="232">
        <f>IFERROR(INDEX(RTO1CF,$EL38,'ANVA-MDS'!EC$7),0)</f>
        <v>0</v>
      </c>
      <c r="EP38" s="232">
        <f>IFERROR(INDEX(RTO1CF,$EL38,'ANVA-MDS'!ED$7),0)</f>
        <v>0</v>
      </c>
      <c r="EQ38" s="232">
        <f>IFERROR(INDEX(RTO1CF,$EL38,'ANVA-MDS'!EE$7),0)</f>
        <v>0</v>
      </c>
      <c r="ER38" s="232">
        <f t="shared" si="58"/>
        <v>0</v>
      </c>
      <c r="ES38" s="232">
        <f t="shared" si="59"/>
        <v>0</v>
      </c>
      <c r="ET38" s="228"/>
      <c r="EU38" s="228"/>
      <c r="EV38" s="228"/>
      <c r="EW38" s="230"/>
      <c r="EX38" s="232">
        <f t="shared" si="60"/>
        <v>0</v>
      </c>
      <c r="EY38" s="230"/>
      <c r="EZ38" s="230"/>
    </row>
    <row r="39" spans="2:156" ht="12.75" customHeight="1" x14ac:dyDescent="0.25">
      <c r="J39" s="100">
        <v>31</v>
      </c>
      <c r="K39" s="246">
        <f t="shared" si="61"/>
        <v>0</v>
      </c>
      <c r="L39" s="247">
        <f t="shared" si="62"/>
        <v>1.9000000000000001E-4</v>
      </c>
      <c r="M39" s="269" t="str">
        <f t="shared" ref="M39:V48" si="100">IF(M$8&gt;$J39,"",IF($F$13&gt;$G$13,"ns",IF(ABS($L39-INDEX(RTO1SF_ORD,M$8,2))&gt;$B$28,"s","ns")))</f>
        <v>ns</v>
      </c>
      <c r="N39" s="269" t="str">
        <f t="shared" si="100"/>
        <v>ns</v>
      </c>
      <c r="O39" s="269" t="str">
        <f t="shared" si="100"/>
        <v>ns</v>
      </c>
      <c r="P39" s="269" t="str">
        <f t="shared" si="100"/>
        <v>ns</v>
      </c>
      <c r="Q39" s="269" t="str">
        <f t="shared" si="100"/>
        <v>ns</v>
      </c>
      <c r="R39" s="269" t="str">
        <f t="shared" si="100"/>
        <v>ns</v>
      </c>
      <c r="S39" s="269" t="str">
        <f t="shared" si="100"/>
        <v>ns</v>
      </c>
      <c r="T39" s="269" t="str">
        <f t="shared" si="100"/>
        <v>ns</v>
      </c>
      <c r="U39" s="269" t="str">
        <f t="shared" si="100"/>
        <v>ns</v>
      </c>
      <c r="V39" s="269" t="str">
        <f t="shared" si="100"/>
        <v>ns</v>
      </c>
      <c r="W39" s="269" t="str">
        <f t="shared" ref="W39:AF48" si="101">IF(W$8&gt;$J39,"",IF($F$13&gt;$G$13,"ns",IF(ABS($L39-INDEX(RTO1SF_ORD,W$8,2))&gt;$B$28,"s","ns")))</f>
        <v>ns</v>
      </c>
      <c r="X39" s="269" t="str">
        <f t="shared" si="101"/>
        <v>ns</v>
      </c>
      <c r="Y39" s="269" t="str">
        <f t="shared" si="101"/>
        <v>ns</v>
      </c>
      <c r="Z39" s="269" t="str">
        <f t="shared" si="101"/>
        <v>ns</v>
      </c>
      <c r="AA39" s="269" t="str">
        <f t="shared" si="101"/>
        <v>ns</v>
      </c>
      <c r="AB39" s="269" t="str">
        <f t="shared" si="101"/>
        <v>ns</v>
      </c>
      <c r="AC39" s="269" t="str">
        <f t="shared" si="101"/>
        <v>ns</v>
      </c>
      <c r="AD39" s="269" t="str">
        <f t="shared" si="101"/>
        <v>ns</v>
      </c>
      <c r="AE39" s="269" t="str">
        <f t="shared" si="101"/>
        <v>ns</v>
      </c>
      <c r="AF39" s="269" t="str">
        <f t="shared" si="101"/>
        <v>ns</v>
      </c>
      <c r="AG39" s="269" t="str">
        <f t="shared" ref="AG39:AP48" si="102">IF(AG$8&gt;$J39,"",IF($F$13&gt;$G$13,"ns",IF(ABS($L39-INDEX(RTO1SF_ORD,AG$8,2))&gt;$B$28,"s","ns")))</f>
        <v>ns</v>
      </c>
      <c r="AH39" s="269" t="str">
        <f t="shared" si="102"/>
        <v>ns</v>
      </c>
      <c r="AI39" s="269" t="str">
        <f t="shared" si="102"/>
        <v>ns</v>
      </c>
      <c r="AJ39" s="269" t="str">
        <f t="shared" si="102"/>
        <v>ns</v>
      </c>
      <c r="AK39" s="269" t="str">
        <f t="shared" si="102"/>
        <v>ns</v>
      </c>
      <c r="AL39" s="269" t="str">
        <f t="shared" si="102"/>
        <v>ns</v>
      </c>
      <c r="AM39" s="269" t="str">
        <f t="shared" si="102"/>
        <v>ns</v>
      </c>
      <c r="AN39" s="269" t="str">
        <f t="shared" si="102"/>
        <v>ns</v>
      </c>
      <c r="AO39" s="269" t="str">
        <f t="shared" si="102"/>
        <v>ns</v>
      </c>
      <c r="AP39" s="269" t="str">
        <f t="shared" si="102"/>
        <v>ns</v>
      </c>
      <c r="AQ39" s="269" t="str">
        <f t="shared" ref="AQ39:AZ48" si="103">IF(AQ$8&gt;$J39,"",IF($F$13&gt;$G$13,"ns",IF(ABS($L39-INDEX(RTO1SF_ORD,AQ$8,2))&gt;$B$28,"s","ns")))</f>
        <v>ns</v>
      </c>
      <c r="AR39" s="269" t="str">
        <f t="shared" si="103"/>
        <v/>
      </c>
      <c r="AS39" s="269" t="str">
        <f t="shared" si="103"/>
        <v/>
      </c>
      <c r="AT39" s="269" t="str">
        <f t="shared" si="103"/>
        <v/>
      </c>
      <c r="AU39" s="269" t="str">
        <f t="shared" si="103"/>
        <v/>
      </c>
      <c r="AV39" s="269" t="str">
        <f t="shared" si="103"/>
        <v/>
      </c>
      <c r="AW39" s="269" t="str">
        <f t="shared" si="103"/>
        <v/>
      </c>
      <c r="AX39" s="269" t="str">
        <f t="shared" si="103"/>
        <v/>
      </c>
      <c r="AY39" s="269" t="str">
        <f t="shared" si="103"/>
        <v/>
      </c>
      <c r="AZ39" s="269" t="str">
        <f t="shared" si="103"/>
        <v/>
      </c>
      <c r="BA39" s="269" t="str">
        <f t="shared" ref="BA39:BJ48" si="104">IF(BA$8&gt;$J39,"",IF($F$13&gt;$G$13,"ns",IF(ABS($L39-INDEX(RTO1SF_ORD,BA$8,2))&gt;$B$28,"s","ns")))</f>
        <v/>
      </c>
      <c r="BB39" s="269" t="str">
        <f t="shared" si="104"/>
        <v/>
      </c>
      <c r="BC39" s="269" t="str">
        <f t="shared" si="104"/>
        <v/>
      </c>
      <c r="BD39" s="269" t="str">
        <f t="shared" si="104"/>
        <v/>
      </c>
      <c r="BE39" s="269" t="str">
        <f t="shared" si="104"/>
        <v/>
      </c>
      <c r="BF39" s="269" t="str">
        <f t="shared" si="104"/>
        <v/>
      </c>
      <c r="BG39" s="269" t="str">
        <f t="shared" si="104"/>
        <v/>
      </c>
      <c r="BH39" s="269" t="str">
        <f t="shared" si="104"/>
        <v/>
      </c>
      <c r="BI39" s="269" t="str">
        <f t="shared" si="104"/>
        <v/>
      </c>
      <c r="BJ39" s="269" t="str">
        <f t="shared" si="104"/>
        <v/>
      </c>
      <c r="BS39" s="49"/>
      <c r="BT39" s="49"/>
      <c r="BU39" s="106"/>
      <c r="BV39" s="100">
        <v>31</v>
      </c>
      <c r="BW39" s="246">
        <f t="shared" si="68"/>
        <v>0</v>
      </c>
      <c r="BX39" s="247">
        <f t="shared" si="69"/>
        <v>1.9000000000000001E-4</v>
      </c>
      <c r="BY39" s="245" t="str">
        <f t="shared" ref="BY39:CH48" si="105">IF(BY$8&gt;$BV39,"",IF($BR$13&gt;$BS$13,"ns",IF(ABS($BX39-INDEX(RTO1CF_ORD,BY$8,2))&gt;$BN$28,"s","ns")))</f>
        <v>ns</v>
      </c>
      <c r="BZ39" s="245" t="str">
        <f t="shared" si="105"/>
        <v>ns</v>
      </c>
      <c r="CA39" s="245" t="str">
        <f t="shared" si="105"/>
        <v>ns</v>
      </c>
      <c r="CB39" s="245" t="str">
        <f t="shared" si="105"/>
        <v>ns</v>
      </c>
      <c r="CC39" s="245" t="str">
        <f t="shared" si="105"/>
        <v>ns</v>
      </c>
      <c r="CD39" s="245" t="str">
        <f t="shared" si="105"/>
        <v>ns</v>
      </c>
      <c r="CE39" s="245" t="str">
        <f t="shared" si="105"/>
        <v>ns</v>
      </c>
      <c r="CF39" s="245" t="str">
        <f t="shared" si="105"/>
        <v>ns</v>
      </c>
      <c r="CG39" s="245" t="str">
        <f t="shared" si="105"/>
        <v>ns</v>
      </c>
      <c r="CH39" s="245" t="str">
        <f t="shared" si="105"/>
        <v>ns</v>
      </c>
      <c r="CI39" s="245" t="str">
        <f t="shared" ref="CI39:CR48" si="106">IF(CI$8&gt;$BV39,"",IF($BR$13&gt;$BS$13,"ns",IF(ABS($BX39-INDEX(RTO1CF_ORD,CI$8,2))&gt;$BN$28,"s","ns")))</f>
        <v>ns</v>
      </c>
      <c r="CJ39" s="245" t="str">
        <f t="shared" si="106"/>
        <v>ns</v>
      </c>
      <c r="CK39" s="245" t="str">
        <f t="shared" si="106"/>
        <v>ns</v>
      </c>
      <c r="CL39" s="245" t="str">
        <f t="shared" si="106"/>
        <v>ns</v>
      </c>
      <c r="CM39" s="245" t="str">
        <f t="shared" si="106"/>
        <v>ns</v>
      </c>
      <c r="CN39" s="245" t="str">
        <f t="shared" si="106"/>
        <v>ns</v>
      </c>
      <c r="CO39" s="245" t="str">
        <f t="shared" si="106"/>
        <v>ns</v>
      </c>
      <c r="CP39" s="245" t="str">
        <f t="shared" si="106"/>
        <v>ns</v>
      </c>
      <c r="CQ39" s="245" t="str">
        <f t="shared" si="106"/>
        <v>ns</v>
      </c>
      <c r="CR39" s="245" t="str">
        <f t="shared" si="106"/>
        <v>ns</v>
      </c>
      <c r="CS39" s="245" t="str">
        <f t="shared" ref="CS39:DB48" si="107">IF(CS$8&gt;$BV39,"",IF($BR$13&gt;$BS$13,"ns",IF(ABS($BX39-INDEX(RTO1CF_ORD,CS$8,2))&gt;$BN$28,"s","ns")))</f>
        <v>ns</v>
      </c>
      <c r="CT39" s="245" t="str">
        <f t="shared" si="107"/>
        <v>ns</v>
      </c>
      <c r="CU39" s="245" t="str">
        <f t="shared" si="107"/>
        <v>ns</v>
      </c>
      <c r="CV39" s="245" t="str">
        <f t="shared" si="107"/>
        <v>ns</v>
      </c>
      <c r="CW39" s="245" t="str">
        <f t="shared" si="107"/>
        <v>ns</v>
      </c>
      <c r="CX39" s="245" t="str">
        <f t="shared" si="107"/>
        <v>ns</v>
      </c>
      <c r="CY39" s="245" t="str">
        <f t="shared" si="107"/>
        <v>ns</v>
      </c>
      <c r="CZ39" s="245" t="str">
        <f t="shared" si="107"/>
        <v>ns</v>
      </c>
      <c r="DA39" s="245" t="str">
        <f t="shared" si="107"/>
        <v>ns</v>
      </c>
      <c r="DB39" s="245" t="str">
        <f t="shared" si="107"/>
        <v>ns</v>
      </c>
      <c r="DC39" s="245" t="str">
        <f t="shared" ref="DC39:DL48" si="108">IF(DC$8&gt;$BV39,"",IF($BR$13&gt;$BS$13,"ns",IF(ABS($BX39-INDEX(RTO1CF_ORD,DC$8,2))&gt;$BN$28,"s","ns")))</f>
        <v>ns</v>
      </c>
      <c r="DD39" s="245" t="str">
        <f t="shared" si="108"/>
        <v/>
      </c>
      <c r="DE39" s="245" t="str">
        <f t="shared" si="108"/>
        <v/>
      </c>
      <c r="DF39" s="245" t="str">
        <f t="shared" si="108"/>
        <v/>
      </c>
      <c r="DG39" s="245" t="str">
        <f t="shared" si="108"/>
        <v/>
      </c>
      <c r="DH39" s="245" t="str">
        <f t="shared" si="108"/>
        <v/>
      </c>
      <c r="DI39" s="245" t="str">
        <f t="shared" si="108"/>
        <v/>
      </c>
      <c r="DJ39" s="245" t="str">
        <f t="shared" si="108"/>
        <v/>
      </c>
      <c r="DK39" s="245" t="str">
        <f t="shared" si="108"/>
        <v/>
      </c>
      <c r="DL39" s="245" t="str">
        <f t="shared" si="108"/>
        <v/>
      </c>
      <c r="DM39" s="245" t="str">
        <f t="shared" ref="DM39:DV48" si="109">IF(DM$8&gt;$BV39,"",IF($BR$13&gt;$BS$13,"ns",IF(ABS($BX39-INDEX(RTO1CF_ORD,DM$8,2))&gt;$BN$28,"s","ns")))</f>
        <v/>
      </c>
      <c r="DN39" s="245" t="str">
        <f t="shared" si="109"/>
        <v/>
      </c>
      <c r="DO39" s="245" t="str">
        <f t="shared" si="109"/>
        <v/>
      </c>
      <c r="DP39" s="245" t="str">
        <f t="shared" si="109"/>
        <v/>
      </c>
      <c r="DQ39" s="245" t="str">
        <f t="shared" si="109"/>
        <v/>
      </c>
      <c r="DR39" s="245" t="str">
        <f t="shared" si="109"/>
        <v/>
      </c>
      <c r="DS39" s="245" t="str">
        <f t="shared" si="109"/>
        <v/>
      </c>
      <c r="DT39" s="245" t="str">
        <f t="shared" si="109"/>
        <v/>
      </c>
      <c r="DU39" s="245" t="str">
        <f t="shared" si="109"/>
        <v/>
      </c>
      <c r="DV39" s="245" t="str">
        <f t="shared" si="109"/>
        <v/>
      </c>
      <c r="DW39" s="204"/>
      <c r="DX39" s="204"/>
      <c r="DZ39" s="228">
        <f t="shared" si="75"/>
        <v>32</v>
      </c>
      <c r="EA39" s="231">
        <f t="shared" si="53"/>
        <v>0</v>
      </c>
      <c r="EB39" s="232">
        <f t="shared" si="89"/>
        <v>0</v>
      </c>
      <c r="EC39" s="232">
        <f t="shared" si="89"/>
        <v>0</v>
      </c>
      <c r="ED39" s="232">
        <f t="shared" si="89"/>
        <v>0</v>
      </c>
      <c r="EE39" s="232">
        <f t="shared" si="89"/>
        <v>0</v>
      </c>
      <c r="EF39" s="232">
        <f t="shared" si="55"/>
        <v>0</v>
      </c>
      <c r="EG39" s="232">
        <f t="shared" si="56"/>
        <v>0</v>
      </c>
      <c r="EH39" s="228"/>
      <c r="EI39" s="228"/>
      <c r="EJ39" s="228"/>
      <c r="EK39" s="230"/>
      <c r="EL39" s="228">
        <f t="shared" si="76"/>
        <v>32</v>
      </c>
      <c r="EM39" s="231">
        <f t="shared" si="57"/>
        <v>0</v>
      </c>
      <c r="EN39" s="232">
        <f>IFERROR(INDEX(RTO1CF,$EL39,'ANVA-MDS'!EB$7),0)</f>
        <v>0</v>
      </c>
      <c r="EO39" s="232">
        <f>IFERROR(INDEX(RTO1CF,$EL39,'ANVA-MDS'!EC$7),0)</f>
        <v>0</v>
      </c>
      <c r="EP39" s="232">
        <f>IFERROR(INDEX(RTO1CF,$EL39,'ANVA-MDS'!ED$7),0)</f>
        <v>0</v>
      </c>
      <c r="EQ39" s="232">
        <f>IFERROR(INDEX(RTO1CF,$EL39,'ANVA-MDS'!EE$7),0)</f>
        <v>0</v>
      </c>
      <c r="ER39" s="232">
        <f t="shared" si="58"/>
        <v>0</v>
      </c>
      <c r="ES39" s="232">
        <f t="shared" si="59"/>
        <v>0</v>
      </c>
      <c r="ET39" s="228"/>
      <c r="EU39" s="228"/>
      <c r="EV39" s="228"/>
      <c r="EW39" s="230"/>
      <c r="EX39" s="232">
        <f t="shared" si="60"/>
        <v>0</v>
      </c>
      <c r="EY39" s="230"/>
      <c r="EZ39" s="230"/>
    </row>
    <row r="40" spans="2:156" ht="12.75" customHeight="1" x14ac:dyDescent="0.25">
      <c r="J40" s="100">
        <v>32</v>
      </c>
      <c r="K40" s="246">
        <f t="shared" si="61"/>
        <v>0</v>
      </c>
      <c r="L40" s="247">
        <f t="shared" si="62"/>
        <v>1.8000000000000001E-4</v>
      </c>
      <c r="M40" s="269" t="str">
        <f t="shared" si="100"/>
        <v>ns</v>
      </c>
      <c r="N40" s="269" t="str">
        <f t="shared" si="100"/>
        <v>ns</v>
      </c>
      <c r="O40" s="269" t="str">
        <f t="shared" si="100"/>
        <v>ns</v>
      </c>
      <c r="P40" s="269" t="str">
        <f t="shared" si="100"/>
        <v>ns</v>
      </c>
      <c r="Q40" s="269" t="str">
        <f t="shared" si="100"/>
        <v>ns</v>
      </c>
      <c r="R40" s="269" t="str">
        <f t="shared" si="100"/>
        <v>ns</v>
      </c>
      <c r="S40" s="269" t="str">
        <f t="shared" si="100"/>
        <v>ns</v>
      </c>
      <c r="T40" s="269" t="str">
        <f t="shared" si="100"/>
        <v>ns</v>
      </c>
      <c r="U40" s="269" t="str">
        <f t="shared" si="100"/>
        <v>ns</v>
      </c>
      <c r="V40" s="269" t="str">
        <f t="shared" si="100"/>
        <v>ns</v>
      </c>
      <c r="W40" s="269" t="str">
        <f t="shared" si="101"/>
        <v>ns</v>
      </c>
      <c r="X40" s="269" t="str">
        <f t="shared" si="101"/>
        <v>ns</v>
      </c>
      <c r="Y40" s="269" t="str">
        <f t="shared" si="101"/>
        <v>ns</v>
      </c>
      <c r="Z40" s="269" t="str">
        <f t="shared" si="101"/>
        <v>ns</v>
      </c>
      <c r="AA40" s="269" t="str">
        <f t="shared" si="101"/>
        <v>ns</v>
      </c>
      <c r="AB40" s="269" t="str">
        <f t="shared" si="101"/>
        <v>ns</v>
      </c>
      <c r="AC40" s="269" t="str">
        <f t="shared" si="101"/>
        <v>ns</v>
      </c>
      <c r="AD40" s="269" t="str">
        <f t="shared" si="101"/>
        <v>ns</v>
      </c>
      <c r="AE40" s="269" t="str">
        <f t="shared" si="101"/>
        <v>ns</v>
      </c>
      <c r="AF40" s="269" t="str">
        <f t="shared" si="101"/>
        <v>ns</v>
      </c>
      <c r="AG40" s="269" t="str">
        <f t="shared" si="102"/>
        <v>ns</v>
      </c>
      <c r="AH40" s="269" t="str">
        <f t="shared" si="102"/>
        <v>ns</v>
      </c>
      <c r="AI40" s="269" t="str">
        <f t="shared" si="102"/>
        <v>ns</v>
      </c>
      <c r="AJ40" s="269" t="str">
        <f t="shared" si="102"/>
        <v>ns</v>
      </c>
      <c r="AK40" s="269" t="str">
        <f t="shared" si="102"/>
        <v>ns</v>
      </c>
      <c r="AL40" s="269" t="str">
        <f t="shared" si="102"/>
        <v>ns</v>
      </c>
      <c r="AM40" s="269" t="str">
        <f t="shared" si="102"/>
        <v>ns</v>
      </c>
      <c r="AN40" s="269" t="str">
        <f t="shared" si="102"/>
        <v>ns</v>
      </c>
      <c r="AO40" s="269" t="str">
        <f t="shared" si="102"/>
        <v>ns</v>
      </c>
      <c r="AP40" s="269" t="str">
        <f t="shared" si="102"/>
        <v>ns</v>
      </c>
      <c r="AQ40" s="269" t="str">
        <f t="shared" si="103"/>
        <v>ns</v>
      </c>
      <c r="AR40" s="269" t="str">
        <f t="shared" si="103"/>
        <v>ns</v>
      </c>
      <c r="AS40" s="269" t="str">
        <f t="shared" si="103"/>
        <v/>
      </c>
      <c r="AT40" s="269" t="str">
        <f t="shared" si="103"/>
        <v/>
      </c>
      <c r="AU40" s="269" t="str">
        <f t="shared" si="103"/>
        <v/>
      </c>
      <c r="AV40" s="269" t="str">
        <f t="shared" si="103"/>
        <v/>
      </c>
      <c r="AW40" s="269" t="str">
        <f t="shared" si="103"/>
        <v/>
      </c>
      <c r="AX40" s="269" t="str">
        <f t="shared" si="103"/>
        <v/>
      </c>
      <c r="AY40" s="269" t="str">
        <f t="shared" si="103"/>
        <v/>
      </c>
      <c r="AZ40" s="269" t="str">
        <f t="shared" si="103"/>
        <v/>
      </c>
      <c r="BA40" s="269" t="str">
        <f t="shared" si="104"/>
        <v/>
      </c>
      <c r="BB40" s="269" t="str">
        <f t="shared" si="104"/>
        <v/>
      </c>
      <c r="BC40" s="269" t="str">
        <f t="shared" si="104"/>
        <v/>
      </c>
      <c r="BD40" s="269" t="str">
        <f t="shared" si="104"/>
        <v/>
      </c>
      <c r="BE40" s="269" t="str">
        <f t="shared" si="104"/>
        <v/>
      </c>
      <c r="BF40" s="269" t="str">
        <f t="shared" si="104"/>
        <v/>
      </c>
      <c r="BG40" s="269" t="str">
        <f t="shared" si="104"/>
        <v/>
      </c>
      <c r="BH40" s="269" t="str">
        <f t="shared" si="104"/>
        <v/>
      </c>
      <c r="BI40" s="269" t="str">
        <f t="shared" si="104"/>
        <v/>
      </c>
      <c r="BJ40" s="269" t="str">
        <f t="shared" si="104"/>
        <v/>
      </c>
      <c r="BS40" s="49"/>
      <c r="BT40" s="49"/>
      <c r="BU40" s="106"/>
      <c r="BV40" s="100">
        <v>32</v>
      </c>
      <c r="BW40" s="246">
        <f t="shared" si="68"/>
        <v>0</v>
      </c>
      <c r="BX40" s="247">
        <f t="shared" si="69"/>
        <v>1.8000000000000001E-4</v>
      </c>
      <c r="BY40" s="245" t="str">
        <f t="shared" si="105"/>
        <v>ns</v>
      </c>
      <c r="BZ40" s="245" t="str">
        <f t="shared" si="105"/>
        <v>ns</v>
      </c>
      <c r="CA40" s="245" t="str">
        <f t="shared" si="105"/>
        <v>ns</v>
      </c>
      <c r="CB40" s="245" t="str">
        <f t="shared" si="105"/>
        <v>ns</v>
      </c>
      <c r="CC40" s="245" t="str">
        <f t="shared" si="105"/>
        <v>ns</v>
      </c>
      <c r="CD40" s="245" t="str">
        <f t="shared" si="105"/>
        <v>ns</v>
      </c>
      <c r="CE40" s="245" t="str">
        <f t="shared" si="105"/>
        <v>ns</v>
      </c>
      <c r="CF40" s="245" t="str">
        <f t="shared" si="105"/>
        <v>ns</v>
      </c>
      <c r="CG40" s="245" t="str">
        <f t="shared" si="105"/>
        <v>ns</v>
      </c>
      <c r="CH40" s="245" t="str">
        <f t="shared" si="105"/>
        <v>ns</v>
      </c>
      <c r="CI40" s="245" t="str">
        <f t="shared" si="106"/>
        <v>ns</v>
      </c>
      <c r="CJ40" s="245" t="str">
        <f t="shared" si="106"/>
        <v>ns</v>
      </c>
      <c r="CK40" s="245" t="str">
        <f t="shared" si="106"/>
        <v>ns</v>
      </c>
      <c r="CL40" s="245" t="str">
        <f t="shared" si="106"/>
        <v>ns</v>
      </c>
      <c r="CM40" s="245" t="str">
        <f t="shared" si="106"/>
        <v>ns</v>
      </c>
      <c r="CN40" s="245" t="str">
        <f t="shared" si="106"/>
        <v>ns</v>
      </c>
      <c r="CO40" s="245" t="str">
        <f t="shared" si="106"/>
        <v>ns</v>
      </c>
      <c r="CP40" s="245" t="str">
        <f t="shared" si="106"/>
        <v>ns</v>
      </c>
      <c r="CQ40" s="245" t="str">
        <f t="shared" si="106"/>
        <v>ns</v>
      </c>
      <c r="CR40" s="245" t="str">
        <f t="shared" si="106"/>
        <v>ns</v>
      </c>
      <c r="CS40" s="245" t="str">
        <f t="shared" si="107"/>
        <v>ns</v>
      </c>
      <c r="CT40" s="245" t="str">
        <f t="shared" si="107"/>
        <v>ns</v>
      </c>
      <c r="CU40" s="245" t="str">
        <f t="shared" si="107"/>
        <v>ns</v>
      </c>
      <c r="CV40" s="245" t="str">
        <f t="shared" si="107"/>
        <v>ns</v>
      </c>
      <c r="CW40" s="245" t="str">
        <f t="shared" si="107"/>
        <v>ns</v>
      </c>
      <c r="CX40" s="245" t="str">
        <f t="shared" si="107"/>
        <v>ns</v>
      </c>
      <c r="CY40" s="245" t="str">
        <f t="shared" si="107"/>
        <v>ns</v>
      </c>
      <c r="CZ40" s="245" t="str">
        <f t="shared" si="107"/>
        <v>ns</v>
      </c>
      <c r="DA40" s="245" t="str">
        <f t="shared" si="107"/>
        <v>ns</v>
      </c>
      <c r="DB40" s="245" t="str">
        <f t="shared" si="107"/>
        <v>ns</v>
      </c>
      <c r="DC40" s="245" t="str">
        <f t="shared" si="108"/>
        <v>ns</v>
      </c>
      <c r="DD40" s="245" t="str">
        <f t="shared" si="108"/>
        <v>ns</v>
      </c>
      <c r="DE40" s="245" t="str">
        <f t="shared" si="108"/>
        <v/>
      </c>
      <c r="DF40" s="245" t="str">
        <f t="shared" si="108"/>
        <v/>
      </c>
      <c r="DG40" s="245" t="str">
        <f t="shared" si="108"/>
        <v/>
      </c>
      <c r="DH40" s="245" t="str">
        <f t="shared" si="108"/>
        <v/>
      </c>
      <c r="DI40" s="245" t="str">
        <f t="shared" si="108"/>
        <v/>
      </c>
      <c r="DJ40" s="245" t="str">
        <f t="shared" si="108"/>
        <v/>
      </c>
      <c r="DK40" s="245" t="str">
        <f t="shared" si="108"/>
        <v/>
      </c>
      <c r="DL40" s="245" t="str">
        <f t="shared" si="108"/>
        <v/>
      </c>
      <c r="DM40" s="245" t="str">
        <f t="shared" si="109"/>
        <v/>
      </c>
      <c r="DN40" s="245" t="str">
        <f t="shared" si="109"/>
        <v/>
      </c>
      <c r="DO40" s="245" t="str">
        <f t="shared" si="109"/>
        <v/>
      </c>
      <c r="DP40" s="245" t="str">
        <f t="shared" si="109"/>
        <v/>
      </c>
      <c r="DQ40" s="245" t="str">
        <f t="shared" si="109"/>
        <v/>
      </c>
      <c r="DR40" s="245" t="str">
        <f t="shared" si="109"/>
        <v/>
      </c>
      <c r="DS40" s="245" t="str">
        <f t="shared" si="109"/>
        <v/>
      </c>
      <c r="DT40" s="245" t="str">
        <f t="shared" si="109"/>
        <v/>
      </c>
      <c r="DU40" s="245" t="str">
        <f t="shared" si="109"/>
        <v/>
      </c>
      <c r="DV40" s="245" t="str">
        <f t="shared" si="109"/>
        <v/>
      </c>
      <c r="DW40" s="204"/>
      <c r="DX40" s="204"/>
      <c r="DZ40" s="228">
        <f t="shared" si="75"/>
        <v>33</v>
      </c>
      <c r="EA40" s="231">
        <f t="shared" ref="EA40:EA57" si="110">IFERROR(INDEX(RTO1CV,$DZ40,1),0)</f>
        <v>0</v>
      </c>
      <c r="EB40" s="232">
        <f t="shared" si="89"/>
        <v>0</v>
      </c>
      <c r="EC40" s="232">
        <f t="shared" si="89"/>
        <v>0</v>
      </c>
      <c r="ED40" s="232">
        <f t="shared" si="89"/>
        <v>0</v>
      </c>
      <c r="EE40" s="232">
        <f t="shared" si="89"/>
        <v>0</v>
      </c>
      <c r="EF40" s="232">
        <f t="shared" ref="EF40:EF57" si="111">COUNTIFS(EB40:EE40,"&gt;1")</f>
        <v>0</v>
      </c>
      <c r="EG40" s="232">
        <f t="shared" ref="EG40:EG57" si="112">IFERROR(SUMIFS(EB40:EE40,EB40:EE40,"&gt;1"),0)</f>
        <v>0</v>
      </c>
      <c r="EH40" s="228"/>
      <c r="EI40" s="228"/>
      <c r="EJ40" s="228"/>
      <c r="EK40" s="230"/>
      <c r="EL40" s="228">
        <f t="shared" si="76"/>
        <v>33</v>
      </c>
      <c r="EM40" s="231">
        <f t="shared" ref="EM40:EM57" si="113">IFERROR(INDEX(RTO1CV,$EL40,1),0)</f>
        <v>0</v>
      </c>
      <c r="EN40" s="232">
        <f>IFERROR(INDEX(RTO1CF,$EL40,'ANVA-MDS'!EB$7),0)</f>
        <v>0</v>
      </c>
      <c r="EO40" s="232">
        <f>IFERROR(INDEX(RTO1CF,$EL40,'ANVA-MDS'!EC$7),0)</f>
        <v>0</v>
      </c>
      <c r="EP40" s="232">
        <f>IFERROR(INDEX(RTO1CF,$EL40,'ANVA-MDS'!ED$7),0)</f>
        <v>0</v>
      </c>
      <c r="EQ40" s="232">
        <f>IFERROR(INDEX(RTO1CF,$EL40,'ANVA-MDS'!EE$7),0)</f>
        <v>0</v>
      </c>
      <c r="ER40" s="232">
        <f t="shared" ref="ER40:ER57" si="114">COUNTIFS(EN40:EQ40,"&gt;1")</f>
        <v>0</v>
      </c>
      <c r="ES40" s="232">
        <f t="shared" ref="ES40:ES57" si="115">IFERROR(SUMIFS(EN40:EQ40,EN40:EQ40,"&gt;1"),0)</f>
        <v>0</v>
      </c>
      <c r="ET40" s="228"/>
      <c r="EU40" s="228"/>
      <c r="EV40" s="228"/>
      <c r="EW40" s="230"/>
      <c r="EX40" s="232">
        <f t="shared" ref="EX40:EX57" si="116">EG40+ES40</f>
        <v>0</v>
      </c>
      <c r="EY40" s="230"/>
      <c r="EZ40" s="230"/>
    </row>
    <row r="41" spans="2:156" ht="12.75" customHeight="1" x14ac:dyDescent="0.25">
      <c r="J41" s="100">
        <v>33</v>
      </c>
      <c r="K41" s="246">
        <f t="shared" ref="K41:K58" si="117">IFERROR(INDEX(RTO1SF_ORD,J41,1),"sd")</f>
        <v>0</v>
      </c>
      <c r="L41" s="247">
        <f t="shared" ref="L41:L58" si="118">IFERROR(INDEX(RTO1SF_ORD,J41,2),"sd")</f>
        <v>1.7000000000000001E-4</v>
      </c>
      <c r="M41" s="269" t="str">
        <f t="shared" si="100"/>
        <v>ns</v>
      </c>
      <c r="N41" s="269" t="str">
        <f t="shared" si="100"/>
        <v>ns</v>
      </c>
      <c r="O41" s="269" t="str">
        <f t="shared" si="100"/>
        <v>ns</v>
      </c>
      <c r="P41" s="269" t="str">
        <f t="shared" si="100"/>
        <v>ns</v>
      </c>
      <c r="Q41" s="269" t="str">
        <f t="shared" si="100"/>
        <v>ns</v>
      </c>
      <c r="R41" s="269" t="str">
        <f t="shared" si="100"/>
        <v>ns</v>
      </c>
      <c r="S41" s="269" t="str">
        <f t="shared" si="100"/>
        <v>ns</v>
      </c>
      <c r="T41" s="269" t="str">
        <f t="shared" si="100"/>
        <v>ns</v>
      </c>
      <c r="U41" s="269" t="str">
        <f t="shared" si="100"/>
        <v>ns</v>
      </c>
      <c r="V41" s="269" t="str">
        <f t="shared" si="100"/>
        <v>ns</v>
      </c>
      <c r="W41" s="269" t="str">
        <f t="shared" si="101"/>
        <v>ns</v>
      </c>
      <c r="X41" s="269" t="str">
        <f t="shared" si="101"/>
        <v>ns</v>
      </c>
      <c r="Y41" s="269" t="str">
        <f t="shared" si="101"/>
        <v>ns</v>
      </c>
      <c r="Z41" s="269" t="str">
        <f t="shared" si="101"/>
        <v>ns</v>
      </c>
      <c r="AA41" s="269" t="str">
        <f t="shared" si="101"/>
        <v>ns</v>
      </c>
      <c r="AB41" s="269" t="str">
        <f t="shared" si="101"/>
        <v>ns</v>
      </c>
      <c r="AC41" s="269" t="str">
        <f t="shared" si="101"/>
        <v>ns</v>
      </c>
      <c r="AD41" s="269" t="str">
        <f t="shared" si="101"/>
        <v>ns</v>
      </c>
      <c r="AE41" s="269" t="str">
        <f t="shared" si="101"/>
        <v>ns</v>
      </c>
      <c r="AF41" s="269" t="str">
        <f t="shared" si="101"/>
        <v>ns</v>
      </c>
      <c r="AG41" s="269" t="str">
        <f t="shared" si="102"/>
        <v>ns</v>
      </c>
      <c r="AH41" s="269" t="str">
        <f t="shared" si="102"/>
        <v>ns</v>
      </c>
      <c r="AI41" s="269" t="str">
        <f t="shared" si="102"/>
        <v>ns</v>
      </c>
      <c r="AJ41" s="269" t="str">
        <f t="shared" si="102"/>
        <v>ns</v>
      </c>
      <c r="AK41" s="269" t="str">
        <f t="shared" si="102"/>
        <v>ns</v>
      </c>
      <c r="AL41" s="269" t="str">
        <f t="shared" si="102"/>
        <v>ns</v>
      </c>
      <c r="AM41" s="269" t="str">
        <f t="shared" si="102"/>
        <v>ns</v>
      </c>
      <c r="AN41" s="269" t="str">
        <f t="shared" si="102"/>
        <v>ns</v>
      </c>
      <c r="AO41" s="269" t="str">
        <f t="shared" si="102"/>
        <v>ns</v>
      </c>
      <c r="AP41" s="269" t="str">
        <f t="shared" si="102"/>
        <v>ns</v>
      </c>
      <c r="AQ41" s="269" t="str">
        <f t="shared" si="103"/>
        <v>ns</v>
      </c>
      <c r="AR41" s="269" t="str">
        <f t="shared" si="103"/>
        <v>ns</v>
      </c>
      <c r="AS41" s="269" t="str">
        <f t="shared" si="103"/>
        <v>ns</v>
      </c>
      <c r="AT41" s="269" t="str">
        <f t="shared" si="103"/>
        <v/>
      </c>
      <c r="AU41" s="269" t="str">
        <f t="shared" si="103"/>
        <v/>
      </c>
      <c r="AV41" s="269" t="str">
        <f t="shared" si="103"/>
        <v/>
      </c>
      <c r="AW41" s="269" t="str">
        <f t="shared" si="103"/>
        <v/>
      </c>
      <c r="AX41" s="269" t="str">
        <f t="shared" si="103"/>
        <v/>
      </c>
      <c r="AY41" s="269" t="str">
        <f t="shared" si="103"/>
        <v/>
      </c>
      <c r="AZ41" s="269" t="str">
        <f t="shared" si="103"/>
        <v/>
      </c>
      <c r="BA41" s="269" t="str">
        <f t="shared" si="104"/>
        <v/>
      </c>
      <c r="BB41" s="269" t="str">
        <f t="shared" si="104"/>
        <v/>
      </c>
      <c r="BC41" s="269" t="str">
        <f t="shared" si="104"/>
        <v/>
      </c>
      <c r="BD41" s="269" t="str">
        <f t="shared" si="104"/>
        <v/>
      </c>
      <c r="BE41" s="269" t="str">
        <f t="shared" si="104"/>
        <v/>
      </c>
      <c r="BF41" s="269" t="str">
        <f t="shared" si="104"/>
        <v/>
      </c>
      <c r="BG41" s="269" t="str">
        <f t="shared" si="104"/>
        <v/>
      </c>
      <c r="BH41" s="269" t="str">
        <f t="shared" si="104"/>
        <v/>
      </c>
      <c r="BI41" s="269" t="str">
        <f t="shared" si="104"/>
        <v/>
      </c>
      <c r="BJ41" s="269" t="str">
        <f t="shared" si="104"/>
        <v/>
      </c>
      <c r="BS41" s="49"/>
      <c r="BT41" s="131"/>
      <c r="BU41" s="106"/>
      <c r="BV41" s="100">
        <v>33</v>
      </c>
      <c r="BW41" s="246">
        <f t="shared" ref="BW41:BW58" si="119">IFERROR(INDEX(RTO1CF_ORD,BV41,1),"sd")</f>
        <v>0</v>
      </c>
      <c r="BX41" s="247">
        <f t="shared" ref="BX41:BX58" si="120">IFERROR(INDEX(RTO1CF_ORD,BV41,2),"sd")</f>
        <v>1.7000000000000001E-4</v>
      </c>
      <c r="BY41" s="245" t="str">
        <f t="shared" si="105"/>
        <v>ns</v>
      </c>
      <c r="BZ41" s="245" t="str">
        <f t="shared" si="105"/>
        <v>ns</v>
      </c>
      <c r="CA41" s="245" t="str">
        <f t="shared" si="105"/>
        <v>ns</v>
      </c>
      <c r="CB41" s="245" t="str">
        <f t="shared" si="105"/>
        <v>ns</v>
      </c>
      <c r="CC41" s="245" t="str">
        <f t="shared" si="105"/>
        <v>ns</v>
      </c>
      <c r="CD41" s="245" t="str">
        <f t="shared" si="105"/>
        <v>ns</v>
      </c>
      <c r="CE41" s="245" t="str">
        <f t="shared" si="105"/>
        <v>ns</v>
      </c>
      <c r="CF41" s="245" t="str">
        <f t="shared" si="105"/>
        <v>ns</v>
      </c>
      <c r="CG41" s="245" t="str">
        <f t="shared" si="105"/>
        <v>ns</v>
      </c>
      <c r="CH41" s="245" t="str">
        <f t="shared" si="105"/>
        <v>ns</v>
      </c>
      <c r="CI41" s="245" t="str">
        <f t="shared" si="106"/>
        <v>ns</v>
      </c>
      <c r="CJ41" s="245" t="str">
        <f t="shared" si="106"/>
        <v>ns</v>
      </c>
      <c r="CK41" s="245" t="str">
        <f t="shared" si="106"/>
        <v>ns</v>
      </c>
      <c r="CL41" s="245" t="str">
        <f t="shared" si="106"/>
        <v>ns</v>
      </c>
      <c r="CM41" s="245" t="str">
        <f t="shared" si="106"/>
        <v>ns</v>
      </c>
      <c r="CN41" s="245" t="str">
        <f t="shared" si="106"/>
        <v>ns</v>
      </c>
      <c r="CO41" s="245" t="str">
        <f t="shared" si="106"/>
        <v>ns</v>
      </c>
      <c r="CP41" s="245" t="str">
        <f t="shared" si="106"/>
        <v>ns</v>
      </c>
      <c r="CQ41" s="245" t="str">
        <f t="shared" si="106"/>
        <v>ns</v>
      </c>
      <c r="CR41" s="245" t="str">
        <f t="shared" si="106"/>
        <v>ns</v>
      </c>
      <c r="CS41" s="245" t="str">
        <f t="shared" si="107"/>
        <v>ns</v>
      </c>
      <c r="CT41" s="245" t="str">
        <f t="shared" si="107"/>
        <v>ns</v>
      </c>
      <c r="CU41" s="245" t="str">
        <f t="shared" si="107"/>
        <v>ns</v>
      </c>
      <c r="CV41" s="245" t="str">
        <f t="shared" si="107"/>
        <v>ns</v>
      </c>
      <c r="CW41" s="245" t="str">
        <f t="shared" si="107"/>
        <v>ns</v>
      </c>
      <c r="CX41" s="245" t="str">
        <f t="shared" si="107"/>
        <v>ns</v>
      </c>
      <c r="CY41" s="245" t="str">
        <f t="shared" si="107"/>
        <v>ns</v>
      </c>
      <c r="CZ41" s="245" t="str">
        <f t="shared" si="107"/>
        <v>ns</v>
      </c>
      <c r="DA41" s="245" t="str">
        <f t="shared" si="107"/>
        <v>ns</v>
      </c>
      <c r="DB41" s="245" t="str">
        <f t="shared" si="107"/>
        <v>ns</v>
      </c>
      <c r="DC41" s="245" t="str">
        <f t="shared" si="108"/>
        <v>ns</v>
      </c>
      <c r="DD41" s="245" t="str">
        <f t="shared" si="108"/>
        <v>ns</v>
      </c>
      <c r="DE41" s="245" t="str">
        <f t="shared" si="108"/>
        <v>ns</v>
      </c>
      <c r="DF41" s="245" t="str">
        <f t="shared" si="108"/>
        <v/>
      </c>
      <c r="DG41" s="245" t="str">
        <f t="shared" si="108"/>
        <v/>
      </c>
      <c r="DH41" s="245" t="str">
        <f t="shared" si="108"/>
        <v/>
      </c>
      <c r="DI41" s="245" t="str">
        <f t="shared" si="108"/>
        <v/>
      </c>
      <c r="DJ41" s="245" t="str">
        <f t="shared" si="108"/>
        <v/>
      </c>
      <c r="DK41" s="245" t="str">
        <f t="shared" si="108"/>
        <v/>
      </c>
      <c r="DL41" s="245" t="str">
        <f t="shared" si="108"/>
        <v/>
      </c>
      <c r="DM41" s="245" t="str">
        <f t="shared" si="109"/>
        <v/>
      </c>
      <c r="DN41" s="245" t="str">
        <f t="shared" si="109"/>
        <v/>
      </c>
      <c r="DO41" s="245" t="str">
        <f t="shared" si="109"/>
        <v/>
      </c>
      <c r="DP41" s="245" t="str">
        <f t="shared" si="109"/>
        <v/>
      </c>
      <c r="DQ41" s="245" t="str">
        <f t="shared" si="109"/>
        <v/>
      </c>
      <c r="DR41" s="245" t="str">
        <f t="shared" si="109"/>
        <v/>
      </c>
      <c r="DS41" s="245" t="str">
        <f t="shared" si="109"/>
        <v/>
      </c>
      <c r="DT41" s="245" t="str">
        <f t="shared" si="109"/>
        <v/>
      </c>
      <c r="DU41" s="245" t="str">
        <f t="shared" si="109"/>
        <v/>
      </c>
      <c r="DV41" s="245" t="str">
        <f t="shared" si="109"/>
        <v/>
      </c>
      <c r="DW41" s="204"/>
      <c r="DX41" s="204"/>
      <c r="DZ41" s="228">
        <f t="shared" ref="DZ41:DZ57" si="121">DZ40+1</f>
        <v>34</v>
      </c>
      <c r="EA41" s="231">
        <f t="shared" si="110"/>
        <v>0</v>
      </c>
      <c r="EB41" s="232">
        <f t="shared" si="89"/>
        <v>0</v>
      </c>
      <c r="EC41" s="232">
        <f t="shared" si="89"/>
        <v>0</v>
      </c>
      <c r="ED41" s="232">
        <f t="shared" si="89"/>
        <v>0</v>
      </c>
      <c r="EE41" s="232">
        <f t="shared" si="89"/>
        <v>0</v>
      </c>
      <c r="EF41" s="232">
        <f t="shared" si="111"/>
        <v>0</v>
      </c>
      <c r="EG41" s="232">
        <f t="shared" si="112"/>
        <v>0</v>
      </c>
      <c r="EH41" s="228"/>
      <c r="EI41" s="228"/>
      <c r="EJ41" s="228"/>
      <c r="EK41" s="230"/>
      <c r="EL41" s="228">
        <f t="shared" ref="EL41:EL57" si="122">EL40+1</f>
        <v>34</v>
      </c>
      <c r="EM41" s="231">
        <f t="shared" si="113"/>
        <v>0</v>
      </c>
      <c r="EN41" s="232">
        <f>IFERROR(INDEX(RTO1CF,$EL41,'ANVA-MDS'!EB$7),0)</f>
        <v>0</v>
      </c>
      <c r="EO41" s="232">
        <f>IFERROR(INDEX(RTO1CF,$EL41,'ANVA-MDS'!EC$7),0)</f>
        <v>0</v>
      </c>
      <c r="EP41" s="232">
        <f>IFERROR(INDEX(RTO1CF,$EL41,'ANVA-MDS'!ED$7),0)</f>
        <v>0</v>
      </c>
      <c r="EQ41" s="232">
        <f>IFERROR(INDEX(RTO1CF,$EL41,'ANVA-MDS'!EE$7),0)</f>
        <v>0</v>
      </c>
      <c r="ER41" s="232">
        <f t="shared" si="114"/>
        <v>0</v>
      </c>
      <c r="ES41" s="232">
        <f t="shared" si="115"/>
        <v>0</v>
      </c>
      <c r="ET41" s="228"/>
      <c r="EU41" s="228"/>
      <c r="EV41" s="228"/>
      <c r="EW41" s="230"/>
      <c r="EX41" s="232">
        <f t="shared" si="116"/>
        <v>0</v>
      </c>
      <c r="EY41" s="230"/>
      <c r="EZ41" s="230"/>
    </row>
    <row r="42" spans="2:156" ht="12.75" customHeight="1" x14ac:dyDescent="0.25">
      <c r="J42" s="100">
        <v>34</v>
      </c>
      <c r="K42" s="246">
        <f t="shared" si="117"/>
        <v>0</v>
      </c>
      <c r="L42" s="247">
        <f t="shared" si="118"/>
        <v>1.6000000000000001E-4</v>
      </c>
      <c r="M42" s="269" t="str">
        <f t="shared" si="100"/>
        <v>ns</v>
      </c>
      <c r="N42" s="269" t="str">
        <f t="shared" si="100"/>
        <v>ns</v>
      </c>
      <c r="O42" s="269" t="str">
        <f t="shared" si="100"/>
        <v>ns</v>
      </c>
      <c r="P42" s="269" t="str">
        <f t="shared" si="100"/>
        <v>ns</v>
      </c>
      <c r="Q42" s="269" t="str">
        <f t="shared" si="100"/>
        <v>ns</v>
      </c>
      <c r="R42" s="269" t="str">
        <f t="shared" si="100"/>
        <v>ns</v>
      </c>
      <c r="S42" s="269" t="str">
        <f t="shared" si="100"/>
        <v>ns</v>
      </c>
      <c r="T42" s="269" t="str">
        <f t="shared" si="100"/>
        <v>ns</v>
      </c>
      <c r="U42" s="269" t="str">
        <f t="shared" si="100"/>
        <v>ns</v>
      </c>
      <c r="V42" s="269" t="str">
        <f t="shared" si="100"/>
        <v>ns</v>
      </c>
      <c r="W42" s="269" t="str">
        <f t="shared" si="101"/>
        <v>ns</v>
      </c>
      <c r="X42" s="269" t="str">
        <f t="shared" si="101"/>
        <v>ns</v>
      </c>
      <c r="Y42" s="269" t="str">
        <f t="shared" si="101"/>
        <v>ns</v>
      </c>
      <c r="Z42" s="269" t="str">
        <f t="shared" si="101"/>
        <v>ns</v>
      </c>
      <c r="AA42" s="269" t="str">
        <f t="shared" si="101"/>
        <v>ns</v>
      </c>
      <c r="AB42" s="269" t="str">
        <f t="shared" si="101"/>
        <v>ns</v>
      </c>
      <c r="AC42" s="269" t="str">
        <f t="shared" si="101"/>
        <v>ns</v>
      </c>
      <c r="AD42" s="269" t="str">
        <f t="shared" si="101"/>
        <v>ns</v>
      </c>
      <c r="AE42" s="269" t="str">
        <f t="shared" si="101"/>
        <v>ns</v>
      </c>
      <c r="AF42" s="269" t="str">
        <f t="shared" si="101"/>
        <v>ns</v>
      </c>
      <c r="AG42" s="269" t="str">
        <f t="shared" si="102"/>
        <v>ns</v>
      </c>
      <c r="AH42" s="269" t="str">
        <f t="shared" si="102"/>
        <v>ns</v>
      </c>
      <c r="AI42" s="269" t="str">
        <f t="shared" si="102"/>
        <v>ns</v>
      </c>
      <c r="AJ42" s="269" t="str">
        <f t="shared" si="102"/>
        <v>ns</v>
      </c>
      <c r="AK42" s="269" t="str">
        <f t="shared" si="102"/>
        <v>ns</v>
      </c>
      <c r="AL42" s="269" t="str">
        <f t="shared" si="102"/>
        <v>ns</v>
      </c>
      <c r="AM42" s="269" t="str">
        <f t="shared" si="102"/>
        <v>ns</v>
      </c>
      <c r="AN42" s="269" t="str">
        <f t="shared" si="102"/>
        <v>ns</v>
      </c>
      <c r="AO42" s="269" t="str">
        <f t="shared" si="102"/>
        <v>ns</v>
      </c>
      <c r="AP42" s="269" t="str">
        <f t="shared" si="102"/>
        <v>ns</v>
      </c>
      <c r="AQ42" s="269" t="str">
        <f t="shared" si="103"/>
        <v>ns</v>
      </c>
      <c r="AR42" s="269" t="str">
        <f t="shared" si="103"/>
        <v>ns</v>
      </c>
      <c r="AS42" s="269" t="str">
        <f t="shared" si="103"/>
        <v>ns</v>
      </c>
      <c r="AT42" s="269" t="str">
        <f t="shared" si="103"/>
        <v>ns</v>
      </c>
      <c r="AU42" s="269" t="str">
        <f t="shared" si="103"/>
        <v/>
      </c>
      <c r="AV42" s="269" t="str">
        <f t="shared" si="103"/>
        <v/>
      </c>
      <c r="AW42" s="269" t="str">
        <f t="shared" si="103"/>
        <v/>
      </c>
      <c r="AX42" s="269" t="str">
        <f t="shared" si="103"/>
        <v/>
      </c>
      <c r="AY42" s="269" t="str">
        <f t="shared" si="103"/>
        <v/>
      </c>
      <c r="AZ42" s="269" t="str">
        <f t="shared" si="103"/>
        <v/>
      </c>
      <c r="BA42" s="269" t="str">
        <f t="shared" si="104"/>
        <v/>
      </c>
      <c r="BB42" s="269" t="str">
        <f t="shared" si="104"/>
        <v/>
      </c>
      <c r="BC42" s="269" t="str">
        <f t="shared" si="104"/>
        <v/>
      </c>
      <c r="BD42" s="269" t="str">
        <f t="shared" si="104"/>
        <v/>
      </c>
      <c r="BE42" s="269" t="str">
        <f t="shared" si="104"/>
        <v/>
      </c>
      <c r="BF42" s="269" t="str">
        <f t="shared" si="104"/>
        <v/>
      </c>
      <c r="BG42" s="269" t="str">
        <f t="shared" si="104"/>
        <v/>
      </c>
      <c r="BH42" s="269" t="str">
        <f t="shared" si="104"/>
        <v/>
      </c>
      <c r="BI42" s="269" t="str">
        <f t="shared" si="104"/>
        <v/>
      </c>
      <c r="BJ42" s="269" t="str">
        <f t="shared" si="104"/>
        <v/>
      </c>
      <c r="BS42" s="49"/>
      <c r="BT42" s="131"/>
      <c r="BU42" s="106"/>
      <c r="BV42" s="100">
        <v>34</v>
      </c>
      <c r="BW42" s="246">
        <f t="shared" si="119"/>
        <v>0</v>
      </c>
      <c r="BX42" s="247">
        <f t="shared" si="120"/>
        <v>1.6000000000000001E-4</v>
      </c>
      <c r="BY42" s="245" t="str">
        <f t="shared" si="105"/>
        <v>ns</v>
      </c>
      <c r="BZ42" s="245" t="str">
        <f t="shared" si="105"/>
        <v>ns</v>
      </c>
      <c r="CA42" s="245" t="str">
        <f t="shared" si="105"/>
        <v>ns</v>
      </c>
      <c r="CB42" s="245" t="str">
        <f t="shared" si="105"/>
        <v>ns</v>
      </c>
      <c r="CC42" s="245" t="str">
        <f t="shared" si="105"/>
        <v>ns</v>
      </c>
      <c r="CD42" s="245" t="str">
        <f t="shared" si="105"/>
        <v>ns</v>
      </c>
      <c r="CE42" s="245" t="str">
        <f t="shared" si="105"/>
        <v>ns</v>
      </c>
      <c r="CF42" s="245" t="str">
        <f t="shared" si="105"/>
        <v>ns</v>
      </c>
      <c r="CG42" s="245" t="str">
        <f t="shared" si="105"/>
        <v>ns</v>
      </c>
      <c r="CH42" s="245" t="str">
        <f t="shared" si="105"/>
        <v>ns</v>
      </c>
      <c r="CI42" s="245" t="str">
        <f t="shared" si="106"/>
        <v>ns</v>
      </c>
      <c r="CJ42" s="245" t="str">
        <f t="shared" si="106"/>
        <v>ns</v>
      </c>
      <c r="CK42" s="245" t="str">
        <f t="shared" si="106"/>
        <v>ns</v>
      </c>
      <c r="CL42" s="245" t="str">
        <f t="shared" si="106"/>
        <v>ns</v>
      </c>
      <c r="CM42" s="245" t="str">
        <f t="shared" si="106"/>
        <v>ns</v>
      </c>
      <c r="CN42" s="245" t="str">
        <f t="shared" si="106"/>
        <v>ns</v>
      </c>
      <c r="CO42" s="245" t="str">
        <f t="shared" si="106"/>
        <v>ns</v>
      </c>
      <c r="CP42" s="245" t="str">
        <f t="shared" si="106"/>
        <v>ns</v>
      </c>
      <c r="CQ42" s="245" t="str">
        <f t="shared" si="106"/>
        <v>ns</v>
      </c>
      <c r="CR42" s="245" t="str">
        <f t="shared" si="106"/>
        <v>ns</v>
      </c>
      <c r="CS42" s="245" t="str">
        <f t="shared" si="107"/>
        <v>ns</v>
      </c>
      <c r="CT42" s="245" t="str">
        <f t="shared" si="107"/>
        <v>ns</v>
      </c>
      <c r="CU42" s="245" t="str">
        <f t="shared" si="107"/>
        <v>ns</v>
      </c>
      <c r="CV42" s="245" t="str">
        <f t="shared" si="107"/>
        <v>ns</v>
      </c>
      <c r="CW42" s="245" t="str">
        <f t="shared" si="107"/>
        <v>ns</v>
      </c>
      <c r="CX42" s="245" t="str">
        <f t="shared" si="107"/>
        <v>ns</v>
      </c>
      <c r="CY42" s="245" t="str">
        <f t="shared" si="107"/>
        <v>ns</v>
      </c>
      <c r="CZ42" s="245" t="str">
        <f t="shared" si="107"/>
        <v>ns</v>
      </c>
      <c r="DA42" s="245" t="str">
        <f t="shared" si="107"/>
        <v>ns</v>
      </c>
      <c r="DB42" s="245" t="str">
        <f t="shared" si="107"/>
        <v>ns</v>
      </c>
      <c r="DC42" s="245" t="str">
        <f t="shared" si="108"/>
        <v>ns</v>
      </c>
      <c r="DD42" s="245" t="str">
        <f t="shared" si="108"/>
        <v>ns</v>
      </c>
      <c r="DE42" s="245" t="str">
        <f t="shared" si="108"/>
        <v>ns</v>
      </c>
      <c r="DF42" s="245" t="str">
        <f t="shared" si="108"/>
        <v>ns</v>
      </c>
      <c r="DG42" s="245" t="str">
        <f t="shared" si="108"/>
        <v/>
      </c>
      <c r="DH42" s="245" t="str">
        <f t="shared" si="108"/>
        <v/>
      </c>
      <c r="DI42" s="245" t="str">
        <f t="shared" si="108"/>
        <v/>
      </c>
      <c r="DJ42" s="245" t="str">
        <f t="shared" si="108"/>
        <v/>
      </c>
      <c r="DK42" s="245" t="str">
        <f t="shared" si="108"/>
        <v/>
      </c>
      <c r="DL42" s="245" t="str">
        <f t="shared" si="108"/>
        <v/>
      </c>
      <c r="DM42" s="245" t="str">
        <f t="shared" si="109"/>
        <v/>
      </c>
      <c r="DN42" s="245" t="str">
        <f t="shared" si="109"/>
        <v/>
      </c>
      <c r="DO42" s="245" t="str">
        <f t="shared" si="109"/>
        <v/>
      </c>
      <c r="DP42" s="245" t="str">
        <f t="shared" si="109"/>
        <v/>
      </c>
      <c r="DQ42" s="245" t="str">
        <f t="shared" si="109"/>
        <v/>
      </c>
      <c r="DR42" s="245" t="str">
        <f t="shared" si="109"/>
        <v/>
      </c>
      <c r="DS42" s="245" t="str">
        <f t="shared" si="109"/>
        <v/>
      </c>
      <c r="DT42" s="245" t="str">
        <f t="shared" si="109"/>
        <v/>
      </c>
      <c r="DU42" s="245" t="str">
        <f t="shared" si="109"/>
        <v/>
      </c>
      <c r="DV42" s="245" t="str">
        <f t="shared" si="109"/>
        <v/>
      </c>
      <c r="DW42" s="204"/>
      <c r="DX42" s="204"/>
      <c r="DZ42" s="228">
        <f t="shared" si="121"/>
        <v>35</v>
      </c>
      <c r="EA42" s="231">
        <f t="shared" si="110"/>
        <v>0</v>
      </c>
      <c r="EB42" s="232">
        <f t="shared" si="89"/>
        <v>0</v>
      </c>
      <c r="EC42" s="232">
        <f t="shared" si="89"/>
        <v>0</v>
      </c>
      <c r="ED42" s="232">
        <f t="shared" si="89"/>
        <v>0</v>
      </c>
      <c r="EE42" s="232">
        <f t="shared" si="89"/>
        <v>0</v>
      </c>
      <c r="EF42" s="232">
        <f t="shared" si="111"/>
        <v>0</v>
      </c>
      <c r="EG42" s="232">
        <f t="shared" si="112"/>
        <v>0</v>
      </c>
      <c r="EH42" s="228"/>
      <c r="EI42" s="228"/>
      <c r="EJ42" s="228"/>
      <c r="EK42" s="230"/>
      <c r="EL42" s="228">
        <f t="shared" si="122"/>
        <v>35</v>
      </c>
      <c r="EM42" s="231">
        <f t="shared" si="113"/>
        <v>0</v>
      </c>
      <c r="EN42" s="232">
        <f>IFERROR(INDEX(RTO1CF,$EL42,'ANVA-MDS'!EB$7),0)</f>
        <v>0</v>
      </c>
      <c r="EO42" s="232">
        <f>IFERROR(INDEX(RTO1CF,$EL42,'ANVA-MDS'!EC$7),0)</f>
        <v>0</v>
      </c>
      <c r="EP42" s="232">
        <f>IFERROR(INDEX(RTO1CF,$EL42,'ANVA-MDS'!ED$7),0)</f>
        <v>0</v>
      </c>
      <c r="EQ42" s="232">
        <f>IFERROR(INDEX(RTO1CF,$EL42,'ANVA-MDS'!EE$7),0)</f>
        <v>0</v>
      </c>
      <c r="ER42" s="232">
        <f t="shared" si="114"/>
        <v>0</v>
      </c>
      <c r="ES42" s="232">
        <f t="shared" si="115"/>
        <v>0</v>
      </c>
      <c r="ET42" s="228"/>
      <c r="EU42" s="228"/>
      <c r="EV42" s="228"/>
      <c r="EW42" s="230"/>
      <c r="EX42" s="232">
        <f t="shared" si="116"/>
        <v>0</v>
      </c>
      <c r="EY42" s="230"/>
      <c r="EZ42" s="230"/>
    </row>
    <row r="43" spans="2:156" ht="12.75" customHeight="1" x14ac:dyDescent="0.25">
      <c r="J43" s="100">
        <v>35</v>
      </c>
      <c r="K43" s="246">
        <f t="shared" si="117"/>
        <v>0</v>
      </c>
      <c r="L43" s="247">
        <f t="shared" si="118"/>
        <v>1.5000000000000001E-4</v>
      </c>
      <c r="M43" s="269" t="str">
        <f t="shared" si="100"/>
        <v>ns</v>
      </c>
      <c r="N43" s="269" t="str">
        <f t="shared" si="100"/>
        <v>ns</v>
      </c>
      <c r="O43" s="269" t="str">
        <f t="shared" si="100"/>
        <v>ns</v>
      </c>
      <c r="P43" s="269" t="str">
        <f t="shared" si="100"/>
        <v>ns</v>
      </c>
      <c r="Q43" s="269" t="str">
        <f t="shared" si="100"/>
        <v>ns</v>
      </c>
      <c r="R43" s="269" t="str">
        <f t="shared" si="100"/>
        <v>ns</v>
      </c>
      <c r="S43" s="269" t="str">
        <f t="shared" si="100"/>
        <v>ns</v>
      </c>
      <c r="T43" s="269" t="str">
        <f t="shared" si="100"/>
        <v>ns</v>
      </c>
      <c r="U43" s="269" t="str">
        <f t="shared" si="100"/>
        <v>ns</v>
      </c>
      <c r="V43" s="269" t="str">
        <f t="shared" si="100"/>
        <v>ns</v>
      </c>
      <c r="W43" s="269" t="str">
        <f t="shared" si="101"/>
        <v>ns</v>
      </c>
      <c r="X43" s="269" t="str">
        <f t="shared" si="101"/>
        <v>ns</v>
      </c>
      <c r="Y43" s="269" t="str">
        <f t="shared" si="101"/>
        <v>ns</v>
      </c>
      <c r="Z43" s="269" t="str">
        <f t="shared" si="101"/>
        <v>ns</v>
      </c>
      <c r="AA43" s="269" t="str">
        <f t="shared" si="101"/>
        <v>ns</v>
      </c>
      <c r="AB43" s="269" t="str">
        <f t="shared" si="101"/>
        <v>ns</v>
      </c>
      <c r="AC43" s="269" t="str">
        <f t="shared" si="101"/>
        <v>ns</v>
      </c>
      <c r="AD43" s="269" t="str">
        <f t="shared" si="101"/>
        <v>ns</v>
      </c>
      <c r="AE43" s="269" t="str">
        <f t="shared" si="101"/>
        <v>ns</v>
      </c>
      <c r="AF43" s="269" t="str">
        <f t="shared" si="101"/>
        <v>ns</v>
      </c>
      <c r="AG43" s="269" t="str">
        <f t="shared" si="102"/>
        <v>ns</v>
      </c>
      <c r="AH43" s="269" t="str">
        <f t="shared" si="102"/>
        <v>ns</v>
      </c>
      <c r="AI43" s="269" t="str">
        <f t="shared" si="102"/>
        <v>ns</v>
      </c>
      <c r="AJ43" s="269" t="str">
        <f t="shared" si="102"/>
        <v>ns</v>
      </c>
      <c r="AK43" s="269" t="str">
        <f t="shared" si="102"/>
        <v>ns</v>
      </c>
      <c r="AL43" s="269" t="str">
        <f t="shared" si="102"/>
        <v>ns</v>
      </c>
      <c r="AM43" s="269" t="str">
        <f t="shared" si="102"/>
        <v>ns</v>
      </c>
      <c r="AN43" s="269" t="str">
        <f t="shared" si="102"/>
        <v>ns</v>
      </c>
      <c r="AO43" s="269" t="str">
        <f t="shared" si="102"/>
        <v>ns</v>
      </c>
      <c r="AP43" s="269" t="str">
        <f t="shared" si="102"/>
        <v>ns</v>
      </c>
      <c r="AQ43" s="269" t="str">
        <f t="shared" si="103"/>
        <v>ns</v>
      </c>
      <c r="AR43" s="269" t="str">
        <f t="shared" si="103"/>
        <v>ns</v>
      </c>
      <c r="AS43" s="269" t="str">
        <f t="shared" si="103"/>
        <v>ns</v>
      </c>
      <c r="AT43" s="269" t="str">
        <f t="shared" si="103"/>
        <v>ns</v>
      </c>
      <c r="AU43" s="269" t="str">
        <f t="shared" si="103"/>
        <v>ns</v>
      </c>
      <c r="AV43" s="269" t="str">
        <f t="shared" si="103"/>
        <v/>
      </c>
      <c r="AW43" s="269" t="str">
        <f t="shared" si="103"/>
        <v/>
      </c>
      <c r="AX43" s="269" t="str">
        <f t="shared" si="103"/>
        <v/>
      </c>
      <c r="AY43" s="269" t="str">
        <f t="shared" si="103"/>
        <v/>
      </c>
      <c r="AZ43" s="269" t="str">
        <f t="shared" si="103"/>
        <v/>
      </c>
      <c r="BA43" s="269" t="str">
        <f t="shared" si="104"/>
        <v/>
      </c>
      <c r="BB43" s="269" t="str">
        <f t="shared" si="104"/>
        <v/>
      </c>
      <c r="BC43" s="269" t="str">
        <f t="shared" si="104"/>
        <v/>
      </c>
      <c r="BD43" s="269" t="str">
        <f t="shared" si="104"/>
        <v/>
      </c>
      <c r="BE43" s="269" t="str">
        <f t="shared" si="104"/>
        <v/>
      </c>
      <c r="BF43" s="269" t="str">
        <f t="shared" si="104"/>
        <v/>
      </c>
      <c r="BG43" s="269" t="str">
        <f t="shared" si="104"/>
        <v/>
      </c>
      <c r="BH43" s="269" t="str">
        <f t="shared" si="104"/>
        <v/>
      </c>
      <c r="BI43" s="269" t="str">
        <f t="shared" si="104"/>
        <v/>
      </c>
      <c r="BJ43" s="269" t="str">
        <f t="shared" si="104"/>
        <v/>
      </c>
      <c r="BS43" s="49"/>
      <c r="BT43" s="49"/>
      <c r="BU43" s="106"/>
      <c r="BV43" s="100">
        <v>35</v>
      </c>
      <c r="BW43" s="246">
        <f t="shared" si="119"/>
        <v>0</v>
      </c>
      <c r="BX43" s="247">
        <f t="shared" si="120"/>
        <v>1.5000000000000001E-4</v>
      </c>
      <c r="BY43" s="245" t="str">
        <f t="shared" si="105"/>
        <v>ns</v>
      </c>
      <c r="BZ43" s="245" t="str">
        <f t="shared" si="105"/>
        <v>ns</v>
      </c>
      <c r="CA43" s="245" t="str">
        <f t="shared" si="105"/>
        <v>ns</v>
      </c>
      <c r="CB43" s="245" t="str">
        <f t="shared" si="105"/>
        <v>ns</v>
      </c>
      <c r="CC43" s="245" t="str">
        <f t="shared" si="105"/>
        <v>ns</v>
      </c>
      <c r="CD43" s="245" t="str">
        <f t="shared" si="105"/>
        <v>ns</v>
      </c>
      <c r="CE43" s="245" t="str">
        <f t="shared" si="105"/>
        <v>ns</v>
      </c>
      <c r="CF43" s="245" t="str">
        <f t="shared" si="105"/>
        <v>ns</v>
      </c>
      <c r="CG43" s="245" t="str">
        <f t="shared" si="105"/>
        <v>ns</v>
      </c>
      <c r="CH43" s="245" t="str">
        <f t="shared" si="105"/>
        <v>ns</v>
      </c>
      <c r="CI43" s="245" t="str">
        <f t="shared" si="106"/>
        <v>ns</v>
      </c>
      <c r="CJ43" s="245" t="str">
        <f t="shared" si="106"/>
        <v>ns</v>
      </c>
      <c r="CK43" s="245" t="str">
        <f t="shared" si="106"/>
        <v>ns</v>
      </c>
      <c r="CL43" s="245" t="str">
        <f t="shared" si="106"/>
        <v>ns</v>
      </c>
      <c r="CM43" s="245" t="str">
        <f t="shared" si="106"/>
        <v>ns</v>
      </c>
      <c r="CN43" s="245" t="str">
        <f t="shared" si="106"/>
        <v>ns</v>
      </c>
      <c r="CO43" s="245" t="str">
        <f t="shared" si="106"/>
        <v>ns</v>
      </c>
      <c r="CP43" s="245" t="str">
        <f t="shared" si="106"/>
        <v>ns</v>
      </c>
      <c r="CQ43" s="245" t="str">
        <f t="shared" si="106"/>
        <v>ns</v>
      </c>
      <c r="CR43" s="245" t="str">
        <f t="shared" si="106"/>
        <v>ns</v>
      </c>
      <c r="CS43" s="245" t="str">
        <f t="shared" si="107"/>
        <v>ns</v>
      </c>
      <c r="CT43" s="245" t="str">
        <f t="shared" si="107"/>
        <v>ns</v>
      </c>
      <c r="CU43" s="245" t="str">
        <f t="shared" si="107"/>
        <v>ns</v>
      </c>
      <c r="CV43" s="245" t="str">
        <f t="shared" si="107"/>
        <v>ns</v>
      </c>
      <c r="CW43" s="245" t="str">
        <f t="shared" si="107"/>
        <v>ns</v>
      </c>
      <c r="CX43" s="245" t="str">
        <f t="shared" si="107"/>
        <v>ns</v>
      </c>
      <c r="CY43" s="245" t="str">
        <f t="shared" si="107"/>
        <v>ns</v>
      </c>
      <c r="CZ43" s="245" t="str">
        <f t="shared" si="107"/>
        <v>ns</v>
      </c>
      <c r="DA43" s="245" t="str">
        <f t="shared" si="107"/>
        <v>ns</v>
      </c>
      <c r="DB43" s="245" t="str">
        <f t="shared" si="107"/>
        <v>ns</v>
      </c>
      <c r="DC43" s="245" t="str">
        <f t="shared" si="108"/>
        <v>ns</v>
      </c>
      <c r="DD43" s="245" t="str">
        <f t="shared" si="108"/>
        <v>ns</v>
      </c>
      <c r="DE43" s="245" t="str">
        <f t="shared" si="108"/>
        <v>ns</v>
      </c>
      <c r="DF43" s="245" t="str">
        <f t="shared" si="108"/>
        <v>ns</v>
      </c>
      <c r="DG43" s="245" t="str">
        <f t="shared" si="108"/>
        <v>ns</v>
      </c>
      <c r="DH43" s="245" t="str">
        <f t="shared" si="108"/>
        <v/>
      </c>
      <c r="DI43" s="245" t="str">
        <f t="shared" si="108"/>
        <v/>
      </c>
      <c r="DJ43" s="245" t="str">
        <f t="shared" si="108"/>
        <v/>
      </c>
      <c r="DK43" s="245" t="str">
        <f t="shared" si="108"/>
        <v/>
      </c>
      <c r="DL43" s="245" t="str">
        <f t="shared" si="108"/>
        <v/>
      </c>
      <c r="DM43" s="245" t="str">
        <f t="shared" si="109"/>
        <v/>
      </c>
      <c r="DN43" s="245" t="str">
        <f t="shared" si="109"/>
        <v/>
      </c>
      <c r="DO43" s="245" t="str">
        <f t="shared" si="109"/>
        <v/>
      </c>
      <c r="DP43" s="245" t="str">
        <f t="shared" si="109"/>
        <v/>
      </c>
      <c r="DQ43" s="245" t="str">
        <f t="shared" si="109"/>
        <v/>
      </c>
      <c r="DR43" s="245" t="str">
        <f t="shared" si="109"/>
        <v/>
      </c>
      <c r="DS43" s="245" t="str">
        <f t="shared" si="109"/>
        <v/>
      </c>
      <c r="DT43" s="245" t="str">
        <f t="shared" si="109"/>
        <v/>
      </c>
      <c r="DU43" s="245" t="str">
        <f t="shared" si="109"/>
        <v/>
      </c>
      <c r="DV43" s="245" t="str">
        <f t="shared" si="109"/>
        <v/>
      </c>
      <c r="DW43" s="204"/>
      <c r="DX43" s="204"/>
      <c r="DZ43" s="228">
        <f t="shared" si="121"/>
        <v>36</v>
      </c>
      <c r="EA43" s="231">
        <f t="shared" si="110"/>
        <v>0</v>
      </c>
      <c r="EB43" s="232">
        <f t="shared" si="89"/>
        <v>0</v>
      </c>
      <c r="EC43" s="232">
        <f t="shared" si="89"/>
        <v>0</v>
      </c>
      <c r="ED43" s="232">
        <f t="shared" si="89"/>
        <v>0</v>
      </c>
      <c r="EE43" s="232">
        <f t="shared" si="89"/>
        <v>0</v>
      </c>
      <c r="EF43" s="232">
        <f t="shared" si="111"/>
        <v>0</v>
      </c>
      <c r="EG43" s="232">
        <f t="shared" si="112"/>
        <v>0</v>
      </c>
      <c r="EH43" s="228"/>
      <c r="EI43" s="228"/>
      <c r="EJ43" s="228"/>
      <c r="EK43" s="230"/>
      <c r="EL43" s="228">
        <f t="shared" si="122"/>
        <v>36</v>
      </c>
      <c r="EM43" s="231">
        <f t="shared" si="113"/>
        <v>0</v>
      </c>
      <c r="EN43" s="232">
        <f>IFERROR(INDEX(RTO1CF,$EL43,'ANVA-MDS'!EB$7),0)</f>
        <v>0</v>
      </c>
      <c r="EO43" s="232">
        <f>IFERROR(INDEX(RTO1CF,$EL43,'ANVA-MDS'!EC$7),0)</f>
        <v>0</v>
      </c>
      <c r="EP43" s="232">
        <f>IFERROR(INDEX(RTO1CF,$EL43,'ANVA-MDS'!ED$7),0)</f>
        <v>0</v>
      </c>
      <c r="EQ43" s="232">
        <f>IFERROR(INDEX(RTO1CF,$EL43,'ANVA-MDS'!EE$7),0)</f>
        <v>0</v>
      </c>
      <c r="ER43" s="232">
        <f t="shared" si="114"/>
        <v>0</v>
      </c>
      <c r="ES43" s="232">
        <f t="shared" si="115"/>
        <v>0</v>
      </c>
      <c r="ET43" s="228"/>
      <c r="EU43" s="228"/>
      <c r="EV43" s="228"/>
      <c r="EW43" s="230"/>
      <c r="EX43" s="232">
        <f t="shared" si="116"/>
        <v>0</v>
      </c>
      <c r="EY43" s="230"/>
      <c r="EZ43" s="230"/>
    </row>
    <row r="44" spans="2:156" ht="12.75" customHeight="1" x14ac:dyDescent="0.25">
      <c r="J44" s="100">
        <v>36</v>
      </c>
      <c r="K44" s="246">
        <f t="shared" si="117"/>
        <v>0</v>
      </c>
      <c r="L44" s="247">
        <f t="shared" si="118"/>
        <v>1.4000000000000001E-4</v>
      </c>
      <c r="M44" s="269" t="str">
        <f t="shared" si="100"/>
        <v>ns</v>
      </c>
      <c r="N44" s="269" t="str">
        <f t="shared" si="100"/>
        <v>ns</v>
      </c>
      <c r="O44" s="269" t="str">
        <f t="shared" si="100"/>
        <v>ns</v>
      </c>
      <c r="P44" s="269" t="str">
        <f t="shared" si="100"/>
        <v>ns</v>
      </c>
      <c r="Q44" s="269" t="str">
        <f t="shared" si="100"/>
        <v>ns</v>
      </c>
      <c r="R44" s="269" t="str">
        <f t="shared" si="100"/>
        <v>ns</v>
      </c>
      <c r="S44" s="269" t="str">
        <f t="shared" si="100"/>
        <v>ns</v>
      </c>
      <c r="T44" s="269" t="str">
        <f t="shared" si="100"/>
        <v>ns</v>
      </c>
      <c r="U44" s="269" t="str">
        <f t="shared" si="100"/>
        <v>ns</v>
      </c>
      <c r="V44" s="269" t="str">
        <f t="shared" si="100"/>
        <v>ns</v>
      </c>
      <c r="W44" s="269" t="str">
        <f t="shared" si="101"/>
        <v>ns</v>
      </c>
      <c r="X44" s="269" t="str">
        <f t="shared" si="101"/>
        <v>ns</v>
      </c>
      <c r="Y44" s="269" t="str">
        <f t="shared" si="101"/>
        <v>ns</v>
      </c>
      <c r="Z44" s="269" t="str">
        <f t="shared" si="101"/>
        <v>ns</v>
      </c>
      <c r="AA44" s="269" t="str">
        <f t="shared" si="101"/>
        <v>ns</v>
      </c>
      <c r="AB44" s="269" t="str">
        <f t="shared" si="101"/>
        <v>ns</v>
      </c>
      <c r="AC44" s="269" t="str">
        <f t="shared" si="101"/>
        <v>ns</v>
      </c>
      <c r="AD44" s="269" t="str">
        <f t="shared" si="101"/>
        <v>ns</v>
      </c>
      <c r="AE44" s="269" t="str">
        <f t="shared" si="101"/>
        <v>ns</v>
      </c>
      <c r="AF44" s="269" t="str">
        <f t="shared" si="101"/>
        <v>ns</v>
      </c>
      <c r="AG44" s="269" t="str">
        <f t="shared" si="102"/>
        <v>ns</v>
      </c>
      <c r="AH44" s="269" t="str">
        <f t="shared" si="102"/>
        <v>ns</v>
      </c>
      <c r="AI44" s="269" t="str">
        <f t="shared" si="102"/>
        <v>ns</v>
      </c>
      <c r="AJ44" s="269" t="str">
        <f t="shared" si="102"/>
        <v>ns</v>
      </c>
      <c r="AK44" s="269" t="str">
        <f t="shared" si="102"/>
        <v>ns</v>
      </c>
      <c r="AL44" s="269" t="str">
        <f t="shared" si="102"/>
        <v>ns</v>
      </c>
      <c r="AM44" s="269" t="str">
        <f t="shared" si="102"/>
        <v>ns</v>
      </c>
      <c r="AN44" s="269" t="str">
        <f t="shared" si="102"/>
        <v>ns</v>
      </c>
      <c r="AO44" s="269" t="str">
        <f t="shared" si="102"/>
        <v>ns</v>
      </c>
      <c r="AP44" s="269" t="str">
        <f t="shared" si="102"/>
        <v>ns</v>
      </c>
      <c r="AQ44" s="269" t="str">
        <f t="shared" si="103"/>
        <v>ns</v>
      </c>
      <c r="AR44" s="269" t="str">
        <f t="shared" si="103"/>
        <v>ns</v>
      </c>
      <c r="AS44" s="269" t="str">
        <f t="shared" si="103"/>
        <v>ns</v>
      </c>
      <c r="AT44" s="269" t="str">
        <f t="shared" si="103"/>
        <v>ns</v>
      </c>
      <c r="AU44" s="269" t="str">
        <f t="shared" si="103"/>
        <v>ns</v>
      </c>
      <c r="AV44" s="269" t="str">
        <f t="shared" si="103"/>
        <v>ns</v>
      </c>
      <c r="AW44" s="269" t="str">
        <f t="shared" si="103"/>
        <v/>
      </c>
      <c r="AX44" s="269" t="str">
        <f t="shared" si="103"/>
        <v/>
      </c>
      <c r="AY44" s="269" t="str">
        <f t="shared" si="103"/>
        <v/>
      </c>
      <c r="AZ44" s="269" t="str">
        <f t="shared" si="103"/>
        <v/>
      </c>
      <c r="BA44" s="269" t="str">
        <f t="shared" si="104"/>
        <v/>
      </c>
      <c r="BB44" s="269" t="str">
        <f t="shared" si="104"/>
        <v/>
      </c>
      <c r="BC44" s="269" t="str">
        <f t="shared" si="104"/>
        <v/>
      </c>
      <c r="BD44" s="269" t="str">
        <f t="shared" si="104"/>
        <v/>
      </c>
      <c r="BE44" s="269" t="str">
        <f t="shared" si="104"/>
        <v/>
      </c>
      <c r="BF44" s="269" t="str">
        <f t="shared" si="104"/>
        <v/>
      </c>
      <c r="BG44" s="269" t="str">
        <f t="shared" si="104"/>
        <v/>
      </c>
      <c r="BH44" s="269" t="str">
        <f t="shared" si="104"/>
        <v/>
      </c>
      <c r="BI44" s="269" t="str">
        <f t="shared" si="104"/>
        <v/>
      </c>
      <c r="BJ44" s="269" t="str">
        <f t="shared" si="104"/>
        <v/>
      </c>
      <c r="BS44" s="49"/>
      <c r="BT44" s="131"/>
      <c r="BU44" s="106"/>
      <c r="BV44" s="100">
        <v>36</v>
      </c>
      <c r="BW44" s="246">
        <f t="shared" si="119"/>
        <v>0</v>
      </c>
      <c r="BX44" s="247">
        <f t="shared" si="120"/>
        <v>1.4000000000000001E-4</v>
      </c>
      <c r="BY44" s="245" t="str">
        <f t="shared" si="105"/>
        <v>ns</v>
      </c>
      <c r="BZ44" s="245" t="str">
        <f t="shared" si="105"/>
        <v>ns</v>
      </c>
      <c r="CA44" s="245" t="str">
        <f t="shared" si="105"/>
        <v>ns</v>
      </c>
      <c r="CB44" s="245" t="str">
        <f t="shared" si="105"/>
        <v>ns</v>
      </c>
      <c r="CC44" s="245" t="str">
        <f t="shared" si="105"/>
        <v>ns</v>
      </c>
      <c r="CD44" s="245" t="str">
        <f t="shared" si="105"/>
        <v>ns</v>
      </c>
      <c r="CE44" s="245" t="str">
        <f t="shared" si="105"/>
        <v>ns</v>
      </c>
      <c r="CF44" s="245" t="str">
        <f t="shared" si="105"/>
        <v>ns</v>
      </c>
      <c r="CG44" s="245" t="str">
        <f t="shared" si="105"/>
        <v>ns</v>
      </c>
      <c r="CH44" s="245" t="str">
        <f t="shared" si="105"/>
        <v>ns</v>
      </c>
      <c r="CI44" s="245" t="str">
        <f t="shared" si="106"/>
        <v>ns</v>
      </c>
      <c r="CJ44" s="245" t="str">
        <f t="shared" si="106"/>
        <v>ns</v>
      </c>
      <c r="CK44" s="245" t="str">
        <f t="shared" si="106"/>
        <v>ns</v>
      </c>
      <c r="CL44" s="245" t="str">
        <f t="shared" si="106"/>
        <v>ns</v>
      </c>
      <c r="CM44" s="245" t="str">
        <f t="shared" si="106"/>
        <v>ns</v>
      </c>
      <c r="CN44" s="245" t="str">
        <f t="shared" si="106"/>
        <v>ns</v>
      </c>
      <c r="CO44" s="245" t="str">
        <f t="shared" si="106"/>
        <v>ns</v>
      </c>
      <c r="CP44" s="245" t="str">
        <f t="shared" si="106"/>
        <v>ns</v>
      </c>
      <c r="CQ44" s="245" t="str">
        <f t="shared" si="106"/>
        <v>ns</v>
      </c>
      <c r="CR44" s="245" t="str">
        <f t="shared" si="106"/>
        <v>ns</v>
      </c>
      <c r="CS44" s="245" t="str">
        <f t="shared" si="107"/>
        <v>ns</v>
      </c>
      <c r="CT44" s="245" t="str">
        <f t="shared" si="107"/>
        <v>ns</v>
      </c>
      <c r="CU44" s="245" t="str">
        <f t="shared" si="107"/>
        <v>ns</v>
      </c>
      <c r="CV44" s="245" t="str">
        <f t="shared" si="107"/>
        <v>ns</v>
      </c>
      <c r="CW44" s="245" t="str">
        <f t="shared" si="107"/>
        <v>ns</v>
      </c>
      <c r="CX44" s="245" t="str">
        <f t="shared" si="107"/>
        <v>ns</v>
      </c>
      <c r="CY44" s="245" t="str">
        <f t="shared" si="107"/>
        <v>ns</v>
      </c>
      <c r="CZ44" s="245" t="str">
        <f t="shared" si="107"/>
        <v>ns</v>
      </c>
      <c r="DA44" s="245" t="str">
        <f t="shared" si="107"/>
        <v>ns</v>
      </c>
      <c r="DB44" s="245" t="str">
        <f t="shared" si="107"/>
        <v>ns</v>
      </c>
      <c r="DC44" s="245" t="str">
        <f t="shared" si="108"/>
        <v>ns</v>
      </c>
      <c r="DD44" s="245" t="str">
        <f t="shared" si="108"/>
        <v>ns</v>
      </c>
      <c r="DE44" s="245" t="str">
        <f t="shared" si="108"/>
        <v>ns</v>
      </c>
      <c r="DF44" s="245" t="str">
        <f t="shared" si="108"/>
        <v>ns</v>
      </c>
      <c r="DG44" s="245" t="str">
        <f t="shared" si="108"/>
        <v>ns</v>
      </c>
      <c r="DH44" s="245" t="str">
        <f t="shared" si="108"/>
        <v>ns</v>
      </c>
      <c r="DI44" s="245" t="str">
        <f t="shared" si="108"/>
        <v/>
      </c>
      <c r="DJ44" s="245" t="str">
        <f t="shared" si="108"/>
        <v/>
      </c>
      <c r="DK44" s="245" t="str">
        <f t="shared" si="108"/>
        <v/>
      </c>
      <c r="DL44" s="245" t="str">
        <f t="shared" si="108"/>
        <v/>
      </c>
      <c r="DM44" s="245" t="str">
        <f t="shared" si="109"/>
        <v/>
      </c>
      <c r="DN44" s="245" t="str">
        <f t="shared" si="109"/>
        <v/>
      </c>
      <c r="DO44" s="245" t="str">
        <f t="shared" si="109"/>
        <v/>
      </c>
      <c r="DP44" s="245" t="str">
        <f t="shared" si="109"/>
        <v/>
      </c>
      <c r="DQ44" s="245" t="str">
        <f t="shared" si="109"/>
        <v/>
      </c>
      <c r="DR44" s="245" t="str">
        <f t="shared" si="109"/>
        <v/>
      </c>
      <c r="DS44" s="245" t="str">
        <f t="shared" si="109"/>
        <v/>
      </c>
      <c r="DT44" s="245" t="str">
        <f t="shared" si="109"/>
        <v/>
      </c>
      <c r="DU44" s="245" t="str">
        <f t="shared" si="109"/>
        <v/>
      </c>
      <c r="DV44" s="245" t="str">
        <f t="shared" si="109"/>
        <v/>
      </c>
      <c r="DW44" s="204"/>
      <c r="DX44" s="204"/>
      <c r="DZ44" s="228">
        <f t="shared" si="121"/>
        <v>37</v>
      </c>
      <c r="EA44" s="231">
        <f t="shared" si="110"/>
        <v>0</v>
      </c>
      <c r="EB44" s="232">
        <f t="shared" si="89"/>
        <v>0</v>
      </c>
      <c r="EC44" s="232">
        <f t="shared" si="89"/>
        <v>0</v>
      </c>
      <c r="ED44" s="232">
        <f t="shared" si="89"/>
        <v>0</v>
      </c>
      <c r="EE44" s="232">
        <f t="shared" si="89"/>
        <v>0</v>
      </c>
      <c r="EF44" s="232">
        <f t="shared" si="111"/>
        <v>0</v>
      </c>
      <c r="EG44" s="232">
        <f t="shared" si="112"/>
        <v>0</v>
      </c>
      <c r="EH44" s="228"/>
      <c r="EI44" s="228"/>
      <c r="EJ44" s="228"/>
      <c r="EK44" s="230"/>
      <c r="EL44" s="228">
        <f t="shared" si="122"/>
        <v>37</v>
      </c>
      <c r="EM44" s="231">
        <f t="shared" si="113"/>
        <v>0</v>
      </c>
      <c r="EN44" s="232">
        <f>IFERROR(INDEX(RTO1CF,$EL44,'ANVA-MDS'!EB$7),0)</f>
        <v>0</v>
      </c>
      <c r="EO44" s="232">
        <f>IFERROR(INDEX(RTO1CF,$EL44,'ANVA-MDS'!EC$7),0)</f>
        <v>0</v>
      </c>
      <c r="EP44" s="232">
        <f>IFERROR(INDEX(RTO1CF,$EL44,'ANVA-MDS'!ED$7),0)</f>
        <v>0</v>
      </c>
      <c r="EQ44" s="232">
        <f>IFERROR(INDEX(RTO1CF,$EL44,'ANVA-MDS'!EE$7),0)</f>
        <v>0</v>
      </c>
      <c r="ER44" s="232">
        <f t="shared" si="114"/>
        <v>0</v>
      </c>
      <c r="ES44" s="232">
        <f t="shared" si="115"/>
        <v>0</v>
      </c>
      <c r="ET44" s="228"/>
      <c r="EU44" s="228"/>
      <c r="EV44" s="228"/>
      <c r="EW44" s="230"/>
      <c r="EX44" s="232">
        <f t="shared" si="116"/>
        <v>0</v>
      </c>
      <c r="EY44" s="230"/>
      <c r="EZ44" s="230"/>
    </row>
    <row r="45" spans="2:156" ht="12.75" customHeight="1" x14ac:dyDescent="0.25">
      <c r="J45" s="100">
        <v>37</v>
      </c>
      <c r="K45" s="246">
        <f t="shared" si="117"/>
        <v>0</v>
      </c>
      <c r="L45" s="247">
        <f t="shared" si="118"/>
        <v>1.3000000000000002E-4</v>
      </c>
      <c r="M45" s="269" t="str">
        <f t="shared" si="100"/>
        <v>ns</v>
      </c>
      <c r="N45" s="269" t="str">
        <f t="shared" si="100"/>
        <v>ns</v>
      </c>
      <c r="O45" s="269" t="str">
        <f t="shared" si="100"/>
        <v>ns</v>
      </c>
      <c r="P45" s="269" t="str">
        <f t="shared" si="100"/>
        <v>ns</v>
      </c>
      <c r="Q45" s="269" t="str">
        <f t="shared" si="100"/>
        <v>ns</v>
      </c>
      <c r="R45" s="269" t="str">
        <f t="shared" si="100"/>
        <v>ns</v>
      </c>
      <c r="S45" s="269" t="str">
        <f t="shared" si="100"/>
        <v>ns</v>
      </c>
      <c r="T45" s="269" t="str">
        <f t="shared" si="100"/>
        <v>ns</v>
      </c>
      <c r="U45" s="269" t="str">
        <f t="shared" si="100"/>
        <v>ns</v>
      </c>
      <c r="V45" s="269" t="str">
        <f t="shared" si="100"/>
        <v>ns</v>
      </c>
      <c r="W45" s="269" t="str">
        <f t="shared" si="101"/>
        <v>ns</v>
      </c>
      <c r="X45" s="269" t="str">
        <f t="shared" si="101"/>
        <v>ns</v>
      </c>
      <c r="Y45" s="269" t="str">
        <f t="shared" si="101"/>
        <v>ns</v>
      </c>
      <c r="Z45" s="269" t="str">
        <f t="shared" si="101"/>
        <v>ns</v>
      </c>
      <c r="AA45" s="269" t="str">
        <f t="shared" si="101"/>
        <v>ns</v>
      </c>
      <c r="AB45" s="269" t="str">
        <f t="shared" si="101"/>
        <v>ns</v>
      </c>
      <c r="AC45" s="269" t="str">
        <f t="shared" si="101"/>
        <v>ns</v>
      </c>
      <c r="AD45" s="269" t="str">
        <f t="shared" si="101"/>
        <v>ns</v>
      </c>
      <c r="AE45" s="269" t="str">
        <f t="shared" si="101"/>
        <v>ns</v>
      </c>
      <c r="AF45" s="269" t="str">
        <f t="shared" si="101"/>
        <v>ns</v>
      </c>
      <c r="AG45" s="269" t="str">
        <f t="shared" si="102"/>
        <v>ns</v>
      </c>
      <c r="AH45" s="269" t="str">
        <f t="shared" si="102"/>
        <v>ns</v>
      </c>
      <c r="AI45" s="269" t="str">
        <f t="shared" si="102"/>
        <v>ns</v>
      </c>
      <c r="AJ45" s="269" t="str">
        <f t="shared" si="102"/>
        <v>ns</v>
      </c>
      <c r="AK45" s="269" t="str">
        <f t="shared" si="102"/>
        <v>ns</v>
      </c>
      <c r="AL45" s="269" t="str">
        <f t="shared" si="102"/>
        <v>ns</v>
      </c>
      <c r="AM45" s="269" t="str">
        <f t="shared" si="102"/>
        <v>ns</v>
      </c>
      <c r="AN45" s="269" t="str">
        <f t="shared" si="102"/>
        <v>ns</v>
      </c>
      <c r="AO45" s="269" t="str">
        <f t="shared" si="102"/>
        <v>ns</v>
      </c>
      <c r="AP45" s="269" t="str">
        <f t="shared" si="102"/>
        <v>ns</v>
      </c>
      <c r="AQ45" s="269" t="str">
        <f t="shared" si="103"/>
        <v>ns</v>
      </c>
      <c r="AR45" s="269" t="str">
        <f t="shared" si="103"/>
        <v>ns</v>
      </c>
      <c r="AS45" s="269" t="str">
        <f t="shared" si="103"/>
        <v>ns</v>
      </c>
      <c r="AT45" s="269" t="str">
        <f t="shared" si="103"/>
        <v>ns</v>
      </c>
      <c r="AU45" s="269" t="str">
        <f t="shared" si="103"/>
        <v>ns</v>
      </c>
      <c r="AV45" s="269" t="str">
        <f t="shared" si="103"/>
        <v>ns</v>
      </c>
      <c r="AW45" s="269" t="str">
        <f t="shared" si="103"/>
        <v>ns</v>
      </c>
      <c r="AX45" s="269" t="str">
        <f t="shared" si="103"/>
        <v/>
      </c>
      <c r="AY45" s="269" t="str">
        <f t="shared" si="103"/>
        <v/>
      </c>
      <c r="AZ45" s="269" t="str">
        <f t="shared" si="103"/>
        <v/>
      </c>
      <c r="BA45" s="269" t="str">
        <f t="shared" si="104"/>
        <v/>
      </c>
      <c r="BB45" s="269" t="str">
        <f t="shared" si="104"/>
        <v/>
      </c>
      <c r="BC45" s="269" t="str">
        <f t="shared" si="104"/>
        <v/>
      </c>
      <c r="BD45" s="269" t="str">
        <f t="shared" si="104"/>
        <v/>
      </c>
      <c r="BE45" s="269" t="str">
        <f t="shared" si="104"/>
        <v/>
      </c>
      <c r="BF45" s="269" t="str">
        <f t="shared" si="104"/>
        <v/>
      </c>
      <c r="BG45" s="269" t="str">
        <f t="shared" si="104"/>
        <v/>
      </c>
      <c r="BH45" s="269" t="str">
        <f t="shared" si="104"/>
        <v/>
      </c>
      <c r="BI45" s="269" t="str">
        <f t="shared" si="104"/>
        <v/>
      </c>
      <c r="BJ45" s="269" t="str">
        <f t="shared" si="104"/>
        <v/>
      </c>
      <c r="BS45" s="49"/>
      <c r="BT45" s="49"/>
      <c r="BV45" s="100">
        <v>37</v>
      </c>
      <c r="BW45" s="246">
        <f t="shared" si="119"/>
        <v>0</v>
      </c>
      <c r="BX45" s="247">
        <f t="shared" si="120"/>
        <v>1.3000000000000002E-4</v>
      </c>
      <c r="BY45" s="245" t="str">
        <f t="shared" si="105"/>
        <v>ns</v>
      </c>
      <c r="BZ45" s="245" t="str">
        <f t="shared" si="105"/>
        <v>ns</v>
      </c>
      <c r="CA45" s="245" t="str">
        <f t="shared" si="105"/>
        <v>ns</v>
      </c>
      <c r="CB45" s="245" t="str">
        <f t="shared" si="105"/>
        <v>ns</v>
      </c>
      <c r="CC45" s="245" t="str">
        <f t="shared" si="105"/>
        <v>ns</v>
      </c>
      <c r="CD45" s="245" t="str">
        <f t="shared" si="105"/>
        <v>ns</v>
      </c>
      <c r="CE45" s="245" t="str">
        <f t="shared" si="105"/>
        <v>ns</v>
      </c>
      <c r="CF45" s="245" t="str">
        <f t="shared" si="105"/>
        <v>ns</v>
      </c>
      <c r="CG45" s="245" t="str">
        <f t="shared" si="105"/>
        <v>ns</v>
      </c>
      <c r="CH45" s="245" t="str">
        <f t="shared" si="105"/>
        <v>ns</v>
      </c>
      <c r="CI45" s="245" t="str">
        <f t="shared" si="106"/>
        <v>ns</v>
      </c>
      <c r="CJ45" s="245" t="str">
        <f t="shared" si="106"/>
        <v>ns</v>
      </c>
      <c r="CK45" s="245" t="str">
        <f t="shared" si="106"/>
        <v>ns</v>
      </c>
      <c r="CL45" s="245" t="str">
        <f t="shared" si="106"/>
        <v>ns</v>
      </c>
      <c r="CM45" s="245" t="str">
        <f t="shared" si="106"/>
        <v>ns</v>
      </c>
      <c r="CN45" s="245" t="str">
        <f t="shared" si="106"/>
        <v>ns</v>
      </c>
      <c r="CO45" s="245" t="str">
        <f t="shared" si="106"/>
        <v>ns</v>
      </c>
      <c r="CP45" s="245" t="str">
        <f t="shared" si="106"/>
        <v>ns</v>
      </c>
      <c r="CQ45" s="245" t="str">
        <f t="shared" si="106"/>
        <v>ns</v>
      </c>
      <c r="CR45" s="245" t="str">
        <f t="shared" si="106"/>
        <v>ns</v>
      </c>
      <c r="CS45" s="245" t="str">
        <f t="shared" si="107"/>
        <v>ns</v>
      </c>
      <c r="CT45" s="245" t="str">
        <f t="shared" si="107"/>
        <v>ns</v>
      </c>
      <c r="CU45" s="245" t="str">
        <f t="shared" si="107"/>
        <v>ns</v>
      </c>
      <c r="CV45" s="245" t="str">
        <f t="shared" si="107"/>
        <v>ns</v>
      </c>
      <c r="CW45" s="245" t="str">
        <f t="shared" si="107"/>
        <v>ns</v>
      </c>
      <c r="CX45" s="245" t="str">
        <f t="shared" si="107"/>
        <v>ns</v>
      </c>
      <c r="CY45" s="245" t="str">
        <f t="shared" si="107"/>
        <v>ns</v>
      </c>
      <c r="CZ45" s="245" t="str">
        <f t="shared" si="107"/>
        <v>ns</v>
      </c>
      <c r="DA45" s="245" t="str">
        <f t="shared" si="107"/>
        <v>ns</v>
      </c>
      <c r="DB45" s="245" t="str">
        <f t="shared" si="107"/>
        <v>ns</v>
      </c>
      <c r="DC45" s="245" t="str">
        <f t="shared" si="108"/>
        <v>ns</v>
      </c>
      <c r="DD45" s="245" t="str">
        <f t="shared" si="108"/>
        <v>ns</v>
      </c>
      <c r="DE45" s="245" t="str">
        <f t="shared" si="108"/>
        <v>ns</v>
      </c>
      <c r="DF45" s="245" t="str">
        <f t="shared" si="108"/>
        <v>ns</v>
      </c>
      <c r="DG45" s="245" t="str">
        <f t="shared" si="108"/>
        <v>ns</v>
      </c>
      <c r="DH45" s="245" t="str">
        <f t="shared" si="108"/>
        <v>ns</v>
      </c>
      <c r="DI45" s="245" t="str">
        <f t="shared" si="108"/>
        <v>ns</v>
      </c>
      <c r="DJ45" s="245" t="str">
        <f t="shared" si="108"/>
        <v/>
      </c>
      <c r="DK45" s="245" t="str">
        <f t="shared" si="108"/>
        <v/>
      </c>
      <c r="DL45" s="245" t="str">
        <f t="shared" si="108"/>
        <v/>
      </c>
      <c r="DM45" s="245" t="str">
        <f t="shared" si="109"/>
        <v/>
      </c>
      <c r="DN45" s="245" t="str">
        <f t="shared" si="109"/>
        <v/>
      </c>
      <c r="DO45" s="245" t="str">
        <f t="shared" si="109"/>
        <v/>
      </c>
      <c r="DP45" s="245" t="str">
        <f t="shared" si="109"/>
        <v/>
      </c>
      <c r="DQ45" s="245" t="str">
        <f t="shared" si="109"/>
        <v/>
      </c>
      <c r="DR45" s="245" t="str">
        <f t="shared" si="109"/>
        <v/>
      </c>
      <c r="DS45" s="245" t="str">
        <f t="shared" si="109"/>
        <v/>
      </c>
      <c r="DT45" s="245" t="str">
        <f t="shared" si="109"/>
        <v/>
      </c>
      <c r="DU45" s="245" t="str">
        <f t="shared" si="109"/>
        <v/>
      </c>
      <c r="DV45" s="245" t="str">
        <f t="shared" si="109"/>
        <v/>
      </c>
      <c r="DW45" s="204"/>
      <c r="DX45" s="204"/>
      <c r="DZ45" s="228">
        <f t="shared" si="121"/>
        <v>38</v>
      </c>
      <c r="EA45" s="231">
        <f t="shared" si="110"/>
        <v>0</v>
      </c>
      <c r="EB45" s="232">
        <f t="shared" si="89"/>
        <v>0</v>
      </c>
      <c r="EC45" s="232">
        <f t="shared" si="89"/>
        <v>0</v>
      </c>
      <c r="ED45" s="232">
        <f t="shared" si="89"/>
        <v>0</v>
      </c>
      <c r="EE45" s="232">
        <f t="shared" si="89"/>
        <v>0</v>
      </c>
      <c r="EF45" s="232">
        <f t="shared" si="111"/>
        <v>0</v>
      </c>
      <c r="EG45" s="232">
        <f t="shared" si="112"/>
        <v>0</v>
      </c>
      <c r="EH45" s="228"/>
      <c r="EI45" s="228"/>
      <c r="EJ45" s="228"/>
      <c r="EK45" s="230"/>
      <c r="EL45" s="228">
        <f t="shared" si="122"/>
        <v>38</v>
      </c>
      <c r="EM45" s="231">
        <f t="shared" si="113"/>
        <v>0</v>
      </c>
      <c r="EN45" s="232">
        <f>IFERROR(INDEX(RTO1CF,$EL45,'ANVA-MDS'!EB$7),0)</f>
        <v>0</v>
      </c>
      <c r="EO45" s="232">
        <f>IFERROR(INDEX(RTO1CF,$EL45,'ANVA-MDS'!EC$7),0)</f>
        <v>0</v>
      </c>
      <c r="EP45" s="232">
        <f>IFERROR(INDEX(RTO1CF,$EL45,'ANVA-MDS'!ED$7),0)</f>
        <v>0</v>
      </c>
      <c r="EQ45" s="232">
        <f>IFERROR(INDEX(RTO1CF,$EL45,'ANVA-MDS'!EE$7),0)</f>
        <v>0</v>
      </c>
      <c r="ER45" s="232">
        <f t="shared" si="114"/>
        <v>0</v>
      </c>
      <c r="ES45" s="232">
        <f t="shared" si="115"/>
        <v>0</v>
      </c>
      <c r="ET45" s="228"/>
      <c r="EU45" s="228"/>
      <c r="EV45" s="228"/>
      <c r="EW45" s="230"/>
      <c r="EX45" s="232">
        <f t="shared" si="116"/>
        <v>0</v>
      </c>
      <c r="EY45" s="230"/>
      <c r="EZ45" s="230"/>
    </row>
    <row r="46" spans="2:156" ht="12.75" customHeight="1" x14ac:dyDescent="0.25">
      <c r="J46" s="100">
        <v>38</v>
      </c>
      <c r="K46" s="246">
        <f t="shared" si="117"/>
        <v>0</v>
      </c>
      <c r="L46" s="247">
        <f t="shared" si="118"/>
        <v>1.2000000000000002E-4</v>
      </c>
      <c r="M46" s="269" t="str">
        <f t="shared" si="100"/>
        <v>ns</v>
      </c>
      <c r="N46" s="269" t="str">
        <f t="shared" si="100"/>
        <v>ns</v>
      </c>
      <c r="O46" s="269" t="str">
        <f t="shared" si="100"/>
        <v>ns</v>
      </c>
      <c r="P46" s="269" t="str">
        <f t="shared" si="100"/>
        <v>ns</v>
      </c>
      <c r="Q46" s="269" t="str">
        <f t="shared" si="100"/>
        <v>ns</v>
      </c>
      <c r="R46" s="269" t="str">
        <f t="shared" si="100"/>
        <v>ns</v>
      </c>
      <c r="S46" s="269" t="str">
        <f t="shared" si="100"/>
        <v>ns</v>
      </c>
      <c r="T46" s="269" t="str">
        <f t="shared" si="100"/>
        <v>ns</v>
      </c>
      <c r="U46" s="269" t="str">
        <f t="shared" si="100"/>
        <v>ns</v>
      </c>
      <c r="V46" s="269" t="str">
        <f t="shared" si="100"/>
        <v>ns</v>
      </c>
      <c r="W46" s="269" t="str">
        <f t="shared" si="101"/>
        <v>ns</v>
      </c>
      <c r="X46" s="269" t="str">
        <f t="shared" si="101"/>
        <v>ns</v>
      </c>
      <c r="Y46" s="269" t="str">
        <f t="shared" si="101"/>
        <v>ns</v>
      </c>
      <c r="Z46" s="269" t="str">
        <f t="shared" si="101"/>
        <v>ns</v>
      </c>
      <c r="AA46" s="269" t="str">
        <f t="shared" si="101"/>
        <v>ns</v>
      </c>
      <c r="AB46" s="269" t="str">
        <f t="shared" si="101"/>
        <v>ns</v>
      </c>
      <c r="AC46" s="269" t="str">
        <f t="shared" si="101"/>
        <v>ns</v>
      </c>
      <c r="AD46" s="269" t="str">
        <f t="shared" si="101"/>
        <v>ns</v>
      </c>
      <c r="AE46" s="269" t="str">
        <f t="shared" si="101"/>
        <v>ns</v>
      </c>
      <c r="AF46" s="269" t="str">
        <f t="shared" si="101"/>
        <v>ns</v>
      </c>
      <c r="AG46" s="269" t="str">
        <f t="shared" si="102"/>
        <v>ns</v>
      </c>
      <c r="AH46" s="269" t="str">
        <f t="shared" si="102"/>
        <v>ns</v>
      </c>
      <c r="AI46" s="269" t="str">
        <f t="shared" si="102"/>
        <v>ns</v>
      </c>
      <c r="AJ46" s="269" t="str">
        <f t="shared" si="102"/>
        <v>ns</v>
      </c>
      <c r="AK46" s="269" t="str">
        <f t="shared" si="102"/>
        <v>ns</v>
      </c>
      <c r="AL46" s="269" t="str">
        <f t="shared" si="102"/>
        <v>ns</v>
      </c>
      <c r="AM46" s="269" t="str">
        <f t="shared" si="102"/>
        <v>ns</v>
      </c>
      <c r="AN46" s="269" t="str">
        <f t="shared" si="102"/>
        <v>ns</v>
      </c>
      <c r="AO46" s="269" t="str">
        <f t="shared" si="102"/>
        <v>ns</v>
      </c>
      <c r="AP46" s="269" t="str">
        <f t="shared" si="102"/>
        <v>ns</v>
      </c>
      <c r="AQ46" s="269" t="str">
        <f t="shared" si="103"/>
        <v>ns</v>
      </c>
      <c r="AR46" s="269" t="str">
        <f t="shared" si="103"/>
        <v>ns</v>
      </c>
      <c r="AS46" s="269" t="str">
        <f t="shared" si="103"/>
        <v>ns</v>
      </c>
      <c r="AT46" s="269" t="str">
        <f t="shared" si="103"/>
        <v>ns</v>
      </c>
      <c r="AU46" s="269" t="str">
        <f t="shared" si="103"/>
        <v>ns</v>
      </c>
      <c r="AV46" s="269" t="str">
        <f t="shared" si="103"/>
        <v>ns</v>
      </c>
      <c r="AW46" s="269" t="str">
        <f t="shared" si="103"/>
        <v>ns</v>
      </c>
      <c r="AX46" s="269" t="str">
        <f t="shared" si="103"/>
        <v>ns</v>
      </c>
      <c r="AY46" s="269" t="str">
        <f t="shared" si="103"/>
        <v/>
      </c>
      <c r="AZ46" s="269" t="str">
        <f t="shared" si="103"/>
        <v/>
      </c>
      <c r="BA46" s="269" t="str">
        <f t="shared" si="104"/>
        <v/>
      </c>
      <c r="BB46" s="269" t="str">
        <f t="shared" si="104"/>
        <v/>
      </c>
      <c r="BC46" s="269" t="str">
        <f t="shared" si="104"/>
        <v/>
      </c>
      <c r="BD46" s="269" t="str">
        <f t="shared" si="104"/>
        <v/>
      </c>
      <c r="BE46" s="269" t="str">
        <f t="shared" si="104"/>
        <v/>
      </c>
      <c r="BF46" s="269" t="str">
        <f t="shared" si="104"/>
        <v/>
      </c>
      <c r="BG46" s="269" t="str">
        <f t="shared" si="104"/>
        <v/>
      </c>
      <c r="BH46" s="269" t="str">
        <f t="shared" si="104"/>
        <v/>
      </c>
      <c r="BI46" s="269" t="str">
        <f t="shared" si="104"/>
        <v/>
      </c>
      <c r="BJ46" s="269" t="str">
        <f t="shared" si="104"/>
        <v/>
      </c>
      <c r="BS46" s="49"/>
      <c r="BT46" s="49"/>
      <c r="BV46" s="100">
        <v>38</v>
      </c>
      <c r="BW46" s="246">
        <f t="shared" si="119"/>
        <v>0</v>
      </c>
      <c r="BX46" s="247">
        <f t="shared" si="120"/>
        <v>1.2000000000000002E-4</v>
      </c>
      <c r="BY46" s="245" t="str">
        <f t="shared" si="105"/>
        <v>ns</v>
      </c>
      <c r="BZ46" s="245" t="str">
        <f t="shared" si="105"/>
        <v>ns</v>
      </c>
      <c r="CA46" s="245" t="str">
        <f t="shared" si="105"/>
        <v>ns</v>
      </c>
      <c r="CB46" s="245" t="str">
        <f t="shared" si="105"/>
        <v>ns</v>
      </c>
      <c r="CC46" s="245" t="str">
        <f t="shared" si="105"/>
        <v>ns</v>
      </c>
      <c r="CD46" s="245" t="str">
        <f t="shared" si="105"/>
        <v>ns</v>
      </c>
      <c r="CE46" s="245" t="str">
        <f t="shared" si="105"/>
        <v>ns</v>
      </c>
      <c r="CF46" s="245" t="str">
        <f t="shared" si="105"/>
        <v>ns</v>
      </c>
      <c r="CG46" s="245" t="str">
        <f t="shared" si="105"/>
        <v>ns</v>
      </c>
      <c r="CH46" s="245" t="str">
        <f t="shared" si="105"/>
        <v>ns</v>
      </c>
      <c r="CI46" s="245" t="str">
        <f t="shared" si="106"/>
        <v>ns</v>
      </c>
      <c r="CJ46" s="245" t="str">
        <f t="shared" si="106"/>
        <v>ns</v>
      </c>
      <c r="CK46" s="245" t="str">
        <f t="shared" si="106"/>
        <v>ns</v>
      </c>
      <c r="CL46" s="245" t="str">
        <f t="shared" si="106"/>
        <v>ns</v>
      </c>
      <c r="CM46" s="245" t="str">
        <f t="shared" si="106"/>
        <v>ns</v>
      </c>
      <c r="CN46" s="245" t="str">
        <f t="shared" si="106"/>
        <v>ns</v>
      </c>
      <c r="CO46" s="245" t="str">
        <f t="shared" si="106"/>
        <v>ns</v>
      </c>
      <c r="CP46" s="245" t="str">
        <f t="shared" si="106"/>
        <v>ns</v>
      </c>
      <c r="CQ46" s="245" t="str">
        <f t="shared" si="106"/>
        <v>ns</v>
      </c>
      <c r="CR46" s="245" t="str">
        <f t="shared" si="106"/>
        <v>ns</v>
      </c>
      <c r="CS46" s="245" t="str">
        <f t="shared" si="107"/>
        <v>ns</v>
      </c>
      <c r="CT46" s="245" t="str">
        <f t="shared" si="107"/>
        <v>ns</v>
      </c>
      <c r="CU46" s="245" t="str">
        <f t="shared" si="107"/>
        <v>ns</v>
      </c>
      <c r="CV46" s="245" t="str">
        <f t="shared" si="107"/>
        <v>ns</v>
      </c>
      <c r="CW46" s="245" t="str">
        <f t="shared" si="107"/>
        <v>ns</v>
      </c>
      <c r="CX46" s="245" t="str">
        <f t="shared" si="107"/>
        <v>ns</v>
      </c>
      <c r="CY46" s="245" t="str">
        <f t="shared" si="107"/>
        <v>ns</v>
      </c>
      <c r="CZ46" s="245" t="str">
        <f t="shared" si="107"/>
        <v>ns</v>
      </c>
      <c r="DA46" s="245" t="str">
        <f t="shared" si="107"/>
        <v>ns</v>
      </c>
      <c r="DB46" s="245" t="str">
        <f t="shared" si="107"/>
        <v>ns</v>
      </c>
      <c r="DC46" s="245" t="str">
        <f t="shared" si="108"/>
        <v>ns</v>
      </c>
      <c r="DD46" s="245" t="str">
        <f t="shared" si="108"/>
        <v>ns</v>
      </c>
      <c r="DE46" s="245" t="str">
        <f t="shared" si="108"/>
        <v>ns</v>
      </c>
      <c r="DF46" s="245" t="str">
        <f t="shared" si="108"/>
        <v>ns</v>
      </c>
      <c r="DG46" s="245" t="str">
        <f t="shared" si="108"/>
        <v>ns</v>
      </c>
      <c r="DH46" s="245" t="str">
        <f t="shared" si="108"/>
        <v>ns</v>
      </c>
      <c r="DI46" s="245" t="str">
        <f t="shared" si="108"/>
        <v>ns</v>
      </c>
      <c r="DJ46" s="245" t="str">
        <f t="shared" si="108"/>
        <v>ns</v>
      </c>
      <c r="DK46" s="245" t="str">
        <f t="shared" si="108"/>
        <v/>
      </c>
      <c r="DL46" s="245" t="str">
        <f t="shared" si="108"/>
        <v/>
      </c>
      <c r="DM46" s="245" t="str">
        <f t="shared" si="109"/>
        <v/>
      </c>
      <c r="DN46" s="245" t="str">
        <f t="shared" si="109"/>
        <v/>
      </c>
      <c r="DO46" s="245" t="str">
        <f t="shared" si="109"/>
        <v/>
      </c>
      <c r="DP46" s="245" t="str">
        <f t="shared" si="109"/>
        <v/>
      </c>
      <c r="DQ46" s="245" t="str">
        <f t="shared" si="109"/>
        <v/>
      </c>
      <c r="DR46" s="245" t="str">
        <f t="shared" si="109"/>
        <v/>
      </c>
      <c r="DS46" s="245" t="str">
        <f t="shared" si="109"/>
        <v/>
      </c>
      <c r="DT46" s="245" t="str">
        <f t="shared" si="109"/>
        <v/>
      </c>
      <c r="DU46" s="245" t="str">
        <f t="shared" si="109"/>
        <v/>
      </c>
      <c r="DV46" s="245" t="str">
        <f t="shared" si="109"/>
        <v/>
      </c>
      <c r="DW46" s="204"/>
      <c r="DX46" s="204"/>
      <c r="DZ46" s="228">
        <f t="shared" si="121"/>
        <v>39</v>
      </c>
      <c r="EA46" s="231">
        <f t="shared" si="110"/>
        <v>0</v>
      </c>
      <c r="EB46" s="232">
        <f t="shared" si="89"/>
        <v>0</v>
      </c>
      <c r="EC46" s="232">
        <f t="shared" si="89"/>
        <v>0</v>
      </c>
      <c r="ED46" s="232">
        <f t="shared" si="89"/>
        <v>0</v>
      </c>
      <c r="EE46" s="232">
        <f t="shared" si="89"/>
        <v>0</v>
      </c>
      <c r="EF46" s="232">
        <f t="shared" si="111"/>
        <v>0</v>
      </c>
      <c r="EG46" s="232">
        <f t="shared" si="112"/>
        <v>0</v>
      </c>
      <c r="EH46" s="228"/>
      <c r="EI46" s="228"/>
      <c r="EJ46" s="228"/>
      <c r="EK46" s="230"/>
      <c r="EL46" s="228">
        <f t="shared" si="122"/>
        <v>39</v>
      </c>
      <c r="EM46" s="231">
        <f t="shared" si="113"/>
        <v>0</v>
      </c>
      <c r="EN46" s="232">
        <f>IFERROR(INDEX(RTO1CF,$EL46,'ANVA-MDS'!EB$7),0)</f>
        <v>0</v>
      </c>
      <c r="EO46" s="232">
        <f>IFERROR(INDEX(RTO1CF,$EL46,'ANVA-MDS'!EC$7),0)</f>
        <v>0</v>
      </c>
      <c r="EP46" s="232">
        <f>IFERROR(INDEX(RTO1CF,$EL46,'ANVA-MDS'!ED$7),0)</f>
        <v>0</v>
      </c>
      <c r="EQ46" s="232">
        <f>IFERROR(INDEX(RTO1CF,$EL46,'ANVA-MDS'!EE$7),0)</f>
        <v>0</v>
      </c>
      <c r="ER46" s="232">
        <f t="shared" si="114"/>
        <v>0</v>
      </c>
      <c r="ES46" s="232">
        <f t="shared" si="115"/>
        <v>0</v>
      </c>
      <c r="ET46" s="228"/>
      <c r="EU46" s="228"/>
      <c r="EV46" s="228"/>
      <c r="EW46" s="230"/>
      <c r="EX46" s="232">
        <f t="shared" si="116"/>
        <v>0</v>
      </c>
      <c r="EY46" s="230"/>
      <c r="EZ46" s="230"/>
    </row>
    <row r="47" spans="2:156" ht="12.75" customHeight="1" x14ac:dyDescent="0.25">
      <c r="J47" s="100">
        <v>39</v>
      </c>
      <c r="K47" s="246">
        <f t="shared" si="117"/>
        <v>0</v>
      </c>
      <c r="L47" s="247">
        <f t="shared" si="118"/>
        <v>1.1E-4</v>
      </c>
      <c r="M47" s="269" t="str">
        <f t="shared" si="100"/>
        <v>ns</v>
      </c>
      <c r="N47" s="269" t="str">
        <f t="shared" si="100"/>
        <v>ns</v>
      </c>
      <c r="O47" s="269" t="str">
        <f t="shared" si="100"/>
        <v>ns</v>
      </c>
      <c r="P47" s="269" t="str">
        <f t="shared" si="100"/>
        <v>ns</v>
      </c>
      <c r="Q47" s="269" t="str">
        <f t="shared" si="100"/>
        <v>ns</v>
      </c>
      <c r="R47" s="269" t="str">
        <f t="shared" si="100"/>
        <v>ns</v>
      </c>
      <c r="S47" s="269" t="str">
        <f t="shared" si="100"/>
        <v>ns</v>
      </c>
      <c r="T47" s="269" t="str">
        <f t="shared" si="100"/>
        <v>ns</v>
      </c>
      <c r="U47" s="269" t="str">
        <f t="shared" si="100"/>
        <v>ns</v>
      </c>
      <c r="V47" s="269" t="str">
        <f t="shared" si="100"/>
        <v>ns</v>
      </c>
      <c r="W47" s="269" t="str">
        <f t="shared" si="101"/>
        <v>ns</v>
      </c>
      <c r="X47" s="269" t="str">
        <f t="shared" si="101"/>
        <v>ns</v>
      </c>
      <c r="Y47" s="269" t="str">
        <f t="shared" si="101"/>
        <v>ns</v>
      </c>
      <c r="Z47" s="269" t="str">
        <f t="shared" si="101"/>
        <v>ns</v>
      </c>
      <c r="AA47" s="269" t="str">
        <f t="shared" si="101"/>
        <v>ns</v>
      </c>
      <c r="AB47" s="269" t="str">
        <f t="shared" si="101"/>
        <v>ns</v>
      </c>
      <c r="AC47" s="269" t="str">
        <f t="shared" si="101"/>
        <v>ns</v>
      </c>
      <c r="AD47" s="269" t="str">
        <f t="shared" si="101"/>
        <v>ns</v>
      </c>
      <c r="AE47" s="269" t="str">
        <f t="shared" si="101"/>
        <v>ns</v>
      </c>
      <c r="AF47" s="269" t="str">
        <f t="shared" si="101"/>
        <v>ns</v>
      </c>
      <c r="AG47" s="269" t="str">
        <f t="shared" si="102"/>
        <v>ns</v>
      </c>
      <c r="AH47" s="269" t="str">
        <f t="shared" si="102"/>
        <v>ns</v>
      </c>
      <c r="AI47" s="269" t="str">
        <f t="shared" si="102"/>
        <v>ns</v>
      </c>
      <c r="AJ47" s="269" t="str">
        <f t="shared" si="102"/>
        <v>ns</v>
      </c>
      <c r="AK47" s="269" t="str">
        <f t="shared" si="102"/>
        <v>ns</v>
      </c>
      <c r="AL47" s="269" t="str">
        <f t="shared" si="102"/>
        <v>ns</v>
      </c>
      <c r="AM47" s="269" t="str">
        <f t="shared" si="102"/>
        <v>ns</v>
      </c>
      <c r="AN47" s="269" t="str">
        <f t="shared" si="102"/>
        <v>ns</v>
      </c>
      <c r="AO47" s="269" t="str">
        <f t="shared" si="102"/>
        <v>ns</v>
      </c>
      <c r="AP47" s="269" t="str">
        <f t="shared" si="102"/>
        <v>ns</v>
      </c>
      <c r="AQ47" s="269" t="str">
        <f t="shared" si="103"/>
        <v>ns</v>
      </c>
      <c r="AR47" s="269" t="str">
        <f t="shared" si="103"/>
        <v>ns</v>
      </c>
      <c r="AS47" s="269" t="str">
        <f t="shared" si="103"/>
        <v>ns</v>
      </c>
      <c r="AT47" s="269" t="str">
        <f t="shared" si="103"/>
        <v>ns</v>
      </c>
      <c r="AU47" s="269" t="str">
        <f t="shared" si="103"/>
        <v>ns</v>
      </c>
      <c r="AV47" s="269" t="str">
        <f t="shared" si="103"/>
        <v>ns</v>
      </c>
      <c r="AW47" s="269" t="str">
        <f t="shared" si="103"/>
        <v>ns</v>
      </c>
      <c r="AX47" s="269" t="str">
        <f t="shared" si="103"/>
        <v>ns</v>
      </c>
      <c r="AY47" s="269" t="str">
        <f t="shared" si="103"/>
        <v>ns</v>
      </c>
      <c r="AZ47" s="269" t="str">
        <f t="shared" si="103"/>
        <v/>
      </c>
      <c r="BA47" s="269" t="str">
        <f t="shared" si="104"/>
        <v/>
      </c>
      <c r="BB47" s="269" t="str">
        <f t="shared" si="104"/>
        <v/>
      </c>
      <c r="BC47" s="269" t="str">
        <f t="shared" si="104"/>
        <v/>
      </c>
      <c r="BD47" s="269" t="str">
        <f t="shared" si="104"/>
        <v/>
      </c>
      <c r="BE47" s="269" t="str">
        <f t="shared" si="104"/>
        <v/>
      </c>
      <c r="BF47" s="269" t="str">
        <f t="shared" si="104"/>
        <v/>
      </c>
      <c r="BG47" s="269" t="str">
        <f t="shared" si="104"/>
        <v/>
      </c>
      <c r="BH47" s="269" t="str">
        <f t="shared" si="104"/>
        <v/>
      </c>
      <c r="BI47" s="269" t="str">
        <f t="shared" si="104"/>
        <v/>
      </c>
      <c r="BJ47" s="269" t="str">
        <f t="shared" si="104"/>
        <v/>
      </c>
      <c r="BS47" s="49"/>
      <c r="BT47" s="49"/>
      <c r="BV47" s="100">
        <v>39</v>
      </c>
      <c r="BW47" s="246">
        <f t="shared" si="119"/>
        <v>0</v>
      </c>
      <c r="BX47" s="247">
        <f t="shared" si="120"/>
        <v>1.1E-4</v>
      </c>
      <c r="BY47" s="245" t="str">
        <f t="shared" si="105"/>
        <v>ns</v>
      </c>
      <c r="BZ47" s="245" t="str">
        <f t="shared" si="105"/>
        <v>ns</v>
      </c>
      <c r="CA47" s="245" t="str">
        <f t="shared" si="105"/>
        <v>ns</v>
      </c>
      <c r="CB47" s="245" t="str">
        <f t="shared" si="105"/>
        <v>ns</v>
      </c>
      <c r="CC47" s="245" t="str">
        <f t="shared" si="105"/>
        <v>ns</v>
      </c>
      <c r="CD47" s="245" t="str">
        <f t="shared" si="105"/>
        <v>ns</v>
      </c>
      <c r="CE47" s="245" t="str">
        <f t="shared" si="105"/>
        <v>ns</v>
      </c>
      <c r="CF47" s="245" t="str">
        <f t="shared" si="105"/>
        <v>ns</v>
      </c>
      <c r="CG47" s="245" t="str">
        <f t="shared" si="105"/>
        <v>ns</v>
      </c>
      <c r="CH47" s="245" t="str">
        <f t="shared" si="105"/>
        <v>ns</v>
      </c>
      <c r="CI47" s="245" t="str">
        <f t="shared" si="106"/>
        <v>ns</v>
      </c>
      <c r="CJ47" s="245" t="str">
        <f t="shared" si="106"/>
        <v>ns</v>
      </c>
      <c r="CK47" s="245" t="str">
        <f t="shared" si="106"/>
        <v>ns</v>
      </c>
      <c r="CL47" s="245" t="str">
        <f t="shared" si="106"/>
        <v>ns</v>
      </c>
      <c r="CM47" s="245" t="str">
        <f t="shared" si="106"/>
        <v>ns</v>
      </c>
      <c r="CN47" s="245" t="str">
        <f t="shared" si="106"/>
        <v>ns</v>
      </c>
      <c r="CO47" s="245" t="str">
        <f t="shared" si="106"/>
        <v>ns</v>
      </c>
      <c r="CP47" s="245" t="str">
        <f t="shared" si="106"/>
        <v>ns</v>
      </c>
      <c r="CQ47" s="245" t="str">
        <f t="shared" si="106"/>
        <v>ns</v>
      </c>
      <c r="CR47" s="245" t="str">
        <f t="shared" si="106"/>
        <v>ns</v>
      </c>
      <c r="CS47" s="245" t="str">
        <f t="shared" si="107"/>
        <v>ns</v>
      </c>
      <c r="CT47" s="245" t="str">
        <f t="shared" si="107"/>
        <v>ns</v>
      </c>
      <c r="CU47" s="245" t="str">
        <f t="shared" si="107"/>
        <v>ns</v>
      </c>
      <c r="CV47" s="245" t="str">
        <f t="shared" si="107"/>
        <v>ns</v>
      </c>
      <c r="CW47" s="245" t="str">
        <f t="shared" si="107"/>
        <v>ns</v>
      </c>
      <c r="CX47" s="245" t="str">
        <f t="shared" si="107"/>
        <v>ns</v>
      </c>
      <c r="CY47" s="245" t="str">
        <f t="shared" si="107"/>
        <v>ns</v>
      </c>
      <c r="CZ47" s="245" t="str">
        <f t="shared" si="107"/>
        <v>ns</v>
      </c>
      <c r="DA47" s="245" t="str">
        <f t="shared" si="107"/>
        <v>ns</v>
      </c>
      <c r="DB47" s="245" t="str">
        <f t="shared" si="107"/>
        <v>ns</v>
      </c>
      <c r="DC47" s="245" t="str">
        <f t="shared" si="108"/>
        <v>ns</v>
      </c>
      <c r="DD47" s="245" t="str">
        <f t="shared" si="108"/>
        <v>ns</v>
      </c>
      <c r="DE47" s="245" t="str">
        <f t="shared" si="108"/>
        <v>ns</v>
      </c>
      <c r="DF47" s="245" t="str">
        <f t="shared" si="108"/>
        <v>ns</v>
      </c>
      <c r="DG47" s="245" t="str">
        <f t="shared" si="108"/>
        <v>ns</v>
      </c>
      <c r="DH47" s="245" t="str">
        <f t="shared" si="108"/>
        <v>ns</v>
      </c>
      <c r="DI47" s="245" t="str">
        <f t="shared" si="108"/>
        <v>ns</v>
      </c>
      <c r="DJ47" s="245" t="str">
        <f t="shared" si="108"/>
        <v>ns</v>
      </c>
      <c r="DK47" s="245" t="str">
        <f t="shared" si="108"/>
        <v>ns</v>
      </c>
      <c r="DL47" s="245" t="str">
        <f t="shared" si="108"/>
        <v/>
      </c>
      <c r="DM47" s="245" t="str">
        <f t="shared" si="109"/>
        <v/>
      </c>
      <c r="DN47" s="245" t="str">
        <f t="shared" si="109"/>
        <v/>
      </c>
      <c r="DO47" s="245" t="str">
        <f t="shared" si="109"/>
        <v/>
      </c>
      <c r="DP47" s="245" t="str">
        <f t="shared" si="109"/>
        <v/>
      </c>
      <c r="DQ47" s="245" t="str">
        <f t="shared" si="109"/>
        <v/>
      </c>
      <c r="DR47" s="245" t="str">
        <f t="shared" si="109"/>
        <v/>
      </c>
      <c r="DS47" s="245" t="str">
        <f t="shared" si="109"/>
        <v/>
      </c>
      <c r="DT47" s="245" t="str">
        <f t="shared" si="109"/>
        <v/>
      </c>
      <c r="DU47" s="245" t="str">
        <f t="shared" si="109"/>
        <v/>
      </c>
      <c r="DV47" s="245" t="str">
        <f t="shared" si="109"/>
        <v/>
      </c>
      <c r="DW47" s="204"/>
      <c r="DX47" s="204"/>
      <c r="DZ47" s="228">
        <f t="shared" si="121"/>
        <v>40</v>
      </c>
      <c r="EA47" s="231">
        <f t="shared" si="110"/>
        <v>0</v>
      </c>
      <c r="EB47" s="232">
        <f t="shared" si="89"/>
        <v>0</v>
      </c>
      <c r="EC47" s="232">
        <f t="shared" si="89"/>
        <v>0</v>
      </c>
      <c r="ED47" s="232">
        <f t="shared" si="89"/>
        <v>0</v>
      </c>
      <c r="EE47" s="232">
        <f t="shared" si="89"/>
        <v>0</v>
      </c>
      <c r="EF47" s="232">
        <f t="shared" si="111"/>
        <v>0</v>
      </c>
      <c r="EG47" s="232">
        <f t="shared" si="112"/>
        <v>0</v>
      </c>
      <c r="EH47" s="228"/>
      <c r="EI47" s="228"/>
      <c r="EJ47" s="228"/>
      <c r="EK47" s="230"/>
      <c r="EL47" s="228">
        <f t="shared" si="122"/>
        <v>40</v>
      </c>
      <c r="EM47" s="231">
        <f t="shared" si="113"/>
        <v>0</v>
      </c>
      <c r="EN47" s="232">
        <f>IFERROR(INDEX(RTO1CF,$EL47,'ANVA-MDS'!EB$7),0)</f>
        <v>0</v>
      </c>
      <c r="EO47" s="232">
        <f>IFERROR(INDEX(RTO1CF,$EL47,'ANVA-MDS'!EC$7),0)</f>
        <v>0</v>
      </c>
      <c r="EP47" s="232">
        <f>IFERROR(INDEX(RTO1CF,$EL47,'ANVA-MDS'!ED$7),0)</f>
        <v>0</v>
      </c>
      <c r="EQ47" s="232">
        <f>IFERROR(INDEX(RTO1CF,$EL47,'ANVA-MDS'!EE$7),0)</f>
        <v>0</v>
      </c>
      <c r="ER47" s="232">
        <f t="shared" si="114"/>
        <v>0</v>
      </c>
      <c r="ES47" s="232">
        <f t="shared" si="115"/>
        <v>0</v>
      </c>
      <c r="ET47" s="228"/>
      <c r="EU47" s="228"/>
      <c r="EV47" s="228"/>
      <c r="EW47" s="230"/>
      <c r="EX47" s="232">
        <f t="shared" si="116"/>
        <v>0</v>
      </c>
      <c r="EY47" s="230"/>
      <c r="EZ47" s="230"/>
    </row>
    <row r="48" spans="2:156" ht="12.75" customHeight="1" x14ac:dyDescent="0.25">
      <c r="J48" s="100">
        <v>40</v>
      </c>
      <c r="K48" s="246">
        <f t="shared" si="117"/>
        <v>0</v>
      </c>
      <c r="L48" s="247">
        <f t="shared" si="118"/>
        <v>1E-4</v>
      </c>
      <c r="M48" s="269" t="str">
        <f t="shared" si="100"/>
        <v>ns</v>
      </c>
      <c r="N48" s="269" t="str">
        <f t="shared" si="100"/>
        <v>ns</v>
      </c>
      <c r="O48" s="269" t="str">
        <f t="shared" si="100"/>
        <v>ns</v>
      </c>
      <c r="P48" s="269" t="str">
        <f t="shared" si="100"/>
        <v>ns</v>
      </c>
      <c r="Q48" s="269" t="str">
        <f t="shared" si="100"/>
        <v>ns</v>
      </c>
      <c r="R48" s="269" t="str">
        <f t="shared" si="100"/>
        <v>ns</v>
      </c>
      <c r="S48" s="269" t="str">
        <f t="shared" si="100"/>
        <v>ns</v>
      </c>
      <c r="T48" s="269" t="str">
        <f t="shared" si="100"/>
        <v>ns</v>
      </c>
      <c r="U48" s="269" t="str">
        <f t="shared" si="100"/>
        <v>ns</v>
      </c>
      <c r="V48" s="269" t="str">
        <f t="shared" si="100"/>
        <v>ns</v>
      </c>
      <c r="W48" s="269" t="str">
        <f t="shared" si="101"/>
        <v>ns</v>
      </c>
      <c r="X48" s="269" t="str">
        <f t="shared" si="101"/>
        <v>ns</v>
      </c>
      <c r="Y48" s="269" t="str">
        <f t="shared" si="101"/>
        <v>ns</v>
      </c>
      <c r="Z48" s="269" t="str">
        <f t="shared" si="101"/>
        <v>ns</v>
      </c>
      <c r="AA48" s="269" t="str">
        <f t="shared" si="101"/>
        <v>ns</v>
      </c>
      <c r="AB48" s="269" t="str">
        <f t="shared" si="101"/>
        <v>ns</v>
      </c>
      <c r="AC48" s="269" t="str">
        <f t="shared" si="101"/>
        <v>ns</v>
      </c>
      <c r="AD48" s="269" t="str">
        <f t="shared" si="101"/>
        <v>ns</v>
      </c>
      <c r="AE48" s="269" t="str">
        <f t="shared" si="101"/>
        <v>ns</v>
      </c>
      <c r="AF48" s="269" t="str">
        <f t="shared" si="101"/>
        <v>ns</v>
      </c>
      <c r="AG48" s="269" t="str">
        <f t="shared" si="102"/>
        <v>ns</v>
      </c>
      <c r="AH48" s="269" t="str">
        <f t="shared" si="102"/>
        <v>ns</v>
      </c>
      <c r="AI48" s="269" t="str">
        <f t="shared" si="102"/>
        <v>ns</v>
      </c>
      <c r="AJ48" s="269" t="str">
        <f t="shared" si="102"/>
        <v>ns</v>
      </c>
      <c r="AK48" s="269" t="str">
        <f t="shared" si="102"/>
        <v>ns</v>
      </c>
      <c r="AL48" s="269" t="str">
        <f t="shared" si="102"/>
        <v>ns</v>
      </c>
      <c r="AM48" s="269" t="str">
        <f t="shared" si="102"/>
        <v>ns</v>
      </c>
      <c r="AN48" s="269" t="str">
        <f t="shared" si="102"/>
        <v>ns</v>
      </c>
      <c r="AO48" s="269" t="str">
        <f t="shared" si="102"/>
        <v>ns</v>
      </c>
      <c r="AP48" s="269" t="str">
        <f t="shared" si="102"/>
        <v>ns</v>
      </c>
      <c r="AQ48" s="269" t="str">
        <f t="shared" si="103"/>
        <v>ns</v>
      </c>
      <c r="AR48" s="269" t="str">
        <f t="shared" si="103"/>
        <v>ns</v>
      </c>
      <c r="AS48" s="269" t="str">
        <f t="shared" si="103"/>
        <v>ns</v>
      </c>
      <c r="AT48" s="269" t="str">
        <f t="shared" si="103"/>
        <v>ns</v>
      </c>
      <c r="AU48" s="269" t="str">
        <f t="shared" si="103"/>
        <v>ns</v>
      </c>
      <c r="AV48" s="269" t="str">
        <f t="shared" si="103"/>
        <v>ns</v>
      </c>
      <c r="AW48" s="269" t="str">
        <f t="shared" si="103"/>
        <v>ns</v>
      </c>
      <c r="AX48" s="269" t="str">
        <f t="shared" si="103"/>
        <v>ns</v>
      </c>
      <c r="AY48" s="269" t="str">
        <f t="shared" si="103"/>
        <v>ns</v>
      </c>
      <c r="AZ48" s="269" t="str">
        <f t="shared" si="103"/>
        <v>ns</v>
      </c>
      <c r="BA48" s="269" t="str">
        <f t="shared" si="104"/>
        <v/>
      </c>
      <c r="BB48" s="269" t="str">
        <f t="shared" si="104"/>
        <v/>
      </c>
      <c r="BC48" s="269" t="str">
        <f t="shared" si="104"/>
        <v/>
      </c>
      <c r="BD48" s="269" t="str">
        <f t="shared" si="104"/>
        <v/>
      </c>
      <c r="BE48" s="269" t="str">
        <f t="shared" si="104"/>
        <v/>
      </c>
      <c r="BF48" s="269" t="str">
        <f t="shared" si="104"/>
        <v/>
      </c>
      <c r="BG48" s="269" t="str">
        <f t="shared" si="104"/>
        <v/>
      </c>
      <c r="BH48" s="269" t="str">
        <f t="shared" si="104"/>
        <v/>
      </c>
      <c r="BI48" s="269" t="str">
        <f t="shared" si="104"/>
        <v/>
      </c>
      <c r="BJ48" s="269" t="str">
        <f t="shared" si="104"/>
        <v/>
      </c>
      <c r="BS48" s="49"/>
      <c r="BT48" s="49"/>
      <c r="BV48" s="100">
        <v>40</v>
      </c>
      <c r="BW48" s="246">
        <f t="shared" si="119"/>
        <v>0</v>
      </c>
      <c r="BX48" s="247">
        <f t="shared" si="120"/>
        <v>1E-4</v>
      </c>
      <c r="BY48" s="245" t="str">
        <f t="shared" si="105"/>
        <v>ns</v>
      </c>
      <c r="BZ48" s="245" t="str">
        <f t="shared" si="105"/>
        <v>ns</v>
      </c>
      <c r="CA48" s="245" t="str">
        <f t="shared" si="105"/>
        <v>ns</v>
      </c>
      <c r="CB48" s="245" t="str">
        <f t="shared" si="105"/>
        <v>ns</v>
      </c>
      <c r="CC48" s="245" t="str">
        <f t="shared" si="105"/>
        <v>ns</v>
      </c>
      <c r="CD48" s="245" t="str">
        <f t="shared" si="105"/>
        <v>ns</v>
      </c>
      <c r="CE48" s="245" t="str">
        <f t="shared" si="105"/>
        <v>ns</v>
      </c>
      <c r="CF48" s="245" t="str">
        <f t="shared" si="105"/>
        <v>ns</v>
      </c>
      <c r="CG48" s="245" t="str">
        <f t="shared" si="105"/>
        <v>ns</v>
      </c>
      <c r="CH48" s="245" t="str">
        <f t="shared" si="105"/>
        <v>ns</v>
      </c>
      <c r="CI48" s="245" t="str">
        <f t="shared" si="106"/>
        <v>ns</v>
      </c>
      <c r="CJ48" s="245" t="str">
        <f t="shared" si="106"/>
        <v>ns</v>
      </c>
      <c r="CK48" s="245" t="str">
        <f t="shared" si="106"/>
        <v>ns</v>
      </c>
      <c r="CL48" s="245" t="str">
        <f t="shared" si="106"/>
        <v>ns</v>
      </c>
      <c r="CM48" s="245" t="str">
        <f t="shared" si="106"/>
        <v>ns</v>
      </c>
      <c r="CN48" s="245" t="str">
        <f t="shared" si="106"/>
        <v>ns</v>
      </c>
      <c r="CO48" s="245" t="str">
        <f t="shared" si="106"/>
        <v>ns</v>
      </c>
      <c r="CP48" s="245" t="str">
        <f t="shared" si="106"/>
        <v>ns</v>
      </c>
      <c r="CQ48" s="245" t="str">
        <f t="shared" si="106"/>
        <v>ns</v>
      </c>
      <c r="CR48" s="245" t="str">
        <f t="shared" si="106"/>
        <v>ns</v>
      </c>
      <c r="CS48" s="245" t="str">
        <f t="shared" si="107"/>
        <v>ns</v>
      </c>
      <c r="CT48" s="245" t="str">
        <f t="shared" si="107"/>
        <v>ns</v>
      </c>
      <c r="CU48" s="245" t="str">
        <f t="shared" si="107"/>
        <v>ns</v>
      </c>
      <c r="CV48" s="245" t="str">
        <f t="shared" si="107"/>
        <v>ns</v>
      </c>
      <c r="CW48" s="245" t="str">
        <f t="shared" si="107"/>
        <v>ns</v>
      </c>
      <c r="CX48" s="245" t="str">
        <f t="shared" si="107"/>
        <v>ns</v>
      </c>
      <c r="CY48" s="245" t="str">
        <f t="shared" si="107"/>
        <v>ns</v>
      </c>
      <c r="CZ48" s="245" t="str">
        <f t="shared" si="107"/>
        <v>ns</v>
      </c>
      <c r="DA48" s="245" t="str">
        <f t="shared" si="107"/>
        <v>ns</v>
      </c>
      <c r="DB48" s="245" t="str">
        <f t="shared" si="107"/>
        <v>ns</v>
      </c>
      <c r="DC48" s="245" t="str">
        <f t="shared" si="108"/>
        <v>ns</v>
      </c>
      <c r="DD48" s="245" t="str">
        <f t="shared" si="108"/>
        <v>ns</v>
      </c>
      <c r="DE48" s="245" t="str">
        <f t="shared" si="108"/>
        <v>ns</v>
      </c>
      <c r="DF48" s="245" t="str">
        <f t="shared" si="108"/>
        <v>ns</v>
      </c>
      <c r="DG48" s="245" t="str">
        <f t="shared" si="108"/>
        <v>ns</v>
      </c>
      <c r="DH48" s="245" t="str">
        <f t="shared" si="108"/>
        <v>ns</v>
      </c>
      <c r="DI48" s="245" t="str">
        <f t="shared" si="108"/>
        <v>ns</v>
      </c>
      <c r="DJ48" s="245" t="str">
        <f t="shared" si="108"/>
        <v>ns</v>
      </c>
      <c r="DK48" s="245" t="str">
        <f t="shared" si="108"/>
        <v>ns</v>
      </c>
      <c r="DL48" s="245" t="str">
        <f t="shared" si="108"/>
        <v>ns</v>
      </c>
      <c r="DM48" s="245" t="str">
        <f t="shared" si="109"/>
        <v/>
      </c>
      <c r="DN48" s="245" t="str">
        <f t="shared" si="109"/>
        <v/>
      </c>
      <c r="DO48" s="245" t="str">
        <f t="shared" si="109"/>
        <v/>
      </c>
      <c r="DP48" s="245" t="str">
        <f t="shared" si="109"/>
        <v/>
      </c>
      <c r="DQ48" s="245" t="str">
        <f t="shared" si="109"/>
        <v/>
      </c>
      <c r="DR48" s="245" t="str">
        <f t="shared" si="109"/>
        <v/>
      </c>
      <c r="DS48" s="245" t="str">
        <f t="shared" si="109"/>
        <v/>
      </c>
      <c r="DT48" s="245" t="str">
        <f t="shared" si="109"/>
        <v/>
      </c>
      <c r="DU48" s="245" t="str">
        <f t="shared" si="109"/>
        <v/>
      </c>
      <c r="DV48" s="245" t="str">
        <f t="shared" si="109"/>
        <v/>
      </c>
      <c r="DW48" s="204"/>
      <c r="DX48" s="204"/>
      <c r="DZ48" s="228">
        <f t="shared" si="121"/>
        <v>41</v>
      </c>
      <c r="EA48" s="231">
        <f t="shared" si="110"/>
        <v>0</v>
      </c>
      <c r="EB48" s="232">
        <f t="shared" ref="EB48:EE57" si="123">IFERROR(INDEX(RTO1SF,$DZ48,EB$7),0)</f>
        <v>0</v>
      </c>
      <c r="EC48" s="232">
        <f t="shared" si="123"/>
        <v>0</v>
      </c>
      <c r="ED48" s="232">
        <f t="shared" si="123"/>
        <v>0</v>
      </c>
      <c r="EE48" s="232">
        <f t="shared" si="123"/>
        <v>0</v>
      </c>
      <c r="EF48" s="232">
        <f t="shared" si="111"/>
        <v>0</v>
      </c>
      <c r="EG48" s="232">
        <f t="shared" si="112"/>
        <v>0</v>
      </c>
      <c r="EH48" s="228"/>
      <c r="EI48" s="228"/>
      <c r="EJ48" s="228"/>
      <c r="EK48" s="230"/>
      <c r="EL48" s="228">
        <f t="shared" si="122"/>
        <v>41</v>
      </c>
      <c r="EM48" s="231">
        <f t="shared" si="113"/>
        <v>0</v>
      </c>
      <c r="EN48" s="232">
        <f>IFERROR(INDEX(RTO1CF,$EL48,'ANVA-MDS'!EB$7),0)</f>
        <v>0</v>
      </c>
      <c r="EO48" s="232">
        <f>IFERROR(INDEX(RTO1CF,$EL48,'ANVA-MDS'!EC$7),0)</f>
        <v>0</v>
      </c>
      <c r="EP48" s="232">
        <f>IFERROR(INDEX(RTO1CF,$EL48,'ANVA-MDS'!ED$7),0)</f>
        <v>0</v>
      </c>
      <c r="EQ48" s="232">
        <f>IFERROR(INDEX(RTO1CF,$EL48,'ANVA-MDS'!EE$7),0)</f>
        <v>0</v>
      </c>
      <c r="ER48" s="232">
        <f t="shared" si="114"/>
        <v>0</v>
      </c>
      <c r="ES48" s="232">
        <f t="shared" si="115"/>
        <v>0</v>
      </c>
      <c r="ET48" s="228"/>
      <c r="EU48" s="228"/>
      <c r="EV48" s="228"/>
      <c r="EW48" s="230"/>
      <c r="EX48" s="232">
        <f t="shared" si="116"/>
        <v>0</v>
      </c>
      <c r="EY48" s="230"/>
      <c r="EZ48" s="230"/>
    </row>
    <row r="49" spans="1:156" ht="12.75" customHeight="1" x14ac:dyDescent="0.25">
      <c r="J49" s="100">
        <v>41</v>
      </c>
      <c r="K49" s="246">
        <f t="shared" si="117"/>
        <v>0</v>
      </c>
      <c r="L49" s="247">
        <f t="shared" si="118"/>
        <v>9.0000000000000006E-5</v>
      </c>
      <c r="M49" s="269" t="str">
        <f t="shared" ref="M49:V58" si="124">IF(M$8&gt;$J49,"",IF($F$13&gt;$G$13,"ns",IF(ABS($L49-INDEX(RTO1SF_ORD,M$8,2))&gt;$B$28,"s","ns")))</f>
        <v>ns</v>
      </c>
      <c r="N49" s="269" t="str">
        <f t="shared" si="124"/>
        <v>ns</v>
      </c>
      <c r="O49" s="269" t="str">
        <f t="shared" si="124"/>
        <v>ns</v>
      </c>
      <c r="P49" s="269" t="str">
        <f t="shared" si="124"/>
        <v>ns</v>
      </c>
      <c r="Q49" s="269" t="str">
        <f t="shared" si="124"/>
        <v>ns</v>
      </c>
      <c r="R49" s="269" t="str">
        <f t="shared" si="124"/>
        <v>ns</v>
      </c>
      <c r="S49" s="269" t="str">
        <f t="shared" si="124"/>
        <v>ns</v>
      </c>
      <c r="T49" s="269" t="str">
        <f t="shared" si="124"/>
        <v>ns</v>
      </c>
      <c r="U49" s="269" t="str">
        <f t="shared" si="124"/>
        <v>ns</v>
      </c>
      <c r="V49" s="269" t="str">
        <f t="shared" si="124"/>
        <v>ns</v>
      </c>
      <c r="W49" s="269" t="str">
        <f t="shared" ref="W49:AF58" si="125">IF(W$8&gt;$J49,"",IF($F$13&gt;$G$13,"ns",IF(ABS($L49-INDEX(RTO1SF_ORD,W$8,2))&gt;$B$28,"s","ns")))</f>
        <v>ns</v>
      </c>
      <c r="X49" s="269" t="str">
        <f t="shared" si="125"/>
        <v>ns</v>
      </c>
      <c r="Y49" s="269" t="str">
        <f t="shared" si="125"/>
        <v>ns</v>
      </c>
      <c r="Z49" s="269" t="str">
        <f t="shared" si="125"/>
        <v>ns</v>
      </c>
      <c r="AA49" s="269" t="str">
        <f t="shared" si="125"/>
        <v>ns</v>
      </c>
      <c r="AB49" s="269" t="str">
        <f t="shared" si="125"/>
        <v>ns</v>
      </c>
      <c r="AC49" s="269" t="str">
        <f t="shared" si="125"/>
        <v>ns</v>
      </c>
      <c r="AD49" s="269" t="str">
        <f t="shared" si="125"/>
        <v>ns</v>
      </c>
      <c r="AE49" s="269" t="str">
        <f t="shared" si="125"/>
        <v>ns</v>
      </c>
      <c r="AF49" s="269" t="str">
        <f t="shared" si="125"/>
        <v>ns</v>
      </c>
      <c r="AG49" s="269" t="str">
        <f t="shared" ref="AG49:AP58" si="126">IF(AG$8&gt;$J49,"",IF($F$13&gt;$G$13,"ns",IF(ABS($L49-INDEX(RTO1SF_ORD,AG$8,2))&gt;$B$28,"s","ns")))</f>
        <v>ns</v>
      </c>
      <c r="AH49" s="269" t="str">
        <f t="shared" si="126"/>
        <v>ns</v>
      </c>
      <c r="AI49" s="269" t="str">
        <f t="shared" si="126"/>
        <v>ns</v>
      </c>
      <c r="AJ49" s="269" t="str">
        <f t="shared" si="126"/>
        <v>ns</v>
      </c>
      <c r="AK49" s="269" t="str">
        <f t="shared" si="126"/>
        <v>ns</v>
      </c>
      <c r="AL49" s="269" t="str">
        <f t="shared" si="126"/>
        <v>ns</v>
      </c>
      <c r="AM49" s="269" t="str">
        <f t="shared" si="126"/>
        <v>ns</v>
      </c>
      <c r="AN49" s="269" t="str">
        <f t="shared" si="126"/>
        <v>ns</v>
      </c>
      <c r="AO49" s="269" t="str">
        <f t="shared" si="126"/>
        <v>ns</v>
      </c>
      <c r="AP49" s="269" t="str">
        <f t="shared" si="126"/>
        <v>ns</v>
      </c>
      <c r="AQ49" s="269" t="str">
        <f t="shared" ref="AQ49:AZ58" si="127">IF(AQ$8&gt;$J49,"",IF($F$13&gt;$G$13,"ns",IF(ABS($L49-INDEX(RTO1SF_ORD,AQ$8,2))&gt;$B$28,"s","ns")))</f>
        <v>ns</v>
      </c>
      <c r="AR49" s="269" t="str">
        <f t="shared" si="127"/>
        <v>ns</v>
      </c>
      <c r="AS49" s="269" t="str">
        <f t="shared" si="127"/>
        <v>ns</v>
      </c>
      <c r="AT49" s="269" t="str">
        <f t="shared" si="127"/>
        <v>ns</v>
      </c>
      <c r="AU49" s="269" t="str">
        <f t="shared" si="127"/>
        <v>ns</v>
      </c>
      <c r="AV49" s="269" t="str">
        <f t="shared" si="127"/>
        <v>ns</v>
      </c>
      <c r="AW49" s="269" t="str">
        <f t="shared" si="127"/>
        <v>ns</v>
      </c>
      <c r="AX49" s="269" t="str">
        <f t="shared" si="127"/>
        <v>ns</v>
      </c>
      <c r="AY49" s="269" t="str">
        <f t="shared" si="127"/>
        <v>ns</v>
      </c>
      <c r="AZ49" s="269" t="str">
        <f t="shared" si="127"/>
        <v>ns</v>
      </c>
      <c r="BA49" s="269" t="str">
        <f t="shared" ref="BA49:BJ58" si="128">IF(BA$8&gt;$J49,"",IF($F$13&gt;$G$13,"ns",IF(ABS($L49-INDEX(RTO1SF_ORD,BA$8,2))&gt;$B$28,"s","ns")))</f>
        <v>ns</v>
      </c>
      <c r="BB49" s="269" t="str">
        <f t="shared" si="128"/>
        <v/>
      </c>
      <c r="BC49" s="269" t="str">
        <f t="shared" si="128"/>
        <v/>
      </c>
      <c r="BD49" s="269" t="str">
        <f t="shared" si="128"/>
        <v/>
      </c>
      <c r="BE49" s="269" t="str">
        <f t="shared" si="128"/>
        <v/>
      </c>
      <c r="BF49" s="269" t="str">
        <f t="shared" si="128"/>
        <v/>
      </c>
      <c r="BG49" s="269" t="str">
        <f t="shared" si="128"/>
        <v/>
      </c>
      <c r="BH49" s="269" t="str">
        <f t="shared" si="128"/>
        <v/>
      </c>
      <c r="BI49" s="269" t="str">
        <f t="shared" si="128"/>
        <v/>
      </c>
      <c r="BJ49" s="269" t="str">
        <f t="shared" si="128"/>
        <v/>
      </c>
      <c r="BS49" s="49"/>
      <c r="BT49" s="49"/>
      <c r="BV49" s="100">
        <v>41</v>
      </c>
      <c r="BW49" s="246">
        <f t="shared" si="119"/>
        <v>0</v>
      </c>
      <c r="BX49" s="247">
        <f t="shared" si="120"/>
        <v>9.0000000000000006E-5</v>
      </c>
      <c r="BY49" s="245" t="str">
        <f t="shared" ref="BY49:CH58" si="129">IF(BY$8&gt;$BV49,"",IF($BR$13&gt;$BS$13,"ns",IF(ABS($BX49-INDEX(RTO1CF_ORD,BY$8,2))&gt;$BN$28,"s","ns")))</f>
        <v>ns</v>
      </c>
      <c r="BZ49" s="245" t="str">
        <f t="shared" si="129"/>
        <v>ns</v>
      </c>
      <c r="CA49" s="245" t="str">
        <f t="shared" si="129"/>
        <v>ns</v>
      </c>
      <c r="CB49" s="245" t="str">
        <f t="shared" si="129"/>
        <v>ns</v>
      </c>
      <c r="CC49" s="245" t="str">
        <f t="shared" si="129"/>
        <v>ns</v>
      </c>
      <c r="CD49" s="245" t="str">
        <f t="shared" si="129"/>
        <v>ns</v>
      </c>
      <c r="CE49" s="245" t="str">
        <f t="shared" si="129"/>
        <v>ns</v>
      </c>
      <c r="CF49" s="245" t="str">
        <f t="shared" si="129"/>
        <v>ns</v>
      </c>
      <c r="CG49" s="245" t="str">
        <f t="shared" si="129"/>
        <v>ns</v>
      </c>
      <c r="CH49" s="245" t="str">
        <f t="shared" si="129"/>
        <v>ns</v>
      </c>
      <c r="CI49" s="245" t="str">
        <f t="shared" ref="CI49:CR58" si="130">IF(CI$8&gt;$BV49,"",IF($BR$13&gt;$BS$13,"ns",IF(ABS($BX49-INDEX(RTO1CF_ORD,CI$8,2))&gt;$BN$28,"s","ns")))</f>
        <v>ns</v>
      </c>
      <c r="CJ49" s="245" t="str">
        <f t="shared" si="130"/>
        <v>ns</v>
      </c>
      <c r="CK49" s="245" t="str">
        <f t="shared" si="130"/>
        <v>ns</v>
      </c>
      <c r="CL49" s="245" t="str">
        <f t="shared" si="130"/>
        <v>ns</v>
      </c>
      <c r="CM49" s="245" t="str">
        <f t="shared" si="130"/>
        <v>ns</v>
      </c>
      <c r="CN49" s="245" t="str">
        <f t="shared" si="130"/>
        <v>ns</v>
      </c>
      <c r="CO49" s="245" t="str">
        <f t="shared" si="130"/>
        <v>ns</v>
      </c>
      <c r="CP49" s="245" t="str">
        <f t="shared" si="130"/>
        <v>ns</v>
      </c>
      <c r="CQ49" s="245" t="str">
        <f t="shared" si="130"/>
        <v>ns</v>
      </c>
      <c r="CR49" s="245" t="str">
        <f t="shared" si="130"/>
        <v>ns</v>
      </c>
      <c r="CS49" s="245" t="str">
        <f t="shared" ref="CS49:DB58" si="131">IF(CS$8&gt;$BV49,"",IF($BR$13&gt;$BS$13,"ns",IF(ABS($BX49-INDEX(RTO1CF_ORD,CS$8,2))&gt;$BN$28,"s","ns")))</f>
        <v>ns</v>
      </c>
      <c r="CT49" s="245" t="str">
        <f t="shared" si="131"/>
        <v>ns</v>
      </c>
      <c r="CU49" s="245" t="str">
        <f t="shared" si="131"/>
        <v>ns</v>
      </c>
      <c r="CV49" s="245" t="str">
        <f t="shared" si="131"/>
        <v>ns</v>
      </c>
      <c r="CW49" s="245" t="str">
        <f t="shared" si="131"/>
        <v>ns</v>
      </c>
      <c r="CX49" s="245" t="str">
        <f t="shared" si="131"/>
        <v>ns</v>
      </c>
      <c r="CY49" s="245" t="str">
        <f t="shared" si="131"/>
        <v>ns</v>
      </c>
      <c r="CZ49" s="245" t="str">
        <f t="shared" si="131"/>
        <v>ns</v>
      </c>
      <c r="DA49" s="245" t="str">
        <f t="shared" si="131"/>
        <v>ns</v>
      </c>
      <c r="DB49" s="245" t="str">
        <f t="shared" si="131"/>
        <v>ns</v>
      </c>
      <c r="DC49" s="245" t="str">
        <f t="shared" ref="DC49:DL58" si="132">IF(DC$8&gt;$BV49,"",IF($BR$13&gt;$BS$13,"ns",IF(ABS($BX49-INDEX(RTO1CF_ORD,DC$8,2))&gt;$BN$28,"s","ns")))</f>
        <v>ns</v>
      </c>
      <c r="DD49" s="245" t="str">
        <f t="shared" si="132"/>
        <v>ns</v>
      </c>
      <c r="DE49" s="245" t="str">
        <f t="shared" si="132"/>
        <v>ns</v>
      </c>
      <c r="DF49" s="245" t="str">
        <f t="shared" si="132"/>
        <v>ns</v>
      </c>
      <c r="DG49" s="245" t="str">
        <f t="shared" si="132"/>
        <v>ns</v>
      </c>
      <c r="DH49" s="245" t="str">
        <f t="shared" si="132"/>
        <v>ns</v>
      </c>
      <c r="DI49" s="245" t="str">
        <f t="shared" si="132"/>
        <v>ns</v>
      </c>
      <c r="DJ49" s="245" t="str">
        <f t="shared" si="132"/>
        <v>ns</v>
      </c>
      <c r="DK49" s="245" t="str">
        <f t="shared" si="132"/>
        <v>ns</v>
      </c>
      <c r="DL49" s="245" t="str">
        <f t="shared" si="132"/>
        <v>ns</v>
      </c>
      <c r="DM49" s="245" t="str">
        <f t="shared" ref="DM49:DV58" si="133">IF(DM$8&gt;$BV49,"",IF($BR$13&gt;$BS$13,"ns",IF(ABS($BX49-INDEX(RTO1CF_ORD,DM$8,2))&gt;$BN$28,"s","ns")))</f>
        <v>ns</v>
      </c>
      <c r="DN49" s="245" t="str">
        <f t="shared" si="133"/>
        <v/>
      </c>
      <c r="DO49" s="245" t="str">
        <f t="shared" si="133"/>
        <v/>
      </c>
      <c r="DP49" s="245" t="str">
        <f t="shared" si="133"/>
        <v/>
      </c>
      <c r="DQ49" s="245" t="str">
        <f t="shared" si="133"/>
        <v/>
      </c>
      <c r="DR49" s="245" t="str">
        <f t="shared" si="133"/>
        <v/>
      </c>
      <c r="DS49" s="245" t="str">
        <f t="shared" si="133"/>
        <v/>
      </c>
      <c r="DT49" s="245" t="str">
        <f t="shared" si="133"/>
        <v/>
      </c>
      <c r="DU49" s="245" t="str">
        <f t="shared" si="133"/>
        <v/>
      </c>
      <c r="DV49" s="245" t="str">
        <f t="shared" si="133"/>
        <v/>
      </c>
      <c r="DW49" s="204"/>
      <c r="DX49" s="204"/>
      <c r="DZ49" s="228">
        <f t="shared" si="121"/>
        <v>42</v>
      </c>
      <c r="EA49" s="231">
        <f t="shared" si="110"/>
        <v>0</v>
      </c>
      <c r="EB49" s="232">
        <f t="shared" si="123"/>
        <v>0</v>
      </c>
      <c r="EC49" s="232">
        <f t="shared" si="123"/>
        <v>0</v>
      </c>
      <c r="ED49" s="232">
        <f t="shared" si="123"/>
        <v>0</v>
      </c>
      <c r="EE49" s="232">
        <f t="shared" si="123"/>
        <v>0</v>
      </c>
      <c r="EF49" s="232">
        <f t="shared" si="111"/>
        <v>0</v>
      </c>
      <c r="EG49" s="232">
        <f t="shared" si="112"/>
        <v>0</v>
      </c>
      <c r="EH49" s="228"/>
      <c r="EI49" s="228"/>
      <c r="EJ49" s="228"/>
      <c r="EK49" s="230"/>
      <c r="EL49" s="228">
        <f t="shared" si="122"/>
        <v>42</v>
      </c>
      <c r="EM49" s="231">
        <f t="shared" si="113"/>
        <v>0</v>
      </c>
      <c r="EN49" s="232">
        <f>IFERROR(INDEX(RTO1CF,$EL49,'ANVA-MDS'!EB$7),0)</f>
        <v>0</v>
      </c>
      <c r="EO49" s="232">
        <f>IFERROR(INDEX(RTO1CF,$EL49,'ANVA-MDS'!EC$7),0)</f>
        <v>0</v>
      </c>
      <c r="EP49" s="232">
        <f>IFERROR(INDEX(RTO1CF,$EL49,'ANVA-MDS'!ED$7),0)</f>
        <v>0</v>
      </c>
      <c r="EQ49" s="232">
        <f>IFERROR(INDEX(RTO1CF,$EL49,'ANVA-MDS'!EE$7),0)</f>
        <v>0</v>
      </c>
      <c r="ER49" s="232">
        <f t="shared" si="114"/>
        <v>0</v>
      </c>
      <c r="ES49" s="232">
        <f t="shared" si="115"/>
        <v>0</v>
      </c>
      <c r="ET49" s="228"/>
      <c r="EU49" s="228"/>
      <c r="EV49" s="228"/>
      <c r="EW49" s="230"/>
      <c r="EX49" s="232">
        <f t="shared" si="116"/>
        <v>0</v>
      </c>
      <c r="EY49" s="230"/>
      <c r="EZ49" s="230"/>
    </row>
    <row r="50" spans="1:156" ht="12.75" customHeight="1" x14ac:dyDescent="0.25">
      <c r="J50" s="100">
        <v>42</v>
      </c>
      <c r="K50" s="246">
        <f t="shared" si="117"/>
        <v>0</v>
      </c>
      <c r="L50" s="247">
        <f t="shared" si="118"/>
        <v>8.0000000000000007E-5</v>
      </c>
      <c r="M50" s="269" t="str">
        <f t="shared" si="124"/>
        <v>ns</v>
      </c>
      <c r="N50" s="269" t="str">
        <f t="shared" si="124"/>
        <v>ns</v>
      </c>
      <c r="O50" s="269" t="str">
        <f t="shared" si="124"/>
        <v>ns</v>
      </c>
      <c r="P50" s="269" t="str">
        <f t="shared" si="124"/>
        <v>ns</v>
      </c>
      <c r="Q50" s="269" t="str">
        <f t="shared" si="124"/>
        <v>ns</v>
      </c>
      <c r="R50" s="269" t="str">
        <f t="shared" si="124"/>
        <v>ns</v>
      </c>
      <c r="S50" s="269" t="str">
        <f t="shared" si="124"/>
        <v>ns</v>
      </c>
      <c r="T50" s="269" t="str">
        <f t="shared" si="124"/>
        <v>ns</v>
      </c>
      <c r="U50" s="269" t="str">
        <f t="shared" si="124"/>
        <v>ns</v>
      </c>
      <c r="V50" s="269" t="str">
        <f t="shared" si="124"/>
        <v>ns</v>
      </c>
      <c r="W50" s="269" t="str">
        <f t="shared" si="125"/>
        <v>ns</v>
      </c>
      <c r="X50" s="269" t="str">
        <f t="shared" si="125"/>
        <v>ns</v>
      </c>
      <c r="Y50" s="269" t="str">
        <f t="shared" si="125"/>
        <v>ns</v>
      </c>
      <c r="Z50" s="269" t="str">
        <f t="shared" si="125"/>
        <v>ns</v>
      </c>
      <c r="AA50" s="269" t="str">
        <f t="shared" si="125"/>
        <v>ns</v>
      </c>
      <c r="AB50" s="269" t="str">
        <f t="shared" si="125"/>
        <v>ns</v>
      </c>
      <c r="AC50" s="269" t="str">
        <f t="shared" si="125"/>
        <v>ns</v>
      </c>
      <c r="AD50" s="269" t="str">
        <f t="shared" si="125"/>
        <v>ns</v>
      </c>
      <c r="AE50" s="269" t="str">
        <f t="shared" si="125"/>
        <v>ns</v>
      </c>
      <c r="AF50" s="269" t="str">
        <f t="shared" si="125"/>
        <v>ns</v>
      </c>
      <c r="AG50" s="269" t="str">
        <f t="shared" si="126"/>
        <v>ns</v>
      </c>
      <c r="AH50" s="269" t="str">
        <f t="shared" si="126"/>
        <v>ns</v>
      </c>
      <c r="AI50" s="269" t="str">
        <f t="shared" si="126"/>
        <v>ns</v>
      </c>
      <c r="AJ50" s="269" t="str">
        <f t="shared" si="126"/>
        <v>ns</v>
      </c>
      <c r="AK50" s="269" t="str">
        <f t="shared" si="126"/>
        <v>ns</v>
      </c>
      <c r="AL50" s="269" t="str">
        <f t="shared" si="126"/>
        <v>ns</v>
      </c>
      <c r="AM50" s="269" t="str">
        <f t="shared" si="126"/>
        <v>ns</v>
      </c>
      <c r="AN50" s="269" t="str">
        <f t="shared" si="126"/>
        <v>ns</v>
      </c>
      <c r="AO50" s="269" t="str">
        <f t="shared" si="126"/>
        <v>ns</v>
      </c>
      <c r="AP50" s="269" t="str">
        <f t="shared" si="126"/>
        <v>ns</v>
      </c>
      <c r="AQ50" s="269" t="str">
        <f t="shared" si="127"/>
        <v>ns</v>
      </c>
      <c r="AR50" s="269" t="str">
        <f t="shared" si="127"/>
        <v>ns</v>
      </c>
      <c r="AS50" s="269" t="str">
        <f t="shared" si="127"/>
        <v>ns</v>
      </c>
      <c r="AT50" s="269" t="str">
        <f t="shared" si="127"/>
        <v>ns</v>
      </c>
      <c r="AU50" s="269" t="str">
        <f t="shared" si="127"/>
        <v>ns</v>
      </c>
      <c r="AV50" s="269" t="str">
        <f t="shared" si="127"/>
        <v>ns</v>
      </c>
      <c r="AW50" s="269" t="str">
        <f t="shared" si="127"/>
        <v>ns</v>
      </c>
      <c r="AX50" s="269" t="str">
        <f t="shared" si="127"/>
        <v>ns</v>
      </c>
      <c r="AY50" s="269" t="str">
        <f t="shared" si="127"/>
        <v>ns</v>
      </c>
      <c r="AZ50" s="269" t="str">
        <f t="shared" si="127"/>
        <v>ns</v>
      </c>
      <c r="BA50" s="269" t="str">
        <f t="shared" si="128"/>
        <v>ns</v>
      </c>
      <c r="BB50" s="269" t="str">
        <f t="shared" si="128"/>
        <v>ns</v>
      </c>
      <c r="BC50" s="269" t="str">
        <f t="shared" si="128"/>
        <v/>
      </c>
      <c r="BD50" s="269" t="str">
        <f t="shared" si="128"/>
        <v/>
      </c>
      <c r="BE50" s="269" t="str">
        <f t="shared" si="128"/>
        <v/>
      </c>
      <c r="BF50" s="269" t="str">
        <f t="shared" si="128"/>
        <v/>
      </c>
      <c r="BG50" s="269" t="str">
        <f t="shared" si="128"/>
        <v/>
      </c>
      <c r="BH50" s="269" t="str">
        <f t="shared" si="128"/>
        <v/>
      </c>
      <c r="BI50" s="269" t="str">
        <f t="shared" si="128"/>
        <v/>
      </c>
      <c r="BJ50" s="269" t="str">
        <f t="shared" si="128"/>
        <v/>
      </c>
      <c r="BS50" s="49"/>
      <c r="BT50" s="49"/>
      <c r="BV50" s="100">
        <v>42</v>
      </c>
      <c r="BW50" s="246">
        <f t="shared" si="119"/>
        <v>0</v>
      </c>
      <c r="BX50" s="247">
        <f t="shared" si="120"/>
        <v>8.0000000000000007E-5</v>
      </c>
      <c r="BY50" s="245" t="str">
        <f t="shared" si="129"/>
        <v>ns</v>
      </c>
      <c r="BZ50" s="245" t="str">
        <f t="shared" si="129"/>
        <v>ns</v>
      </c>
      <c r="CA50" s="245" t="str">
        <f t="shared" si="129"/>
        <v>ns</v>
      </c>
      <c r="CB50" s="245" t="str">
        <f t="shared" si="129"/>
        <v>ns</v>
      </c>
      <c r="CC50" s="245" t="str">
        <f t="shared" si="129"/>
        <v>ns</v>
      </c>
      <c r="CD50" s="245" t="str">
        <f t="shared" si="129"/>
        <v>ns</v>
      </c>
      <c r="CE50" s="245" t="str">
        <f t="shared" si="129"/>
        <v>ns</v>
      </c>
      <c r="CF50" s="245" t="str">
        <f t="shared" si="129"/>
        <v>ns</v>
      </c>
      <c r="CG50" s="245" t="str">
        <f t="shared" si="129"/>
        <v>ns</v>
      </c>
      <c r="CH50" s="245" t="str">
        <f t="shared" si="129"/>
        <v>ns</v>
      </c>
      <c r="CI50" s="245" t="str">
        <f t="shared" si="130"/>
        <v>ns</v>
      </c>
      <c r="CJ50" s="245" t="str">
        <f t="shared" si="130"/>
        <v>ns</v>
      </c>
      <c r="CK50" s="245" t="str">
        <f t="shared" si="130"/>
        <v>ns</v>
      </c>
      <c r="CL50" s="245" t="str">
        <f t="shared" si="130"/>
        <v>ns</v>
      </c>
      <c r="CM50" s="245" t="str">
        <f t="shared" si="130"/>
        <v>ns</v>
      </c>
      <c r="CN50" s="245" t="str">
        <f t="shared" si="130"/>
        <v>ns</v>
      </c>
      <c r="CO50" s="245" t="str">
        <f t="shared" si="130"/>
        <v>ns</v>
      </c>
      <c r="CP50" s="245" t="str">
        <f t="shared" si="130"/>
        <v>ns</v>
      </c>
      <c r="CQ50" s="245" t="str">
        <f t="shared" si="130"/>
        <v>ns</v>
      </c>
      <c r="CR50" s="245" t="str">
        <f t="shared" si="130"/>
        <v>ns</v>
      </c>
      <c r="CS50" s="245" t="str">
        <f t="shared" si="131"/>
        <v>ns</v>
      </c>
      <c r="CT50" s="245" t="str">
        <f t="shared" si="131"/>
        <v>ns</v>
      </c>
      <c r="CU50" s="245" t="str">
        <f t="shared" si="131"/>
        <v>ns</v>
      </c>
      <c r="CV50" s="245" t="str">
        <f t="shared" si="131"/>
        <v>ns</v>
      </c>
      <c r="CW50" s="245" t="str">
        <f t="shared" si="131"/>
        <v>ns</v>
      </c>
      <c r="CX50" s="245" t="str">
        <f t="shared" si="131"/>
        <v>ns</v>
      </c>
      <c r="CY50" s="245" t="str">
        <f t="shared" si="131"/>
        <v>ns</v>
      </c>
      <c r="CZ50" s="245" t="str">
        <f t="shared" si="131"/>
        <v>ns</v>
      </c>
      <c r="DA50" s="245" t="str">
        <f t="shared" si="131"/>
        <v>ns</v>
      </c>
      <c r="DB50" s="245" t="str">
        <f t="shared" si="131"/>
        <v>ns</v>
      </c>
      <c r="DC50" s="245" t="str">
        <f t="shared" si="132"/>
        <v>ns</v>
      </c>
      <c r="DD50" s="245" t="str">
        <f t="shared" si="132"/>
        <v>ns</v>
      </c>
      <c r="DE50" s="245" t="str">
        <f t="shared" si="132"/>
        <v>ns</v>
      </c>
      <c r="DF50" s="245" t="str">
        <f t="shared" si="132"/>
        <v>ns</v>
      </c>
      <c r="DG50" s="245" t="str">
        <f t="shared" si="132"/>
        <v>ns</v>
      </c>
      <c r="DH50" s="245" t="str">
        <f t="shared" si="132"/>
        <v>ns</v>
      </c>
      <c r="DI50" s="245" t="str">
        <f t="shared" si="132"/>
        <v>ns</v>
      </c>
      <c r="DJ50" s="245" t="str">
        <f t="shared" si="132"/>
        <v>ns</v>
      </c>
      <c r="DK50" s="245" t="str">
        <f t="shared" si="132"/>
        <v>ns</v>
      </c>
      <c r="DL50" s="245" t="str">
        <f t="shared" si="132"/>
        <v>ns</v>
      </c>
      <c r="DM50" s="245" t="str">
        <f t="shared" si="133"/>
        <v>ns</v>
      </c>
      <c r="DN50" s="245" t="str">
        <f t="shared" si="133"/>
        <v>ns</v>
      </c>
      <c r="DO50" s="245" t="str">
        <f t="shared" si="133"/>
        <v/>
      </c>
      <c r="DP50" s="245" t="str">
        <f t="shared" si="133"/>
        <v/>
      </c>
      <c r="DQ50" s="245" t="str">
        <f t="shared" si="133"/>
        <v/>
      </c>
      <c r="DR50" s="245" t="str">
        <f t="shared" si="133"/>
        <v/>
      </c>
      <c r="DS50" s="245" t="str">
        <f t="shared" si="133"/>
        <v/>
      </c>
      <c r="DT50" s="245" t="str">
        <f t="shared" si="133"/>
        <v/>
      </c>
      <c r="DU50" s="245" t="str">
        <f t="shared" si="133"/>
        <v/>
      </c>
      <c r="DV50" s="245" t="str">
        <f t="shared" si="133"/>
        <v/>
      </c>
      <c r="DW50" s="204"/>
      <c r="DX50" s="204"/>
      <c r="DZ50" s="228">
        <f t="shared" si="121"/>
        <v>43</v>
      </c>
      <c r="EA50" s="231">
        <f t="shared" si="110"/>
        <v>0</v>
      </c>
      <c r="EB50" s="232">
        <f t="shared" si="123"/>
        <v>0</v>
      </c>
      <c r="EC50" s="232">
        <f t="shared" si="123"/>
        <v>0</v>
      </c>
      <c r="ED50" s="232">
        <f t="shared" si="123"/>
        <v>0</v>
      </c>
      <c r="EE50" s="232">
        <f t="shared" si="123"/>
        <v>0</v>
      </c>
      <c r="EF50" s="232">
        <f t="shared" si="111"/>
        <v>0</v>
      </c>
      <c r="EG50" s="232">
        <f t="shared" si="112"/>
        <v>0</v>
      </c>
      <c r="EH50" s="228"/>
      <c r="EI50" s="228"/>
      <c r="EJ50" s="228"/>
      <c r="EK50" s="230"/>
      <c r="EL50" s="228">
        <f t="shared" si="122"/>
        <v>43</v>
      </c>
      <c r="EM50" s="231">
        <f t="shared" si="113"/>
        <v>0</v>
      </c>
      <c r="EN50" s="232">
        <f>IFERROR(INDEX(RTO1CF,$EL50,'ANVA-MDS'!EB$7),0)</f>
        <v>0</v>
      </c>
      <c r="EO50" s="232">
        <f>IFERROR(INDEX(RTO1CF,$EL50,'ANVA-MDS'!EC$7),0)</f>
        <v>0</v>
      </c>
      <c r="EP50" s="232">
        <f>IFERROR(INDEX(RTO1CF,$EL50,'ANVA-MDS'!ED$7),0)</f>
        <v>0</v>
      </c>
      <c r="EQ50" s="232">
        <f>IFERROR(INDEX(RTO1CF,$EL50,'ANVA-MDS'!EE$7),0)</f>
        <v>0</v>
      </c>
      <c r="ER50" s="232">
        <f t="shared" si="114"/>
        <v>0</v>
      </c>
      <c r="ES50" s="232">
        <f t="shared" si="115"/>
        <v>0</v>
      </c>
      <c r="ET50" s="228"/>
      <c r="EU50" s="228"/>
      <c r="EV50" s="228"/>
      <c r="EW50" s="230"/>
      <c r="EX50" s="232">
        <f t="shared" si="116"/>
        <v>0</v>
      </c>
      <c r="EY50" s="230"/>
      <c r="EZ50" s="230"/>
    </row>
    <row r="51" spans="1:156" ht="12.75" customHeight="1" x14ac:dyDescent="0.25">
      <c r="J51" s="100">
        <v>43</v>
      </c>
      <c r="K51" s="246">
        <f t="shared" si="117"/>
        <v>0</v>
      </c>
      <c r="L51" s="247">
        <f t="shared" si="118"/>
        <v>7.0000000000000007E-5</v>
      </c>
      <c r="M51" s="269" t="str">
        <f t="shared" si="124"/>
        <v>ns</v>
      </c>
      <c r="N51" s="269" t="str">
        <f t="shared" si="124"/>
        <v>ns</v>
      </c>
      <c r="O51" s="269" t="str">
        <f t="shared" si="124"/>
        <v>ns</v>
      </c>
      <c r="P51" s="269" t="str">
        <f t="shared" si="124"/>
        <v>ns</v>
      </c>
      <c r="Q51" s="269" t="str">
        <f t="shared" si="124"/>
        <v>ns</v>
      </c>
      <c r="R51" s="269" t="str">
        <f t="shared" si="124"/>
        <v>ns</v>
      </c>
      <c r="S51" s="269" t="str">
        <f t="shared" si="124"/>
        <v>ns</v>
      </c>
      <c r="T51" s="269" t="str">
        <f t="shared" si="124"/>
        <v>ns</v>
      </c>
      <c r="U51" s="269" t="str">
        <f t="shared" si="124"/>
        <v>ns</v>
      </c>
      <c r="V51" s="269" t="str">
        <f t="shared" si="124"/>
        <v>ns</v>
      </c>
      <c r="W51" s="269" t="str">
        <f t="shared" si="125"/>
        <v>ns</v>
      </c>
      <c r="X51" s="269" t="str">
        <f t="shared" si="125"/>
        <v>ns</v>
      </c>
      <c r="Y51" s="269" t="str">
        <f t="shared" si="125"/>
        <v>ns</v>
      </c>
      <c r="Z51" s="269" t="str">
        <f t="shared" si="125"/>
        <v>ns</v>
      </c>
      <c r="AA51" s="269" t="str">
        <f t="shared" si="125"/>
        <v>ns</v>
      </c>
      <c r="AB51" s="269" t="str">
        <f t="shared" si="125"/>
        <v>ns</v>
      </c>
      <c r="AC51" s="269" t="str">
        <f t="shared" si="125"/>
        <v>ns</v>
      </c>
      <c r="AD51" s="269" t="str">
        <f t="shared" si="125"/>
        <v>ns</v>
      </c>
      <c r="AE51" s="269" t="str">
        <f t="shared" si="125"/>
        <v>ns</v>
      </c>
      <c r="AF51" s="269" t="str">
        <f t="shared" si="125"/>
        <v>ns</v>
      </c>
      <c r="AG51" s="269" t="str">
        <f t="shared" si="126"/>
        <v>ns</v>
      </c>
      <c r="AH51" s="269" t="str">
        <f t="shared" si="126"/>
        <v>ns</v>
      </c>
      <c r="AI51" s="269" t="str">
        <f t="shared" si="126"/>
        <v>ns</v>
      </c>
      <c r="AJ51" s="269" t="str">
        <f t="shared" si="126"/>
        <v>ns</v>
      </c>
      <c r="AK51" s="269" t="str">
        <f t="shared" si="126"/>
        <v>ns</v>
      </c>
      <c r="AL51" s="269" t="str">
        <f t="shared" si="126"/>
        <v>ns</v>
      </c>
      <c r="AM51" s="269" t="str">
        <f t="shared" si="126"/>
        <v>ns</v>
      </c>
      <c r="AN51" s="269" t="str">
        <f t="shared" si="126"/>
        <v>ns</v>
      </c>
      <c r="AO51" s="269" t="str">
        <f t="shared" si="126"/>
        <v>ns</v>
      </c>
      <c r="AP51" s="269" t="str">
        <f t="shared" si="126"/>
        <v>ns</v>
      </c>
      <c r="AQ51" s="269" t="str">
        <f t="shared" si="127"/>
        <v>ns</v>
      </c>
      <c r="AR51" s="269" t="str">
        <f t="shared" si="127"/>
        <v>ns</v>
      </c>
      <c r="AS51" s="269" t="str">
        <f t="shared" si="127"/>
        <v>ns</v>
      </c>
      <c r="AT51" s="269" t="str">
        <f t="shared" si="127"/>
        <v>ns</v>
      </c>
      <c r="AU51" s="269" t="str">
        <f t="shared" si="127"/>
        <v>ns</v>
      </c>
      <c r="AV51" s="269" t="str">
        <f t="shared" si="127"/>
        <v>ns</v>
      </c>
      <c r="AW51" s="269" t="str">
        <f t="shared" si="127"/>
        <v>ns</v>
      </c>
      <c r="AX51" s="269" t="str">
        <f t="shared" si="127"/>
        <v>ns</v>
      </c>
      <c r="AY51" s="269" t="str">
        <f t="shared" si="127"/>
        <v>ns</v>
      </c>
      <c r="AZ51" s="269" t="str">
        <f t="shared" si="127"/>
        <v>ns</v>
      </c>
      <c r="BA51" s="269" t="str">
        <f t="shared" si="128"/>
        <v>ns</v>
      </c>
      <c r="BB51" s="269" t="str">
        <f t="shared" si="128"/>
        <v>ns</v>
      </c>
      <c r="BC51" s="269" t="str">
        <f t="shared" si="128"/>
        <v>ns</v>
      </c>
      <c r="BD51" s="269" t="str">
        <f t="shared" si="128"/>
        <v/>
      </c>
      <c r="BE51" s="269" t="str">
        <f t="shared" si="128"/>
        <v/>
      </c>
      <c r="BF51" s="269" t="str">
        <f t="shared" si="128"/>
        <v/>
      </c>
      <c r="BG51" s="269" t="str">
        <f t="shared" si="128"/>
        <v/>
      </c>
      <c r="BH51" s="269" t="str">
        <f t="shared" si="128"/>
        <v/>
      </c>
      <c r="BI51" s="269" t="str">
        <f t="shared" si="128"/>
        <v/>
      </c>
      <c r="BJ51" s="269" t="str">
        <f t="shared" si="128"/>
        <v/>
      </c>
      <c r="BS51" s="49"/>
      <c r="BT51" s="49"/>
      <c r="BV51" s="100">
        <v>43</v>
      </c>
      <c r="BW51" s="246">
        <f t="shared" si="119"/>
        <v>0</v>
      </c>
      <c r="BX51" s="247">
        <f t="shared" si="120"/>
        <v>7.0000000000000007E-5</v>
      </c>
      <c r="BY51" s="245" t="str">
        <f t="shared" si="129"/>
        <v>ns</v>
      </c>
      <c r="BZ51" s="245" t="str">
        <f t="shared" si="129"/>
        <v>ns</v>
      </c>
      <c r="CA51" s="245" t="str">
        <f t="shared" si="129"/>
        <v>ns</v>
      </c>
      <c r="CB51" s="245" t="str">
        <f t="shared" si="129"/>
        <v>ns</v>
      </c>
      <c r="CC51" s="245" t="str">
        <f t="shared" si="129"/>
        <v>ns</v>
      </c>
      <c r="CD51" s="245" t="str">
        <f t="shared" si="129"/>
        <v>ns</v>
      </c>
      <c r="CE51" s="245" t="str">
        <f t="shared" si="129"/>
        <v>ns</v>
      </c>
      <c r="CF51" s="245" t="str">
        <f t="shared" si="129"/>
        <v>ns</v>
      </c>
      <c r="CG51" s="245" t="str">
        <f t="shared" si="129"/>
        <v>ns</v>
      </c>
      <c r="CH51" s="245" t="str">
        <f t="shared" si="129"/>
        <v>ns</v>
      </c>
      <c r="CI51" s="245" t="str">
        <f t="shared" si="130"/>
        <v>ns</v>
      </c>
      <c r="CJ51" s="245" t="str">
        <f t="shared" si="130"/>
        <v>ns</v>
      </c>
      <c r="CK51" s="245" t="str">
        <f t="shared" si="130"/>
        <v>ns</v>
      </c>
      <c r="CL51" s="245" t="str">
        <f t="shared" si="130"/>
        <v>ns</v>
      </c>
      <c r="CM51" s="245" t="str">
        <f t="shared" si="130"/>
        <v>ns</v>
      </c>
      <c r="CN51" s="245" t="str">
        <f t="shared" si="130"/>
        <v>ns</v>
      </c>
      <c r="CO51" s="245" t="str">
        <f t="shared" si="130"/>
        <v>ns</v>
      </c>
      <c r="CP51" s="245" t="str">
        <f t="shared" si="130"/>
        <v>ns</v>
      </c>
      <c r="CQ51" s="245" t="str">
        <f t="shared" si="130"/>
        <v>ns</v>
      </c>
      <c r="CR51" s="245" t="str">
        <f t="shared" si="130"/>
        <v>ns</v>
      </c>
      <c r="CS51" s="245" t="str">
        <f t="shared" si="131"/>
        <v>ns</v>
      </c>
      <c r="CT51" s="245" t="str">
        <f t="shared" si="131"/>
        <v>ns</v>
      </c>
      <c r="CU51" s="245" t="str">
        <f t="shared" si="131"/>
        <v>ns</v>
      </c>
      <c r="CV51" s="245" t="str">
        <f t="shared" si="131"/>
        <v>ns</v>
      </c>
      <c r="CW51" s="245" t="str">
        <f t="shared" si="131"/>
        <v>ns</v>
      </c>
      <c r="CX51" s="245" t="str">
        <f t="shared" si="131"/>
        <v>ns</v>
      </c>
      <c r="CY51" s="245" t="str">
        <f t="shared" si="131"/>
        <v>ns</v>
      </c>
      <c r="CZ51" s="245" t="str">
        <f t="shared" si="131"/>
        <v>ns</v>
      </c>
      <c r="DA51" s="245" t="str">
        <f t="shared" si="131"/>
        <v>ns</v>
      </c>
      <c r="DB51" s="245" t="str">
        <f t="shared" si="131"/>
        <v>ns</v>
      </c>
      <c r="DC51" s="245" t="str">
        <f t="shared" si="132"/>
        <v>ns</v>
      </c>
      <c r="DD51" s="245" t="str">
        <f t="shared" si="132"/>
        <v>ns</v>
      </c>
      <c r="DE51" s="245" t="str">
        <f t="shared" si="132"/>
        <v>ns</v>
      </c>
      <c r="DF51" s="245" t="str">
        <f t="shared" si="132"/>
        <v>ns</v>
      </c>
      <c r="DG51" s="245" t="str">
        <f t="shared" si="132"/>
        <v>ns</v>
      </c>
      <c r="DH51" s="245" t="str">
        <f t="shared" si="132"/>
        <v>ns</v>
      </c>
      <c r="DI51" s="245" t="str">
        <f t="shared" si="132"/>
        <v>ns</v>
      </c>
      <c r="DJ51" s="245" t="str">
        <f t="shared" si="132"/>
        <v>ns</v>
      </c>
      <c r="DK51" s="245" t="str">
        <f t="shared" si="132"/>
        <v>ns</v>
      </c>
      <c r="DL51" s="245" t="str">
        <f t="shared" si="132"/>
        <v>ns</v>
      </c>
      <c r="DM51" s="245" t="str">
        <f t="shared" si="133"/>
        <v>ns</v>
      </c>
      <c r="DN51" s="245" t="str">
        <f t="shared" si="133"/>
        <v>ns</v>
      </c>
      <c r="DO51" s="245" t="str">
        <f t="shared" si="133"/>
        <v>ns</v>
      </c>
      <c r="DP51" s="245" t="str">
        <f t="shared" si="133"/>
        <v/>
      </c>
      <c r="DQ51" s="245" t="str">
        <f t="shared" si="133"/>
        <v/>
      </c>
      <c r="DR51" s="245" t="str">
        <f t="shared" si="133"/>
        <v/>
      </c>
      <c r="DS51" s="245" t="str">
        <f t="shared" si="133"/>
        <v/>
      </c>
      <c r="DT51" s="245" t="str">
        <f t="shared" si="133"/>
        <v/>
      </c>
      <c r="DU51" s="245" t="str">
        <f t="shared" si="133"/>
        <v/>
      </c>
      <c r="DV51" s="245" t="str">
        <f t="shared" si="133"/>
        <v/>
      </c>
      <c r="DW51" s="204"/>
      <c r="DX51" s="204"/>
      <c r="DZ51" s="228">
        <f t="shared" si="121"/>
        <v>44</v>
      </c>
      <c r="EA51" s="231">
        <f t="shared" si="110"/>
        <v>0</v>
      </c>
      <c r="EB51" s="232">
        <f t="shared" si="123"/>
        <v>0</v>
      </c>
      <c r="EC51" s="232">
        <f t="shared" si="123"/>
        <v>0</v>
      </c>
      <c r="ED51" s="232">
        <f t="shared" si="123"/>
        <v>0</v>
      </c>
      <c r="EE51" s="232">
        <f t="shared" si="123"/>
        <v>0</v>
      </c>
      <c r="EF51" s="232">
        <f t="shared" si="111"/>
        <v>0</v>
      </c>
      <c r="EG51" s="232">
        <f t="shared" si="112"/>
        <v>0</v>
      </c>
      <c r="EH51" s="228"/>
      <c r="EI51" s="228"/>
      <c r="EJ51" s="228"/>
      <c r="EK51" s="230"/>
      <c r="EL51" s="228">
        <f t="shared" si="122"/>
        <v>44</v>
      </c>
      <c r="EM51" s="231">
        <f t="shared" si="113"/>
        <v>0</v>
      </c>
      <c r="EN51" s="232">
        <f>IFERROR(INDEX(RTO1CF,$EL51,'ANVA-MDS'!EB$7),0)</f>
        <v>0</v>
      </c>
      <c r="EO51" s="232">
        <f>IFERROR(INDEX(RTO1CF,$EL51,'ANVA-MDS'!EC$7),0)</f>
        <v>0</v>
      </c>
      <c r="EP51" s="232">
        <f>IFERROR(INDEX(RTO1CF,$EL51,'ANVA-MDS'!ED$7),0)</f>
        <v>0</v>
      </c>
      <c r="EQ51" s="232">
        <f>IFERROR(INDEX(RTO1CF,$EL51,'ANVA-MDS'!EE$7),0)</f>
        <v>0</v>
      </c>
      <c r="ER51" s="232">
        <f t="shared" si="114"/>
        <v>0</v>
      </c>
      <c r="ES51" s="232">
        <f t="shared" si="115"/>
        <v>0</v>
      </c>
      <c r="ET51" s="228"/>
      <c r="EU51" s="228"/>
      <c r="EV51" s="228"/>
      <c r="EW51" s="230"/>
      <c r="EX51" s="232">
        <f t="shared" si="116"/>
        <v>0</v>
      </c>
      <c r="EY51" s="230"/>
      <c r="EZ51" s="230"/>
    </row>
    <row r="52" spans="1:156" ht="12.75" customHeight="1" x14ac:dyDescent="0.25">
      <c r="J52" s="100">
        <v>44</v>
      </c>
      <c r="K52" s="246">
        <f t="shared" si="117"/>
        <v>0</v>
      </c>
      <c r="L52" s="247">
        <f t="shared" si="118"/>
        <v>6.0000000000000008E-5</v>
      </c>
      <c r="M52" s="269" t="str">
        <f t="shared" si="124"/>
        <v>ns</v>
      </c>
      <c r="N52" s="269" t="str">
        <f t="shared" si="124"/>
        <v>ns</v>
      </c>
      <c r="O52" s="269" t="str">
        <f t="shared" si="124"/>
        <v>ns</v>
      </c>
      <c r="P52" s="269" t="str">
        <f t="shared" si="124"/>
        <v>ns</v>
      </c>
      <c r="Q52" s="269" t="str">
        <f t="shared" si="124"/>
        <v>ns</v>
      </c>
      <c r="R52" s="269" t="str">
        <f t="shared" si="124"/>
        <v>ns</v>
      </c>
      <c r="S52" s="269" t="str">
        <f t="shared" si="124"/>
        <v>ns</v>
      </c>
      <c r="T52" s="269" t="str">
        <f t="shared" si="124"/>
        <v>ns</v>
      </c>
      <c r="U52" s="269" t="str">
        <f t="shared" si="124"/>
        <v>ns</v>
      </c>
      <c r="V52" s="269" t="str">
        <f t="shared" si="124"/>
        <v>ns</v>
      </c>
      <c r="W52" s="269" t="str">
        <f t="shared" si="125"/>
        <v>ns</v>
      </c>
      <c r="X52" s="269" t="str">
        <f t="shared" si="125"/>
        <v>ns</v>
      </c>
      <c r="Y52" s="269" t="str">
        <f t="shared" si="125"/>
        <v>ns</v>
      </c>
      <c r="Z52" s="269" t="str">
        <f t="shared" si="125"/>
        <v>ns</v>
      </c>
      <c r="AA52" s="269" t="str">
        <f t="shared" si="125"/>
        <v>ns</v>
      </c>
      <c r="AB52" s="269" t="str">
        <f t="shared" si="125"/>
        <v>ns</v>
      </c>
      <c r="AC52" s="269" t="str">
        <f t="shared" si="125"/>
        <v>ns</v>
      </c>
      <c r="AD52" s="269" t="str">
        <f t="shared" si="125"/>
        <v>ns</v>
      </c>
      <c r="AE52" s="269" t="str">
        <f t="shared" si="125"/>
        <v>ns</v>
      </c>
      <c r="AF52" s="269" t="str">
        <f t="shared" si="125"/>
        <v>ns</v>
      </c>
      <c r="AG52" s="269" t="str">
        <f t="shared" si="126"/>
        <v>ns</v>
      </c>
      <c r="AH52" s="269" t="str">
        <f t="shared" si="126"/>
        <v>ns</v>
      </c>
      <c r="AI52" s="269" t="str">
        <f t="shared" si="126"/>
        <v>ns</v>
      </c>
      <c r="AJ52" s="269" t="str">
        <f t="shared" si="126"/>
        <v>ns</v>
      </c>
      <c r="AK52" s="269" t="str">
        <f t="shared" si="126"/>
        <v>ns</v>
      </c>
      <c r="AL52" s="269" t="str">
        <f t="shared" si="126"/>
        <v>ns</v>
      </c>
      <c r="AM52" s="269" t="str">
        <f t="shared" si="126"/>
        <v>ns</v>
      </c>
      <c r="AN52" s="269" t="str">
        <f t="shared" si="126"/>
        <v>ns</v>
      </c>
      <c r="AO52" s="269" t="str">
        <f t="shared" si="126"/>
        <v>ns</v>
      </c>
      <c r="AP52" s="269" t="str">
        <f t="shared" si="126"/>
        <v>ns</v>
      </c>
      <c r="AQ52" s="269" t="str">
        <f t="shared" si="127"/>
        <v>ns</v>
      </c>
      <c r="AR52" s="269" t="str">
        <f t="shared" si="127"/>
        <v>ns</v>
      </c>
      <c r="AS52" s="269" t="str">
        <f t="shared" si="127"/>
        <v>ns</v>
      </c>
      <c r="AT52" s="269" t="str">
        <f t="shared" si="127"/>
        <v>ns</v>
      </c>
      <c r="AU52" s="269" t="str">
        <f t="shared" si="127"/>
        <v>ns</v>
      </c>
      <c r="AV52" s="269" t="str">
        <f t="shared" si="127"/>
        <v>ns</v>
      </c>
      <c r="AW52" s="269" t="str">
        <f t="shared" si="127"/>
        <v>ns</v>
      </c>
      <c r="AX52" s="269" t="str">
        <f t="shared" si="127"/>
        <v>ns</v>
      </c>
      <c r="AY52" s="269" t="str">
        <f t="shared" si="127"/>
        <v>ns</v>
      </c>
      <c r="AZ52" s="269" t="str">
        <f t="shared" si="127"/>
        <v>ns</v>
      </c>
      <c r="BA52" s="269" t="str">
        <f t="shared" si="128"/>
        <v>ns</v>
      </c>
      <c r="BB52" s="269" t="str">
        <f t="shared" si="128"/>
        <v>ns</v>
      </c>
      <c r="BC52" s="269" t="str">
        <f t="shared" si="128"/>
        <v>ns</v>
      </c>
      <c r="BD52" s="269" t="str">
        <f t="shared" si="128"/>
        <v>ns</v>
      </c>
      <c r="BE52" s="269" t="str">
        <f t="shared" si="128"/>
        <v/>
      </c>
      <c r="BF52" s="269" t="str">
        <f t="shared" si="128"/>
        <v/>
      </c>
      <c r="BG52" s="269" t="str">
        <f t="shared" si="128"/>
        <v/>
      </c>
      <c r="BH52" s="269" t="str">
        <f t="shared" si="128"/>
        <v/>
      </c>
      <c r="BI52" s="269" t="str">
        <f t="shared" si="128"/>
        <v/>
      </c>
      <c r="BJ52" s="269" t="str">
        <f t="shared" si="128"/>
        <v/>
      </c>
      <c r="BS52" s="49"/>
      <c r="BT52" s="49"/>
      <c r="BV52" s="100">
        <v>44</v>
      </c>
      <c r="BW52" s="246">
        <f t="shared" si="119"/>
        <v>0</v>
      </c>
      <c r="BX52" s="247">
        <f t="shared" si="120"/>
        <v>6.0000000000000008E-5</v>
      </c>
      <c r="BY52" s="245" t="str">
        <f t="shared" si="129"/>
        <v>ns</v>
      </c>
      <c r="BZ52" s="245" t="str">
        <f t="shared" si="129"/>
        <v>ns</v>
      </c>
      <c r="CA52" s="245" t="str">
        <f t="shared" si="129"/>
        <v>ns</v>
      </c>
      <c r="CB52" s="245" t="str">
        <f t="shared" si="129"/>
        <v>ns</v>
      </c>
      <c r="CC52" s="245" t="str">
        <f t="shared" si="129"/>
        <v>ns</v>
      </c>
      <c r="CD52" s="245" t="str">
        <f t="shared" si="129"/>
        <v>ns</v>
      </c>
      <c r="CE52" s="245" t="str">
        <f t="shared" si="129"/>
        <v>ns</v>
      </c>
      <c r="CF52" s="245" t="str">
        <f t="shared" si="129"/>
        <v>ns</v>
      </c>
      <c r="CG52" s="245" t="str">
        <f t="shared" si="129"/>
        <v>ns</v>
      </c>
      <c r="CH52" s="245" t="str">
        <f t="shared" si="129"/>
        <v>ns</v>
      </c>
      <c r="CI52" s="245" t="str">
        <f t="shared" si="130"/>
        <v>ns</v>
      </c>
      <c r="CJ52" s="245" t="str">
        <f t="shared" si="130"/>
        <v>ns</v>
      </c>
      <c r="CK52" s="245" t="str">
        <f t="shared" si="130"/>
        <v>ns</v>
      </c>
      <c r="CL52" s="245" t="str">
        <f t="shared" si="130"/>
        <v>ns</v>
      </c>
      <c r="CM52" s="245" t="str">
        <f t="shared" si="130"/>
        <v>ns</v>
      </c>
      <c r="CN52" s="245" t="str">
        <f t="shared" si="130"/>
        <v>ns</v>
      </c>
      <c r="CO52" s="245" t="str">
        <f t="shared" si="130"/>
        <v>ns</v>
      </c>
      <c r="CP52" s="245" t="str">
        <f t="shared" si="130"/>
        <v>ns</v>
      </c>
      <c r="CQ52" s="245" t="str">
        <f t="shared" si="130"/>
        <v>ns</v>
      </c>
      <c r="CR52" s="245" t="str">
        <f t="shared" si="130"/>
        <v>ns</v>
      </c>
      <c r="CS52" s="245" t="str">
        <f t="shared" si="131"/>
        <v>ns</v>
      </c>
      <c r="CT52" s="245" t="str">
        <f t="shared" si="131"/>
        <v>ns</v>
      </c>
      <c r="CU52" s="245" t="str">
        <f t="shared" si="131"/>
        <v>ns</v>
      </c>
      <c r="CV52" s="245" t="str">
        <f t="shared" si="131"/>
        <v>ns</v>
      </c>
      <c r="CW52" s="245" t="str">
        <f t="shared" si="131"/>
        <v>ns</v>
      </c>
      <c r="CX52" s="245" t="str">
        <f t="shared" si="131"/>
        <v>ns</v>
      </c>
      <c r="CY52" s="245" t="str">
        <f t="shared" si="131"/>
        <v>ns</v>
      </c>
      <c r="CZ52" s="245" t="str">
        <f t="shared" si="131"/>
        <v>ns</v>
      </c>
      <c r="DA52" s="245" t="str">
        <f t="shared" si="131"/>
        <v>ns</v>
      </c>
      <c r="DB52" s="245" t="str">
        <f t="shared" si="131"/>
        <v>ns</v>
      </c>
      <c r="DC52" s="245" t="str">
        <f t="shared" si="132"/>
        <v>ns</v>
      </c>
      <c r="DD52" s="245" t="str">
        <f t="shared" si="132"/>
        <v>ns</v>
      </c>
      <c r="DE52" s="245" t="str">
        <f t="shared" si="132"/>
        <v>ns</v>
      </c>
      <c r="DF52" s="245" t="str">
        <f t="shared" si="132"/>
        <v>ns</v>
      </c>
      <c r="DG52" s="245" t="str">
        <f t="shared" si="132"/>
        <v>ns</v>
      </c>
      <c r="DH52" s="245" t="str">
        <f t="shared" si="132"/>
        <v>ns</v>
      </c>
      <c r="DI52" s="245" t="str">
        <f t="shared" si="132"/>
        <v>ns</v>
      </c>
      <c r="DJ52" s="245" t="str">
        <f t="shared" si="132"/>
        <v>ns</v>
      </c>
      <c r="DK52" s="245" t="str">
        <f t="shared" si="132"/>
        <v>ns</v>
      </c>
      <c r="DL52" s="245" t="str">
        <f t="shared" si="132"/>
        <v>ns</v>
      </c>
      <c r="DM52" s="245" t="str">
        <f t="shared" si="133"/>
        <v>ns</v>
      </c>
      <c r="DN52" s="245" t="str">
        <f t="shared" si="133"/>
        <v>ns</v>
      </c>
      <c r="DO52" s="245" t="str">
        <f t="shared" si="133"/>
        <v>ns</v>
      </c>
      <c r="DP52" s="245" t="str">
        <f t="shared" si="133"/>
        <v>ns</v>
      </c>
      <c r="DQ52" s="245" t="str">
        <f t="shared" si="133"/>
        <v/>
      </c>
      <c r="DR52" s="245" t="str">
        <f t="shared" si="133"/>
        <v/>
      </c>
      <c r="DS52" s="245" t="str">
        <f t="shared" si="133"/>
        <v/>
      </c>
      <c r="DT52" s="245" t="str">
        <f t="shared" si="133"/>
        <v/>
      </c>
      <c r="DU52" s="245" t="str">
        <f t="shared" si="133"/>
        <v/>
      </c>
      <c r="DV52" s="245" t="str">
        <f t="shared" si="133"/>
        <v/>
      </c>
      <c r="DW52" s="204"/>
      <c r="DX52" s="204"/>
      <c r="DZ52" s="228">
        <f t="shared" si="121"/>
        <v>45</v>
      </c>
      <c r="EA52" s="231">
        <f t="shared" si="110"/>
        <v>0</v>
      </c>
      <c r="EB52" s="232">
        <f t="shared" si="123"/>
        <v>0</v>
      </c>
      <c r="EC52" s="232">
        <f t="shared" si="123"/>
        <v>0</v>
      </c>
      <c r="ED52" s="232">
        <f t="shared" si="123"/>
        <v>0</v>
      </c>
      <c r="EE52" s="232">
        <f t="shared" si="123"/>
        <v>0</v>
      </c>
      <c r="EF52" s="232">
        <f t="shared" si="111"/>
        <v>0</v>
      </c>
      <c r="EG52" s="232">
        <f t="shared" si="112"/>
        <v>0</v>
      </c>
      <c r="EH52" s="228"/>
      <c r="EI52" s="228"/>
      <c r="EJ52" s="228"/>
      <c r="EK52" s="230"/>
      <c r="EL52" s="228">
        <f t="shared" si="122"/>
        <v>45</v>
      </c>
      <c r="EM52" s="231">
        <f t="shared" si="113"/>
        <v>0</v>
      </c>
      <c r="EN52" s="232">
        <f>IFERROR(INDEX(RTO1CF,$EL52,'ANVA-MDS'!EB$7),0)</f>
        <v>0</v>
      </c>
      <c r="EO52" s="232">
        <f>IFERROR(INDEX(RTO1CF,$EL52,'ANVA-MDS'!EC$7),0)</f>
        <v>0</v>
      </c>
      <c r="EP52" s="232">
        <f>IFERROR(INDEX(RTO1CF,$EL52,'ANVA-MDS'!ED$7),0)</f>
        <v>0</v>
      </c>
      <c r="EQ52" s="232">
        <f>IFERROR(INDEX(RTO1CF,$EL52,'ANVA-MDS'!EE$7),0)</f>
        <v>0</v>
      </c>
      <c r="ER52" s="232">
        <f t="shared" si="114"/>
        <v>0</v>
      </c>
      <c r="ES52" s="232">
        <f t="shared" si="115"/>
        <v>0</v>
      </c>
      <c r="ET52" s="228"/>
      <c r="EU52" s="228"/>
      <c r="EV52" s="228"/>
      <c r="EW52" s="230"/>
      <c r="EX52" s="232">
        <f t="shared" si="116"/>
        <v>0</v>
      </c>
      <c r="EY52" s="230"/>
      <c r="EZ52" s="230"/>
    </row>
    <row r="53" spans="1:156" ht="12.75" customHeight="1" x14ac:dyDescent="0.25">
      <c r="J53" s="100">
        <v>45</v>
      </c>
      <c r="K53" s="246">
        <f t="shared" si="117"/>
        <v>0</v>
      </c>
      <c r="L53" s="247">
        <f t="shared" si="118"/>
        <v>5.0000000000000002E-5</v>
      </c>
      <c r="M53" s="269" t="str">
        <f t="shared" si="124"/>
        <v>ns</v>
      </c>
      <c r="N53" s="269" t="str">
        <f t="shared" si="124"/>
        <v>ns</v>
      </c>
      <c r="O53" s="269" t="str">
        <f t="shared" si="124"/>
        <v>ns</v>
      </c>
      <c r="P53" s="269" t="str">
        <f t="shared" si="124"/>
        <v>ns</v>
      </c>
      <c r="Q53" s="269" t="str">
        <f t="shared" si="124"/>
        <v>ns</v>
      </c>
      <c r="R53" s="269" t="str">
        <f t="shared" si="124"/>
        <v>ns</v>
      </c>
      <c r="S53" s="269" t="str">
        <f t="shared" si="124"/>
        <v>ns</v>
      </c>
      <c r="T53" s="269" t="str">
        <f t="shared" si="124"/>
        <v>ns</v>
      </c>
      <c r="U53" s="269" t="str">
        <f t="shared" si="124"/>
        <v>ns</v>
      </c>
      <c r="V53" s="269" t="str">
        <f t="shared" si="124"/>
        <v>ns</v>
      </c>
      <c r="W53" s="269" t="str">
        <f t="shared" si="125"/>
        <v>ns</v>
      </c>
      <c r="X53" s="269" t="str">
        <f t="shared" si="125"/>
        <v>ns</v>
      </c>
      <c r="Y53" s="269" t="str">
        <f t="shared" si="125"/>
        <v>ns</v>
      </c>
      <c r="Z53" s="269" t="str">
        <f t="shared" si="125"/>
        <v>ns</v>
      </c>
      <c r="AA53" s="269" t="str">
        <f t="shared" si="125"/>
        <v>ns</v>
      </c>
      <c r="AB53" s="269" t="str">
        <f t="shared" si="125"/>
        <v>ns</v>
      </c>
      <c r="AC53" s="269" t="str">
        <f t="shared" si="125"/>
        <v>ns</v>
      </c>
      <c r="AD53" s="269" t="str">
        <f t="shared" si="125"/>
        <v>ns</v>
      </c>
      <c r="AE53" s="269" t="str">
        <f t="shared" si="125"/>
        <v>ns</v>
      </c>
      <c r="AF53" s="269" t="str">
        <f t="shared" si="125"/>
        <v>ns</v>
      </c>
      <c r="AG53" s="269" t="str">
        <f t="shared" si="126"/>
        <v>ns</v>
      </c>
      <c r="AH53" s="269" t="str">
        <f t="shared" si="126"/>
        <v>ns</v>
      </c>
      <c r="AI53" s="269" t="str">
        <f t="shared" si="126"/>
        <v>ns</v>
      </c>
      <c r="AJ53" s="269" t="str">
        <f t="shared" si="126"/>
        <v>ns</v>
      </c>
      <c r="AK53" s="269" t="str">
        <f t="shared" si="126"/>
        <v>ns</v>
      </c>
      <c r="AL53" s="269" t="str">
        <f t="shared" si="126"/>
        <v>ns</v>
      </c>
      <c r="AM53" s="269" t="str">
        <f t="shared" si="126"/>
        <v>ns</v>
      </c>
      <c r="AN53" s="269" t="str">
        <f t="shared" si="126"/>
        <v>ns</v>
      </c>
      <c r="AO53" s="269" t="str">
        <f t="shared" si="126"/>
        <v>ns</v>
      </c>
      <c r="AP53" s="269" t="str">
        <f t="shared" si="126"/>
        <v>ns</v>
      </c>
      <c r="AQ53" s="269" t="str">
        <f t="shared" si="127"/>
        <v>ns</v>
      </c>
      <c r="AR53" s="269" t="str">
        <f t="shared" si="127"/>
        <v>ns</v>
      </c>
      <c r="AS53" s="269" t="str">
        <f t="shared" si="127"/>
        <v>ns</v>
      </c>
      <c r="AT53" s="269" t="str">
        <f t="shared" si="127"/>
        <v>ns</v>
      </c>
      <c r="AU53" s="269" t="str">
        <f t="shared" si="127"/>
        <v>ns</v>
      </c>
      <c r="AV53" s="269" t="str">
        <f t="shared" si="127"/>
        <v>ns</v>
      </c>
      <c r="AW53" s="269" t="str">
        <f t="shared" si="127"/>
        <v>ns</v>
      </c>
      <c r="AX53" s="269" t="str">
        <f t="shared" si="127"/>
        <v>ns</v>
      </c>
      <c r="AY53" s="269" t="str">
        <f t="shared" si="127"/>
        <v>ns</v>
      </c>
      <c r="AZ53" s="269" t="str">
        <f t="shared" si="127"/>
        <v>ns</v>
      </c>
      <c r="BA53" s="269" t="str">
        <f t="shared" si="128"/>
        <v>ns</v>
      </c>
      <c r="BB53" s="269" t="str">
        <f t="shared" si="128"/>
        <v>ns</v>
      </c>
      <c r="BC53" s="269" t="str">
        <f t="shared" si="128"/>
        <v>ns</v>
      </c>
      <c r="BD53" s="269" t="str">
        <f t="shared" si="128"/>
        <v>ns</v>
      </c>
      <c r="BE53" s="269" t="str">
        <f t="shared" si="128"/>
        <v>ns</v>
      </c>
      <c r="BF53" s="269" t="str">
        <f t="shared" si="128"/>
        <v/>
      </c>
      <c r="BG53" s="269" t="str">
        <f t="shared" si="128"/>
        <v/>
      </c>
      <c r="BH53" s="269" t="str">
        <f t="shared" si="128"/>
        <v/>
      </c>
      <c r="BI53" s="269" t="str">
        <f t="shared" si="128"/>
        <v/>
      </c>
      <c r="BJ53" s="269" t="str">
        <f t="shared" si="128"/>
        <v/>
      </c>
      <c r="BS53" s="49"/>
      <c r="BT53" s="49"/>
      <c r="BV53" s="100">
        <v>45</v>
      </c>
      <c r="BW53" s="246">
        <f t="shared" si="119"/>
        <v>0</v>
      </c>
      <c r="BX53" s="247">
        <f t="shared" si="120"/>
        <v>5.0000000000000002E-5</v>
      </c>
      <c r="BY53" s="245" t="str">
        <f t="shared" si="129"/>
        <v>ns</v>
      </c>
      <c r="BZ53" s="245" t="str">
        <f t="shared" si="129"/>
        <v>ns</v>
      </c>
      <c r="CA53" s="245" t="str">
        <f t="shared" si="129"/>
        <v>ns</v>
      </c>
      <c r="CB53" s="245" t="str">
        <f t="shared" si="129"/>
        <v>ns</v>
      </c>
      <c r="CC53" s="245" t="str">
        <f t="shared" si="129"/>
        <v>ns</v>
      </c>
      <c r="CD53" s="245" t="str">
        <f t="shared" si="129"/>
        <v>ns</v>
      </c>
      <c r="CE53" s="245" t="str">
        <f t="shared" si="129"/>
        <v>ns</v>
      </c>
      <c r="CF53" s="245" t="str">
        <f t="shared" si="129"/>
        <v>ns</v>
      </c>
      <c r="CG53" s="245" t="str">
        <f t="shared" si="129"/>
        <v>ns</v>
      </c>
      <c r="CH53" s="245" t="str">
        <f t="shared" si="129"/>
        <v>ns</v>
      </c>
      <c r="CI53" s="245" t="str">
        <f t="shared" si="130"/>
        <v>ns</v>
      </c>
      <c r="CJ53" s="245" t="str">
        <f t="shared" si="130"/>
        <v>ns</v>
      </c>
      <c r="CK53" s="245" t="str">
        <f t="shared" si="130"/>
        <v>ns</v>
      </c>
      <c r="CL53" s="245" t="str">
        <f t="shared" si="130"/>
        <v>ns</v>
      </c>
      <c r="CM53" s="245" t="str">
        <f t="shared" si="130"/>
        <v>ns</v>
      </c>
      <c r="CN53" s="245" t="str">
        <f t="shared" si="130"/>
        <v>ns</v>
      </c>
      <c r="CO53" s="245" t="str">
        <f t="shared" si="130"/>
        <v>ns</v>
      </c>
      <c r="CP53" s="245" t="str">
        <f t="shared" si="130"/>
        <v>ns</v>
      </c>
      <c r="CQ53" s="245" t="str">
        <f t="shared" si="130"/>
        <v>ns</v>
      </c>
      <c r="CR53" s="245" t="str">
        <f t="shared" si="130"/>
        <v>ns</v>
      </c>
      <c r="CS53" s="245" t="str">
        <f t="shared" si="131"/>
        <v>ns</v>
      </c>
      <c r="CT53" s="245" t="str">
        <f t="shared" si="131"/>
        <v>ns</v>
      </c>
      <c r="CU53" s="245" t="str">
        <f t="shared" si="131"/>
        <v>ns</v>
      </c>
      <c r="CV53" s="245" t="str">
        <f t="shared" si="131"/>
        <v>ns</v>
      </c>
      <c r="CW53" s="245" t="str">
        <f t="shared" si="131"/>
        <v>ns</v>
      </c>
      <c r="CX53" s="245" t="str">
        <f t="shared" si="131"/>
        <v>ns</v>
      </c>
      <c r="CY53" s="245" t="str">
        <f t="shared" si="131"/>
        <v>ns</v>
      </c>
      <c r="CZ53" s="245" t="str">
        <f t="shared" si="131"/>
        <v>ns</v>
      </c>
      <c r="DA53" s="245" t="str">
        <f t="shared" si="131"/>
        <v>ns</v>
      </c>
      <c r="DB53" s="245" t="str">
        <f t="shared" si="131"/>
        <v>ns</v>
      </c>
      <c r="DC53" s="245" t="str">
        <f t="shared" si="132"/>
        <v>ns</v>
      </c>
      <c r="DD53" s="245" t="str">
        <f t="shared" si="132"/>
        <v>ns</v>
      </c>
      <c r="DE53" s="245" t="str">
        <f t="shared" si="132"/>
        <v>ns</v>
      </c>
      <c r="DF53" s="245" t="str">
        <f t="shared" si="132"/>
        <v>ns</v>
      </c>
      <c r="DG53" s="245" t="str">
        <f t="shared" si="132"/>
        <v>ns</v>
      </c>
      <c r="DH53" s="245" t="str">
        <f t="shared" si="132"/>
        <v>ns</v>
      </c>
      <c r="DI53" s="245" t="str">
        <f t="shared" si="132"/>
        <v>ns</v>
      </c>
      <c r="DJ53" s="245" t="str">
        <f t="shared" si="132"/>
        <v>ns</v>
      </c>
      <c r="DK53" s="245" t="str">
        <f t="shared" si="132"/>
        <v>ns</v>
      </c>
      <c r="DL53" s="245" t="str">
        <f t="shared" si="132"/>
        <v>ns</v>
      </c>
      <c r="DM53" s="245" t="str">
        <f t="shared" si="133"/>
        <v>ns</v>
      </c>
      <c r="DN53" s="245" t="str">
        <f t="shared" si="133"/>
        <v>ns</v>
      </c>
      <c r="DO53" s="245" t="str">
        <f t="shared" si="133"/>
        <v>ns</v>
      </c>
      <c r="DP53" s="245" t="str">
        <f t="shared" si="133"/>
        <v>ns</v>
      </c>
      <c r="DQ53" s="245" t="str">
        <f t="shared" si="133"/>
        <v>ns</v>
      </c>
      <c r="DR53" s="245" t="str">
        <f t="shared" si="133"/>
        <v/>
      </c>
      <c r="DS53" s="245" t="str">
        <f t="shared" si="133"/>
        <v/>
      </c>
      <c r="DT53" s="245" t="str">
        <f t="shared" si="133"/>
        <v/>
      </c>
      <c r="DU53" s="245" t="str">
        <f t="shared" si="133"/>
        <v/>
      </c>
      <c r="DV53" s="245" t="str">
        <f t="shared" si="133"/>
        <v/>
      </c>
      <c r="DW53" s="204"/>
      <c r="DX53" s="204"/>
      <c r="DZ53" s="228">
        <f t="shared" si="121"/>
        <v>46</v>
      </c>
      <c r="EA53" s="231">
        <f t="shared" si="110"/>
        <v>0</v>
      </c>
      <c r="EB53" s="232">
        <f t="shared" si="123"/>
        <v>0</v>
      </c>
      <c r="EC53" s="232">
        <f t="shared" si="123"/>
        <v>0</v>
      </c>
      <c r="ED53" s="232">
        <f t="shared" si="123"/>
        <v>0</v>
      </c>
      <c r="EE53" s="232">
        <f t="shared" si="123"/>
        <v>0</v>
      </c>
      <c r="EF53" s="232">
        <f t="shared" si="111"/>
        <v>0</v>
      </c>
      <c r="EG53" s="232">
        <f t="shared" si="112"/>
        <v>0</v>
      </c>
      <c r="EH53" s="228"/>
      <c r="EI53" s="228"/>
      <c r="EJ53" s="228"/>
      <c r="EK53" s="230"/>
      <c r="EL53" s="228">
        <f t="shared" si="122"/>
        <v>46</v>
      </c>
      <c r="EM53" s="231">
        <f t="shared" si="113"/>
        <v>0</v>
      </c>
      <c r="EN53" s="232">
        <f>IFERROR(INDEX(RTO1CF,$EL53,'ANVA-MDS'!EB$7),0)</f>
        <v>0</v>
      </c>
      <c r="EO53" s="232">
        <f>IFERROR(INDEX(RTO1CF,$EL53,'ANVA-MDS'!EC$7),0)</f>
        <v>0</v>
      </c>
      <c r="EP53" s="232">
        <f>IFERROR(INDEX(RTO1CF,$EL53,'ANVA-MDS'!ED$7),0)</f>
        <v>0</v>
      </c>
      <c r="EQ53" s="232">
        <f>IFERROR(INDEX(RTO1CF,$EL53,'ANVA-MDS'!EE$7),0)</f>
        <v>0</v>
      </c>
      <c r="ER53" s="232">
        <f t="shared" si="114"/>
        <v>0</v>
      </c>
      <c r="ES53" s="232">
        <f t="shared" si="115"/>
        <v>0</v>
      </c>
      <c r="ET53" s="228"/>
      <c r="EU53" s="228"/>
      <c r="EV53" s="228"/>
      <c r="EW53" s="230"/>
      <c r="EX53" s="232">
        <f t="shared" si="116"/>
        <v>0</v>
      </c>
      <c r="EY53" s="230"/>
      <c r="EZ53" s="230"/>
    </row>
    <row r="54" spans="1:156" ht="12.75" customHeight="1" x14ac:dyDescent="0.25">
      <c r="J54" s="100">
        <v>46</v>
      </c>
      <c r="K54" s="246">
        <f t="shared" si="117"/>
        <v>0</v>
      </c>
      <c r="L54" s="247">
        <f t="shared" si="118"/>
        <v>4.0000000000000003E-5</v>
      </c>
      <c r="M54" s="269" t="str">
        <f t="shared" si="124"/>
        <v>ns</v>
      </c>
      <c r="N54" s="269" t="str">
        <f t="shared" si="124"/>
        <v>ns</v>
      </c>
      <c r="O54" s="269" t="str">
        <f t="shared" si="124"/>
        <v>ns</v>
      </c>
      <c r="P54" s="269" t="str">
        <f t="shared" si="124"/>
        <v>ns</v>
      </c>
      <c r="Q54" s="269" t="str">
        <f t="shared" si="124"/>
        <v>ns</v>
      </c>
      <c r="R54" s="269" t="str">
        <f t="shared" si="124"/>
        <v>ns</v>
      </c>
      <c r="S54" s="269" t="str">
        <f t="shared" si="124"/>
        <v>ns</v>
      </c>
      <c r="T54" s="269" t="str">
        <f t="shared" si="124"/>
        <v>ns</v>
      </c>
      <c r="U54" s="269" t="str">
        <f t="shared" si="124"/>
        <v>ns</v>
      </c>
      <c r="V54" s="269" t="str">
        <f t="shared" si="124"/>
        <v>ns</v>
      </c>
      <c r="W54" s="269" t="str">
        <f t="shared" si="125"/>
        <v>ns</v>
      </c>
      <c r="X54" s="269" t="str">
        <f t="shared" si="125"/>
        <v>ns</v>
      </c>
      <c r="Y54" s="269" t="str">
        <f t="shared" si="125"/>
        <v>ns</v>
      </c>
      <c r="Z54" s="269" t="str">
        <f t="shared" si="125"/>
        <v>ns</v>
      </c>
      <c r="AA54" s="269" t="str">
        <f t="shared" si="125"/>
        <v>ns</v>
      </c>
      <c r="AB54" s="269" t="str">
        <f t="shared" si="125"/>
        <v>ns</v>
      </c>
      <c r="AC54" s="269" t="str">
        <f t="shared" si="125"/>
        <v>ns</v>
      </c>
      <c r="AD54" s="269" t="str">
        <f t="shared" si="125"/>
        <v>ns</v>
      </c>
      <c r="AE54" s="269" t="str">
        <f t="shared" si="125"/>
        <v>ns</v>
      </c>
      <c r="AF54" s="269" t="str">
        <f t="shared" si="125"/>
        <v>ns</v>
      </c>
      <c r="AG54" s="269" t="str">
        <f t="shared" si="126"/>
        <v>ns</v>
      </c>
      <c r="AH54" s="269" t="str">
        <f t="shared" si="126"/>
        <v>ns</v>
      </c>
      <c r="AI54" s="269" t="str">
        <f t="shared" si="126"/>
        <v>ns</v>
      </c>
      <c r="AJ54" s="269" t="str">
        <f t="shared" si="126"/>
        <v>ns</v>
      </c>
      <c r="AK54" s="269" t="str">
        <f t="shared" si="126"/>
        <v>ns</v>
      </c>
      <c r="AL54" s="269" t="str">
        <f t="shared" si="126"/>
        <v>ns</v>
      </c>
      <c r="AM54" s="269" t="str">
        <f t="shared" si="126"/>
        <v>ns</v>
      </c>
      <c r="AN54" s="269" t="str">
        <f t="shared" si="126"/>
        <v>ns</v>
      </c>
      <c r="AO54" s="269" t="str">
        <f t="shared" si="126"/>
        <v>ns</v>
      </c>
      <c r="AP54" s="269" t="str">
        <f t="shared" si="126"/>
        <v>ns</v>
      </c>
      <c r="AQ54" s="269" t="str">
        <f t="shared" si="127"/>
        <v>ns</v>
      </c>
      <c r="AR54" s="269" t="str">
        <f t="shared" si="127"/>
        <v>ns</v>
      </c>
      <c r="AS54" s="269" t="str">
        <f t="shared" si="127"/>
        <v>ns</v>
      </c>
      <c r="AT54" s="269" t="str">
        <f t="shared" si="127"/>
        <v>ns</v>
      </c>
      <c r="AU54" s="269" t="str">
        <f t="shared" si="127"/>
        <v>ns</v>
      </c>
      <c r="AV54" s="269" t="str">
        <f t="shared" si="127"/>
        <v>ns</v>
      </c>
      <c r="AW54" s="269" t="str">
        <f t="shared" si="127"/>
        <v>ns</v>
      </c>
      <c r="AX54" s="269" t="str">
        <f t="shared" si="127"/>
        <v>ns</v>
      </c>
      <c r="AY54" s="269" t="str">
        <f t="shared" si="127"/>
        <v>ns</v>
      </c>
      <c r="AZ54" s="269" t="str">
        <f t="shared" si="127"/>
        <v>ns</v>
      </c>
      <c r="BA54" s="269" t="str">
        <f t="shared" si="128"/>
        <v>ns</v>
      </c>
      <c r="BB54" s="269" t="str">
        <f t="shared" si="128"/>
        <v>ns</v>
      </c>
      <c r="BC54" s="269" t="str">
        <f t="shared" si="128"/>
        <v>ns</v>
      </c>
      <c r="BD54" s="269" t="str">
        <f t="shared" si="128"/>
        <v>ns</v>
      </c>
      <c r="BE54" s="269" t="str">
        <f t="shared" si="128"/>
        <v>ns</v>
      </c>
      <c r="BF54" s="269" t="str">
        <f t="shared" si="128"/>
        <v>ns</v>
      </c>
      <c r="BG54" s="269" t="str">
        <f t="shared" si="128"/>
        <v/>
      </c>
      <c r="BH54" s="269" t="str">
        <f t="shared" si="128"/>
        <v/>
      </c>
      <c r="BI54" s="269" t="str">
        <f t="shared" si="128"/>
        <v/>
      </c>
      <c r="BJ54" s="269" t="str">
        <f t="shared" si="128"/>
        <v/>
      </c>
      <c r="BS54" s="49"/>
      <c r="BT54" s="49"/>
      <c r="BV54" s="100">
        <v>46</v>
      </c>
      <c r="BW54" s="246">
        <f t="shared" si="119"/>
        <v>0</v>
      </c>
      <c r="BX54" s="247">
        <f t="shared" si="120"/>
        <v>4.0000000000000003E-5</v>
      </c>
      <c r="BY54" s="245" t="str">
        <f t="shared" si="129"/>
        <v>ns</v>
      </c>
      <c r="BZ54" s="245" t="str">
        <f t="shared" si="129"/>
        <v>ns</v>
      </c>
      <c r="CA54" s="245" t="str">
        <f t="shared" si="129"/>
        <v>ns</v>
      </c>
      <c r="CB54" s="245" t="str">
        <f t="shared" si="129"/>
        <v>ns</v>
      </c>
      <c r="CC54" s="245" t="str">
        <f t="shared" si="129"/>
        <v>ns</v>
      </c>
      <c r="CD54" s="245" t="str">
        <f t="shared" si="129"/>
        <v>ns</v>
      </c>
      <c r="CE54" s="245" t="str">
        <f t="shared" si="129"/>
        <v>ns</v>
      </c>
      <c r="CF54" s="245" t="str">
        <f t="shared" si="129"/>
        <v>ns</v>
      </c>
      <c r="CG54" s="245" t="str">
        <f t="shared" si="129"/>
        <v>ns</v>
      </c>
      <c r="CH54" s="245" t="str">
        <f t="shared" si="129"/>
        <v>ns</v>
      </c>
      <c r="CI54" s="245" t="str">
        <f t="shared" si="130"/>
        <v>ns</v>
      </c>
      <c r="CJ54" s="245" t="str">
        <f t="shared" si="130"/>
        <v>ns</v>
      </c>
      <c r="CK54" s="245" t="str">
        <f t="shared" si="130"/>
        <v>ns</v>
      </c>
      <c r="CL54" s="245" t="str">
        <f t="shared" si="130"/>
        <v>ns</v>
      </c>
      <c r="CM54" s="245" t="str">
        <f t="shared" si="130"/>
        <v>ns</v>
      </c>
      <c r="CN54" s="245" t="str">
        <f t="shared" si="130"/>
        <v>ns</v>
      </c>
      <c r="CO54" s="245" t="str">
        <f t="shared" si="130"/>
        <v>ns</v>
      </c>
      <c r="CP54" s="245" t="str">
        <f t="shared" si="130"/>
        <v>ns</v>
      </c>
      <c r="CQ54" s="245" t="str">
        <f t="shared" si="130"/>
        <v>ns</v>
      </c>
      <c r="CR54" s="245" t="str">
        <f t="shared" si="130"/>
        <v>ns</v>
      </c>
      <c r="CS54" s="245" t="str">
        <f t="shared" si="131"/>
        <v>ns</v>
      </c>
      <c r="CT54" s="245" t="str">
        <f t="shared" si="131"/>
        <v>ns</v>
      </c>
      <c r="CU54" s="245" t="str">
        <f t="shared" si="131"/>
        <v>ns</v>
      </c>
      <c r="CV54" s="245" t="str">
        <f t="shared" si="131"/>
        <v>ns</v>
      </c>
      <c r="CW54" s="245" t="str">
        <f t="shared" si="131"/>
        <v>ns</v>
      </c>
      <c r="CX54" s="245" t="str">
        <f t="shared" si="131"/>
        <v>ns</v>
      </c>
      <c r="CY54" s="245" t="str">
        <f t="shared" si="131"/>
        <v>ns</v>
      </c>
      <c r="CZ54" s="245" t="str">
        <f t="shared" si="131"/>
        <v>ns</v>
      </c>
      <c r="DA54" s="245" t="str">
        <f t="shared" si="131"/>
        <v>ns</v>
      </c>
      <c r="DB54" s="245" t="str">
        <f t="shared" si="131"/>
        <v>ns</v>
      </c>
      <c r="DC54" s="245" t="str">
        <f t="shared" si="132"/>
        <v>ns</v>
      </c>
      <c r="DD54" s="245" t="str">
        <f t="shared" si="132"/>
        <v>ns</v>
      </c>
      <c r="DE54" s="245" t="str">
        <f t="shared" si="132"/>
        <v>ns</v>
      </c>
      <c r="DF54" s="245" t="str">
        <f t="shared" si="132"/>
        <v>ns</v>
      </c>
      <c r="DG54" s="245" t="str">
        <f t="shared" si="132"/>
        <v>ns</v>
      </c>
      <c r="DH54" s="245" t="str">
        <f t="shared" si="132"/>
        <v>ns</v>
      </c>
      <c r="DI54" s="245" t="str">
        <f t="shared" si="132"/>
        <v>ns</v>
      </c>
      <c r="DJ54" s="245" t="str">
        <f t="shared" si="132"/>
        <v>ns</v>
      </c>
      <c r="DK54" s="245" t="str">
        <f t="shared" si="132"/>
        <v>ns</v>
      </c>
      <c r="DL54" s="245" t="str">
        <f t="shared" si="132"/>
        <v>ns</v>
      </c>
      <c r="DM54" s="245" t="str">
        <f t="shared" si="133"/>
        <v>ns</v>
      </c>
      <c r="DN54" s="245" t="str">
        <f t="shared" si="133"/>
        <v>ns</v>
      </c>
      <c r="DO54" s="245" t="str">
        <f t="shared" si="133"/>
        <v>ns</v>
      </c>
      <c r="DP54" s="245" t="str">
        <f t="shared" si="133"/>
        <v>ns</v>
      </c>
      <c r="DQ54" s="245" t="str">
        <f t="shared" si="133"/>
        <v>ns</v>
      </c>
      <c r="DR54" s="245" t="str">
        <f t="shared" si="133"/>
        <v>ns</v>
      </c>
      <c r="DS54" s="245" t="str">
        <f t="shared" si="133"/>
        <v/>
      </c>
      <c r="DT54" s="245" t="str">
        <f t="shared" si="133"/>
        <v/>
      </c>
      <c r="DU54" s="245" t="str">
        <f t="shared" si="133"/>
        <v/>
      </c>
      <c r="DV54" s="245" t="str">
        <f t="shared" si="133"/>
        <v/>
      </c>
      <c r="DW54" s="204"/>
      <c r="DX54" s="204"/>
      <c r="DZ54" s="228">
        <f t="shared" si="121"/>
        <v>47</v>
      </c>
      <c r="EA54" s="231">
        <f t="shared" si="110"/>
        <v>0</v>
      </c>
      <c r="EB54" s="232">
        <f t="shared" si="123"/>
        <v>0</v>
      </c>
      <c r="EC54" s="232">
        <f t="shared" si="123"/>
        <v>0</v>
      </c>
      <c r="ED54" s="232">
        <f t="shared" si="123"/>
        <v>0</v>
      </c>
      <c r="EE54" s="232">
        <f t="shared" si="123"/>
        <v>0</v>
      </c>
      <c r="EF54" s="232">
        <f t="shared" si="111"/>
        <v>0</v>
      </c>
      <c r="EG54" s="232">
        <f t="shared" si="112"/>
        <v>0</v>
      </c>
      <c r="EH54" s="228"/>
      <c r="EI54" s="228"/>
      <c r="EJ54" s="228"/>
      <c r="EK54" s="230"/>
      <c r="EL54" s="228">
        <f t="shared" si="122"/>
        <v>47</v>
      </c>
      <c r="EM54" s="231">
        <f t="shared" si="113"/>
        <v>0</v>
      </c>
      <c r="EN54" s="232">
        <f>IFERROR(INDEX(RTO1CF,$EL54,'ANVA-MDS'!EB$7),0)</f>
        <v>0</v>
      </c>
      <c r="EO54" s="232">
        <f>IFERROR(INDEX(RTO1CF,$EL54,'ANVA-MDS'!EC$7),0)</f>
        <v>0</v>
      </c>
      <c r="EP54" s="232">
        <f>IFERROR(INDEX(RTO1CF,$EL54,'ANVA-MDS'!ED$7),0)</f>
        <v>0</v>
      </c>
      <c r="EQ54" s="232">
        <f>IFERROR(INDEX(RTO1CF,$EL54,'ANVA-MDS'!EE$7),0)</f>
        <v>0</v>
      </c>
      <c r="ER54" s="232">
        <f t="shared" si="114"/>
        <v>0</v>
      </c>
      <c r="ES54" s="232">
        <f t="shared" si="115"/>
        <v>0</v>
      </c>
      <c r="ET54" s="228"/>
      <c r="EU54" s="228"/>
      <c r="EV54" s="228"/>
      <c r="EW54" s="230"/>
      <c r="EX54" s="232">
        <f t="shared" si="116"/>
        <v>0</v>
      </c>
      <c r="EY54" s="230"/>
      <c r="EZ54" s="230"/>
    </row>
    <row r="55" spans="1:156" ht="12.75" customHeight="1" x14ac:dyDescent="0.25">
      <c r="J55" s="100">
        <v>47</v>
      </c>
      <c r="K55" s="246">
        <f t="shared" si="117"/>
        <v>0</v>
      </c>
      <c r="L55" s="247">
        <f t="shared" si="118"/>
        <v>3.0000000000000004E-5</v>
      </c>
      <c r="M55" s="269" t="str">
        <f t="shared" si="124"/>
        <v>ns</v>
      </c>
      <c r="N55" s="269" t="str">
        <f t="shared" si="124"/>
        <v>ns</v>
      </c>
      <c r="O55" s="269" t="str">
        <f t="shared" si="124"/>
        <v>ns</v>
      </c>
      <c r="P55" s="269" t="str">
        <f t="shared" si="124"/>
        <v>ns</v>
      </c>
      <c r="Q55" s="269" t="str">
        <f t="shared" si="124"/>
        <v>ns</v>
      </c>
      <c r="R55" s="269" t="str">
        <f t="shared" si="124"/>
        <v>ns</v>
      </c>
      <c r="S55" s="269" t="str">
        <f t="shared" si="124"/>
        <v>ns</v>
      </c>
      <c r="T55" s="269" t="str">
        <f t="shared" si="124"/>
        <v>ns</v>
      </c>
      <c r="U55" s="269" t="str">
        <f t="shared" si="124"/>
        <v>ns</v>
      </c>
      <c r="V55" s="269" t="str">
        <f t="shared" si="124"/>
        <v>ns</v>
      </c>
      <c r="W55" s="269" t="str">
        <f t="shared" si="125"/>
        <v>ns</v>
      </c>
      <c r="X55" s="269" t="str">
        <f t="shared" si="125"/>
        <v>ns</v>
      </c>
      <c r="Y55" s="269" t="str">
        <f t="shared" si="125"/>
        <v>ns</v>
      </c>
      <c r="Z55" s="269" t="str">
        <f t="shared" si="125"/>
        <v>ns</v>
      </c>
      <c r="AA55" s="269" t="str">
        <f t="shared" si="125"/>
        <v>ns</v>
      </c>
      <c r="AB55" s="269" t="str">
        <f t="shared" si="125"/>
        <v>ns</v>
      </c>
      <c r="AC55" s="269" t="str">
        <f t="shared" si="125"/>
        <v>ns</v>
      </c>
      <c r="AD55" s="269" t="str">
        <f t="shared" si="125"/>
        <v>ns</v>
      </c>
      <c r="AE55" s="269" t="str">
        <f t="shared" si="125"/>
        <v>ns</v>
      </c>
      <c r="AF55" s="269" t="str">
        <f t="shared" si="125"/>
        <v>ns</v>
      </c>
      <c r="AG55" s="269" t="str">
        <f t="shared" si="126"/>
        <v>ns</v>
      </c>
      <c r="AH55" s="269" t="str">
        <f t="shared" si="126"/>
        <v>ns</v>
      </c>
      <c r="AI55" s="269" t="str">
        <f t="shared" si="126"/>
        <v>ns</v>
      </c>
      <c r="AJ55" s="269" t="str">
        <f t="shared" si="126"/>
        <v>ns</v>
      </c>
      <c r="AK55" s="269" t="str">
        <f t="shared" si="126"/>
        <v>ns</v>
      </c>
      <c r="AL55" s="269" t="str">
        <f t="shared" si="126"/>
        <v>ns</v>
      </c>
      <c r="AM55" s="269" t="str">
        <f t="shared" si="126"/>
        <v>ns</v>
      </c>
      <c r="AN55" s="269" t="str">
        <f t="shared" si="126"/>
        <v>ns</v>
      </c>
      <c r="AO55" s="269" t="str">
        <f t="shared" si="126"/>
        <v>ns</v>
      </c>
      <c r="AP55" s="269" t="str">
        <f t="shared" si="126"/>
        <v>ns</v>
      </c>
      <c r="AQ55" s="269" t="str">
        <f t="shared" si="127"/>
        <v>ns</v>
      </c>
      <c r="AR55" s="269" t="str">
        <f t="shared" si="127"/>
        <v>ns</v>
      </c>
      <c r="AS55" s="269" t="str">
        <f t="shared" si="127"/>
        <v>ns</v>
      </c>
      <c r="AT55" s="269" t="str">
        <f t="shared" si="127"/>
        <v>ns</v>
      </c>
      <c r="AU55" s="269" t="str">
        <f t="shared" si="127"/>
        <v>ns</v>
      </c>
      <c r="AV55" s="269" t="str">
        <f t="shared" si="127"/>
        <v>ns</v>
      </c>
      <c r="AW55" s="269" t="str">
        <f t="shared" si="127"/>
        <v>ns</v>
      </c>
      <c r="AX55" s="269" t="str">
        <f t="shared" si="127"/>
        <v>ns</v>
      </c>
      <c r="AY55" s="269" t="str">
        <f t="shared" si="127"/>
        <v>ns</v>
      </c>
      <c r="AZ55" s="269" t="str">
        <f t="shared" si="127"/>
        <v>ns</v>
      </c>
      <c r="BA55" s="269" t="str">
        <f t="shared" si="128"/>
        <v>ns</v>
      </c>
      <c r="BB55" s="269" t="str">
        <f t="shared" si="128"/>
        <v>ns</v>
      </c>
      <c r="BC55" s="269" t="str">
        <f t="shared" si="128"/>
        <v>ns</v>
      </c>
      <c r="BD55" s="269" t="str">
        <f t="shared" si="128"/>
        <v>ns</v>
      </c>
      <c r="BE55" s="269" t="str">
        <f t="shared" si="128"/>
        <v>ns</v>
      </c>
      <c r="BF55" s="269" t="str">
        <f t="shared" si="128"/>
        <v>ns</v>
      </c>
      <c r="BG55" s="269" t="str">
        <f t="shared" si="128"/>
        <v>ns</v>
      </c>
      <c r="BH55" s="269" t="str">
        <f t="shared" si="128"/>
        <v/>
      </c>
      <c r="BI55" s="269" t="str">
        <f t="shared" si="128"/>
        <v/>
      </c>
      <c r="BJ55" s="269" t="str">
        <f t="shared" si="128"/>
        <v/>
      </c>
      <c r="BS55" s="49"/>
      <c r="BT55" s="49"/>
      <c r="BV55" s="100">
        <v>47</v>
      </c>
      <c r="BW55" s="246">
        <f t="shared" si="119"/>
        <v>0</v>
      </c>
      <c r="BX55" s="247">
        <f t="shared" si="120"/>
        <v>3.0000000000000004E-5</v>
      </c>
      <c r="BY55" s="245" t="str">
        <f t="shared" si="129"/>
        <v>ns</v>
      </c>
      <c r="BZ55" s="245" t="str">
        <f t="shared" si="129"/>
        <v>ns</v>
      </c>
      <c r="CA55" s="245" t="str">
        <f t="shared" si="129"/>
        <v>ns</v>
      </c>
      <c r="CB55" s="245" t="str">
        <f t="shared" si="129"/>
        <v>ns</v>
      </c>
      <c r="CC55" s="245" t="str">
        <f t="shared" si="129"/>
        <v>ns</v>
      </c>
      <c r="CD55" s="245" t="str">
        <f t="shared" si="129"/>
        <v>ns</v>
      </c>
      <c r="CE55" s="245" t="str">
        <f t="shared" si="129"/>
        <v>ns</v>
      </c>
      <c r="CF55" s="245" t="str">
        <f t="shared" si="129"/>
        <v>ns</v>
      </c>
      <c r="CG55" s="245" t="str">
        <f t="shared" si="129"/>
        <v>ns</v>
      </c>
      <c r="CH55" s="245" t="str">
        <f t="shared" si="129"/>
        <v>ns</v>
      </c>
      <c r="CI55" s="245" t="str">
        <f t="shared" si="130"/>
        <v>ns</v>
      </c>
      <c r="CJ55" s="245" t="str">
        <f t="shared" si="130"/>
        <v>ns</v>
      </c>
      <c r="CK55" s="245" t="str">
        <f t="shared" si="130"/>
        <v>ns</v>
      </c>
      <c r="CL55" s="245" t="str">
        <f t="shared" si="130"/>
        <v>ns</v>
      </c>
      <c r="CM55" s="245" t="str">
        <f t="shared" si="130"/>
        <v>ns</v>
      </c>
      <c r="CN55" s="245" t="str">
        <f t="shared" si="130"/>
        <v>ns</v>
      </c>
      <c r="CO55" s="245" t="str">
        <f t="shared" si="130"/>
        <v>ns</v>
      </c>
      <c r="CP55" s="245" t="str">
        <f t="shared" si="130"/>
        <v>ns</v>
      </c>
      <c r="CQ55" s="245" t="str">
        <f t="shared" si="130"/>
        <v>ns</v>
      </c>
      <c r="CR55" s="245" t="str">
        <f t="shared" si="130"/>
        <v>ns</v>
      </c>
      <c r="CS55" s="245" t="str">
        <f t="shared" si="131"/>
        <v>ns</v>
      </c>
      <c r="CT55" s="245" t="str">
        <f t="shared" si="131"/>
        <v>ns</v>
      </c>
      <c r="CU55" s="245" t="str">
        <f t="shared" si="131"/>
        <v>ns</v>
      </c>
      <c r="CV55" s="245" t="str">
        <f t="shared" si="131"/>
        <v>ns</v>
      </c>
      <c r="CW55" s="245" t="str">
        <f t="shared" si="131"/>
        <v>ns</v>
      </c>
      <c r="CX55" s="245" t="str">
        <f t="shared" si="131"/>
        <v>ns</v>
      </c>
      <c r="CY55" s="245" t="str">
        <f t="shared" si="131"/>
        <v>ns</v>
      </c>
      <c r="CZ55" s="245" t="str">
        <f t="shared" si="131"/>
        <v>ns</v>
      </c>
      <c r="DA55" s="245" t="str">
        <f t="shared" si="131"/>
        <v>ns</v>
      </c>
      <c r="DB55" s="245" t="str">
        <f t="shared" si="131"/>
        <v>ns</v>
      </c>
      <c r="DC55" s="245" t="str">
        <f t="shared" si="132"/>
        <v>ns</v>
      </c>
      <c r="DD55" s="245" t="str">
        <f t="shared" si="132"/>
        <v>ns</v>
      </c>
      <c r="DE55" s="245" t="str">
        <f t="shared" si="132"/>
        <v>ns</v>
      </c>
      <c r="DF55" s="245" t="str">
        <f t="shared" si="132"/>
        <v>ns</v>
      </c>
      <c r="DG55" s="245" t="str">
        <f t="shared" si="132"/>
        <v>ns</v>
      </c>
      <c r="DH55" s="245" t="str">
        <f t="shared" si="132"/>
        <v>ns</v>
      </c>
      <c r="DI55" s="245" t="str">
        <f t="shared" si="132"/>
        <v>ns</v>
      </c>
      <c r="DJ55" s="245" t="str">
        <f t="shared" si="132"/>
        <v>ns</v>
      </c>
      <c r="DK55" s="245" t="str">
        <f t="shared" si="132"/>
        <v>ns</v>
      </c>
      <c r="DL55" s="245" t="str">
        <f t="shared" si="132"/>
        <v>ns</v>
      </c>
      <c r="DM55" s="245" t="str">
        <f t="shared" si="133"/>
        <v>ns</v>
      </c>
      <c r="DN55" s="245" t="str">
        <f t="shared" si="133"/>
        <v>ns</v>
      </c>
      <c r="DO55" s="245" t="str">
        <f t="shared" si="133"/>
        <v>ns</v>
      </c>
      <c r="DP55" s="245" t="str">
        <f t="shared" si="133"/>
        <v>ns</v>
      </c>
      <c r="DQ55" s="245" t="str">
        <f t="shared" si="133"/>
        <v>ns</v>
      </c>
      <c r="DR55" s="245" t="str">
        <f t="shared" si="133"/>
        <v>ns</v>
      </c>
      <c r="DS55" s="245" t="str">
        <f t="shared" si="133"/>
        <v>ns</v>
      </c>
      <c r="DT55" s="245" t="str">
        <f t="shared" si="133"/>
        <v/>
      </c>
      <c r="DU55" s="245" t="str">
        <f t="shared" si="133"/>
        <v/>
      </c>
      <c r="DV55" s="245" t="str">
        <f t="shared" si="133"/>
        <v/>
      </c>
      <c r="DW55" s="204"/>
      <c r="DX55" s="204"/>
      <c r="DZ55" s="228">
        <f t="shared" si="121"/>
        <v>48</v>
      </c>
      <c r="EA55" s="231">
        <f t="shared" si="110"/>
        <v>0</v>
      </c>
      <c r="EB55" s="232">
        <f t="shared" si="123"/>
        <v>0</v>
      </c>
      <c r="EC55" s="232">
        <f t="shared" si="123"/>
        <v>0</v>
      </c>
      <c r="ED55" s="232">
        <f t="shared" si="123"/>
        <v>0</v>
      </c>
      <c r="EE55" s="232">
        <f t="shared" si="123"/>
        <v>0</v>
      </c>
      <c r="EF55" s="232">
        <f t="shared" si="111"/>
        <v>0</v>
      </c>
      <c r="EG55" s="232">
        <f t="shared" si="112"/>
        <v>0</v>
      </c>
      <c r="EH55" s="228"/>
      <c r="EI55" s="228"/>
      <c r="EJ55" s="228"/>
      <c r="EK55" s="230"/>
      <c r="EL55" s="228">
        <f t="shared" si="122"/>
        <v>48</v>
      </c>
      <c r="EM55" s="231">
        <f t="shared" si="113"/>
        <v>0</v>
      </c>
      <c r="EN55" s="232">
        <f>IFERROR(INDEX(RTO1CF,$EL55,'ANVA-MDS'!EB$7),0)</f>
        <v>0</v>
      </c>
      <c r="EO55" s="232">
        <f>IFERROR(INDEX(RTO1CF,$EL55,'ANVA-MDS'!EC$7),0)</f>
        <v>0</v>
      </c>
      <c r="EP55" s="232">
        <f>IFERROR(INDEX(RTO1CF,$EL55,'ANVA-MDS'!ED$7),0)</f>
        <v>0</v>
      </c>
      <c r="EQ55" s="232">
        <f>IFERROR(INDEX(RTO1CF,$EL55,'ANVA-MDS'!EE$7),0)</f>
        <v>0</v>
      </c>
      <c r="ER55" s="232">
        <f t="shared" si="114"/>
        <v>0</v>
      </c>
      <c r="ES55" s="232">
        <f t="shared" si="115"/>
        <v>0</v>
      </c>
      <c r="ET55" s="228"/>
      <c r="EU55" s="228"/>
      <c r="EV55" s="228"/>
      <c r="EW55" s="230"/>
      <c r="EX55" s="232">
        <f t="shared" si="116"/>
        <v>0</v>
      </c>
      <c r="EY55" s="230"/>
      <c r="EZ55" s="230"/>
    </row>
    <row r="56" spans="1:156" ht="12.75" customHeight="1" x14ac:dyDescent="0.25">
      <c r="J56" s="100">
        <v>48</v>
      </c>
      <c r="K56" s="246">
        <f t="shared" si="117"/>
        <v>0</v>
      </c>
      <c r="L56" s="247">
        <f t="shared" si="118"/>
        <v>2.0000000000000002E-5</v>
      </c>
      <c r="M56" s="269" t="str">
        <f t="shared" si="124"/>
        <v>ns</v>
      </c>
      <c r="N56" s="269" t="str">
        <f t="shared" si="124"/>
        <v>ns</v>
      </c>
      <c r="O56" s="269" t="str">
        <f t="shared" si="124"/>
        <v>ns</v>
      </c>
      <c r="P56" s="269" t="str">
        <f t="shared" si="124"/>
        <v>ns</v>
      </c>
      <c r="Q56" s="269" t="str">
        <f t="shared" si="124"/>
        <v>ns</v>
      </c>
      <c r="R56" s="269" t="str">
        <f t="shared" si="124"/>
        <v>ns</v>
      </c>
      <c r="S56" s="269" t="str">
        <f t="shared" si="124"/>
        <v>ns</v>
      </c>
      <c r="T56" s="269" t="str">
        <f t="shared" si="124"/>
        <v>ns</v>
      </c>
      <c r="U56" s="269" t="str">
        <f t="shared" si="124"/>
        <v>ns</v>
      </c>
      <c r="V56" s="269" t="str">
        <f t="shared" si="124"/>
        <v>ns</v>
      </c>
      <c r="W56" s="269" t="str">
        <f t="shared" si="125"/>
        <v>ns</v>
      </c>
      <c r="X56" s="269" t="str">
        <f t="shared" si="125"/>
        <v>ns</v>
      </c>
      <c r="Y56" s="269" t="str">
        <f t="shared" si="125"/>
        <v>ns</v>
      </c>
      <c r="Z56" s="269" t="str">
        <f t="shared" si="125"/>
        <v>ns</v>
      </c>
      <c r="AA56" s="269" t="str">
        <f t="shared" si="125"/>
        <v>ns</v>
      </c>
      <c r="AB56" s="269" t="str">
        <f t="shared" si="125"/>
        <v>ns</v>
      </c>
      <c r="AC56" s="269" t="str">
        <f t="shared" si="125"/>
        <v>ns</v>
      </c>
      <c r="AD56" s="269" t="str">
        <f t="shared" si="125"/>
        <v>ns</v>
      </c>
      <c r="AE56" s="269" t="str">
        <f t="shared" si="125"/>
        <v>ns</v>
      </c>
      <c r="AF56" s="269" t="str">
        <f t="shared" si="125"/>
        <v>ns</v>
      </c>
      <c r="AG56" s="269" t="str">
        <f t="shared" si="126"/>
        <v>ns</v>
      </c>
      <c r="AH56" s="269" t="str">
        <f t="shared" si="126"/>
        <v>ns</v>
      </c>
      <c r="AI56" s="269" t="str">
        <f t="shared" si="126"/>
        <v>ns</v>
      </c>
      <c r="AJ56" s="269" t="str">
        <f t="shared" si="126"/>
        <v>ns</v>
      </c>
      <c r="AK56" s="269" t="str">
        <f t="shared" si="126"/>
        <v>ns</v>
      </c>
      <c r="AL56" s="269" t="str">
        <f t="shared" si="126"/>
        <v>ns</v>
      </c>
      <c r="AM56" s="269" t="str">
        <f t="shared" si="126"/>
        <v>ns</v>
      </c>
      <c r="AN56" s="269" t="str">
        <f t="shared" si="126"/>
        <v>ns</v>
      </c>
      <c r="AO56" s="269" t="str">
        <f t="shared" si="126"/>
        <v>ns</v>
      </c>
      <c r="AP56" s="269" t="str">
        <f t="shared" si="126"/>
        <v>ns</v>
      </c>
      <c r="AQ56" s="269" t="str">
        <f t="shared" si="127"/>
        <v>ns</v>
      </c>
      <c r="AR56" s="269" t="str">
        <f t="shared" si="127"/>
        <v>ns</v>
      </c>
      <c r="AS56" s="269" t="str">
        <f t="shared" si="127"/>
        <v>ns</v>
      </c>
      <c r="AT56" s="269" t="str">
        <f t="shared" si="127"/>
        <v>ns</v>
      </c>
      <c r="AU56" s="269" t="str">
        <f t="shared" si="127"/>
        <v>ns</v>
      </c>
      <c r="AV56" s="269" t="str">
        <f t="shared" si="127"/>
        <v>ns</v>
      </c>
      <c r="AW56" s="269" t="str">
        <f t="shared" si="127"/>
        <v>ns</v>
      </c>
      <c r="AX56" s="269" t="str">
        <f t="shared" si="127"/>
        <v>ns</v>
      </c>
      <c r="AY56" s="269" t="str">
        <f t="shared" si="127"/>
        <v>ns</v>
      </c>
      <c r="AZ56" s="269" t="str">
        <f t="shared" si="127"/>
        <v>ns</v>
      </c>
      <c r="BA56" s="269" t="str">
        <f t="shared" si="128"/>
        <v>ns</v>
      </c>
      <c r="BB56" s="269" t="str">
        <f t="shared" si="128"/>
        <v>ns</v>
      </c>
      <c r="BC56" s="269" t="str">
        <f t="shared" si="128"/>
        <v>ns</v>
      </c>
      <c r="BD56" s="269" t="str">
        <f t="shared" si="128"/>
        <v>ns</v>
      </c>
      <c r="BE56" s="269" t="str">
        <f t="shared" si="128"/>
        <v>ns</v>
      </c>
      <c r="BF56" s="269" t="str">
        <f t="shared" si="128"/>
        <v>ns</v>
      </c>
      <c r="BG56" s="269" t="str">
        <f t="shared" si="128"/>
        <v>ns</v>
      </c>
      <c r="BH56" s="269" t="str">
        <f t="shared" si="128"/>
        <v>ns</v>
      </c>
      <c r="BI56" s="269" t="str">
        <f t="shared" si="128"/>
        <v/>
      </c>
      <c r="BJ56" s="269" t="str">
        <f t="shared" si="128"/>
        <v/>
      </c>
      <c r="BS56" s="49"/>
      <c r="BT56" s="49"/>
      <c r="BV56" s="100">
        <v>48</v>
      </c>
      <c r="BW56" s="246">
        <f t="shared" si="119"/>
        <v>0</v>
      </c>
      <c r="BX56" s="247">
        <f t="shared" si="120"/>
        <v>2.0000000000000002E-5</v>
      </c>
      <c r="BY56" s="245" t="str">
        <f t="shared" si="129"/>
        <v>ns</v>
      </c>
      <c r="BZ56" s="245" t="str">
        <f t="shared" si="129"/>
        <v>ns</v>
      </c>
      <c r="CA56" s="245" t="str">
        <f t="shared" si="129"/>
        <v>ns</v>
      </c>
      <c r="CB56" s="245" t="str">
        <f t="shared" si="129"/>
        <v>ns</v>
      </c>
      <c r="CC56" s="245" t="str">
        <f t="shared" si="129"/>
        <v>ns</v>
      </c>
      <c r="CD56" s="245" t="str">
        <f t="shared" si="129"/>
        <v>ns</v>
      </c>
      <c r="CE56" s="245" t="str">
        <f t="shared" si="129"/>
        <v>ns</v>
      </c>
      <c r="CF56" s="245" t="str">
        <f t="shared" si="129"/>
        <v>ns</v>
      </c>
      <c r="CG56" s="245" t="str">
        <f t="shared" si="129"/>
        <v>ns</v>
      </c>
      <c r="CH56" s="245" t="str">
        <f t="shared" si="129"/>
        <v>ns</v>
      </c>
      <c r="CI56" s="245" t="str">
        <f t="shared" si="130"/>
        <v>ns</v>
      </c>
      <c r="CJ56" s="245" t="str">
        <f t="shared" si="130"/>
        <v>ns</v>
      </c>
      <c r="CK56" s="245" t="str">
        <f t="shared" si="130"/>
        <v>ns</v>
      </c>
      <c r="CL56" s="245" t="str">
        <f t="shared" si="130"/>
        <v>ns</v>
      </c>
      <c r="CM56" s="245" t="str">
        <f t="shared" si="130"/>
        <v>ns</v>
      </c>
      <c r="CN56" s="245" t="str">
        <f t="shared" si="130"/>
        <v>ns</v>
      </c>
      <c r="CO56" s="245" t="str">
        <f t="shared" si="130"/>
        <v>ns</v>
      </c>
      <c r="CP56" s="245" t="str">
        <f t="shared" si="130"/>
        <v>ns</v>
      </c>
      <c r="CQ56" s="245" t="str">
        <f t="shared" si="130"/>
        <v>ns</v>
      </c>
      <c r="CR56" s="245" t="str">
        <f t="shared" si="130"/>
        <v>ns</v>
      </c>
      <c r="CS56" s="245" t="str">
        <f t="shared" si="131"/>
        <v>ns</v>
      </c>
      <c r="CT56" s="245" t="str">
        <f t="shared" si="131"/>
        <v>ns</v>
      </c>
      <c r="CU56" s="245" t="str">
        <f t="shared" si="131"/>
        <v>ns</v>
      </c>
      <c r="CV56" s="245" t="str">
        <f t="shared" si="131"/>
        <v>ns</v>
      </c>
      <c r="CW56" s="245" t="str">
        <f t="shared" si="131"/>
        <v>ns</v>
      </c>
      <c r="CX56" s="245" t="str">
        <f t="shared" si="131"/>
        <v>ns</v>
      </c>
      <c r="CY56" s="245" t="str">
        <f t="shared" si="131"/>
        <v>ns</v>
      </c>
      <c r="CZ56" s="245" t="str">
        <f t="shared" si="131"/>
        <v>ns</v>
      </c>
      <c r="DA56" s="245" t="str">
        <f t="shared" si="131"/>
        <v>ns</v>
      </c>
      <c r="DB56" s="245" t="str">
        <f t="shared" si="131"/>
        <v>ns</v>
      </c>
      <c r="DC56" s="245" t="str">
        <f t="shared" si="132"/>
        <v>ns</v>
      </c>
      <c r="DD56" s="245" t="str">
        <f t="shared" si="132"/>
        <v>ns</v>
      </c>
      <c r="DE56" s="245" t="str">
        <f t="shared" si="132"/>
        <v>ns</v>
      </c>
      <c r="DF56" s="245" t="str">
        <f t="shared" si="132"/>
        <v>ns</v>
      </c>
      <c r="DG56" s="245" t="str">
        <f t="shared" si="132"/>
        <v>ns</v>
      </c>
      <c r="DH56" s="245" t="str">
        <f t="shared" si="132"/>
        <v>ns</v>
      </c>
      <c r="DI56" s="245" t="str">
        <f t="shared" si="132"/>
        <v>ns</v>
      </c>
      <c r="DJ56" s="245" t="str">
        <f t="shared" si="132"/>
        <v>ns</v>
      </c>
      <c r="DK56" s="245" t="str">
        <f t="shared" si="132"/>
        <v>ns</v>
      </c>
      <c r="DL56" s="245" t="str">
        <f t="shared" si="132"/>
        <v>ns</v>
      </c>
      <c r="DM56" s="245" t="str">
        <f t="shared" si="133"/>
        <v>ns</v>
      </c>
      <c r="DN56" s="245" t="str">
        <f t="shared" si="133"/>
        <v>ns</v>
      </c>
      <c r="DO56" s="245" t="str">
        <f t="shared" si="133"/>
        <v>ns</v>
      </c>
      <c r="DP56" s="245" t="str">
        <f t="shared" si="133"/>
        <v>ns</v>
      </c>
      <c r="DQ56" s="245" t="str">
        <f t="shared" si="133"/>
        <v>ns</v>
      </c>
      <c r="DR56" s="245" t="str">
        <f t="shared" si="133"/>
        <v>ns</v>
      </c>
      <c r="DS56" s="245" t="str">
        <f t="shared" si="133"/>
        <v>ns</v>
      </c>
      <c r="DT56" s="245" t="str">
        <f t="shared" si="133"/>
        <v>ns</v>
      </c>
      <c r="DU56" s="245" t="str">
        <f t="shared" si="133"/>
        <v/>
      </c>
      <c r="DV56" s="245" t="str">
        <f t="shared" si="133"/>
        <v/>
      </c>
      <c r="DW56" s="204"/>
      <c r="DX56" s="204"/>
      <c r="DZ56" s="228">
        <f t="shared" si="121"/>
        <v>49</v>
      </c>
      <c r="EA56" s="231">
        <f t="shared" si="110"/>
        <v>0</v>
      </c>
      <c r="EB56" s="232">
        <f t="shared" si="123"/>
        <v>0</v>
      </c>
      <c r="EC56" s="232">
        <f t="shared" si="123"/>
        <v>0</v>
      </c>
      <c r="ED56" s="232">
        <f t="shared" si="123"/>
        <v>0</v>
      </c>
      <c r="EE56" s="232">
        <f t="shared" si="123"/>
        <v>0</v>
      </c>
      <c r="EF56" s="232">
        <f t="shared" si="111"/>
        <v>0</v>
      </c>
      <c r="EG56" s="232">
        <f t="shared" si="112"/>
        <v>0</v>
      </c>
      <c r="EH56" s="228"/>
      <c r="EI56" s="228"/>
      <c r="EJ56" s="228"/>
      <c r="EK56" s="230"/>
      <c r="EL56" s="228">
        <f t="shared" si="122"/>
        <v>49</v>
      </c>
      <c r="EM56" s="231">
        <f t="shared" si="113"/>
        <v>0</v>
      </c>
      <c r="EN56" s="232">
        <f>IFERROR(INDEX(RTO1CF,$EL56,'ANVA-MDS'!EB$7),0)</f>
        <v>0</v>
      </c>
      <c r="EO56" s="232">
        <f>IFERROR(INDEX(RTO1CF,$EL56,'ANVA-MDS'!EC$7),0)</f>
        <v>0</v>
      </c>
      <c r="EP56" s="232">
        <f>IFERROR(INDEX(RTO1CF,$EL56,'ANVA-MDS'!ED$7),0)</f>
        <v>0</v>
      </c>
      <c r="EQ56" s="232">
        <f>IFERROR(INDEX(RTO1CF,$EL56,'ANVA-MDS'!EE$7),0)</f>
        <v>0</v>
      </c>
      <c r="ER56" s="232">
        <f t="shared" si="114"/>
        <v>0</v>
      </c>
      <c r="ES56" s="232">
        <f t="shared" si="115"/>
        <v>0</v>
      </c>
      <c r="ET56" s="228"/>
      <c r="EU56" s="228"/>
      <c r="EV56" s="228"/>
      <c r="EW56" s="230"/>
      <c r="EX56" s="232">
        <f t="shared" si="116"/>
        <v>0</v>
      </c>
      <c r="EY56" s="230"/>
      <c r="EZ56" s="230"/>
    </row>
    <row r="57" spans="1:156" ht="12.75" customHeight="1" x14ac:dyDescent="0.25">
      <c r="J57" s="100">
        <v>49</v>
      </c>
      <c r="K57" s="246">
        <f t="shared" si="117"/>
        <v>0</v>
      </c>
      <c r="L57" s="247">
        <f t="shared" si="118"/>
        <v>1.0000000000000001E-5</v>
      </c>
      <c r="M57" s="269" t="str">
        <f t="shared" si="124"/>
        <v>ns</v>
      </c>
      <c r="N57" s="269" t="str">
        <f t="shared" si="124"/>
        <v>ns</v>
      </c>
      <c r="O57" s="269" t="str">
        <f t="shared" si="124"/>
        <v>ns</v>
      </c>
      <c r="P57" s="269" t="str">
        <f t="shared" si="124"/>
        <v>ns</v>
      </c>
      <c r="Q57" s="269" t="str">
        <f t="shared" si="124"/>
        <v>ns</v>
      </c>
      <c r="R57" s="269" t="str">
        <f t="shared" si="124"/>
        <v>ns</v>
      </c>
      <c r="S57" s="269" t="str">
        <f t="shared" si="124"/>
        <v>ns</v>
      </c>
      <c r="T57" s="269" t="str">
        <f t="shared" si="124"/>
        <v>ns</v>
      </c>
      <c r="U57" s="269" t="str">
        <f t="shared" si="124"/>
        <v>ns</v>
      </c>
      <c r="V57" s="269" t="str">
        <f t="shared" si="124"/>
        <v>ns</v>
      </c>
      <c r="W57" s="269" t="str">
        <f t="shared" si="125"/>
        <v>ns</v>
      </c>
      <c r="X57" s="269" t="str">
        <f t="shared" si="125"/>
        <v>ns</v>
      </c>
      <c r="Y57" s="269" t="str">
        <f t="shared" si="125"/>
        <v>ns</v>
      </c>
      <c r="Z57" s="269" t="str">
        <f t="shared" si="125"/>
        <v>ns</v>
      </c>
      <c r="AA57" s="269" t="str">
        <f t="shared" si="125"/>
        <v>ns</v>
      </c>
      <c r="AB57" s="269" t="str">
        <f t="shared" si="125"/>
        <v>ns</v>
      </c>
      <c r="AC57" s="269" t="str">
        <f t="shared" si="125"/>
        <v>ns</v>
      </c>
      <c r="AD57" s="269" t="str">
        <f t="shared" si="125"/>
        <v>ns</v>
      </c>
      <c r="AE57" s="269" t="str">
        <f t="shared" si="125"/>
        <v>ns</v>
      </c>
      <c r="AF57" s="269" t="str">
        <f t="shared" si="125"/>
        <v>ns</v>
      </c>
      <c r="AG57" s="269" t="str">
        <f t="shared" si="126"/>
        <v>ns</v>
      </c>
      <c r="AH57" s="269" t="str">
        <f t="shared" si="126"/>
        <v>ns</v>
      </c>
      <c r="AI57" s="269" t="str">
        <f t="shared" si="126"/>
        <v>ns</v>
      </c>
      <c r="AJ57" s="269" t="str">
        <f t="shared" si="126"/>
        <v>ns</v>
      </c>
      <c r="AK57" s="269" t="str">
        <f t="shared" si="126"/>
        <v>ns</v>
      </c>
      <c r="AL57" s="269" t="str">
        <f t="shared" si="126"/>
        <v>ns</v>
      </c>
      <c r="AM57" s="269" t="str">
        <f t="shared" si="126"/>
        <v>ns</v>
      </c>
      <c r="AN57" s="269" t="str">
        <f t="shared" si="126"/>
        <v>ns</v>
      </c>
      <c r="AO57" s="269" t="str">
        <f t="shared" si="126"/>
        <v>ns</v>
      </c>
      <c r="AP57" s="269" t="str">
        <f t="shared" si="126"/>
        <v>ns</v>
      </c>
      <c r="AQ57" s="269" t="str">
        <f t="shared" si="127"/>
        <v>ns</v>
      </c>
      <c r="AR57" s="269" t="str">
        <f t="shared" si="127"/>
        <v>ns</v>
      </c>
      <c r="AS57" s="269" t="str">
        <f t="shared" si="127"/>
        <v>ns</v>
      </c>
      <c r="AT57" s="269" t="str">
        <f t="shared" si="127"/>
        <v>ns</v>
      </c>
      <c r="AU57" s="269" t="str">
        <f t="shared" si="127"/>
        <v>ns</v>
      </c>
      <c r="AV57" s="269" t="str">
        <f t="shared" si="127"/>
        <v>ns</v>
      </c>
      <c r="AW57" s="269" t="str">
        <f t="shared" si="127"/>
        <v>ns</v>
      </c>
      <c r="AX57" s="269" t="str">
        <f t="shared" si="127"/>
        <v>ns</v>
      </c>
      <c r="AY57" s="269" t="str">
        <f t="shared" si="127"/>
        <v>ns</v>
      </c>
      <c r="AZ57" s="269" t="str">
        <f t="shared" si="127"/>
        <v>ns</v>
      </c>
      <c r="BA57" s="269" t="str">
        <f t="shared" si="128"/>
        <v>ns</v>
      </c>
      <c r="BB57" s="269" t="str">
        <f t="shared" si="128"/>
        <v>ns</v>
      </c>
      <c r="BC57" s="269" t="str">
        <f t="shared" si="128"/>
        <v>ns</v>
      </c>
      <c r="BD57" s="269" t="str">
        <f t="shared" si="128"/>
        <v>ns</v>
      </c>
      <c r="BE57" s="269" t="str">
        <f t="shared" si="128"/>
        <v>ns</v>
      </c>
      <c r="BF57" s="269" t="str">
        <f t="shared" si="128"/>
        <v>ns</v>
      </c>
      <c r="BG57" s="269" t="str">
        <f t="shared" si="128"/>
        <v>ns</v>
      </c>
      <c r="BH57" s="269" t="str">
        <f t="shared" si="128"/>
        <v>ns</v>
      </c>
      <c r="BI57" s="269" t="str">
        <f t="shared" si="128"/>
        <v>ns</v>
      </c>
      <c r="BJ57" s="269" t="str">
        <f t="shared" si="128"/>
        <v/>
      </c>
      <c r="BS57" s="49"/>
      <c r="BT57" s="49"/>
      <c r="BV57" s="100">
        <v>49</v>
      </c>
      <c r="BW57" s="246">
        <f t="shared" si="119"/>
        <v>0</v>
      </c>
      <c r="BX57" s="247">
        <f t="shared" si="120"/>
        <v>1.0000000000000001E-5</v>
      </c>
      <c r="BY57" s="245" t="str">
        <f t="shared" si="129"/>
        <v>ns</v>
      </c>
      <c r="BZ57" s="245" t="str">
        <f t="shared" si="129"/>
        <v>ns</v>
      </c>
      <c r="CA57" s="245" t="str">
        <f t="shared" si="129"/>
        <v>ns</v>
      </c>
      <c r="CB57" s="245" t="str">
        <f t="shared" si="129"/>
        <v>ns</v>
      </c>
      <c r="CC57" s="245" t="str">
        <f t="shared" si="129"/>
        <v>ns</v>
      </c>
      <c r="CD57" s="245" t="str">
        <f t="shared" si="129"/>
        <v>ns</v>
      </c>
      <c r="CE57" s="245" t="str">
        <f t="shared" si="129"/>
        <v>ns</v>
      </c>
      <c r="CF57" s="245" t="str">
        <f t="shared" si="129"/>
        <v>ns</v>
      </c>
      <c r="CG57" s="245" t="str">
        <f t="shared" si="129"/>
        <v>ns</v>
      </c>
      <c r="CH57" s="245" t="str">
        <f t="shared" si="129"/>
        <v>ns</v>
      </c>
      <c r="CI57" s="245" t="str">
        <f t="shared" si="130"/>
        <v>ns</v>
      </c>
      <c r="CJ57" s="245" t="str">
        <f t="shared" si="130"/>
        <v>ns</v>
      </c>
      <c r="CK57" s="245" t="str">
        <f t="shared" si="130"/>
        <v>ns</v>
      </c>
      <c r="CL57" s="245" t="str">
        <f t="shared" si="130"/>
        <v>ns</v>
      </c>
      <c r="CM57" s="245" t="str">
        <f t="shared" si="130"/>
        <v>ns</v>
      </c>
      <c r="CN57" s="245" t="str">
        <f t="shared" si="130"/>
        <v>ns</v>
      </c>
      <c r="CO57" s="245" t="str">
        <f t="shared" si="130"/>
        <v>ns</v>
      </c>
      <c r="CP57" s="245" t="str">
        <f t="shared" si="130"/>
        <v>ns</v>
      </c>
      <c r="CQ57" s="245" t="str">
        <f t="shared" si="130"/>
        <v>ns</v>
      </c>
      <c r="CR57" s="245" t="str">
        <f t="shared" si="130"/>
        <v>ns</v>
      </c>
      <c r="CS57" s="245" t="str">
        <f t="shared" si="131"/>
        <v>ns</v>
      </c>
      <c r="CT57" s="245" t="str">
        <f t="shared" si="131"/>
        <v>ns</v>
      </c>
      <c r="CU57" s="245" t="str">
        <f t="shared" si="131"/>
        <v>ns</v>
      </c>
      <c r="CV57" s="245" t="str">
        <f t="shared" si="131"/>
        <v>ns</v>
      </c>
      <c r="CW57" s="245" t="str">
        <f t="shared" si="131"/>
        <v>ns</v>
      </c>
      <c r="CX57" s="245" t="str">
        <f t="shared" si="131"/>
        <v>ns</v>
      </c>
      <c r="CY57" s="245" t="str">
        <f t="shared" si="131"/>
        <v>ns</v>
      </c>
      <c r="CZ57" s="245" t="str">
        <f t="shared" si="131"/>
        <v>ns</v>
      </c>
      <c r="DA57" s="245" t="str">
        <f t="shared" si="131"/>
        <v>ns</v>
      </c>
      <c r="DB57" s="245" t="str">
        <f t="shared" si="131"/>
        <v>ns</v>
      </c>
      <c r="DC57" s="245" t="str">
        <f t="shared" si="132"/>
        <v>ns</v>
      </c>
      <c r="DD57" s="245" t="str">
        <f t="shared" si="132"/>
        <v>ns</v>
      </c>
      <c r="DE57" s="245" t="str">
        <f t="shared" si="132"/>
        <v>ns</v>
      </c>
      <c r="DF57" s="245" t="str">
        <f t="shared" si="132"/>
        <v>ns</v>
      </c>
      <c r="DG57" s="245" t="str">
        <f t="shared" si="132"/>
        <v>ns</v>
      </c>
      <c r="DH57" s="245" t="str">
        <f t="shared" si="132"/>
        <v>ns</v>
      </c>
      <c r="DI57" s="245" t="str">
        <f t="shared" si="132"/>
        <v>ns</v>
      </c>
      <c r="DJ57" s="245" t="str">
        <f t="shared" si="132"/>
        <v>ns</v>
      </c>
      <c r="DK57" s="245" t="str">
        <f t="shared" si="132"/>
        <v>ns</v>
      </c>
      <c r="DL57" s="245" t="str">
        <f t="shared" si="132"/>
        <v>ns</v>
      </c>
      <c r="DM57" s="245" t="str">
        <f t="shared" si="133"/>
        <v>ns</v>
      </c>
      <c r="DN57" s="245" t="str">
        <f t="shared" si="133"/>
        <v>ns</v>
      </c>
      <c r="DO57" s="245" t="str">
        <f t="shared" si="133"/>
        <v>ns</v>
      </c>
      <c r="DP57" s="245" t="str">
        <f t="shared" si="133"/>
        <v>ns</v>
      </c>
      <c r="DQ57" s="245" t="str">
        <f t="shared" si="133"/>
        <v>ns</v>
      </c>
      <c r="DR57" s="245" t="str">
        <f t="shared" si="133"/>
        <v>ns</v>
      </c>
      <c r="DS57" s="245" t="str">
        <f t="shared" si="133"/>
        <v>ns</v>
      </c>
      <c r="DT57" s="245" t="str">
        <f t="shared" si="133"/>
        <v>ns</v>
      </c>
      <c r="DU57" s="245" t="str">
        <f t="shared" si="133"/>
        <v>ns</v>
      </c>
      <c r="DV57" s="245" t="str">
        <f t="shared" si="133"/>
        <v/>
      </c>
      <c r="DW57" s="204"/>
      <c r="DX57" s="204"/>
      <c r="DZ57" s="228">
        <f t="shared" si="121"/>
        <v>50</v>
      </c>
      <c r="EA57" s="231">
        <f t="shared" si="110"/>
        <v>0</v>
      </c>
      <c r="EB57" s="232">
        <f t="shared" si="123"/>
        <v>0</v>
      </c>
      <c r="EC57" s="232">
        <f t="shared" si="123"/>
        <v>0</v>
      </c>
      <c r="ED57" s="232">
        <f t="shared" si="123"/>
        <v>0</v>
      </c>
      <c r="EE57" s="232">
        <f t="shared" si="123"/>
        <v>0</v>
      </c>
      <c r="EF57" s="232">
        <f t="shared" si="111"/>
        <v>0</v>
      </c>
      <c r="EG57" s="232">
        <f t="shared" si="112"/>
        <v>0</v>
      </c>
      <c r="EH57" s="228"/>
      <c r="EI57" s="228"/>
      <c r="EJ57" s="228"/>
      <c r="EK57" s="230"/>
      <c r="EL57" s="228">
        <f t="shared" si="122"/>
        <v>50</v>
      </c>
      <c r="EM57" s="231">
        <f t="shared" si="113"/>
        <v>0</v>
      </c>
      <c r="EN57" s="232">
        <f>IFERROR(INDEX(RTO1CF,$EL57,'ANVA-MDS'!EB$7),0)</f>
        <v>0</v>
      </c>
      <c r="EO57" s="232">
        <f>IFERROR(INDEX(RTO1CF,$EL57,'ANVA-MDS'!EC$7),0)</f>
        <v>0</v>
      </c>
      <c r="EP57" s="232">
        <f>IFERROR(INDEX(RTO1CF,$EL57,'ANVA-MDS'!ED$7),0)</f>
        <v>0</v>
      </c>
      <c r="EQ57" s="232">
        <f>IFERROR(INDEX(RTO1CF,$EL57,'ANVA-MDS'!EE$7),0)</f>
        <v>0</v>
      </c>
      <c r="ER57" s="232">
        <f t="shared" si="114"/>
        <v>0</v>
      </c>
      <c r="ES57" s="232">
        <f t="shared" si="115"/>
        <v>0</v>
      </c>
      <c r="ET57" s="228"/>
      <c r="EU57" s="228"/>
      <c r="EV57" s="228"/>
      <c r="EW57" s="230"/>
      <c r="EX57" s="232">
        <f t="shared" si="116"/>
        <v>0</v>
      </c>
      <c r="EY57" s="230"/>
      <c r="EZ57" s="230"/>
    </row>
    <row r="58" spans="1:156" ht="12.75" customHeight="1" x14ac:dyDescent="0.25">
      <c r="J58" s="100">
        <v>50</v>
      </c>
      <c r="K58" s="246">
        <f t="shared" si="117"/>
        <v>0</v>
      </c>
      <c r="L58" s="247">
        <f t="shared" si="118"/>
        <v>0</v>
      </c>
      <c r="M58" s="269" t="str">
        <f t="shared" si="124"/>
        <v>ns</v>
      </c>
      <c r="N58" s="269" t="str">
        <f t="shared" si="124"/>
        <v>ns</v>
      </c>
      <c r="O58" s="269" t="str">
        <f t="shared" si="124"/>
        <v>ns</v>
      </c>
      <c r="P58" s="269" t="str">
        <f t="shared" si="124"/>
        <v>ns</v>
      </c>
      <c r="Q58" s="269" t="str">
        <f t="shared" si="124"/>
        <v>ns</v>
      </c>
      <c r="R58" s="269" t="str">
        <f t="shared" si="124"/>
        <v>ns</v>
      </c>
      <c r="S58" s="269" t="str">
        <f t="shared" si="124"/>
        <v>ns</v>
      </c>
      <c r="T58" s="269" t="str">
        <f t="shared" si="124"/>
        <v>ns</v>
      </c>
      <c r="U58" s="269" t="str">
        <f t="shared" si="124"/>
        <v>ns</v>
      </c>
      <c r="V58" s="269" t="str">
        <f t="shared" si="124"/>
        <v>ns</v>
      </c>
      <c r="W58" s="269" t="str">
        <f t="shared" si="125"/>
        <v>ns</v>
      </c>
      <c r="X58" s="269" t="str">
        <f t="shared" si="125"/>
        <v>ns</v>
      </c>
      <c r="Y58" s="269" t="str">
        <f t="shared" si="125"/>
        <v>ns</v>
      </c>
      <c r="Z58" s="269" t="str">
        <f t="shared" si="125"/>
        <v>ns</v>
      </c>
      <c r="AA58" s="269" t="str">
        <f t="shared" si="125"/>
        <v>ns</v>
      </c>
      <c r="AB58" s="269" t="str">
        <f t="shared" si="125"/>
        <v>ns</v>
      </c>
      <c r="AC58" s="269" t="str">
        <f t="shared" si="125"/>
        <v>ns</v>
      </c>
      <c r="AD58" s="269" t="str">
        <f t="shared" si="125"/>
        <v>ns</v>
      </c>
      <c r="AE58" s="269" t="str">
        <f t="shared" si="125"/>
        <v>ns</v>
      </c>
      <c r="AF58" s="269" t="str">
        <f t="shared" si="125"/>
        <v>ns</v>
      </c>
      <c r="AG58" s="269" t="str">
        <f t="shared" si="126"/>
        <v>ns</v>
      </c>
      <c r="AH58" s="269" t="str">
        <f t="shared" si="126"/>
        <v>ns</v>
      </c>
      <c r="AI58" s="269" t="str">
        <f t="shared" si="126"/>
        <v>ns</v>
      </c>
      <c r="AJ58" s="269" t="str">
        <f t="shared" si="126"/>
        <v>ns</v>
      </c>
      <c r="AK58" s="269" t="str">
        <f t="shared" si="126"/>
        <v>ns</v>
      </c>
      <c r="AL58" s="269" t="str">
        <f t="shared" si="126"/>
        <v>ns</v>
      </c>
      <c r="AM58" s="269" t="str">
        <f t="shared" si="126"/>
        <v>ns</v>
      </c>
      <c r="AN58" s="269" t="str">
        <f t="shared" si="126"/>
        <v>ns</v>
      </c>
      <c r="AO58" s="269" t="str">
        <f t="shared" si="126"/>
        <v>ns</v>
      </c>
      <c r="AP58" s="269" t="str">
        <f t="shared" si="126"/>
        <v>ns</v>
      </c>
      <c r="AQ58" s="269" t="str">
        <f t="shared" si="127"/>
        <v>ns</v>
      </c>
      <c r="AR58" s="269" t="str">
        <f t="shared" si="127"/>
        <v>ns</v>
      </c>
      <c r="AS58" s="269" t="str">
        <f t="shared" si="127"/>
        <v>ns</v>
      </c>
      <c r="AT58" s="269" t="str">
        <f t="shared" si="127"/>
        <v>ns</v>
      </c>
      <c r="AU58" s="269" t="str">
        <f t="shared" si="127"/>
        <v>ns</v>
      </c>
      <c r="AV58" s="269" t="str">
        <f t="shared" si="127"/>
        <v>ns</v>
      </c>
      <c r="AW58" s="269" t="str">
        <f t="shared" si="127"/>
        <v>ns</v>
      </c>
      <c r="AX58" s="269" t="str">
        <f t="shared" si="127"/>
        <v>ns</v>
      </c>
      <c r="AY58" s="269" t="str">
        <f t="shared" si="127"/>
        <v>ns</v>
      </c>
      <c r="AZ58" s="269" t="str">
        <f t="shared" si="127"/>
        <v>ns</v>
      </c>
      <c r="BA58" s="269" t="str">
        <f t="shared" si="128"/>
        <v>ns</v>
      </c>
      <c r="BB58" s="269" t="str">
        <f t="shared" si="128"/>
        <v>ns</v>
      </c>
      <c r="BC58" s="269" t="str">
        <f t="shared" si="128"/>
        <v>ns</v>
      </c>
      <c r="BD58" s="269" t="str">
        <f t="shared" si="128"/>
        <v>ns</v>
      </c>
      <c r="BE58" s="269" t="str">
        <f t="shared" si="128"/>
        <v>ns</v>
      </c>
      <c r="BF58" s="269" t="str">
        <f t="shared" si="128"/>
        <v>ns</v>
      </c>
      <c r="BG58" s="269" t="str">
        <f t="shared" si="128"/>
        <v>ns</v>
      </c>
      <c r="BH58" s="269" t="str">
        <f t="shared" si="128"/>
        <v>ns</v>
      </c>
      <c r="BI58" s="269" t="str">
        <f t="shared" si="128"/>
        <v>ns</v>
      </c>
      <c r="BJ58" s="269" t="str">
        <f t="shared" si="128"/>
        <v>ns</v>
      </c>
      <c r="BS58" s="49"/>
      <c r="BT58" s="49"/>
      <c r="BV58" s="100">
        <v>50</v>
      </c>
      <c r="BW58" s="246">
        <f t="shared" si="119"/>
        <v>0</v>
      </c>
      <c r="BX58" s="247">
        <f t="shared" si="120"/>
        <v>0</v>
      </c>
      <c r="BY58" s="245" t="str">
        <f t="shared" si="129"/>
        <v>ns</v>
      </c>
      <c r="BZ58" s="245" t="str">
        <f t="shared" si="129"/>
        <v>ns</v>
      </c>
      <c r="CA58" s="245" t="str">
        <f t="shared" si="129"/>
        <v>ns</v>
      </c>
      <c r="CB58" s="245" t="str">
        <f t="shared" si="129"/>
        <v>ns</v>
      </c>
      <c r="CC58" s="245" t="str">
        <f t="shared" si="129"/>
        <v>ns</v>
      </c>
      <c r="CD58" s="245" t="str">
        <f t="shared" si="129"/>
        <v>ns</v>
      </c>
      <c r="CE58" s="245" t="str">
        <f t="shared" si="129"/>
        <v>ns</v>
      </c>
      <c r="CF58" s="245" t="str">
        <f t="shared" si="129"/>
        <v>ns</v>
      </c>
      <c r="CG58" s="245" t="str">
        <f t="shared" si="129"/>
        <v>ns</v>
      </c>
      <c r="CH58" s="245" t="str">
        <f t="shared" si="129"/>
        <v>ns</v>
      </c>
      <c r="CI58" s="245" t="str">
        <f t="shared" si="130"/>
        <v>ns</v>
      </c>
      <c r="CJ58" s="245" t="str">
        <f t="shared" si="130"/>
        <v>ns</v>
      </c>
      <c r="CK58" s="245" t="str">
        <f t="shared" si="130"/>
        <v>ns</v>
      </c>
      <c r="CL58" s="245" t="str">
        <f t="shared" si="130"/>
        <v>ns</v>
      </c>
      <c r="CM58" s="245" t="str">
        <f t="shared" si="130"/>
        <v>ns</v>
      </c>
      <c r="CN58" s="245" t="str">
        <f t="shared" si="130"/>
        <v>ns</v>
      </c>
      <c r="CO58" s="245" t="str">
        <f t="shared" si="130"/>
        <v>ns</v>
      </c>
      <c r="CP58" s="245" t="str">
        <f t="shared" si="130"/>
        <v>ns</v>
      </c>
      <c r="CQ58" s="245" t="str">
        <f t="shared" si="130"/>
        <v>ns</v>
      </c>
      <c r="CR58" s="245" t="str">
        <f t="shared" si="130"/>
        <v>ns</v>
      </c>
      <c r="CS58" s="245" t="str">
        <f t="shared" si="131"/>
        <v>ns</v>
      </c>
      <c r="CT58" s="245" t="str">
        <f t="shared" si="131"/>
        <v>ns</v>
      </c>
      <c r="CU58" s="245" t="str">
        <f t="shared" si="131"/>
        <v>ns</v>
      </c>
      <c r="CV58" s="245" t="str">
        <f t="shared" si="131"/>
        <v>ns</v>
      </c>
      <c r="CW58" s="245" t="str">
        <f t="shared" si="131"/>
        <v>ns</v>
      </c>
      <c r="CX58" s="245" t="str">
        <f t="shared" si="131"/>
        <v>ns</v>
      </c>
      <c r="CY58" s="245" t="str">
        <f t="shared" si="131"/>
        <v>ns</v>
      </c>
      <c r="CZ58" s="245" t="str">
        <f t="shared" si="131"/>
        <v>ns</v>
      </c>
      <c r="DA58" s="245" t="str">
        <f t="shared" si="131"/>
        <v>ns</v>
      </c>
      <c r="DB58" s="245" t="str">
        <f t="shared" si="131"/>
        <v>ns</v>
      </c>
      <c r="DC58" s="245" t="str">
        <f t="shared" si="132"/>
        <v>ns</v>
      </c>
      <c r="DD58" s="245" t="str">
        <f t="shared" si="132"/>
        <v>ns</v>
      </c>
      <c r="DE58" s="245" t="str">
        <f t="shared" si="132"/>
        <v>ns</v>
      </c>
      <c r="DF58" s="245" t="str">
        <f t="shared" si="132"/>
        <v>ns</v>
      </c>
      <c r="DG58" s="245" t="str">
        <f t="shared" si="132"/>
        <v>ns</v>
      </c>
      <c r="DH58" s="245" t="str">
        <f t="shared" si="132"/>
        <v>ns</v>
      </c>
      <c r="DI58" s="245" t="str">
        <f t="shared" si="132"/>
        <v>ns</v>
      </c>
      <c r="DJ58" s="245" t="str">
        <f t="shared" si="132"/>
        <v>ns</v>
      </c>
      <c r="DK58" s="245" t="str">
        <f t="shared" si="132"/>
        <v>ns</v>
      </c>
      <c r="DL58" s="245" t="str">
        <f t="shared" si="132"/>
        <v>ns</v>
      </c>
      <c r="DM58" s="245" t="str">
        <f t="shared" si="133"/>
        <v>ns</v>
      </c>
      <c r="DN58" s="245" t="str">
        <f t="shared" si="133"/>
        <v>ns</v>
      </c>
      <c r="DO58" s="245" t="str">
        <f t="shared" si="133"/>
        <v>ns</v>
      </c>
      <c r="DP58" s="245" t="str">
        <f t="shared" si="133"/>
        <v>ns</v>
      </c>
      <c r="DQ58" s="245" t="str">
        <f t="shared" si="133"/>
        <v>ns</v>
      </c>
      <c r="DR58" s="245" t="str">
        <f t="shared" si="133"/>
        <v>ns</v>
      </c>
      <c r="DS58" s="245" t="str">
        <f t="shared" si="133"/>
        <v>ns</v>
      </c>
      <c r="DT58" s="245" t="str">
        <f t="shared" si="133"/>
        <v>ns</v>
      </c>
      <c r="DU58" s="245" t="str">
        <f t="shared" si="133"/>
        <v>ns</v>
      </c>
      <c r="DV58" s="245" t="str">
        <f t="shared" si="133"/>
        <v>ns</v>
      </c>
      <c r="DW58" s="204"/>
      <c r="DX58" s="204"/>
      <c r="DZ58" s="229" t="s">
        <v>78</v>
      </c>
      <c r="EA58" s="232"/>
      <c r="EB58" s="232">
        <f>COUNTIFS(EB8:EB57,"&gt;1")</f>
        <v>0</v>
      </c>
      <c r="EC58" s="232">
        <f>COUNTIFS(EC8:EC57,"&gt;1")</f>
        <v>0</v>
      </c>
      <c r="ED58" s="232">
        <f>COUNTIFS(ED8:ED57,"&gt;1")</f>
        <v>0</v>
      </c>
      <c r="EE58" s="232">
        <f>COUNTIFS(EE8:EE57,"&gt;1")</f>
        <v>0</v>
      </c>
      <c r="EF58" s="236">
        <f>IF(EF8=0,0,IF(COUNTIFS(EB8:EE57,"&gt;1")&lt;&gt;EF8*EB58,0,1))</f>
        <v>0</v>
      </c>
      <c r="EG58" s="232"/>
      <c r="EH58" s="232"/>
      <c r="EI58" s="228"/>
      <c r="EJ58" s="228"/>
      <c r="EK58" s="230"/>
      <c r="EL58" s="229" t="s">
        <v>78</v>
      </c>
      <c r="EM58" s="232"/>
      <c r="EN58" s="232">
        <f>COUNTIFS(EN8:EN57,"&gt;1")</f>
        <v>0</v>
      </c>
      <c r="EO58" s="232">
        <f>COUNTIFS(EO8:EO57,"&gt;1")</f>
        <v>0</v>
      </c>
      <c r="EP58" s="232">
        <f>COUNTIFS(EP8:EP57,"&gt;1")</f>
        <v>0</v>
      </c>
      <c r="EQ58" s="232">
        <f>COUNTIFS(EQ8:EQ57,"&gt;1")</f>
        <v>0</v>
      </c>
      <c r="ER58" s="236">
        <f>IF(ER8=0,0,IF(COUNTIFS(EN8:EQ57,"&gt;1")&lt;&gt;ER8*EN58,0,1))</f>
        <v>0</v>
      </c>
      <c r="ES58" s="232"/>
      <c r="ET58" s="232"/>
      <c r="EU58" s="228"/>
      <c r="EV58" s="228"/>
      <c r="EW58" s="230"/>
      <c r="EX58" s="232"/>
      <c r="EY58" s="230"/>
      <c r="EZ58" s="230"/>
    </row>
    <row r="59" spans="1:156" ht="12.75" customHeight="1" x14ac:dyDescent="0.25">
      <c r="BE59" s="49"/>
      <c r="BF59" s="49"/>
      <c r="BG59" s="49"/>
      <c r="BH59" s="49"/>
      <c r="BI59" s="49"/>
      <c r="BJ59" s="49"/>
      <c r="DZ59" s="227" t="s">
        <v>37</v>
      </c>
      <c r="EA59" s="227"/>
      <c r="EB59" s="237">
        <f>IFERROR(SUMIFS(EB8:EB57,EB8:EB57,"&gt;1"),0)</f>
        <v>0</v>
      </c>
      <c r="EC59" s="237">
        <f>IFERROR(SUMIFS(EC8:EC57,EC8:EC57,"&gt;1"),0)</f>
        <v>0</v>
      </c>
      <c r="ED59" s="237">
        <f>IFERROR(SUMIFS(ED8:ED57,ED8:ED57,"&gt;1"),0)</f>
        <v>0</v>
      </c>
      <c r="EE59" s="237">
        <f>IFERROR(SUMIFS(EE8:EE57,EE8:EE57,"&gt;1"),0)</f>
        <v>0</v>
      </c>
      <c r="EF59" s="228"/>
      <c r="EG59" s="228"/>
      <c r="EH59" s="228"/>
      <c r="EI59" s="228"/>
      <c r="EJ59" s="228"/>
      <c r="EK59" s="230"/>
      <c r="EL59" s="227" t="s">
        <v>37</v>
      </c>
      <c r="EM59" s="227"/>
      <c r="EN59" s="237">
        <f>IFERROR(SUMIFS(EN8:EN57,EN8:EN57,"&gt;1"),0)</f>
        <v>0</v>
      </c>
      <c r="EO59" s="237">
        <f>IFERROR(SUMIFS(EO8:EO57,EO8:EO57,"&gt;1"),0)</f>
        <v>0</v>
      </c>
      <c r="EP59" s="237">
        <f>IFERROR(SUMIFS(EP8:EP57,EP8:EP57,"&gt;1"),0)</f>
        <v>0</v>
      </c>
      <c r="EQ59" s="237">
        <f>IFERROR(SUMIFS(EQ8:EQ57,EQ8:EQ57,"&gt;1"),0)</f>
        <v>0</v>
      </c>
      <c r="ER59" s="228"/>
      <c r="ES59" s="228"/>
      <c r="ET59" s="228"/>
      <c r="EU59" s="228"/>
      <c r="EV59" s="228"/>
      <c r="EW59" s="230"/>
      <c r="EX59" s="228"/>
      <c r="EY59" s="230"/>
      <c r="EZ59" s="230"/>
    </row>
    <row r="60" spans="1:156" ht="12.75" customHeight="1" x14ac:dyDescent="0.25">
      <c r="BE60" s="49"/>
      <c r="BF60" s="49"/>
      <c r="BG60" s="49"/>
      <c r="BH60" s="49"/>
      <c r="BI60" s="49"/>
      <c r="BJ60" s="49"/>
      <c r="DZ60" s="230"/>
      <c r="EA60" s="230"/>
      <c r="EB60" s="230"/>
      <c r="EC60" s="230"/>
      <c r="ED60" s="230"/>
      <c r="EE60" s="230"/>
      <c r="EF60" s="230"/>
      <c r="EG60" s="230"/>
      <c r="EH60" s="230"/>
      <c r="EI60" s="230"/>
      <c r="EJ60" s="230"/>
      <c r="EK60" s="230"/>
      <c r="EL60" s="230"/>
      <c r="EM60" s="230"/>
      <c r="EN60" s="230"/>
      <c r="EO60" s="230"/>
      <c r="EP60" s="230"/>
      <c r="EQ60" s="230"/>
      <c r="ER60" s="230"/>
      <c r="ES60" s="230"/>
      <c r="ET60" s="230"/>
      <c r="EU60" s="230"/>
      <c r="EV60" s="230"/>
      <c r="EW60" s="230"/>
      <c r="EX60" s="230"/>
      <c r="EY60" s="230"/>
      <c r="EZ60" s="230"/>
    </row>
    <row r="61" spans="1:156" ht="12.75" customHeight="1" x14ac:dyDescent="0.25">
      <c r="BE61" s="49"/>
      <c r="BF61" s="49"/>
      <c r="BG61" s="49"/>
      <c r="BH61" s="49"/>
      <c r="BI61" s="49"/>
      <c r="BJ61" s="49"/>
      <c r="DZ61" s="230"/>
      <c r="EA61" s="230"/>
      <c r="EB61" s="230"/>
      <c r="EC61" s="230"/>
      <c r="ED61" s="230"/>
      <c r="EE61" s="230"/>
      <c r="EF61" s="230"/>
      <c r="EG61" s="230"/>
      <c r="EH61" s="230"/>
      <c r="EI61" s="230"/>
      <c r="EJ61" s="230"/>
      <c r="EK61" s="230"/>
      <c r="EL61" s="230"/>
      <c r="EM61" s="230"/>
      <c r="EN61" s="230"/>
      <c r="EO61" s="230"/>
      <c r="EP61" s="230"/>
      <c r="EQ61" s="230"/>
      <c r="ER61" s="230"/>
      <c r="ES61" s="230"/>
      <c r="ET61" s="230"/>
      <c r="EU61" s="230"/>
      <c r="EV61" s="230"/>
      <c r="EW61" s="230"/>
      <c r="EX61" s="230"/>
      <c r="EY61" s="230"/>
      <c r="EZ61" s="230"/>
    </row>
    <row r="62" spans="1:156" ht="12.75" customHeight="1" x14ac:dyDescent="0.25">
      <c r="BE62" s="49"/>
      <c r="BF62" s="49"/>
      <c r="BG62" s="49"/>
      <c r="BH62" s="49"/>
      <c r="BI62" s="49"/>
      <c r="BJ62" s="49"/>
      <c r="DZ62" s="230"/>
      <c r="EA62" s="230"/>
      <c r="EB62" s="230"/>
      <c r="EC62" s="230"/>
      <c r="ED62" s="230"/>
      <c r="EE62" s="230"/>
      <c r="EF62" s="230"/>
      <c r="EG62" s="230"/>
      <c r="EH62" s="230"/>
      <c r="EI62" s="230"/>
      <c r="EJ62" s="230"/>
      <c r="EK62" s="230"/>
      <c r="EL62" s="230"/>
      <c r="EM62" s="230"/>
      <c r="EN62" s="230"/>
      <c r="EO62" s="230"/>
      <c r="EP62" s="230"/>
      <c r="EQ62" s="230"/>
      <c r="ER62" s="230"/>
      <c r="ES62" s="230"/>
      <c r="ET62" s="230"/>
      <c r="EU62" s="230"/>
      <c r="EV62" s="230"/>
      <c r="EW62" s="230"/>
      <c r="EX62" s="230"/>
      <c r="EY62" s="230"/>
      <c r="EZ62" s="230"/>
    </row>
    <row r="63" spans="1:156" ht="103.5" customHeight="1" x14ac:dyDescent="0.25">
      <c r="J63" s="67"/>
      <c r="K63" s="67"/>
      <c r="M63" s="244">
        <f t="shared" ref="M63:AR63" si="134">IFERROR(INDEX(RTO2SF_ORD,M64,1),"sd")</f>
        <v>0</v>
      </c>
      <c r="N63" s="244">
        <f t="shared" si="134"/>
        <v>0</v>
      </c>
      <c r="O63" s="244">
        <f t="shared" si="134"/>
        <v>0</v>
      </c>
      <c r="P63" s="244">
        <f t="shared" si="134"/>
        <v>0</v>
      </c>
      <c r="Q63" s="244">
        <f t="shared" si="134"/>
        <v>0</v>
      </c>
      <c r="R63" s="244">
        <f t="shared" si="134"/>
        <v>0</v>
      </c>
      <c r="S63" s="244">
        <f t="shared" si="134"/>
        <v>0</v>
      </c>
      <c r="T63" s="244">
        <f t="shared" si="134"/>
        <v>0</v>
      </c>
      <c r="U63" s="244">
        <f t="shared" si="134"/>
        <v>0</v>
      </c>
      <c r="V63" s="244">
        <f t="shared" si="134"/>
        <v>0</v>
      </c>
      <c r="W63" s="244">
        <f t="shared" si="134"/>
        <v>0</v>
      </c>
      <c r="X63" s="244">
        <f t="shared" si="134"/>
        <v>0</v>
      </c>
      <c r="Y63" s="244">
        <f t="shared" si="134"/>
        <v>0</v>
      </c>
      <c r="Z63" s="244">
        <f t="shared" si="134"/>
        <v>0</v>
      </c>
      <c r="AA63" s="244">
        <f t="shared" si="134"/>
        <v>0</v>
      </c>
      <c r="AB63" s="244">
        <f t="shared" si="134"/>
        <v>0</v>
      </c>
      <c r="AC63" s="244">
        <f t="shared" si="134"/>
        <v>0</v>
      </c>
      <c r="AD63" s="244">
        <f t="shared" si="134"/>
        <v>0</v>
      </c>
      <c r="AE63" s="244">
        <f t="shared" si="134"/>
        <v>0</v>
      </c>
      <c r="AF63" s="244">
        <f t="shared" si="134"/>
        <v>0</v>
      </c>
      <c r="AG63" s="244">
        <f t="shared" si="134"/>
        <v>0</v>
      </c>
      <c r="AH63" s="244">
        <f t="shared" si="134"/>
        <v>0</v>
      </c>
      <c r="AI63" s="244">
        <f t="shared" si="134"/>
        <v>0</v>
      </c>
      <c r="AJ63" s="244">
        <f t="shared" si="134"/>
        <v>0</v>
      </c>
      <c r="AK63" s="244">
        <f t="shared" si="134"/>
        <v>0</v>
      </c>
      <c r="AL63" s="244">
        <f t="shared" si="134"/>
        <v>0</v>
      </c>
      <c r="AM63" s="244">
        <f t="shared" si="134"/>
        <v>0</v>
      </c>
      <c r="AN63" s="244">
        <f t="shared" si="134"/>
        <v>0</v>
      </c>
      <c r="AO63" s="244">
        <f t="shared" si="134"/>
        <v>0</v>
      </c>
      <c r="AP63" s="244">
        <f t="shared" si="134"/>
        <v>0</v>
      </c>
      <c r="AQ63" s="244">
        <f t="shared" si="134"/>
        <v>0</v>
      </c>
      <c r="AR63" s="244">
        <f t="shared" si="134"/>
        <v>0</v>
      </c>
      <c r="AS63" s="244">
        <f t="shared" ref="AS63:BJ63" si="135">IFERROR(INDEX(RTO2SF_ORD,AS64,1),"sd")</f>
        <v>0</v>
      </c>
      <c r="AT63" s="244">
        <f t="shared" si="135"/>
        <v>0</v>
      </c>
      <c r="AU63" s="244">
        <f t="shared" si="135"/>
        <v>0</v>
      </c>
      <c r="AV63" s="244">
        <f t="shared" si="135"/>
        <v>0</v>
      </c>
      <c r="AW63" s="244">
        <f t="shared" si="135"/>
        <v>0</v>
      </c>
      <c r="AX63" s="244">
        <f t="shared" si="135"/>
        <v>0</v>
      </c>
      <c r="AY63" s="244">
        <f t="shared" si="135"/>
        <v>0</v>
      </c>
      <c r="AZ63" s="244">
        <f t="shared" si="135"/>
        <v>0</v>
      </c>
      <c r="BA63" s="244">
        <f t="shared" si="135"/>
        <v>0</v>
      </c>
      <c r="BB63" s="244">
        <f t="shared" si="135"/>
        <v>0</v>
      </c>
      <c r="BC63" s="244">
        <f t="shared" si="135"/>
        <v>0</v>
      </c>
      <c r="BD63" s="244">
        <f t="shared" si="135"/>
        <v>0</v>
      </c>
      <c r="BE63" s="244">
        <f t="shared" si="135"/>
        <v>0</v>
      </c>
      <c r="BF63" s="244">
        <f t="shared" si="135"/>
        <v>0</v>
      </c>
      <c r="BG63" s="244">
        <f t="shared" si="135"/>
        <v>0</v>
      </c>
      <c r="BH63" s="244">
        <f t="shared" si="135"/>
        <v>0</v>
      </c>
      <c r="BI63" s="244">
        <f t="shared" si="135"/>
        <v>0</v>
      </c>
      <c r="BJ63" s="244">
        <f t="shared" si="135"/>
        <v>0</v>
      </c>
      <c r="BS63" s="67"/>
      <c r="BT63" s="67"/>
      <c r="BV63" s="67"/>
      <c r="BW63" s="67"/>
      <c r="BX63" s="140"/>
      <c r="BY63" s="244">
        <f t="shared" ref="BY63:DD63" si="136">IFERROR(INDEX(RTO2CF_ORD,BY64,1),"sd")</f>
        <v>0</v>
      </c>
      <c r="BZ63" s="244">
        <f t="shared" si="136"/>
        <v>0</v>
      </c>
      <c r="CA63" s="244">
        <f t="shared" si="136"/>
        <v>0</v>
      </c>
      <c r="CB63" s="244">
        <f t="shared" si="136"/>
        <v>0</v>
      </c>
      <c r="CC63" s="244">
        <f t="shared" si="136"/>
        <v>0</v>
      </c>
      <c r="CD63" s="244">
        <f t="shared" si="136"/>
        <v>0</v>
      </c>
      <c r="CE63" s="244">
        <f t="shared" si="136"/>
        <v>0</v>
      </c>
      <c r="CF63" s="244">
        <f t="shared" si="136"/>
        <v>0</v>
      </c>
      <c r="CG63" s="244">
        <f t="shared" si="136"/>
        <v>0</v>
      </c>
      <c r="CH63" s="244">
        <f t="shared" si="136"/>
        <v>0</v>
      </c>
      <c r="CI63" s="244">
        <f t="shared" si="136"/>
        <v>0</v>
      </c>
      <c r="CJ63" s="244">
        <f t="shared" si="136"/>
        <v>0</v>
      </c>
      <c r="CK63" s="244">
        <f t="shared" si="136"/>
        <v>0</v>
      </c>
      <c r="CL63" s="244">
        <f t="shared" si="136"/>
        <v>0</v>
      </c>
      <c r="CM63" s="244">
        <f t="shared" si="136"/>
        <v>0</v>
      </c>
      <c r="CN63" s="244">
        <f t="shared" si="136"/>
        <v>0</v>
      </c>
      <c r="CO63" s="244">
        <f t="shared" si="136"/>
        <v>0</v>
      </c>
      <c r="CP63" s="244">
        <f t="shared" si="136"/>
        <v>0</v>
      </c>
      <c r="CQ63" s="244">
        <f t="shared" si="136"/>
        <v>0</v>
      </c>
      <c r="CR63" s="244">
        <f t="shared" si="136"/>
        <v>0</v>
      </c>
      <c r="CS63" s="244">
        <f t="shared" si="136"/>
        <v>0</v>
      </c>
      <c r="CT63" s="244">
        <f t="shared" si="136"/>
        <v>0</v>
      </c>
      <c r="CU63" s="244">
        <f t="shared" si="136"/>
        <v>0</v>
      </c>
      <c r="CV63" s="244">
        <f t="shared" si="136"/>
        <v>0</v>
      </c>
      <c r="CW63" s="244">
        <f t="shared" si="136"/>
        <v>0</v>
      </c>
      <c r="CX63" s="244">
        <f t="shared" si="136"/>
        <v>0</v>
      </c>
      <c r="CY63" s="244">
        <f t="shared" si="136"/>
        <v>0</v>
      </c>
      <c r="CZ63" s="244">
        <f t="shared" si="136"/>
        <v>0</v>
      </c>
      <c r="DA63" s="244">
        <f t="shared" si="136"/>
        <v>0</v>
      </c>
      <c r="DB63" s="244">
        <f t="shared" si="136"/>
        <v>0</v>
      </c>
      <c r="DC63" s="244">
        <f t="shared" si="136"/>
        <v>0</v>
      </c>
      <c r="DD63" s="244">
        <f t="shared" si="136"/>
        <v>0</v>
      </c>
      <c r="DE63" s="244">
        <f t="shared" ref="DE63:DV63" si="137">IFERROR(INDEX(RTO2CF_ORD,DE64,1),"sd")</f>
        <v>0</v>
      </c>
      <c r="DF63" s="244">
        <f t="shared" si="137"/>
        <v>0</v>
      </c>
      <c r="DG63" s="244">
        <f t="shared" si="137"/>
        <v>0</v>
      </c>
      <c r="DH63" s="244">
        <f t="shared" si="137"/>
        <v>0</v>
      </c>
      <c r="DI63" s="244">
        <f t="shared" si="137"/>
        <v>0</v>
      </c>
      <c r="DJ63" s="244">
        <f t="shared" si="137"/>
        <v>0</v>
      </c>
      <c r="DK63" s="244">
        <f t="shared" si="137"/>
        <v>0</v>
      </c>
      <c r="DL63" s="244">
        <f t="shared" si="137"/>
        <v>0</v>
      </c>
      <c r="DM63" s="244">
        <f t="shared" si="137"/>
        <v>0</v>
      </c>
      <c r="DN63" s="244">
        <f t="shared" si="137"/>
        <v>0</v>
      </c>
      <c r="DO63" s="244">
        <f t="shared" si="137"/>
        <v>0</v>
      </c>
      <c r="DP63" s="244">
        <f t="shared" si="137"/>
        <v>0</v>
      </c>
      <c r="DQ63" s="244">
        <f t="shared" si="137"/>
        <v>0</v>
      </c>
      <c r="DR63" s="244">
        <f t="shared" si="137"/>
        <v>0</v>
      </c>
      <c r="DS63" s="244">
        <f t="shared" si="137"/>
        <v>0</v>
      </c>
      <c r="DT63" s="244">
        <f t="shared" si="137"/>
        <v>0</v>
      </c>
      <c r="DU63" s="244">
        <f t="shared" si="137"/>
        <v>0</v>
      </c>
      <c r="DV63" s="244">
        <f t="shared" si="137"/>
        <v>0</v>
      </c>
      <c r="DW63" s="143"/>
      <c r="DX63" s="143"/>
      <c r="DZ63" s="229" t="s">
        <v>107</v>
      </c>
      <c r="EA63" s="228" t="s">
        <v>1</v>
      </c>
      <c r="EB63" s="228">
        <v>1</v>
      </c>
      <c r="EC63" s="228">
        <v>2</v>
      </c>
      <c r="ED63" s="228">
        <v>3</v>
      </c>
      <c r="EE63" s="228">
        <v>4</v>
      </c>
      <c r="EF63" s="229" t="s">
        <v>79</v>
      </c>
      <c r="EG63" s="229" t="s">
        <v>37</v>
      </c>
      <c r="EH63" s="228"/>
      <c r="EI63" s="228" t="s">
        <v>98</v>
      </c>
      <c r="EJ63" s="228"/>
      <c r="EK63" s="230"/>
      <c r="EL63" s="229" t="s">
        <v>106</v>
      </c>
      <c r="EM63" s="228" t="s">
        <v>1</v>
      </c>
      <c r="EN63" s="228">
        <v>1</v>
      </c>
      <c r="EO63" s="228">
        <v>2</v>
      </c>
      <c r="EP63" s="228">
        <v>3</v>
      </c>
      <c r="EQ63" s="228">
        <v>4</v>
      </c>
      <c r="ER63" s="229" t="s">
        <v>79</v>
      </c>
      <c r="ES63" s="229" t="s">
        <v>37</v>
      </c>
      <c r="ET63" s="228"/>
      <c r="EU63" s="228" t="s">
        <v>98</v>
      </c>
      <c r="EV63" s="228"/>
      <c r="EW63" s="230"/>
      <c r="EX63" s="229" t="s">
        <v>37</v>
      </c>
      <c r="EY63" s="230" t="s">
        <v>110</v>
      </c>
      <c r="EZ63" s="230"/>
    </row>
    <row r="64" spans="1:156" ht="12.75" customHeight="1" x14ac:dyDescent="0.25">
      <c r="A64" s="203" t="str">
        <f>Fechas!$C$59</f>
        <v>2º ÉPOCA: CICLOS LARGOS E INTERMEDIOS SIN FUNG.</v>
      </c>
      <c r="B64" s="215"/>
      <c r="C64" s="215"/>
      <c r="D64" s="215"/>
      <c r="E64" s="215"/>
      <c r="F64" s="215"/>
      <c r="G64" s="216"/>
      <c r="J64" s="67"/>
      <c r="K64" s="141" t="s">
        <v>1</v>
      </c>
      <c r="L64" s="142" t="s">
        <v>43</v>
      </c>
      <c r="M64" s="206">
        <v>1</v>
      </c>
      <c r="N64" s="206">
        <f>M64+1</f>
        <v>2</v>
      </c>
      <c r="O64" s="206">
        <f t="shared" ref="O64" si="138">N64+1</f>
        <v>3</v>
      </c>
      <c r="P64" s="206">
        <f t="shared" ref="P64" si="139">O64+1</f>
        <v>4</v>
      </c>
      <c r="Q64" s="206">
        <f t="shared" ref="Q64" si="140">P64+1</f>
        <v>5</v>
      </c>
      <c r="R64" s="206">
        <f t="shared" ref="R64" si="141">Q64+1</f>
        <v>6</v>
      </c>
      <c r="S64" s="206">
        <f t="shared" ref="S64" si="142">R64+1</f>
        <v>7</v>
      </c>
      <c r="T64" s="206">
        <f t="shared" ref="T64" si="143">S64+1</f>
        <v>8</v>
      </c>
      <c r="U64" s="206">
        <f t="shared" ref="U64" si="144">T64+1</f>
        <v>9</v>
      </c>
      <c r="V64" s="206">
        <f t="shared" ref="V64" si="145">U64+1</f>
        <v>10</v>
      </c>
      <c r="W64" s="206">
        <f t="shared" ref="W64" si="146">V64+1</f>
        <v>11</v>
      </c>
      <c r="X64" s="206">
        <f t="shared" ref="X64" si="147">W64+1</f>
        <v>12</v>
      </c>
      <c r="Y64" s="206">
        <f t="shared" ref="Y64" si="148">X64+1</f>
        <v>13</v>
      </c>
      <c r="Z64" s="206">
        <f t="shared" ref="Z64" si="149">Y64+1</f>
        <v>14</v>
      </c>
      <c r="AA64" s="206">
        <f t="shared" ref="AA64" si="150">Z64+1</f>
        <v>15</v>
      </c>
      <c r="AB64" s="206">
        <f t="shared" ref="AB64" si="151">AA64+1</f>
        <v>16</v>
      </c>
      <c r="AC64" s="206">
        <f t="shared" ref="AC64" si="152">AB64+1</f>
        <v>17</v>
      </c>
      <c r="AD64" s="206">
        <f t="shared" ref="AD64" si="153">AC64+1</f>
        <v>18</v>
      </c>
      <c r="AE64" s="206">
        <f t="shared" ref="AE64" si="154">AD64+1</f>
        <v>19</v>
      </c>
      <c r="AF64" s="206">
        <f t="shared" ref="AF64" si="155">AE64+1</f>
        <v>20</v>
      </c>
      <c r="AG64" s="206">
        <f t="shared" ref="AG64" si="156">AF64+1</f>
        <v>21</v>
      </c>
      <c r="AH64" s="206">
        <f t="shared" ref="AH64" si="157">AG64+1</f>
        <v>22</v>
      </c>
      <c r="AI64" s="206">
        <f t="shared" ref="AI64" si="158">AH64+1</f>
        <v>23</v>
      </c>
      <c r="AJ64" s="206">
        <f t="shared" ref="AJ64" si="159">AI64+1</f>
        <v>24</v>
      </c>
      <c r="AK64" s="206">
        <f t="shared" ref="AK64" si="160">AJ64+1</f>
        <v>25</v>
      </c>
      <c r="AL64" s="206">
        <f t="shared" ref="AL64" si="161">AK64+1</f>
        <v>26</v>
      </c>
      <c r="AM64" s="206">
        <f t="shared" ref="AM64" si="162">AL64+1</f>
        <v>27</v>
      </c>
      <c r="AN64" s="206">
        <f t="shared" ref="AN64" si="163">AM64+1</f>
        <v>28</v>
      </c>
      <c r="AO64" s="206">
        <f t="shared" ref="AO64" si="164">AN64+1</f>
        <v>29</v>
      </c>
      <c r="AP64" s="206">
        <f t="shared" ref="AP64" si="165">AO64+1</f>
        <v>30</v>
      </c>
      <c r="AQ64" s="206">
        <f t="shared" ref="AQ64" si="166">AP64+1</f>
        <v>31</v>
      </c>
      <c r="AR64" s="206">
        <f t="shared" ref="AR64" si="167">AQ64+1</f>
        <v>32</v>
      </c>
      <c r="AS64" s="206">
        <f t="shared" ref="AS64" si="168">AR64+1</f>
        <v>33</v>
      </c>
      <c r="AT64" s="206">
        <f t="shared" ref="AT64" si="169">AS64+1</f>
        <v>34</v>
      </c>
      <c r="AU64" s="206">
        <f t="shared" ref="AU64" si="170">AT64+1</f>
        <v>35</v>
      </c>
      <c r="AV64" s="206">
        <f t="shared" ref="AV64" si="171">AU64+1</f>
        <v>36</v>
      </c>
      <c r="AW64" s="206">
        <f t="shared" ref="AW64" si="172">AV64+1</f>
        <v>37</v>
      </c>
      <c r="AX64" s="206">
        <f t="shared" ref="AX64" si="173">AW64+1</f>
        <v>38</v>
      </c>
      <c r="AY64" s="206">
        <f t="shared" ref="AY64" si="174">AX64+1</f>
        <v>39</v>
      </c>
      <c r="AZ64" s="206">
        <f t="shared" ref="AZ64" si="175">AY64+1</f>
        <v>40</v>
      </c>
      <c r="BA64" s="206">
        <f t="shared" ref="BA64" si="176">AZ64+1</f>
        <v>41</v>
      </c>
      <c r="BB64" s="206">
        <f t="shared" ref="BB64" si="177">BA64+1</f>
        <v>42</v>
      </c>
      <c r="BC64" s="206">
        <f t="shared" ref="BC64" si="178">BB64+1</f>
        <v>43</v>
      </c>
      <c r="BD64" s="206">
        <f t="shared" ref="BD64" si="179">BC64+1</f>
        <v>44</v>
      </c>
      <c r="BE64" s="206">
        <f t="shared" ref="BE64" si="180">BD64+1</f>
        <v>45</v>
      </c>
      <c r="BF64" s="206">
        <f t="shared" ref="BF64" si="181">BE64+1</f>
        <v>46</v>
      </c>
      <c r="BG64" s="206">
        <f t="shared" ref="BG64" si="182">BF64+1</f>
        <v>47</v>
      </c>
      <c r="BH64" s="206">
        <f t="shared" ref="BH64" si="183">BG64+1</f>
        <v>48</v>
      </c>
      <c r="BI64" s="206">
        <f t="shared" ref="BI64" si="184">BH64+1</f>
        <v>49</v>
      </c>
      <c r="BJ64" s="206">
        <f t="shared" ref="BJ64" si="185">BI64+1</f>
        <v>50</v>
      </c>
      <c r="BM64" s="202" t="str">
        <f>Fechas!$K$59</f>
        <v>2º ÉPOCA: CICLOS LARGOS E INTERMEDIOS CON FUNG.</v>
      </c>
      <c r="BN64" s="113"/>
      <c r="BO64" s="113"/>
      <c r="BP64" s="113"/>
      <c r="BQ64" s="113"/>
      <c r="BR64" s="113"/>
      <c r="BS64" s="114"/>
      <c r="BT64" s="49"/>
      <c r="BV64" s="67"/>
      <c r="BW64" s="141" t="s">
        <v>1</v>
      </c>
      <c r="BX64" s="142" t="s">
        <v>43</v>
      </c>
      <c r="BY64" s="206">
        <v>1</v>
      </c>
      <c r="BZ64" s="206">
        <f>BY64+1</f>
        <v>2</v>
      </c>
      <c r="CA64" s="206">
        <f t="shared" ref="CA64" si="186">BZ64+1</f>
        <v>3</v>
      </c>
      <c r="CB64" s="206">
        <f t="shared" ref="CB64" si="187">CA64+1</f>
        <v>4</v>
      </c>
      <c r="CC64" s="206">
        <f t="shared" ref="CC64" si="188">CB64+1</f>
        <v>5</v>
      </c>
      <c r="CD64" s="206">
        <f t="shared" ref="CD64" si="189">CC64+1</f>
        <v>6</v>
      </c>
      <c r="CE64" s="206">
        <f t="shared" ref="CE64" si="190">CD64+1</f>
        <v>7</v>
      </c>
      <c r="CF64" s="206">
        <f t="shared" ref="CF64" si="191">CE64+1</f>
        <v>8</v>
      </c>
      <c r="CG64" s="206">
        <f t="shared" ref="CG64" si="192">CF64+1</f>
        <v>9</v>
      </c>
      <c r="CH64" s="206">
        <f t="shared" ref="CH64" si="193">CG64+1</f>
        <v>10</v>
      </c>
      <c r="CI64" s="206">
        <f t="shared" ref="CI64" si="194">CH64+1</f>
        <v>11</v>
      </c>
      <c r="CJ64" s="206">
        <f t="shared" ref="CJ64" si="195">CI64+1</f>
        <v>12</v>
      </c>
      <c r="CK64" s="206">
        <f t="shared" ref="CK64" si="196">CJ64+1</f>
        <v>13</v>
      </c>
      <c r="CL64" s="206">
        <f t="shared" ref="CL64" si="197">CK64+1</f>
        <v>14</v>
      </c>
      <c r="CM64" s="206">
        <f t="shared" ref="CM64" si="198">CL64+1</f>
        <v>15</v>
      </c>
      <c r="CN64" s="206">
        <f t="shared" ref="CN64" si="199">CM64+1</f>
        <v>16</v>
      </c>
      <c r="CO64" s="206">
        <f t="shared" ref="CO64" si="200">CN64+1</f>
        <v>17</v>
      </c>
      <c r="CP64" s="206">
        <f t="shared" ref="CP64" si="201">CO64+1</f>
        <v>18</v>
      </c>
      <c r="CQ64" s="206">
        <f t="shared" ref="CQ64" si="202">CP64+1</f>
        <v>19</v>
      </c>
      <c r="CR64" s="206">
        <f t="shared" ref="CR64" si="203">CQ64+1</f>
        <v>20</v>
      </c>
      <c r="CS64" s="206">
        <f t="shared" ref="CS64" si="204">CR64+1</f>
        <v>21</v>
      </c>
      <c r="CT64" s="206">
        <f t="shared" ref="CT64" si="205">CS64+1</f>
        <v>22</v>
      </c>
      <c r="CU64" s="206">
        <f t="shared" ref="CU64" si="206">CT64+1</f>
        <v>23</v>
      </c>
      <c r="CV64" s="206">
        <f t="shared" ref="CV64" si="207">CU64+1</f>
        <v>24</v>
      </c>
      <c r="CW64" s="206">
        <f t="shared" ref="CW64" si="208">CV64+1</f>
        <v>25</v>
      </c>
      <c r="CX64" s="206">
        <f t="shared" ref="CX64" si="209">CW64+1</f>
        <v>26</v>
      </c>
      <c r="CY64" s="206">
        <f t="shared" ref="CY64" si="210">CX64+1</f>
        <v>27</v>
      </c>
      <c r="CZ64" s="206">
        <f t="shared" ref="CZ64" si="211">CY64+1</f>
        <v>28</v>
      </c>
      <c r="DA64" s="206">
        <f t="shared" ref="DA64" si="212">CZ64+1</f>
        <v>29</v>
      </c>
      <c r="DB64" s="206">
        <f t="shared" ref="DB64" si="213">DA64+1</f>
        <v>30</v>
      </c>
      <c r="DC64" s="206">
        <f t="shared" ref="DC64" si="214">DB64+1</f>
        <v>31</v>
      </c>
      <c r="DD64" s="206">
        <f t="shared" ref="DD64" si="215">DC64+1</f>
        <v>32</v>
      </c>
      <c r="DE64" s="206">
        <f t="shared" ref="DE64" si="216">DD64+1</f>
        <v>33</v>
      </c>
      <c r="DF64" s="206">
        <f t="shared" ref="DF64" si="217">DE64+1</f>
        <v>34</v>
      </c>
      <c r="DG64" s="206">
        <f t="shared" ref="DG64" si="218">DF64+1</f>
        <v>35</v>
      </c>
      <c r="DH64" s="206">
        <f t="shared" ref="DH64" si="219">DG64+1</f>
        <v>36</v>
      </c>
      <c r="DI64" s="206">
        <f t="shared" ref="DI64" si="220">DH64+1</f>
        <v>37</v>
      </c>
      <c r="DJ64" s="206">
        <f t="shared" ref="DJ64" si="221">DI64+1</f>
        <v>38</v>
      </c>
      <c r="DK64" s="206">
        <f t="shared" ref="DK64" si="222">DJ64+1</f>
        <v>39</v>
      </c>
      <c r="DL64" s="206">
        <f t="shared" ref="DL64" si="223">DK64+1</f>
        <v>40</v>
      </c>
      <c r="DM64" s="206">
        <f t="shared" ref="DM64" si="224">DL64+1</f>
        <v>41</v>
      </c>
      <c r="DN64" s="206">
        <f t="shared" ref="DN64" si="225">DM64+1</f>
        <v>42</v>
      </c>
      <c r="DO64" s="206">
        <f t="shared" ref="DO64" si="226">DN64+1</f>
        <v>43</v>
      </c>
      <c r="DP64" s="206">
        <f t="shared" ref="DP64" si="227">DO64+1</f>
        <v>44</v>
      </c>
      <c r="DQ64" s="206">
        <f t="shared" ref="DQ64" si="228">DP64+1</f>
        <v>45</v>
      </c>
      <c r="DR64" s="206">
        <f t="shared" ref="DR64" si="229">DQ64+1</f>
        <v>46</v>
      </c>
      <c r="DS64" s="206">
        <f t="shared" ref="DS64" si="230">DR64+1</f>
        <v>47</v>
      </c>
      <c r="DT64" s="206">
        <f t="shared" ref="DT64" si="231">DS64+1</f>
        <v>48</v>
      </c>
      <c r="DU64" s="206">
        <f t="shared" ref="DU64" si="232">DT64+1</f>
        <v>49</v>
      </c>
      <c r="DV64" s="206">
        <f t="shared" ref="DV64" si="233">DU64+1</f>
        <v>50</v>
      </c>
      <c r="DW64" s="49"/>
      <c r="DX64" s="49"/>
      <c r="DZ64" s="228">
        <v>1</v>
      </c>
      <c r="EA64" s="231">
        <f t="shared" ref="EA64:EA95" si="234">IFERROR(INDEX(RTO2CV,$DZ64,1),0)</f>
        <v>0</v>
      </c>
      <c r="EB64" s="232">
        <f t="shared" ref="EB64:EE83" si="235">IFERROR(INDEX(RTO2SF,$DZ64,EB$7),0)</f>
        <v>0</v>
      </c>
      <c r="EC64" s="232">
        <f t="shared" si="235"/>
        <v>0</v>
      </c>
      <c r="ED64" s="232">
        <f t="shared" si="235"/>
        <v>0</v>
      </c>
      <c r="EE64" s="232">
        <f t="shared" si="235"/>
        <v>0</v>
      </c>
      <c r="EF64" s="232">
        <f t="shared" ref="EF64:EF95" si="236">COUNTIFS(EB64:EE64,"&gt;1")</f>
        <v>0</v>
      </c>
      <c r="EG64" s="232">
        <f t="shared" ref="EG64:EG95" si="237">IFERROR(SUMIFS(EB64:EE64,EB64:EE64,"&gt;1"),0)</f>
        <v>0</v>
      </c>
      <c r="EH64" s="228"/>
      <c r="EI64" s="228" t="s">
        <v>80</v>
      </c>
      <c r="EJ64" s="232">
        <f>EB114*EF114</f>
        <v>0</v>
      </c>
      <c r="EK64" s="230"/>
      <c r="EL64" s="228">
        <v>1</v>
      </c>
      <c r="EM64" s="231">
        <f t="shared" ref="EM64:EM95" si="238">IFERROR(INDEX(RTO2CV,$EL64,1),0)</f>
        <v>0</v>
      </c>
      <c r="EN64" s="232">
        <f>IFERROR(INDEX(RTO2CF,$EL64,'ANVA-MDS'!EB$7),0)</f>
        <v>0</v>
      </c>
      <c r="EO64" s="232">
        <f>IFERROR(INDEX(RTO2CF,$EL64,'ANVA-MDS'!EC$7),0)</f>
        <v>0</v>
      </c>
      <c r="EP64" s="232">
        <f>IFERROR(INDEX(RTO2CF,$EL64,'ANVA-MDS'!ED$7),0)</f>
        <v>0</v>
      </c>
      <c r="EQ64" s="232">
        <f>IFERROR(INDEX(RTO2CF,$EL64,'ANVA-MDS'!EE$7),0)</f>
        <v>0</v>
      </c>
      <c r="ER64" s="232">
        <f t="shared" ref="ER64:ER95" si="239">COUNTIFS(EN64:EQ64,"&gt;1")</f>
        <v>0</v>
      </c>
      <c r="ES64" s="232">
        <f t="shared" ref="ES64:ES95" si="240">IFERROR(SUMIFS(EN64:EQ64,EN64:EQ64,"&gt;1"),0)</f>
        <v>0</v>
      </c>
      <c r="ET64" s="228"/>
      <c r="EU64" s="228" t="s">
        <v>80</v>
      </c>
      <c r="EV64" s="237">
        <f>EN114*ER114</f>
        <v>0</v>
      </c>
      <c r="EW64" s="230"/>
      <c r="EX64" s="232">
        <f t="shared" ref="EX64:EX95" si="241">EG64+ES64</f>
        <v>0</v>
      </c>
      <c r="EY64" s="228" t="s">
        <v>80</v>
      </c>
      <c r="EZ64" s="266">
        <f>EV64</f>
        <v>0</v>
      </c>
    </row>
    <row r="65" spans="1:156" ht="12.75" customHeight="1" x14ac:dyDescent="0.25">
      <c r="J65" s="100">
        <v>1</v>
      </c>
      <c r="K65" s="246">
        <f t="shared" ref="K65:K96" si="242">IFERROR(INDEX(RTO2SF_ORD,J65,1),"sd")</f>
        <v>0</v>
      </c>
      <c r="L65" s="247">
        <f t="shared" ref="L65:L96" si="243">IFERROR(INDEX(RTO2SF_ORD,J65,2),"sd")</f>
        <v>4.9000000000000009E-4</v>
      </c>
      <c r="M65" s="269" t="str">
        <f t="shared" ref="M65:V74" si="244">IF(M$8&gt;$J65,"",IF($F$69&gt;$G$69,"ns",IF(ABS($L65-INDEX(RTO2SF_ORD,M$8,2))&gt;$B$84,"s","ns")))</f>
        <v>ns</v>
      </c>
      <c r="N65" s="269" t="str">
        <f t="shared" si="244"/>
        <v/>
      </c>
      <c r="O65" s="269" t="str">
        <f t="shared" si="244"/>
        <v/>
      </c>
      <c r="P65" s="269" t="str">
        <f t="shared" si="244"/>
        <v/>
      </c>
      <c r="Q65" s="269" t="str">
        <f t="shared" si="244"/>
        <v/>
      </c>
      <c r="R65" s="269" t="str">
        <f t="shared" si="244"/>
        <v/>
      </c>
      <c r="S65" s="269" t="str">
        <f t="shared" si="244"/>
        <v/>
      </c>
      <c r="T65" s="269" t="str">
        <f t="shared" si="244"/>
        <v/>
      </c>
      <c r="U65" s="269" t="str">
        <f t="shared" si="244"/>
        <v/>
      </c>
      <c r="V65" s="269" t="str">
        <f t="shared" si="244"/>
        <v/>
      </c>
      <c r="W65" s="269" t="str">
        <f t="shared" ref="W65:AF74" si="245">IF(W$8&gt;$J65,"",IF($F$69&gt;$G$69,"ns",IF(ABS($L65-INDEX(RTO2SF_ORD,W$8,2))&gt;$B$84,"s","ns")))</f>
        <v/>
      </c>
      <c r="X65" s="269" t="str">
        <f t="shared" si="245"/>
        <v/>
      </c>
      <c r="Y65" s="269" t="str">
        <f t="shared" si="245"/>
        <v/>
      </c>
      <c r="Z65" s="269" t="str">
        <f t="shared" si="245"/>
        <v/>
      </c>
      <c r="AA65" s="269" t="str">
        <f t="shared" si="245"/>
        <v/>
      </c>
      <c r="AB65" s="269" t="str">
        <f t="shared" si="245"/>
        <v/>
      </c>
      <c r="AC65" s="269" t="str">
        <f t="shared" si="245"/>
        <v/>
      </c>
      <c r="AD65" s="269" t="str">
        <f t="shared" si="245"/>
        <v/>
      </c>
      <c r="AE65" s="269" t="str">
        <f t="shared" si="245"/>
        <v/>
      </c>
      <c r="AF65" s="269" t="str">
        <f t="shared" si="245"/>
        <v/>
      </c>
      <c r="AG65" s="269" t="str">
        <f t="shared" ref="AG65:AP74" si="246">IF(AG$8&gt;$J65,"",IF($F$69&gt;$G$69,"ns",IF(ABS($L65-INDEX(RTO2SF_ORD,AG$8,2))&gt;$B$84,"s","ns")))</f>
        <v/>
      </c>
      <c r="AH65" s="269" t="str">
        <f t="shared" si="246"/>
        <v/>
      </c>
      <c r="AI65" s="269" t="str">
        <f t="shared" si="246"/>
        <v/>
      </c>
      <c r="AJ65" s="269" t="str">
        <f t="shared" si="246"/>
        <v/>
      </c>
      <c r="AK65" s="269" t="str">
        <f t="shared" si="246"/>
        <v/>
      </c>
      <c r="AL65" s="269" t="str">
        <f t="shared" si="246"/>
        <v/>
      </c>
      <c r="AM65" s="269" t="str">
        <f t="shared" si="246"/>
        <v/>
      </c>
      <c r="AN65" s="269" t="str">
        <f t="shared" si="246"/>
        <v/>
      </c>
      <c r="AO65" s="269" t="str">
        <f t="shared" si="246"/>
        <v/>
      </c>
      <c r="AP65" s="269" t="str">
        <f t="shared" si="246"/>
        <v/>
      </c>
      <c r="AQ65" s="269" t="str">
        <f t="shared" ref="AQ65:AZ74" si="247">IF(AQ$8&gt;$J65,"",IF($F$69&gt;$G$69,"ns",IF(ABS($L65-INDEX(RTO2SF_ORD,AQ$8,2))&gt;$B$84,"s","ns")))</f>
        <v/>
      </c>
      <c r="AR65" s="269" t="str">
        <f t="shared" si="247"/>
        <v/>
      </c>
      <c r="AS65" s="269" t="str">
        <f t="shared" si="247"/>
        <v/>
      </c>
      <c r="AT65" s="269" t="str">
        <f t="shared" si="247"/>
        <v/>
      </c>
      <c r="AU65" s="269" t="str">
        <f t="shared" si="247"/>
        <v/>
      </c>
      <c r="AV65" s="269" t="str">
        <f t="shared" si="247"/>
        <v/>
      </c>
      <c r="AW65" s="269" t="str">
        <f t="shared" si="247"/>
        <v/>
      </c>
      <c r="AX65" s="269" t="str">
        <f t="shared" si="247"/>
        <v/>
      </c>
      <c r="AY65" s="269" t="str">
        <f t="shared" si="247"/>
        <v/>
      </c>
      <c r="AZ65" s="269" t="str">
        <f t="shared" si="247"/>
        <v/>
      </c>
      <c r="BA65" s="269" t="str">
        <f t="shared" ref="BA65:BJ74" si="248">IF(BA$8&gt;$J65,"",IF($F$69&gt;$G$69,"ns",IF(ABS($L65-INDEX(RTO2SF_ORD,BA$8,2))&gt;$B$84,"s","ns")))</f>
        <v/>
      </c>
      <c r="BB65" s="269" t="str">
        <f t="shared" si="248"/>
        <v/>
      </c>
      <c r="BC65" s="269" t="str">
        <f t="shared" si="248"/>
        <v/>
      </c>
      <c r="BD65" s="269" t="str">
        <f t="shared" si="248"/>
        <v/>
      </c>
      <c r="BE65" s="269" t="str">
        <f t="shared" si="248"/>
        <v/>
      </c>
      <c r="BF65" s="269" t="str">
        <f t="shared" si="248"/>
        <v/>
      </c>
      <c r="BG65" s="269" t="str">
        <f t="shared" si="248"/>
        <v/>
      </c>
      <c r="BH65" s="269" t="str">
        <f t="shared" si="248"/>
        <v/>
      </c>
      <c r="BI65" s="269" t="str">
        <f t="shared" si="248"/>
        <v/>
      </c>
      <c r="BJ65" s="269" t="str">
        <f t="shared" si="248"/>
        <v/>
      </c>
      <c r="BS65" s="67"/>
      <c r="BT65" s="67"/>
      <c r="BV65" s="100">
        <v>1</v>
      </c>
      <c r="BW65" s="246">
        <f t="shared" ref="BW65:BW96" si="249">IFERROR(INDEX(RTO2CF_ORD,BV65,1),"sd")</f>
        <v>0</v>
      </c>
      <c r="BX65" s="247">
        <f t="shared" ref="BX65:BX96" si="250">IFERROR(INDEX(RTO2CF_ORD,BV65,2),"sd")</f>
        <v>4.9000000000000009E-4</v>
      </c>
      <c r="BY65" s="245" t="str">
        <f t="shared" ref="BY65:CH74" si="251">IF(BY$8&gt;$BV65,"",IF($BR$69&gt;$BS$69,"ns",IF(ABS($BX65-INDEX(RTO2CF_ORD,BY$8,2))&gt;$BN$84,"s","ns")))</f>
        <v>ns</v>
      </c>
      <c r="BZ65" s="245" t="str">
        <f t="shared" si="251"/>
        <v/>
      </c>
      <c r="CA65" s="245" t="str">
        <f t="shared" si="251"/>
        <v/>
      </c>
      <c r="CB65" s="245" t="str">
        <f t="shared" si="251"/>
        <v/>
      </c>
      <c r="CC65" s="245" t="str">
        <f t="shared" si="251"/>
        <v/>
      </c>
      <c r="CD65" s="245" t="str">
        <f t="shared" si="251"/>
        <v/>
      </c>
      <c r="CE65" s="245" t="str">
        <f t="shared" si="251"/>
        <v/>
      </c>
      <c r="CF65" s="245" t="str">
        <f t="shared" si="251"/>
        <v/>
      </c>
      <c r="CG65" s="245" t="str">
        <f t="shared" si="251"/>
        <v/>
      </c>
      <c r="CH65" s="245" t="str">
        <f t="shared" si="251"/>
        <v/>
      </c>
      <c r="CI65" s="245" t="str">
        <f t="shared" ref="CI65:CR74" si="252">IF(CI$8&gt;$BV65,"",IF($BR$69&gt;$BS$69,"ns",IF(ABS($BX65-INDEX(RTO2CF_ORD,CI$8,2))&gt;$BN$84,"s","ns")))</f>
        <v/>
      </c>
      <c r="CJ65" s="245" t="str">
        <f t="shared" si="252"/>
        <v/>
      </c>
      <c r="CK65" s="245" t="str">
        <f t="shared" si="252"/>
        <v/>
      </c>
      <c r="CL65" s="245" t="str">
        <f t="shared" si="252"/>
        <v/>
      </c>
      <c r="CM65" s="245" t="str">
        <f t="shared" si="252"/>
        <v/>
      </c>
      <c r="CN65" s="245" t="str">
        <f t="shared" si="252"/>
        <v/>
      </c>
      <c r="CO65" s="245" t="str">
        <f t="shared" si="252"/>
        <v/>
      </c>
      <c r="CP65" s="245" t="str">
        <f t="shared" si="252"/>
        <v/>
      </c>
      <c r="CQ65" s="245" t="str">
        <f t="shared" si="252"/>
        <v/>
      </c>
      <c r="CR65" s="245" t="str">
        <f t="shared" si="252"/>
        <v/>
      </c>
      <c r="CS65" s="245" t="str">
        <f t="shared" ref="CS65:DB74" si="253">IF(CS$8&gt;$BV65,"",IF($BR$69&gt;$BS$69,"ns",IF(ABS($BX65-INDEX(RTO2CF_ORD,CS$8,2))&gt;$BN$84,"s","ns")))</f>
        <v/>
      </c>
      <c r="CT65" s="245" t="str">
        <f t="shared" si="253"/>
        <v/>
      </c>
      <c r="CU65" s="245" t="str">
        <f t="shared" si="253"/>
        <v/>
      </c>
      <c r="CV65" s="245" t="str">
        <f t="shared" si="253"/>
        <v/>
      </c>
      <c r="CW65" s="245" t="str">
        <f t="shared" si="253"/>
        <v/>
      </c>
      <c r="CX65" s="245" t="str">
        <f t="shared" si="253"/>
        <v/>
      </c>
      <c r="CY65" s="245" t="str">
        <f t="shared" si="253"/>
        <v/>
      </c>
      <c r="CZ65" s="245" t="str">
        <f t="shared" si="253"/>
        <v/>
      </c>
      <c r="DA65" s="245" t="str">
        <f t="shared" si="253"/>
        <v/>
      </c>
      <c r="DB65" s="245" t="str">
        <f t="shared" si="253"/>
        <v/>
      </c>
      <c r="DC65" s="245" t="str">
        <f t="shared" ref="DC65:DL74" si="254">IF(DC$8&gt;$BV65,"",IF($BR$69&gt;$BS$69,"ns",IF(ABS($BX65-INDEX(RTO2CF_ORD,DC$8,2))&gt;$BN$84,"s","ns")))</f>
        <v/>
      </c>
      <c r="DD65" s="245" t="str">
        <f t="shared" si="254"/>
        <v/>
      </c>
      <c r="DE65" s="245" t="str">
        <f t="shared" si="254"/>
        <v/>
      </c>
      <c r="DF65" s="245" t="str">
        <f t="shared" si="254"/>
        <v/>
      </c>
      <c r="DG65" s="245" t="str">
        <f t="shared" si="254"/>
        <v/>
      </c>
      <c r="DH65" s="245" t="str">
        <f t="shared" si="254"/>
        <v/>
      </c>
      <c r="DI65" s="245" t="str">
        <f t="shared" si="254"/>
        <v/>
      </c>
      <c r="DJ65" s="245" t="str">
        <f t="shared" si="254"/>
        <v/>
      </c>
      <c r="DK65" s="245" t="str">
        <f t="shared" si="254"/>
        <v/>
      </c>
      <c r="DL65" s="245" t="str">
        <f t="shared" si="254"/>
        <v/>
      </c>
      <c r="DM65" s="245" t="str">
        <f t="shared" ref="DM65:DV74" si="255">IF(DM$8&gt;$BV65,"",IF($BR$69&gt;$BS$69,"ns",IF(ABS($BX65-INDEX(RTO2CF_ORD,DM$8,2))&gt;$BN$84,"s","ns")))</f>
        <v/>
      </c>
      <c r="DN65" s="245" t="str">
        <f t="shared" si="255"/>
        <v/>
      </c>
      <c r="DO65" s="245" t="str">
        <f t="shared" si="255"/>
        <v/>
      </c>
      <c r="DP65" s="245" t="str">
        <f t="shared" si="255"/>
        <v/>
      </c>
      <c r="DQ65" s="245" t="str">
        <f t="shared" si="255"/>
        <v/>
      </c>
      <c r="DR65" s="245" t="str">
        <f t="shared" si="255"/>
        <v/>
      </c>
      <c r="DS65" s="245" t="str">
        <f t="shared" si="255"/>
        <v/>
      </c>
      <c r="DT65" s="245" t="str">
        <f t="shared" si="255"/>
        <v/>
      </c>
      <c r="DU65" s="245" t="str">
        <f t="shared" si="255"/>
        <v/>
      </c>
      <c r="DV65" s="245" t="str">
        <f t="shared" si="255"/>
        <v/>
      </c>
      <c r="DW65" s="204"/>
      <c r="DX65" s="204"/>
      <c r="DZ65" s="228">
        <f t="shared" ref="DZ65:DZ96" si="256">DZ64+1</f>
        <v>2</v>
      </c>
      <c r="EA65" s="231">
        <f t="shared" si="234"/>
        <v>0</v>
      </c>
      <c r="EB65" s="232">
        <f t="shared" si="235"/>
        <v>0</v>
      </c>
      <c r="EC65" s="232">
        <f t="shared" si="235"/>
        <v>0</v>
      </c>
      <c r="ED65" s="232">
        <f t="shared" si="235"/>
        <v>0</v>
      </c>
      <c r="EE65" s="232">
        <f t="shared" si="235"/>
        <v>0</v>
      </c>
      <c r="EF65" s="232">
        <f t="shared" si="236"/>
        <v>0</v>
      </c>
      <c r="EG65" s="232">
        <f t="shared" si="237"/>
        <v>0</v>
      </c>
      <c r="EH65" s="228"/>
      <c r="EI65" s="228" t="s">
        <v>81</v>
      </c>
      <c r="EJ65" s="232">
        <f>EF64*EF114</f>
        <v>0</v>
      </c>
      <c r="EK65" s="230"/>
      <c r="EL65" s="228">
        <f t="shared" ref="EL65:EL96" si="257">EL64+1</f>
        <v>2</v>
      </c>
      <c r="EM65" s="231">
        <f t="shared" si="238"/>
        <v>0</v>
      </c>
      <c r="EN65" s="232">
        <f>IFERROR(INDEX(RTO2CF,$EL65,'ANVA-MDS'!EB$7),0)</f>
        <v>0</v>
      </c>
      <c r="EO65" s="232">
        <f>IFERROR(INDEX(RTO2CF,$EL65,'ANVA-MDS'!EC$7),0)</f>
        <v>0</v>
      </c>
      <c r="EP65" s="232">
        <f>IFERROR(INDEX(RTO2CF,$EL65,'ANVA-MDS'!ED$7),0)</f>
        <v>0</v>
      </c>
      <c r="EQ65" s="232">
        <f>IFERROR(INDEX(RTO2CF,$EL65,'ANVA-MDS'!EE$7),0)</f>
        <v>0</v>
      </c>
      <c r="ER65" s="232">
        <f t="shared" si="239"/>
        <v>0</v>
      </c>
      <c r="ES65" s="232">
        <f t="shared" si="240"/>
        <v>0</v>
      </c>
      <c r="ET65" s="228"/>
      <c r="EU65" s="228" t="s">
        <v>81</v>
      </c>
      <c r="EV65" s="237">
        <f>ER64*ER114</f>
        <v>0</v>
      </c>
      <c r="EW65" s="230"/>
      <c r="EX65" s="232">
        <f t="shared" si="241"/>
        <v>0</v>
      </c>
      <c r="EY65" s="228" t="s">
        <v>81</v>
      </c>
      <c r="EZ65" s="266">
        <f>EV65</f>
        <v>0</v>
      </c>
    </row>
    <row r="66" spans="1:156" ht="12.75" customHeight="1" x14ac:dyDescent="0.25">
      <c r="A66" s="69" t="s">
        <v>33</v>
      </c>
      <c r="B66" s="219" t="str">
        <f>IF(EF114&lt;&gt;1,"Error en los datos SIN FUNGICIDA !!!","")</f>
        <v>Error en los datos SIN FUNGICIDA !!!</v>
      </c>
      <c r="J66" s="100">
        <v>2</v>
      </c>
      <c r="K66" s="246">
        <f t="shared" si="242"/>
        <v>0</v>
      </c>
      <c r="L66" s="247">
        <f t="shared" si="243"/>
        <v>4.8000000000000007E-4</v>
      </c>
      <c r="M66" s="269" t="str">
        <f t="shared" si="244"/>
        <v>ns</v>
      </c>
      <c r="N66" s="269" t="str">
        <f t="shared" si="244"/>
        <v>ns</v>
      </c>
      <c r="O66" s="269" t="str">
        <f t="shared" si="244"/>
        <v/>
      </c>
      <c r="P66" s="269" t="str">
        <f t="shared" si="244"/>
        <v/>
      </c>
      <c r="Q66" s="269" t="str">
        <f t="shared" si="244"/>
        <v/>
      </c>
      <c r="R66" s="269" t="str">
        <f t="shared" si="244"/>
        <v/>
      </c>
      <c r="S66" s="269" t="str">
        <f t="shared" si="244"/>
        <v/>
      </c>
      <c r="T66" s="269" t="str">
        <f t="shared" si="244"/>
        <v/>
      </c>
      <c r="U66" s="269" t="str">
        <f t="shared" si="244"/>
        <v/>
      </c>
      <c r="V66" s="269" t="str">
        <f t="shared" si="244"/>
        <v/>
      </c>
      <c r="W66" s="269" t="str">
        <f t="shared" si="245"/>
        <v/>
      </c>
      <c r="X66" s="269" t="str">
        <f t="shared" si="245"/>
        <v/>
      </c>
      <c r="Y66" s="269" t="str">
        <f t="shared" si="245"/>
        <v/>
      </c>
      <c r="Z66" s="269" t="str">
        <f t="shared" si="245"/>
        <v/>
      </c>
      <c r="AA66" s="269" t="str">
        <f t="shared" si="245"/>
        <v/>
      </c>
      <c r="AB66" s="269" t="str">
        <f t="shared" si="245"/>
        <v/>
      </c>
      <c r="AC66" s="269" t="str">
        <f t="shared" si="245"/>
        <v/>
      </c>
      <c r="AD66" s="269" t="str">
        <f t="shared" si="245"/>
        <v/>
      </c>
      <c r="AE66" s="269" t="str">
        <f t="shared" si="245"/>
        <v/>
      </c>
      <c r="AF66" s="269" t="str">
        <f t="shared" si="245"/>
        <v/>
      </c>
      <c r="AG66" s="269" t="str">
        <f t="shared" si="246"/>
        <v/>
      </c>
      <c r="AH66" s="269" t="str">
        <f t="shared" si="246"/>
        <v/>
      </c>
      <c r="AI66" s="269" t="str">
        <f t="shared" si="246"/>
        <v/>
      </c>
      <c r="AJ66" s="269" t="str">
        <f t="shared" si="246"/>
        <v/>
      </c>
      <c r="AK66" s="269" t="str">
        <f t="shared" si="246"/>
        <v/>
      </c>
      <c r="AL66" s="269" t="str">
        <f t="shared" si="246"/>
        <v/>
      </c>
      <c r="AM66" s="269" t="str">
        <f t="shared" si="246"/>
        <v/>
      </c>
      <c r="AN66" s="269" t="str">
        <f t="shared" si="246"/>
        <v/>
      </c>
      <c r="AO66" s="269" t="str">
        <f t="shared" si="246"/>
        <v/>
      </c>
      <c r="AP66" s="269" t="str">
        <f t="shared" si="246"/>
        <v/>
      </c>
      <c r="AQ66" s="269" t="str">
        <f t="shared" si="247"/>
        <v/>
      </c>
      <c r="AR66" s="269" t="str">
        <f t="shared" si="247"/>
        <v/>
      </c>
      <c r="AS66" s="269" t="str">
        <f t="shared" si="247"/>
        <v/>
      </c>
      <c r="AT66" s="269" t="str">
        <f t="shared" si="247"/>
        <v/>
      </c>
      <c r="AU66" s="269" t="str">
        <f t="shared" si="247"/>
        <v/>
      </c>
      <c r="AV66" s="269" t="str">
        <f t="shared" si="247"/>
        <v/>
      </c>
      <c r="AW66" s="269" t="str">
        <f t="shared" si="247"/>
        <v/>
      </c>
      <c r="AX66" s="269" t="str">
        <f t="shared" si="247"/>
        <v/>
      </c>
      <c r="AY66" s="269" t="str">
        <f t="shared" si="247"/>
        <v/>
      </c>
      <c r="AZ66" s="269" t="str">
        <f t="shared" si="247"/>
        <v/>
      </c>
      <c r="BA66" s="269" t="str">
        <f t="shared" si="248"/>
        <v/>
      </c>
      <c r="BB66" s="269" t="str">
        <f t="shared" si="248"/>
        <v/>
      </c>
      <c r="BC66" s="269" t="str">
        <f t="shared" si="248"/>
        <v/>
      </c>
      <c r="BD66" s="269" t="str">
        <f t="shared" si="248"/>
        <v/>
      </c>
      <c r="BE66" s="269" t="str">
        <f t="shared" si="248"/>
        <v/>
      </c>
      <c r="BF66" s="269" t="str">
        <f t="shared" si="248"/>
        <v/>
      </c>
      <c r="BG66" s="269" t="str">
        <f t="shared" si="248"/>
        <v/>
      </c>
      <c r="BH66" s="269" t="str">
        <f t="shared" si="248"/>
        <v/>
      </c>
      <c r="BI66" s="269" t="str">
        <f t="shared" si="248"/>
        <v/>
      </c>
      <c r="BJ66" s="269" t="str">
        <f t="shared" si="248"/>
        <v/>
      </c>
      <c r="BM66" s="69" t="s">
        <v>33</v>
      </c>
      <c r="BN66" s="219" t="str">
        <f>IF(ER114&lt;&gt;1,"Error en los datos CON FUNGICIDA !!!","")</f>
        <v>Error en los datos CON FUNGICIDA !!!</v>
      </c>
      <c r="BS66" s="67"/>
      <c r="BT66" s="67"/>
      <c r="BV66" s="100">
        <v>2</v>
      </c>
      <c r="BW66" s="246">
        <f t="shared" si="249"/>
        <v>0</v>
      </c>
      <c r="BX66" s="247">
        <f t="shared" si="250"/>
        <v>4.8000000000000007E-4</v>
      </c>
      <c r="BY66" s="245" t="str">
        <f t="shared" si="251"/>
        <v>ns</v>
      </c>
      <c r="BZ66" s="245" t="str">
        <f t="shared" si="251"/>
        <v>ns</v>
      </c>
      <c r="CA66" s="245" t="str">
        <f t="shared" si="251"/>
        <v/>
      </c>
      <c r="CB66" s="245" t="str">
        <f t="shared" si="251"/>
        <v/>
      </c>
      <c r="CC66" s="245" t="str">
        <f t="shared" si="251"/>
        <v/>
      </c>
      <c r="CD66" s="245" t="str">
        <f t="shared" si="251"/>
        <v/>
      </c>
      <c r="CE66" s="245" t="str">
        <f t="shared" si="251"/>
        <v/>
      </c>
      <c r="CF66" s="245" t="str">
        <f t="shared" si="251"/>
        <v/>
      </c>
      <c r="CG66" s="245" t="str">
        <f t="shared" si="251"/>
        <v/>
      </c>
      <c r="CH66" s="245" t="str">
        <f t="shared" si="251"/>
        <v/>
      </c>
      <c r="CI66" s="245" t="str">
        <f t="shared" si="252"/>
        <v/>
      </c>
      <c r="CJ66" s="245" t="str">
        <f t="shared" si="252"/>
        <v/>
      </c>
      <c r="CK66" s="245" t="str">
        <f t="shared" si="252"/>
        <v/>
      </c>
      <c r="CL66" s="245" t="str">
        <f t="shared" si="252"/>
        <v/>
      </c>
      <c r="CM66" s="245" t="str">
        <f t="shared" si="252"/>
        <v/>
      </c>
      <c r="CN66" s="245" t="str">
        <f t="shared" si="252"/>
        <v/>
      </c>
      <c r="CO66" s="245" t="str">
        <f t="shared" si="252"/>
        <v/>
      </c>
      <c r="CP66" s="245" t="str">
        <f t="shared" si="252"/>
        <v/>
      </c>
      <c r="CQ66" s="245" t="str">
        <f t="shared" si="252"/>
        <v/>
      </c>
      <c r="CR66" s="245" t="str">
        <f t="shared" si="252"/>
        <v/>
      </c>
      <c r="CS66" s="245" t="str">
        <f t="shared" si="253"/>
        <v/>
      </c>
      <c r="CT66" s="245" t="str">
        <f t="shared" si="253"/>
        <v/>
      </c>
      <c r="CU66" s="245" t="str">
        <f t="shared" si="253"/>
        <v/>
      </c>
      <c r="CV66" s="245" t="str">
        <f t="shared" si="253"/>
        <v/>
      </c>
      <c r="CW66" s="245" t="str">
        <f t="shared" si="253"/>
        <v/>
      </c>
      <c r="CX66" s="245" t="str">
        <f t="shared" si="253"/>
        <v/>
      </c>
      <c r="CY66" s="245" t="str">
        <f t="shared" si="253"/>
        <v/>
      </c>
      <c r="CZ66" s="245" t="str">
        <f t="shared" si="253"/>
        <v/>
      </c>
      <c r="DA66" s="245" t="str">
        <f t="shared" si="253"/>
        <v/>
      </c>
      <c r="DB66" s="245" t="str">
        <f t="shared" si="253"/>
        <v/>
      </c>
      <c r="DC66" s="245" t="str">
        <f t="shared" si="254"/>
        <v/>
      </c>
      <c r="DD66" s="245" t="str">
        <f t="shared" si="254"/>
        <v/>
      </c>
      <c r="DE66" s="245" t="str">
        <f t="shared" si="254"/>
        <v/>
      </c>
      <c r="DF66" s="245" t="str">
        <f t="shared" si="254"/>
        <v/>
      </c>
      <c r="DG66" s="245" t="str">
        <f t="shared" si="254"/>
        <v/>
      </c>
      <c r="DH66" s="245" t="str">
        <f t="shared" si="254"/>
        <v/>
      </c>
      <c r="DI66" s="245" t="str">
        <f t="shared" si="254"/>
        <v/>
      </c>
      <c r="DJ66" s="245" t="str">
        <f t="shared" si="254"/>
        <v/>
      </c>
      <c r="DK66" s="245" t="str">
        <f t="shared" si="254"/>
        <v/>
      </c>
      <c r="DL66" s="245" t="str">
        <f t="shared" si="254"/>
        <v/>
      </c>
      <c r="DM66" s="245" t="str">
        <f t="shared" si="255"/>
        <v/>
      </c>
      <c r="DN66" s="245" t="str">
        <f t="shared" si="255"/>
        <v/>
      </c>
      <c r="DO66" s="245" t="str">
        <f t="shared" si="255"/>
        <v/>
      </c>
      <c r="DP66" s="245" t="str">
        <f t="shared" si="255"/>
        <v/>
      </c>
      <c r="DQ66" s="245" t="str">
        <f t="shared" si="255"/>
        <v/>
      </c>
      <c r="DR66" s="245" t="str">
        <f t="shared" si="255"/>
        <v/>
      </c>
      <c r="DS66" s="245" t="str">
        <f t="shared" si="255"/>
        <v/>
      </c>
      <c r="DT66" s="245" t="str">
        <f t="shared" si="255"/>
        <v/>
      </c>
      <c r="DU66" s="245" t="str">
        <f t="shared" si="255"/>
        <v/>
      </c>
      <c r="DV66" s="245" t="str">
        <f t="shared" si="255"/>
        <v/>
      </c>
      <c r="DW66" s="204"/>
      <c r="DX66" s="204"/>
      <c r="DZ66" s="228">
        <f t="shared" si="256"/>
        <v>3</v>
      </c>
      <c r="EA66" s="231">
        <f t="shared" si="234"/>
        <v>0</v>
      </c>
      <c r="EB66" s="232">
        <f t="shared" si="235"/>
        <v>0</v>
      </c>
      <c r="EC66" s="232">
        <f t="shared" si="235"/>
        <v>0</v>
      </c>
      <c r="ED66" s="232">
        <f t="shared" si="235"/>
        <v>0</v>
      </c>
      <c r="EE66" s="232">
        <f t="shared" si="235"/>
        <v>0</v>
      </c>
      <c r="EF66" s="232">
        <f t="shared" si="236"/>
        <v>0</v>
      </c>
      <c r="EG66" s="232">
        <f t="shared" si="237"/>
        <v>0</v>
      </c>
      <c r="EH66" s="228"/>
      <c r="EI66" s="228" t="s">
        <v>82</v>
      </c>
      <c r="EJ66" s="228">
        <f>EJ64*EJ65</f>
        <v>0</v>
      </c>
      <c r="EK66" s="230"/>
      <c r="EL66" s="228">
        <f t="shared" si="257"/>
        <v>3</v>
      </c>
      <c r="EM66" s="231">
        <f t="shared" si="238"/>
        <v>0</v>
      </c>
      <c r="EN66" s="232">
        <f>IFERROR(INDEX(RTO2CF,$EL66,'ANVA-MDS'!EB$7),0)</f>
        <v>0</v>
      </c>
      <c r="EO66" s="232">
        <f>IFERROR(INDEX(RTO2CF,$EL66,'ANVA-MDS'!EC$7),0)</f>
        <v>0</v>
      </c>
      <c r="EP66" s="232">
        <f>IFERROR(INDEX(RTO2CF,$EL66,'ANVA-MDS'!ED$7),0)</f>
        <v>0</v>
      </c>
      <c r="EQ66" s="232">
        <f>IFERROR(INDEX(RTO2CF,$EL66,'ANVA-MDS'!EE$7),0)</f>
        <v>0</v>
      </c>
      <c r="ER66" s="232">
        <f t="shared" si="239"/>
        <v>0</v>
      </c>
      <c r="ES66" s="232">
        <f t="shared" si="240"/>
        <v>0</v>
      </c>
      <c r="ET66" s="228"/>
      <c r="EU66" s="228" t="s">
        <v>82</v>
      </c>
      <c r="EV66" s="227">
        <f>EV64*EV65</f>
        <v>0</v>
      </c>
      <c r="EW66" s="230"/>
      <c r="EX66" s="232">
        <f t="shared" si="241"/>
        <v>0</v>
      </c>
      <c r="EY66" s="228" t="s">
        <v>82</v>
      </c>
      <c r="EZ66" s="267" t="str">
        <f>IF(EZ83=0,"sd",EZ77*EZ64*EZ65)</f>
        <v>sd</v>
      </c>
    </row>
    <row r="67" spans="1:156" ht="12.75" customHeight="1" x14ac:dyDescent="0.25">
      <c r="J67" s="100">
        <v>3</v>
      </c>
      <c r="K67" s="246">
        <f t="shared" si="242"/>
        <v>0</v>
      </c>
      <c r="L67" s="247">
        <f t="shared" si="243"/>
        <v>4.7000000000000004E-4</v>
      </c>
      <c r="M67" s="269" t="str">
        <f t="shared" si="244"/>
        <v>ns</v>
      </c>
      <c r="N67" s="269" t="str">
        <f t="shared" si="244"/>
        <v>ns</v>
      </c>
      <c r="O67" s="269" t="str">
        <f t="shared" si="244"/>
        <v>ns</v>
      </c>
      <c r="P67" s="269" t="str">
        <f t="shared" si="244"/>
        <v/>
      </c>
      <c r="Q67" s="269" t="str">
        <f t="shared" si="244"/>
        <v/>
      </c>
      <c r="R67" s="269" t="str">
        <f t="shared" si="244"/>
        <v/>
      </c>
      <c r="S67" s="269" t="str">
        <f t="shared" si="244"/>
        <v/>
      </c>
      <c r="T67" s="269" t="str">
        <f t="shared" si="244"/>
        <v/>
      </c>
      <c r="U67" s="269" t="str">
        <f t="shared" si="244"/>
        <v/>
      </c>
      <c r="V67" s="269" t="str">
        <f t="shared" si="244"/>
        <v/>
      </c>
      <c r="W67" s="269" t="str">
        <f t="shared" si="245"/>
        <v/>
      </c>
      <c r="X67" s="269" t="str">
        <f t="shared" si="245"/>
        <v/>
      </c>
      <c r="Y67" s="269" t="str">
        <f t="shared" si="245"/>
        <v/>
      </c>
      <c r="Z67" s="269" t="str">
        <f t="shared" si="245"/>
        <v/>
      </c>
      <c r="AA67" s="269" t="str">
        <f t="shared" si="245"/>
        <v/>
      </c>
      <c r="AB67" s="269" t="str">
        <f t="shared" si="245"/>
        <v/>
      </c>
      <c r="AC67" s="269" t="str">
        <f t="shared" si="245"/>
        <v/>
      </c>
      <c r="AD67" s="269" t="str">
        <f t="shared" si="245"/>
        <v/>
      </c>
      <c r="AE67" s="269" t="str">
        <f t="shared" si="245"/>
        <v/>
      </c>
      <c r="AF67" s="269" t="str">
        <f t="shared" si="245"/>
        <v/>
      </c>
      <c r="AG67" s="269" t="str">
        <f t="shared" si="246"/>
        <v/>
      </c>
      <c r="AH67" s="269" t="str">
        <f t="shared" si="246"/>
        <v/>
      </c>
      <c r="AI67" s="269" t="str">
        <f t="shared" si="246"/>
        <v/>
      </c>
      <c r="AJ67" s="269" t="str">
        <f t="shared" si="246"/>
        <v/>
      </c>
      <c r="AK67" s="269" t="str">
        <f t="shared" si="246"/>
        <v/>
      </c>
      <c r="AL67" s="269" t="str">
        <f t="shared" si="246"/>
        <v/>
      </c>
      <c r="AM67" s="269" t="str">
        <f t="shared" si="246"/>
        <v/>
      </c>
      <c r="AN67" s="269" t="str">
        <f t="shared" si="246"/>
        <v/>
      </c>
      <c r="AO67" s="269" t="str">
        <f t="shared" si="246"/>
        <v/>
      </c>
      <c r="AP67" s="269" t="str">
        <f t="shared" si="246"/>
        <v/>
      </c>
      <c r="AQ67" s="269" t="str">
        <f t="shared" si="247"/>
        <v/>
      </c>
      <c r="AR67" s="269" t="str">
        <f t="shared" si="247"/>
        <v/>
      </c>
      <c r="AS67" s="269" t="str">
        <f t="shared" si="247"/>
        <v/>
      </c>
      <c r="AT67" s="269" t="str">
        <f t="shared" si="247"/>
        <v/>
      </c>
      <c r="AU67" s="269" t="str">
        <f t="shared" si="247"/>
        <v/>
      </c>
      <c r="AV67" s="269" t="str">
        <f t="shared" si="247"/>
        <v/>
      </c>
      <c r="AW67" s="269" t="str">
        <f t="shared" si="247"/>
        <v/>
      </c>
      <c r="AX67" s="269" t="str">
        <f t="shared" si="247"/>
        <v/>
      </c>
      <c r="AY67" s="269" t="str">
        <f t="shared" si="247"/>
        <v/>
      </c>
      <c r="AZ67" s="269" t="str">
        <f t="shared" si="247"/>
        <v/>
      </c>
      <c r="BA67" s="269" t="str">
        <f t="shared" si="248"/>
        <v/>
      </c>
      <c r="BB67" s="269" t="str">
        <f t="shared" si="248"/>
        <v/>
      </c>
      <c r="BC67" s="269" t="str">
        <f t="shared" si="248"/>
        <v/>
      </c>
      <c r="BD67" s="269" t="str">
        <f t="shared" si="248"/>
        <v/>
      </c>
      <c r="BE67" s="269" t="str">
        <f t="shared" si="248"/>
        <v/>
      </c>
      <c r="BF67" s="269" t="str">
        <f t="shared" si="248"/>
        <v/>
      </c>
      <c r="BG67" s="269" t="str">
        <f t="shared" si="248"/>
        <v/>
      </c>
      <c r="BH67" s="269" t="str">
        <f t="shared" si="248"/>
        <v/>
      </c>
      <c r="BI67" s="269" t="str">
        <f t="shared" si="248"/>
        <v/>
      </c>
      <c r="BJ67" s="269" t="str">
        <f t="shared" si="248"/>
        <v/>
      </c>
      <c r="BS67" s="67"/>
      <c r="BT67" s="67"/>
      <c r="BV67" s="100">
        <v>3</v>
      </c>
      <c r="BW67" s="246">
        <f t="shared" si="249"/>
        <v>0</v>
      </c>
      <c r="BX67" s="247">
        <f t="shared" si="250"/>
        <v>4.7000000000000004E-4</v>
      </c>
      <c r="BY67" s="245" t="str">
        <f t="shared" si="251"/>
        <v>ns</v>
      </c>
      <c r="BZ67" s="245" t="str">
        <f t="shared" si="251"/>
        <v>ns</v>
      </c>
      <c r="CA67" s="245" t="str">
        <f t="shared" si="251"/>
        <v>ns</v>
      </c>
      <c r="CB67" s="245" t="str">
        <f t="shared" si="251"/>
        <v/>
      </c>
      <c r="CC67" s="245" t="str">
        <f t="shared" si="251"/>
        <v/>
      </c>
      <c r="CD67" s="245" t="str">
        <f t="shared" si="251"/>
        <v/>
      </c>
      <c r="CE67" s="245" t="str">
        <f t="shared" si="251"/>
        <v/>
      </c>
      <c r="CF67" s="245" t="str">
        <f t="shared" si="251"/>
        <v/>
      </c>
      <c r="CG67" s="245" t="str">
        <f t="shared" si="251"/>
        <v/>
      </c>
      <c r="CH67" s="245" t="str">
        <f t="shared" si="251"/>
        <v/>
      </c>
      <c r="CI67" s="245" t="str">
        <f t="shared" si="252"/>
        <v/>
      </c>
      <c r="CJ67" s="245" t="str">
        <f t="shared" si="252"/>
        <v/>
      </c>
      <c r="CK67" s="245" t="str">
        <f t="shared" si="252"/>
        <v/>
      </c>
      <c r="CL67" s="245" t="str">
        <f t="shared" si="252"/>
        <v/>
      </c>
      <c r="CM67" s="245" t="str">
        <f t="shared" si="252"/>
        <v/>
      </c>
      <c r="CN67" s="245" t="str">
        <f t="shared" si="252"/>
        <v/>
      </c>
      <c r="CO67" s="245" t="str">
        <f t="shared" si="252"/>
        <v/>
      </c>
      <c r="CP67" s="245" t="str">
        <f t="shared" si="252"/>
        <v/>
      </c>
      <c r="CQ67" s="245" t="str">
        <f t="shared" si="252"/>
        <v/>
      </c>
      <c r="CR67" s="245" t="str">
        <f t="shared" si="252"/>
        <v/>
      </c>
      <c r="CS67" s="245" t="str">
        <f t="shared" si="253"/>
        <v/>
      </c>
      <c r="CT67" s="245" t="str">
        <f t="shared" si="253"/>
        <v/>
      </c>
      <c r="CU67" s="245" t="str">
        <f t="shared" si="253"/>
        <v/>
      </c>
      <c r="CV67" s="245" t="str">
        <f t="shared" si="253"/>
        <v/>
      </c>
      <c r="CW67" s="245" t="str">
        <f t="shared" si="253"/>
        <v/>
      </c>
      <c r="CX67" s="245" t="str">
        <f t="shared" si="253"/>
        <v/>
      </c>
      <c r="CY67" s="245" t="str">
        <f t="shared" si="253"/>
        <v/>
      </c>
      <c r="CZ67" s="245" t="str">
        <f t="shared" si="253"/>
        <v/>
      </c>
      <c r="DA67" s="245" t="str">
        <f t="shared" si="253"/>
        <v/>
      </c>
      <c r="DB67" s="245" t="str">
        <f t="shared" si="253"/>
        <v/>
      </c>
      <c r="DC67" s="245" t="str">
        <f t="shared" si="254"/>
        <v/>
      </c>
      <c r="DD67" s="245" t="str">
        <f t="shared" si="254"/>
        <v/>
      </c>
      <c r="DE67" s="245" t="str">
        <f t="shared" si="254"/>
        <v/>
      </c>
      <c r="DF67" s="245" t="str">
        <f t="shared" si="254"/>
        <v/>
      </c>
      <c r="DG67" s="245" t="str">
        <f t="shared" si="254"/>
        <v/>
      </c>
      <c r="DH67" s="245" t="str">
        <f t="shared" si="254"/>
        <v/>
      </c>
      <c r="DI67" s="245" t="str">
        <f t="shared" si="254"/>
        <v/>
      </c>
      <c r="DJ67" s="245" t="str">
        <f t="shared" si="254"/>
        <v/>
      </c>
      <c r="DK67" s="245" t="str">
        <f t="shared" si="254"/>
        <v/>
      </c>
      <c r="DL67" s="245" t="str">
        <f t="shared" si="254"/>
        <v/>
      </c>
      <c r="DM67" s="245" t="str">
        <f t="shared" si="255"/>
        <v/>
      </c>
      <c r="DN67" s="245" t="str">
        <f t="shared" si="255"/>
        <v/>
      </c>
      <c r="DO67" s="245" t="str">
        <f t="shared" si="255"/>
        <v/>
      </c>
      <c r="DP67" s="245" t="str">
        <f t="shared" si="255"/>
        <v/>
      </c>
      <c r="DQ67" s="245" t="str">
        <f t="shared" si="255"/>
        <v/>
      </c>
      <c r="DR67" s="245" t="str">
        <f t="shared" si="255"/>
        <v/>
      </c>
      <c r="DS67" s="245" t="str">
        <f t="shared" si="255"/>
        <v/>
      </c>
      <c r="DT67" s="245" t="str">
        <f t="shared" si="255"/>
        <v/>
      </c>
      <c r="DU67" s="245" t="str">
        <f t="shared" si="255"/>
        <v/>
      </c>
      <c r="DV67" s="245" t="str">
        <f t="shared" si="255"/>
        <v/>
      </c>
      <c r="DW67" s="204"/>
      <c r="DX67" s="204"/>
      <c r="DZ67" s="228">
        <f t="shared" si="256"/>
        <v>4</v>
      </c>
      <c r="EA67" s="231">
        <f t="shared" si="234"/>
        <v>0</v>
      </c>
      <c r="EB67" s="232">
        <f t="shared" si="235"/>
        <v>0</v>
      </c>
      <c r="EC67" s="232">
        <f t="shared" si="235"/>
        <v>0</v>
      </c>
      <c r="ED67" s="232">
        <f t="shared" si="235"/>
        <v>0</v>
      </c>
      <c r="EE67" s="232">
        <f t="shared" si="235"/>
        <v>0</v>
      </c>
      <c r="EF67" s="232">
        <f t="shared" si="236"/>
        <v>0</v>
      </c>
      <c r="EG67" s="232">
        <f t="shared" si="237"/>
        <v>0</v>
      </c>
      <c r="EH67" s="228"/>
      <c r="EI67" s="228" t="s">
        <v>83</v>
      </c>
      <c r="EJ67" s="227">
        <f>SUMIFS(EB64:EE113,EB64:EE113,"&gt;1")</f>
        <v>0</v>
      </c>
      <c r="EK67" s="230"/>
      <c r="EL67" s="228">
        <f t="shared" si="257"/>
        <v>4</v>
      </c>
      <c r="EM67" s="231">
        <f t="shared" si="238"/>
        <v>0</v>
      </c>
      <c r="EN67" s="232">
        <f>IFERROR(INDEX(RTO2CF,$EL67,'ANVA-MDS'!EB$7),0)</f>
        <v>0</v>
      </c>
      <c r="EO67" s="232">
        <f>IFERROR(INDEX(RTO2CF,$EL67,'ANVA-MDS'!EC$7),0)</f>
        <v>0</v>
      </c>
      <c r="EP67" s="232">
        <f>IFERROR(INDEX(RTO2CF,$EL67,'ANVA-MDS'!ED$7),0)</f>
        <v>0</v>
      </c>
      <c r="EQ67" s="232">
        <f>IFERROR(INDEX(RTO2CF,$EL67,'ANVA-MDS'!EE$7),0)</f>
        <v>0</v>
      </c>
      <c r="ER67" s="232">
        <f t="shared" si="239"/>
        <v>0</v>
      </c>
      <c r="ES67" s="232">
        <f t="shared" si="240"/>
        <v>0</v>
      </c>
      <c r="ET67" s="228"/>
      <c r="EU67" s="228" t="s">
        <v>83</v>
      </c>
      <c r="EV67" s="227">
        <f>SUMIFS(EN64:EQ113,EN64:EQ113,"&gt;1")</f>
        <v>0</v>
      </c>
      <c r="EW67" s="230"/>
      <c r="EX67" s="232">
        <f t="shared" si="241"/>
        <v>0</v>
      </c>
      <c r="EY67" s="228" t="s">
        <v>83</v>
      </c>
      <c r="EZ67" s="267">
        <f>EJ67+EV67</f>
        <v>0</v>
      </c>
    </row>
    <row r="68" spans="1:156" ht="12.75" customHeight="1" x14ac:dyDescent="0.25">
      <c r="A68" s="176" t="s">
        <v>34</v>
      </c>
      <c r="B68" s="100" t="s">
        <v>41</v>
      </c>
      <c r="C68" s="147" t="s">
        <v>38</v>
      </c>
      <c r="D68" s="100" t="s">
        <v>39</v>
      </c>
      <c r="E68" s="100" t="s">
        <v>40</v>
      </c>
      <c r="F68" s="100" t="s">
        <v>99</v>
      </c>
      <c r="G68" s="147" t="s">
        <v>145</v>
      </c>
      <c r="J68" s="100">
        <v>4</v>
      </c>
      <c r="K68" s="246">
        <f t="shared" si="242"/>
        <v>0</v>
      </c>
      <c r="L68" s="247">
        <f t="shared" si="243"/>
        <v>4.6000000000000001E-4</v>
      </c>
      <c r="M68" s="269" t="str">
        <f t="shared" si="244"/>
        <v>ns</v>
      </c>
      <c r="N68" s="269" t="str">
        <f t="shared" si="244"/>
        <v>ns</v>
      </c>
      <c r="O68" s="269" t="str">
        <f t="shared" si="244"/>
        <v>ns</v>
      </c>
      <c r="P68" s="269" t="str">
        <f t="shared" si="244"/>
        <v>ns</v>
      </c>
      <c r="Q68" s="269" t="str">
        <f t="shared" si="244"/>
        <v/>
      </c>
      <c r="R68" s="269" t="str">
        <f t="shared" si="244"/>
        <v/>
      </c>
      <c r="S68" s="269" t="str">
        <f t="shared" si="244"/>
        <v/>
      </c>
      <c r="T68" s="269" t="str">
        <f t="shared" si="244"/>
        <v/>
      </c>
      <c r="U68" s="269" t="str">
        <f t="shared" si="244"/>
        <v/>
      </c>
      <c r="V68" s="269" t="str">
        <f t="shared" si="244"/>
        <v/>
      </c>
      <c r="W68" s="269" t="str">
        <f t="shared" si="245"/>
        <v/>
      </c>
      <c r="X68" s="269" t="str">
        <f t="shared" si="245"/>
        <v/>
      </c>
      <c r="Y68" s="269" t="str">
        <f t="shared" si="245"/>
        <v/>
      </c>
      <c r="Z68" s="269" t="str">
        <f t="shared" si="245"/>
        <v/>
      </c>
      <c r="AA68" s="269" t="str">
        <f t="shared" si="245"/>
        <v/>
      </c>
      <c r="AB68" s="269" t="str">
        <f t="shared" si="245"/>
        <v/>
      </c>
      <c r="AC68" s="269" t="str">
        <f t="shared" si="245"/>
        <v/>
      </c>
      <c r="AD68" s="269" t="str">
        <f t="shared" si="245"/>
        <v/>
      </c>
      <c r="AE68" s="269" t="str">
        <f t="shared" si="245"/>
        <v/>
      </c>
      <c r="AF68" s="269" t="str">
        <f t="shared" si="245"/>
        <v/>
      </c>
      <c r="AG68" s="269" t="str">
        <f t="shared" si="246"/>
        <v/>
      </c>
      <c r="AH68" s="269" t="str">
        <f t="shared" si="246"/>
        <v/>
      </c>
      <c r="AI68" s="269" t="str">
        <f t="shared" si="246"/>
        <v/>
      </c>
      <c r="AJ68" s="269" t="str">
        <f t="shared" si="246"/>
        <v/>
      </c>
      <c r="AK68" s="269" t="str">
        <f t="shared" si="246"/>
        <v/>
      </c>
      <c r="AL68" s="269" t="str">
        <f t="shared" si="246"/>
        <v/>
      </c>
      <c r="AM68" s="269" t="str">
        <f t="shared" si="246"/>
        <v/>
      </c>
      <c r="AN68" s="269" t="str">
        <f t="shared" si="246"/>
        <v/>
      </c>
      <c r="AO68" s="269" t="str">
        <f t="shared" si="246"/>
        <v/>
      </c>
      <c r="AP68" s="269" t="str">
        <f t="shared" si="246"/>
        <v/>
      </c>
      <c r="AQ68" s="269" t="str">
        <f t="shared" si="247"/>
        <v/>
      </c>
      <c r="AR68" s="269" t="str">
        <f t="shared" si="247"/>
        <v/>
      </c>
      <c r="AS68" s="269" t="str">
        <f t="shared" si="247"/>
        <v/>
      </c>
      <c r="AT68" s="269" t="str">
        <f t="shared" si="247"/>
        <v/>
      </c>
      <c r="AU68" s="269" t="str">
        <f t="shared" si="247"/>
        <v/>
      </c>
      <c r="AV68" s="269" t="str">
        <f t="shared" si="247"/>
        <v/>
      </c>
      <c r="AW68" s="269" t="str">
        <f t="shared" si="247"/>
        <v/>
      </c>
      <c r="AX68" s="269" t="str">
        <f t="shared" si="247"/>
        <v/>
      </c>
      <c r="AY68" s="269" t="str">
        <f t="shared" si="247"/>
        <v/>
      </c>
      <c r="AZ68" s="269" t="str">
        <f t="shared" si="247"/>
        <v/>
      </c>
      <c r="BA68" s="269" t="str">
        <f t="shared" si="248"/>
        <v/>
      </c>
      <c r="BB68" s="269" t="str">
        <f t="shared" si="248"/>
        <v/>
      </c>
      <c r="BC68" s="269" t="str">
        <f t="shared" si="248"/>
        <v/>
      </c>
      <c r="BD68" s="269" t="str">
        <f t="shared" si="248"/>
        <v/>
      </c>
      <c r="BE68" s="269" t="str">
        <f t="shared" si="248"/>
        <v/>
      </c>
      <c r="BF68" s="269" t="str">
        <f t="shared" si="248"/>
        <v/>
      </c>
      <c r="BG68" s="269" t="str">
        <f t="shared" si="248"/>
        <v/>
      </c>
      <c r="BH68" s="269" t="str">
        <f t="shared" si="248"/>
        <v/>
      </c>
      <c r="BI68" s="269" t="str">
        <f t="shared" si="248"/>
        <v/>
      </c>
      <c r="BJ68" s="269" t="str">
        <f t="shared" si="248"/>
        <v/>
      </c>
      <c r="BM68" s="270" t="s">
        <v>34</v>
      </c>
      <c r="BN68" s="211" t="s">
        <v>41</v>
      </c>
      <c r="BO68" s="212" t="s">
        <v>38</v>
      </c>
      <c r="BP68" s="213" t="s">
        <v>39</v>
      </c>
      <c r="BQ68" s="213" t="s">
        <v>40</v>
      </c>
      <c r="BR68" s="211" t="s">
        <v>99</v>
      </c>
      <c r="BS68" s="147" t="s">
        <v>145</v>
      </c>
      <c r="BT68" s="67"/>
      <c r="BU68" s="106"/>
      <c r="BV68" s="100">
        <v>4</v>
      </c>
      <c r="BW68" s="246">
        <f t="shared" si="249"/>
        <v>0</v>
      </c>
      <c r="BX68" s="247">
        <f t="shared" si="250"/>
        <v>4.6000000000000001E-4</v>
      </c>
      <c r="BY68" s="245" t="str">
        <f t="shared" si="251"/>
        <v>ns</v>
      </c>
      <c r="BZ68" s="245" t="str">
        <f t="shared" si="251"/>
        <v>ns</v>
      </c>
      <c r="CA68" s="245" t="str">
        <f t="shared" si="251"/>
        <v>ns</v>
      </c>
      <c r="CB68" s="245" t="str">
        <f t="shared" si="251"/>
        <v>ns</v>
      </c>
      <c r="CC68" s="245" t="str">
        <f t="shared" si="251"/>
        <v/>
      </c>
      <c r="CD68" s="245" t="str">
        <f t="shared" si="251"/>
        <v/>
      </c>
      <c r="CE68" s="245" t="str">
        <f t="shared" si="251"/>
        <v/>
      </c>
      <c r="CF68" s="245" t="str">
        <f t="shared" si="251"/>
        <v/>
      </c>
      <c r="CG68" s="245" t="str">
        <f t="shared" si="251"/>
        <v/>
      </c>
      <c r="CH68" s="245" t="str">
        <f t="shared" si="251"/>
        <v/>
      </c>
      <c r="CI68" s="245" t="str">
        <f t="shared" si="252"/>
        <v/>
      </c>
      <c r="CJ68" s="245" t="str">
        <f t="shared" si="252"/>
        <v/>
      </c>
      <c r="CK68" s="245" t="str">
        <f t="shared" si="252"/>
        <v/>
      </c>
      <c r="CL68" s="245" t="str">
        <f t="shared" si="252"/>
        <v/>
      </c>
      <c r="CM68" s="245" t="str">
        <f t="shared" si="252"/>
        <v/>
      </c>
      <c r="CN68" s="245" t="str">
        <f t="shared" si="252"/>
        <v/>
      </c>
      <c r="CO68" s="245" t="str">
        <f t="shared" si="252"/>
        <v/>
      </c>
      <c r="CP68" s="245" t="str">
        <f t="shared" si="252"/>
        <v/>
      </c>
      <c r="CQ68" s="245" t="str">
        <f t="shared" si="252"/>
        <v/>
      </c>
      <c r="CR68" s="245" t="str">
        <f t="shared" si="252"/>
        <v/>
      </c>
      <c r="CS68" s="245" t="str">
        <f t="shared" si="253"/>
        <v/>
      </c>
      <c r="CT68" s="245" t="str">
        <f t="shared" si="253"/>
        <v/>
      </c>
      <c r="CU68" s="245" t="str">
        <f t="shared" si="253"/>
        <v/>
      </c>
      <c r="CV68" s="245" t="str">
        <f t="shared" si="253"/>
        <v/>
      </c>
      <c r="CW68" s="245" t="str">
        <f t="shared" si="253"/>
        <v/>
      </c>
      <c r="CX68" s="245" t="str">
        <f t="shared" si="253"/>
        <v/>
      </c>
      <c r="CY68" s="245" t="str">
        <f t="shared" si="253"/>
        <v/>
      </c>
      <c r="CZ68" s="245" t="str">
        <f t="shared" si="253"/>
        <v/>
      </c>
      <c r="DA68" s="245" t="str">
        <f t="shared" si="253"/>
        <v/>
      </c>
      <c r="DB68" s="245" t="str">
        <f t="shared" si="253"/>
        <v/>
      </c>
      <c r="DC68" s="245" t="str">
        <f t="shared" si="254"/>
        <v/>
      </c>
      <c r="DD68" s="245" t="str">
        <f t="shared" si="254"/>
        <v/>
      </c>
      <c r="DE68" s="245" t="str">
        <f t="shared" si="254"/>
        <v/>
      </c>
      <c r="DF68" s="245" t="str">
        <f t="shared" si="254"/>
        <v/>
      </c>
      <c r="DG68" s="245" t="str">
        <f t="shared" si="254"/>
        <v/>
      </c>
      <c r="DH68" s="245" t="str">
        <f t="shared" si="254"/>
        <v/>
      </c>
      <c r="DI68" s="245" t="str">
        <f t="shared" si="254"/>
        <v/>
      </c>
      <c r="DJ68" s="245" t="str">
        <f t="shared" si="254"/>
        <v/>
      </c>
      <c r="DK68" s="245" t="str">
        <f t="shared" si="254"/>
        <v/>
      </c>
      <c r="DL68" s="245" t="str">
        <f t="shared" si="254"/>
        <v/>
      </c>
      <c r="DM68" s="245" t="str">
        <f t="shared" si="255"/>
        <v/>
      </c>
      <c r="DN68" s="245" t="str">
        <f t="shared" si="255"/>
        <v/>
      </c>
      <c r="DO68" s="245" t="str">
        <f t="shared" si="255"/>
        <v/>
      </c>
      <c r="DP68" s="245" t="str">
        <f t="shared" si="255"/>
        <v/>
      </c>
      <c r="DQ68" s="245" t="str">
        <f t="shared" si="255"/>
        <v/>
      </c>
      <c r="DR68" s="245" t="str">
        <f t="shared" si="255"/>
        <v/>
      </c>
      <c r="DS68" s="245" t="str">
        <f t="shared" si="255"/>
        <v/>
      </c>
      <c r="DT68" s="245" t="str">
        <f t="shared" si="255"/>
        <v/>
      </c>
      <c r="DU68" s="245" t="str">
        <f t="shared" si="255"/>
        <v/>
      </c>
      <c r="DV68" s="245" t="str">
        <f t="shared" si="255"/>
        <v/>
      </c>
      <c r="DW68" s="204"/>
      <c r="DX68" s="204"/>
      <c r="DZ68" s="228">
        <f t="shared" si="256"/>
        <v>5</v>
      </c>
      <c r="EA68" s="231">
        <f t="shared" si="234"/>
        <v>0</v>
      </c>
      <c r="EB68" s="232">
        <f t="shared" si="235"/>
        <v>0</v>
      </c>
      <c r="EC68" s="232">
        <f t="shared" si="235"/>
        <v>0</v>
      </c>
      <c r="ED68" s="232">
        <f t="shared" si="235"/>
        <v>0</v>
      </c>
      <c r="EE68" s="232">
        <f t="shared" si="235"/>
        <v>0</v>
      </c>
      <c r="EF68" s="232">
        <f t="shared" si="236"/>
        <v>0</v>
      </c>
      <c r="EG68" s="232">
        <f t="shared" si="237"/>
        <v>0</v>
      </c>
      <c r="EH68" s="228"/>
      <c r="EI68" s="228" t="s">
        <v>84</v>
      </c>
      <c r="EJ68" s="227" t="str">
        <f>IF(EF114=0,"sd",EJ67/EJ66)</f>
        <v>sd</v>
      </c>
      <c r="EK68" s="230"/>
      <c r="EL68" s="228">
        <f t="shared" si="257"/>
        <v>5</v>
      </c>
      <c r="EM68" s="231">
        <f t="shared" si="238"/>
        <v>0</v>
      </c>
      <c r="EN68" s="232">
        <f>IFERROR(INDEX(RTO2CF,$EL68,'ANVA-MDS'!EB$7),0)</f>
        <v>0</v>
      </c>
      <c r="EO68" s="232">
        <f>IFERROR(INDEX(RTO2CF,$EL68,'ANVA-MDS'!EC$7),0)</f>
        <v>0</v>
      </c>
      <c r="EP68" s="232">
        <f>IFERROR(INDEX(RTO2CF,$EL68,'ANVA-MDS'!ED$7),0)</f>
        <v>0</v>
      </c>
      <c r="EQ68" s="232">
        <f>IFERROR(INDEX(RTO2CF,$EL68,'ANVA-MDS'!EE$7),0)</f>
        <v>0</v>
      </c>
      <c r="ER68" s="232">
        <f t="shared" si="239"/>
        <v>0</v>
      </c>
      <c r="ES68" s="232">
        <f t="shared" si="240"/>
        <v>0</v>
      </c>
      <c r="ET68" s="228"/>
      <c r="EU68" s="228" t="s">
        <v>84</v>
      </c>
      <c r="EV68" s="227" t="str">
        <f>IF(ER114=0,"sd",EV67/EV66)</f>
        <v>sd</v>
      </c>
      <c r="EW68" s="230"/>
      <c r="EX68" s="232">
        <f t="shared" si="241"/>
        <v>0</v>
      </c>
      <c r="EY68" s="228" t="s">
        <v>84</v>
      </c>
      <c r="EZ68" s="227" t="str">
        <f>IF(EZ83=0,"sd",EZ67/EZ66)</f>
        <v>sd</v>
      </c>
    </row>
    <row r="69" spans="1:156" ht="12.75" customHeight="1" x14ac:dyDescent="0.25">
      <c r="A69" s="144" t="s">
        <v>1</v>
      </c>
      <c r="B69" s="206" t="str">
        <f>'ANVA-MDS'!EJ70</f>
        <v>sd</v>
      </c>
      <c r="C69" s="207" t="str">
        <f>'ANVA-MDS'!EJ74</f>
        <v>sd</v>
      </c>
      <c r="D69" s="208" t="str">
        <f>IFERROR(C69/B69,"sd")</f>
        <v>sd</v>
      </c>
      <c r="E69" s="208" t="str">
        <f>IFERROR(D69/D71,"sd")</f>
        <v>sd</v>
      </c>
      <c r="F69" s="224" t="str">
        <f>IFERROR(FDIST(E69,B69,B71),"sd")</f>
        <v>sd</v>
      </c>
      <c r="G69" s="100">
        <v>0.05</v>
      </c>
      <c r="H69" s="69" t="str">
        <f>IF(F69&gt;G69,"ns",IF(F69&lt;0.001,"***",IF(F69&lt;0.01,"**",IF(F69&lt;0.05,"*",""))))</f>
        <v>ns</v>
      </c>
      <c r="J69" s="100">
        <v>5</v>
      </c>
      <c r="K69" s="246">
        <f t="shared" si="242"/>
        <v>0</v>
      </c>
      <c r="L69" s="247">
        <f t="shared" si="243"/>
        <v>4.5000000000000004E-4</v>
      </c>
      <c r="M69" s="269" t="str">
        <f t="shared" si="244"/>
        <v>ns</v>
      </c>
      <c r="N69" s="269" t="str">
        <f t="shared" si="244"/>
        <v>ns</v>
      </c>
      <c r="O69" s="269" t="str">
        <f t="shared" si="244"/>
        <v>ns</v>
      </c>
      <c r="P69" s="269" t="str">
        <f t="shared" si="244"/>
        <v>ns</v>
      </c>
      <c r="Q69" s="269" t="str">
        <f t="shared" si="244"/>
        <v>ns</v>
      </c>
      <c r="R69" s="269" t="str">
        <f t="shared" si="244"/>
        <v/>
      </c>
      <c r="S69" s="269" t="str">
        <f t="shared" si="244"/>
        <v/>
      </c>
      <c r="T69" s="269" t="str">
        <f t="shared" si="244"/>
        <v/>
      </c>
      <c r="U69" s="269" t="str">
        <f t="shared" si="244"/>
        <v/>
      </c>
      <c r="V69" s="269" t="str">
        <f t="shared" si="244"/>
        <v/>
      </c>
      <c r="W69" s="269" t="str">
        <f t="shared" si="245"/>
        <v/>
      </c>
      <c r="X69" s="269" t="str">
        <f t="shared" si="245"/>
        <v/>
      </c>
      <c r="Y69" s="269" t="str">
        <f t="shared" si="245"/>
        <v/>
      </c>
      <c r="Z69" s="269" t="str">
        <f t="shared" si="245"/>
        <v/>
      </c>
      <c r="AA69" s="269" t="str">
        <f t="shared" si="245"/>
        <v/>
      </c>
      <c r="AB69" s="269" t="str">
        <f t="shared" si="245"/>
        <v/>
      </c>
      <c r="AC69" s="269" t="str">
        <f t="shared" si="245"/>
        <v/>
      </c>
      <c r="AD69" s="269" t="str">
        <f t="shared" si="245"/>
        <v/>
      </c>
      <c r="AE69" s="269" t="str">
        <f t="shared" si="245"/>
        <v/>
      </c>
      <c r="AF69" s="269" t="str">
        <f t="shared" si="245"/>
        <v/>
      </c>
      <c r="AG69" s="269" t="str">
        <f t="shared" si="246"/>
        <v/>
      </c>
      <c r="AH69" s="269" t="str">
        <f t="shared" si="246"/>
        <v/>
      </c>
      <c r="AI69" s="269" t="str">
        <f t="shared" si="246"/>
        <v/>
      </c>
      <c r="AJ69" s="269" t="str">
        <f t="shared" si="246"/>
        <v/>
      </c>
      <c r="AK69" s="269" t="str">
        <f t="shared" si="246"/>
        <v/>
      </c>
      <c r="AL69" s="269" t="str">
        <f t="shared" si="246"/>
        <v/>
      </c>
      <c r="AM69" s="269" t="str">
        <f t="shared" si="246"/>
        <v/>
      </c>
      <c r="AN69" s="269" t="str">
        <f t="shared" si="246"/>
        <v/>
      </c>
      <c r="AO69" s="269" t="str">
        <f t="shared" si="246"/>
        <v/>
      </c>
      <c r="AP69" s="269" t="str">
        <f t="shared" si="246"/>
        <v/>
      </c>
      <c r="AQ69" s="269" t="str">
        <f t="shared" si="247"/>
        <v/>
      </c>
      <c r="AR69" s="269" t="str">
        <f t="shared" si="247"/>
        <v/>
      </c>
      <c r="AS69" s="269" t="str">
        <f t="shared" si="247"/>
        <v/>
      </c>
      <c r="AT69" s="269" t="str">
        <f t="shared" si="247"/>
        <v/>
      </c>
      <c r="AU69" s="269" t="str">
        <f t="shared" si="247"/>
        <v/>
      </c>
      <c r="AV69" s="269" t="str">
        <f t="shared" si="247"/>
        <v/>
      </c>
      <c r="AW69" s="269" t="str">
        <f t="shared" si="247"/>
        <v/>
      </c>
      <c r="AX69" s="269" t="str">
        <f t="shared" si="247"/>
        <v/>
      </c>
      <c r="AY69" s="269" t="str">
        <f t="shared" si="247"/>
        <v/>
      </c>
      <c r="AZ69" s="269" t="str">
        <f t="shared" si="247"/>
        <v/>
      </c>
      <c r="BA69" s="269" t="str">
        <f t="shared" si="248"/>
        <v/>
      </c>
      <c r="BB69" s="269" t="str">
        <f t="shared" si="248"/>
        <v/>
      </c>
      <c r="BC69" s="269" t="str">
        <f t="shared" si="248"/>
        <v/>
      </c>
      <c r="BD69" s="269" t="str">
        <f t="shared" si="248"/>
        <v/>
      </c>
      <c r="BE69" s="269" t="str">
        <f t="shared" si="248"/>
        <v/>
      </c>
      <c r="BF69" s="269" t="str">
        <f t="shared" si="248"/>
        <v/>
      </c>
      <c r="BG69" s="269" t="str">
        <f t="shared" si="248"/>
        <v/>
      </c>
      <c r="BH69" s="269" t="str">
        <f t="shared" si="248"/>
        <v/>
      </c>
      <c r="BI69" s="269" t="str">
        <f t="shared" si="248"/>
        <v/>
      </c>
      <c r="BJ69" s="269" t="str">
        <f t="shared" si="248"/>
        <v/>
      </c>
      <c r="BM69" s="144" t="s">
        <v>1</v>
      </c>
      <c r="BN69" s="206" t="str">
        <f>'ANVA-MDS'!EV70</f>
        <v>sd</v>
      </c>
      <c r="BO69" s="207" t="str">
        <f>'ANVA-MDS'!EV74</f>
        <v>sd</v>
      </c>
      <c r="BP69" s="208" t="str">
        <f>IFERROR(BO69/BN69,"sd")</f>
        <v>sd</v>
      </c>
      <c r="BQ69" s="208" t="str">
        <f>IFERROR(BP69/BP71,"sd")</f>
        <v>sd</v>
      </c>
      <c r="BR69" s="224" t="str">
        <f>IFERROR(FDIST(BQ69,BN69,BN71),"sd")</f>
        <v>sd</v>
      </c>
      <c r="BS69" s="100">
        <v>0.05</v>
      </c>
      <c r="BT69" s="69" t="str">
        <f>IF(BR69&gt;BS69,"ns",IF(BR69&lt;0.001,"***",IF(BR69&lt;0.01,"**",IF(BR69&lt;0.05,"*",""))))</f>
        <v>ns</v>
      </c>
      <c r="BU69" s="106"/>
      <c r="BV69" s="100">
        <v>5</v>
      </c>
      <c r="BW69" s="246">
        <f t="shared" si="249"/>
        <v>0</v>
      </c>
      <c r="BX69" s="247">
        <f t="shared" si="250"/>
        <v>4.5000000000000004E-4</v>
      </c>
      <c r="BY69" s="245" t="str">
        <f t="shared" si="251"/>
        <v>ns</v>
      </c>
      <c r="BZ69" s="245" t="str">
        <f t="shared" si="251"/>
        <v>ns</v>
      </c>
      <c r="CA69" s="245" t="str">
        <f t="shared" si="251"/>
        <v>ns</v>
      </c>
      <c r="CB69" s="245" t="str">
        <f t="shared" si="251"/>
        <v>ns</v>
      </c>
      <c r="CC69" s="245" t="str">
        <f t="shared" si="251"/>
        <v>ns</v>
      </c>
      <c r="CD69" s="245" t="str">
        <f t="shared" si="251"/>
        <v/>
      </c>
      <c r="CE69" s="245" t="str">
        <f t="shared" si="251"/>
        <v/>
      </c>
      <c r="CF69" s="245" t="str">
        <f t="shared" si="251"/>
        <v/>
      </c>
      <c r="CG69" s="245" t="str">
        <f t="shared" si="251"/>
        <v/>
      </c>
      <c r="CH69" s="245" t="str">
        <f t="shared" si="251"/>
        <v/>
      </c>
      <c r="CI69" s="245" t="str">
        <f t="shared" si="252"/>
        <v/>
      </c>
      <c r="CJ69" s="245" t="str">
        <f t="shared" si="252"/>
        <v/>
      </c>
      <c r="CK69" s="245" t="str">
        <f t="shared" si="252"/>
        <v/>
      </c>
      <c r="CL69" s="245" t="str">
        <f t="shared" si="252"/>
        <v/>
      </c>
      <c r="CM69" s="245" t="str">
        <f t="shared" si="252"/>
        <v/>
      </c>
      <c r="CN69" s="245" t="str">
        <f t="shared" si="252"/>
        <v/>
      </c>
      <c r="CO69" s="245" t="str">
        <f t="shared" si="252"/>
        <v/>
      </c>
      <c r="CP69" s="245" t="str">
        <f t="shared" si="252"/>
        <v/>
      </c>
      <c r="CQ69" s="245" t="str">
        <f t="shared" si="252"/>
        <v/>
      </c>
      <c r="CR69" s="245" t="str">
        <f t="shared" si="252"/>
        <v/>
      </c>
      <c r="CS69" s="245" t="str">
        <f t="shared" si="253"/>
        <v/>
      </c>
      <c r="CT69" s="245" t="str">
        <f t="shared" si="253"/>
        <v/>
      </c>
      <c r="CU69" s="245" t="str">
        <f t="shared" si="253"/>
        <v/>
      </c>
      <c r="CV69" s="245" t="str">
        <f t="shared" si="253"/>
        <v/>
      </c>
      <c r="CW69" s="245" t="str">
        <f t="shared" si="253"/>
        <v/>
      </c>
      <c r="CX69" s="245" t="str">
        <f t="shared" si="253"/>
        <v/>
      </c>
      <c r="CY69" s="245" t="str">
        <f t="shared" si="253"/>
        <v/>
      </c>
      <c r="CZ69" s="245" t="str">
        <f t="shared" si="253"/>
        <v/>
      </c>
      <c r="DA69" s="245" t="str">
        <f t="shared" si="253"/>
        <v/>
      </c>
      <c r="DB69" s="245" t="str">
        <f t="shared" si="253"/>
        <v/>
      </c>
      <c r="DC69" s="245" t="str">
        <f t="shared" si="254"/>
        <v/>
      </c>
      <c r="DD69" s="245" t="str">
        <f t="shared" si="254"/>
        <v/>
      </c>
      <c r="DE69" s="245" t="str">
        <f t="shared" si="254"/>
        <v/>
      </c>
      <c r="DF69" s="245" t="str">
        <f t="shared" si="254"/>
        <v/>
      </c>
      <c r="DG69" s="245" t="str">
        <f t="shared" si="254"/>
        <v/>
      </c>
      <c r="DH69" s="245" t="str">
        <f t="shared" si="254"/>
        <v/>
      </c>
      <c r="DI69" s="245" t="str">
        <f t="shared" si="254"/>
        <v/>
      </c>
      <c r="DJ69" s="245" t="str">
        <f t="shared" si="254"/>
        <v/>
      </c>
      <c r="DK69" s="245" t="str">
        <f t="shared" si="254"/>
        <v/>
      </c>
      <c r="DL69" s="245" t="str">
        <f t="shared" si="254"/>
        <v/>
      </c>
      <c r="DM69" s="245" t="str">
        <f t="shared" si="255"/>
        <v/>
      </c>
      <c r="DN69" s="245" t="str">
        <f t="shared" si="255"/>
        <v/>
      </c>
      <c r="DO69" s="245" t="str">
        <f t="shared" si="255"/>
        <v/>
      </c>
      <c r="DP69" s="245" t="str">
        <f t="shared" si="255"/>
        <v/>
      </c>
      <c r="DQ69" s="245" t="str">
        <f t="shared" si="255"/>
        <v/>
      </c>
      <c r="DR69" s="245" t="str">
        <f t="shared" si="255"/>
        <v/>
      </c>
      <c r="DS69" s="245" t="str">
        <f t="shared" si="255"/>
        <v/>
      </c>
      <c r="DT69" s="245" t="str">
        <f t="shared" si="255"/>
        <v/>
      </c>
      <c r="DU69" s="245" t="str">
        <f t="shared" si="255"/>
        <v/>
      </c>
      <c r="DV69" s="245" t="str">
        <f t="shared" si="255"/>
        <v/>
      </c>
      <c r="DW69" s="204"/>
      <c r="DX69" s="204"/>
      <c r="DZ69" s="228">
        <f t="shared" si="256"/>
        <v>6</v>
      </c>
      <c r="EA69" s="231">
        <f t="shared" si="234"/>
        <v>0</v>
      </c>
      <c r="EB69" s="232">
        <f t="shared" si="235"/>
        <v>0</v>
      </c>
      <c r="EC69" s="232">
        <f t="shared" si="235"/>
        <v>0</v>
      </c>
      <c r="ED69" s="232">
        <f t="shared" si="235"/>
        <v>0</v>
      </c>
      <c r="EE69" s="232">
        <f t="shared" si="235"/>
        <v>0</v>
      </c>
      <c r="EF69" s="232">
        <f t="shared" si="236"/>
        <v>0</v>
      </c>
      <c r="EG69" s="232">
        <f t="shared" si="237"/>
        <v>0</v>
      </c>
      <c r="EH69" s="228"/>
      <c r="EI69" s="228" t="s">
        <v>85</v>
      </c>
      <c r="EJ69" s="227" t="str">
        <f>IF(EF114=0,"sd",EJ67^2/EJ66)</f>
        <v>sd</v>
      </c>
      <c r="EK69" s="230"/>
      <c r="EL69" s="228">
        <f t="shared" si="257"/>
        <v>6</v>
      </c>
      <c r="EM69" s="231">
        <f t="shared" si="238"/>
        <v>0</v>
      </c>
      <c r="EN69" s="232">
        <f>IFERROR(INDEX(RTO2CF,$EL69,'ANVA-MDS'!EB$7),0)</f>
        <v>0</v>
      </c>
      <c r="EO69" s="232">
        <f>IFERROR(INDEX(RTO2CF,$EL69,'ANVA-MDS'!EC$7),0)</f>
        <v>0</v>
      </c>
      <c r="EP69" s="232">
        <f>IFERROR(INDEX(RTO2CF,$EL69,'ANVA-MDS'!ED$7),0)</f>
        <v>0</v>
      </c>
      <c r="EQ69" s="232">
        <f>IFERROR(INDEX(RTO2CF,$EL69,'ANVA-MDS'!EE$7),0)</f>
        <v>0</v>
      </c>
      <c r="ER69" s="232">
        <f t="shared" si="239"/>
        <v>0</v>
      </c>
      <c r="ES69" s="232">
        <f t="shared" si="240"/>
        <v>0</v>
      </c>
      <c r="ET69" s="228"/>
      <c r="EU69" s="228" t="s">
        <v>85</v>
      </c>
      <c r="EV69" s="227" t="str">
        <f>IF(ER114=0,"sd",EV67^2/EV66)</f>
        <v>sd</v>
      </c>
      <c r="EW69" s="230"/>
      <c r="EX69" s="232">
        <f t="shared" si="241"/>
        <v>0</v>
      </c>
      <c r="EY69" s="228" t="s">
        <v>85</v>
      </c>
      <c r="EZ69" s="227" t="str">
        <f>IF(EZ83=0,"sd",EZ67^2/EZ66)</f>
        <v>sd</v>
      </c>
    </row>
    <row r="70" spans="1:156" ht="12.75" customHeight="1" x14ac:dyDescent="0.25">
      <c r="A70" s="144" t="s">
        <v>35</v>
      </c>
      <c r="B70" s="206" t="str">
        <f>'ANVA-MDS'!EJ71</f>
        <v>sd</v>
      </c>
      <c r="C70" s="207" t="str">
        <f>'ANVA-MDS'!EJ75</f>
        <v>sd</v>
      </c>
      <c r="D70" s="208" t="str">
        <f t="shared" ref="D70:D71" si="258">IFERROR(C70/B70,"sd")</f>
        <v>sd</v>
      </c>
      <c r="E70" s="208" t="str">
        <f>IFERROR(D70/D71,"sd")</f>
        <v>sd</v>
      </c>
      <c r="F70" s="224" t="str">
        <f>IFERROR(FDIST(E70,B70,B71),"sd")</f>
        <v>sd</v>
      </c>
      <c r="G70" s="100">
        <v>0.05</v>
      </c>
      <c r="H70" s="69" t="str">
        <f>IF(F70&gt;G70,"ns",IF(F70&lt;0.001,"***",IF(F70&lt;0.01,"**",IF(F70&lt;0.05,"*",""))))</f>
        <v>ns</v>
      </c>
      <c r="J70" s="100">
        <v>6</v>
      </c>
      <c r="K70" s="246">
        <f t="shared" si="242"/>
        <v>0</v>
      </c>
      <c r="L70" s="247">
        <f t="shared" si="243"/>
        <v>4.4000000000000002E-4</v>
      </c>
      <c r="M70" s="269" t="str">
        <f t="shared" si="244"/>
        <v>ns</v>
      </c>
      <c r="N70" s="269" t="str">
        <f t="shared" si="244"/>
        <v>ns</v>
      </c>
      <c r="O70" s="269" t="str">
        <f t="shared" si="244"/>
        <v>ns</v>
      </c>
      <c r="P70" s="269" t="str">
        <f t="shared" si="244"/>
        <v>ns</v>
      </c>
      <c r="Q70" s="269" t="str">
        <f t="shared" si="244"/>
        <v>ns</v>
      </c>
      <c r="R70" s="269" t="str">
        <f t="shared" si="244"/>
        <v>ns</v>
      </c>
      <c r="S70" s="269" t="str">
        <f t="shared" si="244"/>
        <v/>
      </c>
      <c r="T70" s="269" t="str">
        <f t="shared" si="244"/>
        <v/>
      </c>
      <c r="U70" s="269" t="str">
        <f t="shared" si="244"/>
        <v/>
      </c>
      <c r="V70" s="269" t="str">
        <f t="shared" si="244"/>
        <v/>
      </c>
      <c r="W70" s="269" t="str">
        <f t="shared" si="245"/>
        <v/>
      </c>
      <c r="X70" s="269" t="str">
        <f t="shared" si="245"/>
        <v/>
      </c>
      <c r="Y70" s="269" t="str">
        <f t="shared" si="245"/>
        <v/>
      </c>
      <c r="Z70" s="269" t="str">
        <f t="shared" si="245"/>
        <v/>
      </c>
      <c r="AA70" s="269" t="str">
        <f t="shared" si="245"/>
        <v/>
      </c>
      <c r="AB70" s="269" t="str">
        <f t="shared" si="245"/>
        <v/>
      </c>
      <c r="AC70" s="269" t="str">
        <f t="shared" si="245"/>
        <v/>
      </c>
      <c r="AD70" s="269" t="str">
        <f t="shared" si="245"/>
        <v/>
      </c>
      <c r="AE70" s="269" t="str">
        <f t="shared" si="245"/>
        <v/>
      </c>
      <c r="AF70" s="269" t="str">
        <f t="shared" si="245"/>
        <v/>
      </c>
      <c r="AG70" s="269" t="str">
        <f t="shared" si="246"/>
        <v/>
      </c>
      <c r="AH70" s="269" t="str">
        <f t="shared" si="246"/>
        <v/>
      </c>
      <c r="AI70" s="269" t="str">
        <f t="shared" si="246"/>
        <v/>
      </c>
      <c r="AJ70" s="269" t="str">
        <f t="shared" si="246"/>
        <v/>
      </c>
      <c r="AK70" s="269" t="str">
        <f t="shared" si="246"/>
        <v/>
      </c>
      <c r="AL70" s="269" t="str">
        <f t="shared" si="246"/>
        <v/>
      </c>
      <c r="AM70" s="269" t="str">
        <f t="shared" si="246"/>
        <v/>
      </c>
      <c r="AN70" s="269" t="str">
        <f t="shared" si="246"/>
        <v/>
      </c>
      <c r="AO70" s="269" t="str">
        <f t="shared" si="246"/>
        <v/>
      </c>
      <c r="AP70" s="269" t="str">
        <f t="shared" si="246"/>
        <v/>
      </c>
      <c r="AQ70" s="269" t="str">
        <f t="shared" si="247"/>
        <v/>
      </c>
      <c r="AR70" s="269" t="str">
        <f t="shared" si="247"/>
        <v/>
      </c>
      <c r="AS70" s="269" t="str">
        <f t="shared" si="247"/>
        <v/>
      </c>
      <c r="AT70" s="269" t="str">
        <f t="shared" si="247"/>
        <v/>
      </c>
      <c r="AU70" s="269" t="str">
        <f t="shared" si="247"/>
        <v/>
      </c>
      <c r="AV70" s="269" t="str">
        <f t="shared" si="247"/>
        <v/>
      </c>
      <c r="AW70" s="269" t="str">
        <f t="shared" si="247"/>
        <v/>
      </c>
      <c r="AX70" s="269" t="str">
        <f t="shared" si="247"/>
        <v/>
      </c>
      <c r="AY70" s="269" t="str">
        <f t="shared" si="247"/>
        <v/>
      </c>
      <c r="AZ70" s="269" t="str">
        <f t="shared" si="247"/>
        <v/>
      </c>
      <c r="BA70" s="269" t="str">
        <f t="shared" si="248"/>
        <v/>
      </c>
      <c r="BB70" s="269" t="str">
        <f t="shared" si="248"/>
        <v/>
      </c>
      <c r="BC70" s="269" t="str">
        <f t="shared" si="248"/>
        <v/>
      </c>
      <c r="BD70" s="269" t="str">
        <f t="shared" si="248"/>
        <v/>
      </c>
      <c r="BE70" s="269" t="str">
        <f t="shared" si="248"/>
        <v/>
      </c>
      <c r="BF70" s="269" t="str">
        <f t="shared" si="248"/>
        <v/>
      </c>
      <c r="BG70" s="269" t="str">
        <f t="shared" si="248"/>
        <v/>
      </c>
      <c r="BH70" s="269" t="str">
        <f t="shared" si="248"/>
        <v/>
      </c>
      <c r="BI70" s="269" t="str">
        <f t="shared" si="248"/>
        <v/>
      </c>
      <c r="BJ70" s="269" t="str">
        <f t="shared" si="248"/>
        <v/>
      </c>
      <c r="BM70" s="144" t="s">
        <v>35</v>
      </c>
      <c r="BN70" s="206" t="str">
        <f>'ANVA-MDS'!EV71</f>
        <v>sd</v>
      </c>
      <c r="BO70" s="207" t="str">
        <f>'ANVA-MDS'!EV75</f>
        <v>sd</v>
      </c>
      <c r="BP70" s="208" t="str">
        <f t="shared" ref="BP70:BP71" si="259">IFERROR(BO70/BN70,"sd")</f>
        <v>sd</v>
      </c>
      <c r="BQ70" s="208" t="str">
        <f>IFERROR(BP70/BP71,"sd")</f>
        <v>sd</v>
      </c>
      <c r="BR70" s="224" t="str">
        <f>IFERROR(FDIST(BQ70,BN70,BN71),"sd")</f>
        <v>sd</v>
      </c>
      <c r="BS70" s="100">
        <v>0.05</v>
      </c>
      <c r="BT70" s="69" t="str">
        <f>IF(BR70&gt;BS70,"ns",IF(BR70&lt;0.001,"***",IF(BR70&lt;0.01,"**",IF(BR70&lt;0.05,"*",""))))</f>
        <v>ns</v>
      </c>
      <c r="BU70" s="106"/>
      <c r="BV70" s="100">
        <v>6</v>
      </c>
      <c r="BW70" s="246">
        <f t="shared" si="249"/>
        <v>0</v>
      </c>
      <c r="BX70" s="247">
        <f t="shared" si="250"/>
        <v>4.4000000000000002E-4</v>
      </c>
      <c r="BY70" s="245" t="str">
        <f t="shared" si="251"/>
        <v>ns</v>
      </c>
      <c r="BZ70" s="245" t="str">
        <f t="shared" si="251"/>
        <v>ns</v>
      </c>
      <c r="CA70" s="245" t="str">
        <f t="shared" si="251"/>
        <v>ns</v>
      </c>
      <c r="CB70" s="245" t="str">
        <f t="shared" si="251"/>
        <v>ns</v>
      </c>
      <c r="CC70" s="245" t="str">
        <f t="shared" si="251"/>
        <v>ns</v>
      </c>
      <c r="CD70" s="245" t="str">
        <f t="shared" si="251"/>
        <v>ns</v>
      </c>
      <c r="CE70" s="245" t="str">
        <f t="shared" si="251"/>
        <v/>
      </c>
      <c r="CF70" s="245" t="str">
        <f t="shared" si="251"/>
        <v/>
      </c>
      <c r="CG70" s="245" t="str">
        <f t="shared" si="251"/>
        <v/>
      </c>
      <c r="CH70" s="245" t="str">
        <f t="shared" si="251"/>
        <v/>
      </c>
      <c r="CI70" s="245" t="str">
        <f t="shared" si="252"/>
        <v/>
      </c>
      <c r="CJ70" s="245" t="str">
        <f t="shared" si="252"/>
        <v/>
      </c>
      <c r="CK70" s="245" t="str">
        <f t="shared" si="252"/>
        <v/>
      </c>
      <c r="CL70" s="245" t="str">
        <f t="shared" si="252"/>
        <v/>
      </c>
      <c r="CM70" s="245" t="str">
        <f t="shared" si="252"/>
        <v/>
      </c>
      <c r="CN70" s="245" t="str">
        <f t="shared" si="252"/>
        <v/>
      </c>
      <c r="CO70" s="245" t="str">
        <f t="shared" si="252"/>
        <v/>
      </c>
      <c r="CP70" s="245" t="str">
        <f t="shared" si="252"/>
        <v/>
      </c>
      <c r="CQ70" s="245" t="str">
        <f t="shared" si="252"/>
        <v/>
      </c>
      <c r="CR70" s="245" t="str">
        <f t="shared" si="252"/>
        <v/>
      </c>
      <c r="CS70" s="245" t="str">
        <f t="shared" si="253"/>
        <v/>
      </c>
      <c r="CT70" s="245" t="str">
        <f t="shared" si="253"/>
        <v/>
      </c>
      <c r="CU70" s="245" t="str">
        <f t="shared" si="253"/>
        <v/>
      </c>
      <c r="CV70" s="245" t="str">
        <f t="shared" si="253"/>
        <v/>
      </c>
      <c r="CW70" s="245" t="str">
        <f t="shared" si="253"/>
        <v/>
      </c>
      <c r="CX70" s="245" t="str">
        <f t="shared" si="253"/>
        <v/>
      </c>
      <c r="CY70" s="245" t="str">
        <f t="shared" si="253"/>
        <v/>
      </c>
      <c r="CZ70" s="245" t="str">
        <f t="shared" si="253"/>
        <v/>
      </c>
      <c r="DA70" s="245" t="str">
        <f t="shared" si="253"/>
        <v/>
      </c>
      <c r="DB70" s="245" t="str">
        <f t="shared" si="253"/>
        <v/>
      </c>
      <c r="DC70" s="245" t="str">
        <f t="shared" si="254"/>
        <v/>
      </c>
      <c r="DD70" s="245" t="str">
        <f t="shared" si="254"/>
        <v/>
      </c>
      <c r="DE70" s="245" t="str">
        <f t="shared" si="254"/>
        <v/>
      </c>
      <c r="DF70" s="245" t="str">
        <f t="shared" si="254"/>
        <v/>
      </c>
      <c r="DG70" s="245" t="str">
        <f t="shared" si="254"/>
        <v/>
      </c>
      <c r="DH70" s="245" t="str">
        <f t="shared" si="254"/>
        <v/>
      </c>
      <c r="DI70" s="245" t="str">
        <f t="shared" si="254"/>
        <v/>
      </c>
      <c r="DJ70" s="245" t="str">
        <f t="shared" si="254"/>
        <v/>
      </c>
      <c r="DK70" s="245" t="str">
        <f t="shared" si="254"/>
        <v/>
      </c>
      <c r="DL70" s="245" t="str">
        <f t="shared" si="254"/>
        <v/>
      </c>
      <c r="DM70" s="245" t="str">
        <f t="shared" si="255"/>
        <v/>
      </c>
      <c r="DN70" s="245" t="str">
        <f t="shared" si="255"/>
        <v/>
      </c>
      <c r="DO70" s="245" t="str">
        <f t="shared" si="255"/>
        <v/>
      </c>
      <c r="DP70" s="245" t="str">
        <f t="shared" si="255"/>
        <v/>
      </c>
      <c r="DQ70" s="245" t="str">
        <f t="shared" si="255"/>
        <v/>
      </c>
      <c r="DR70" s="245" t="str">
        <f t="shared" si="255"/>
        <v/>
      </c>
      <c r="DS70" s="245" t="str">
        <f t="shared" si="255"/>
        <v/>
      </c>
      <c r="DT70" s="245" t="str">
        <f t="shared" si="255"/>
        <v/>
      </c>
      <c r="DU70" s="245" t="str">
        <f t="shared" si="255"/>
        <v/>
      </c>
      <c r="DV70" s="245" t="str">
        <f t="shared" si="255"/>
        <v/>
      </c>
      <c r="DW70" s="204"/>
      <c r="DX70" s="204"/>
      <c r="DZ70" s="228">
        <f t="shared" si="256"/>
        <v>7</v>
      </c>
      <c r="EA70" s="231">
        <f t="shared" si="234"/>
        <v>0</v>
      </c>
      <c r="EB70" s="232">
        <f t="shared" si="235"/>
        <v>0</v>
      </c>
      <c r="EC70" s="232">
        <f t="shared" si="235"/>
        <v>0</v>
      </c>
      <c r="ED70" s="232">
        <f t="shared" si="235"/>
        <v>0</v>
      </c>
      <c r="EE70" s="232">
        <f t="shared" si="235"/>
        <v>0</v>
      </c>
      <c r="EF70" s="232">
        <f t="shared" si="236"/>
        <v>0</v>
      </c>
      <c r="EG70" s="232">
        <f t="shared" si="237"/>
        <v>0</v>
      </c>
      <c r="EH70" s="228"/>
      <c r="EI70" s="228" t="s">
        <v>86</v>
      </c>
      <c r="EJ70" s="237" t="str">
        <f>IF(EF114=0,"sd",EJ64-1)</f>
        <v>sd</v>
      </c>
      <c r="EK70" s="230"/>
      <c r="EL70" s="228">
        <f t="shared" si="257"/>
        <v>7</v>
      </c>
      <c r="EM70" s="231">
        <f t="shared" si="238"/>
        <v>0</v>
      </c>
      <c r="EN70" s="232">
        <f>IFERROR(INDEX(RTO2CF,$EL70,'ANVA-MDS'!EB$7),0)</f>
        <v>0</v>
      </c>
      <c r="EO70" s="232">
        <f>IFERROR(INDEX(RTO2CF,$EL70,'ANVA-MDS'!EC$7),0)</f>
        <v>0</v>
      </c>
      <c r="EP70" s="232">
        <f>IFERROR(INDEX(RTO2CF,$EL70,'ANVA-MDS'!ED$7),0)</f>
        <v>0</v>
      </c>
      <c r="EQ70" s="232">
        <f>IFERROR(INDEX(RTO2CF,$EL70,'ANVA-MDS'!EE$7),0)</f>
        <v>0</v>
      </c>
      <c r="ER70" s="232">
        <f t="shared" si="239"/>
        <v>0</v>
      </c>
      <c r="ES70" s="232">
        <f t="shared" si="240"/>
        <v>0</v>
      </c>
      <c r="ET70" s="228"/>
      <c r="EU70" s="228" t="s">
        <v>86</v>
      </c>
      <c r="EV70" s="237" t="str">
        <f>IF(ER114=0,"sd",EV64-1)</f>
        <v>sd</v>
      </c>
      <c r="EW70" s="230"/>
      <c r="EX70" s="232">
        <f t="shared" si="241"/>
        <v>0</v>
      </c>
      <c r="EY70" s="228" t="s">
        <v>86</v>
      </c>
      <c r="EZ70" s="237" t="str">
        <f>IF(EZ83=0,"sd",EZ64-1)</f>
        <v>sd</v>
      </c>
    </row>
    <row r="71" spans="1:156" ht="12.75" customHeight="1" x14ac:dyDescent="0.25">
      <c r="A71" s="144" t="s">
        <v>36</v>
      </c>
      <c r="B71" s="209" t="str">
        <f>'ANVA-MDS'!EJ72</f>
        <v>sd</v>
      </c>
      <c r="C71" s="207" t="str">
        <f>'ANVA-MDS'!EJ76</f>
        <v>sd</v>
      </c>
      <c r="D71" s="208" t="str">
        <f t="shared" si="258"/>
        <v>sd</v>
      </c>
      <c r="E71" s="210"/>
      <c r="F71" s="210"/>
      <c r="J71" s="100">
        <v>7</v>
      </c>
      <c r="K71" s="246">
        <f t="shared" si="242"/>
        <v>0</v>
      </c>
      <c r="L71" s="247">
        <f t="shared" si="243"/>
        <v>4.3000000000000004E-4</v>
      </c>
      <c r="M71" s="269" t="str">
        <f t="shared" si="244"/>
        <v>ns</v>
      </c>
      <c r="N71" s="269" t="str">
        <f t="shared" si="244"/>
        <v>ns</v>
      </c>
      <c r="O71" s="269" t="str">
        <f t="shared" si="244"/>
        <v>ns</v>
      </c>
      <c r="P71" s="269" t="str">
        <f t="shared" si="244"/>
        <v>ns</v>
      </c>
      <c r="Q71" s="269" t="str">
        <f t="shared" si="244"/>
        <v>ns</v>
      </c>
      <c r="R71" s="269" t="str">
        <f t="shared" si="244"/>
        <v>ns</v>
      </c>
      <c r="S71" s="269" t="str">
        <f t="shared" si="244"/>
        <v>ns</v>
      </c>
      <c r="T71" s="269" t="str">
        <f t="shared" si="244"/>
        <v/>
      </c>
      <c r="U71" s="269" t="str">
        <f t="shared" si="244"/>
        <v/>
      </c>
      <c r="V71" s="269" t="str">
        <f t="shared" si="244"/>
        <v/>
      </c>
      <c r="W71" s="269" t="str">
        <f t="shared" si="245"/>
        <v/>
      </c>
      <c r="X71" s="269" t="str">
        <f t="shared" si="245"/>
        <v/>
      </c>
      <c r="Y71" s="269" t="str">
        <f t="shared" si="245"/>
        <v/>
      </c>
      <c r="Z71" s="269" t="str">
        <f t="shared" si="245"/>
        <v/>
      </c>
      <c r="AA71" s="269" t="str">
        <f t="shared" si="245"/>
        <v/>
      </c>
      <c r="AB71" s="269" t="str">
        <f t="shared" si="245"/>
        <v/>
      </c>
      <c r="AC71" s="269" t="str">
        <f t="shared" si="245"/>
        <v/>
      </c>
      <c r="AD71" s="269" t="str">
        <f t="shared" si="245"/>
        <v/>
      </c>
      <c r="AE71" s="269" t="str">
        <f t="shared" si="245"/>
        <v/>
      </c>
      <c r="AF71" s="269" t="str">
        <f t="shared" si="245"/>
        <v/>
      </c>
      <c r="AG71" s="269" t="str">
        <f t="shared" si="246"/>
        <v/>
      </c>
      <c r="AH71" s="269" t="str">
        <f t="shared" si="246"/>
        <v/>
      </c>
      <c r="AI71" s="269" t="str">
        <f t="shared" si="246"/>
        <v/>
      </c>
      <c r="AJ71" s="269" t="str">
        <f t="shared" si="246"/>
        <v/>
      </c>
      <c r="AK71" s="269" t="str">
        <f t="shared" si="246"/>
        <v/>
      </c>
      <c r="AL71" s="269" t="str">
        <f t="shared" si="246"/>
        <v/>
      </c>
      <c r="AM71" s="269" t="str">
        <f t="shared" si="246"/>
        <v/>
      </c>
      <c r="AN71" s="269" t="str">
        <f t="shared" si="246"/>
        <v/>
      </c>
      <c r="AO71" s="269" t="str">
        <f t="shared" si="246"/>
        <v/>
      </c>
      <c r="AP71" s="269" t="str">
        <f t="shared" si="246"/>
        <v/>
      </c>
      <c r="AQ71" s="269" t="str">
        <f t="shared" si="247"/>
        <v/>
      </c>
      <c r="AR71" s="269" t="str">
        <f t="shared" si="247"/>
        <v/>
      </c>
      <c r="AS71" s="269" t="str">
        <f t="shared" si="247"/>
        <v/>
      </c>
      <c r="AT71" s="269" t="str">
        <f t="shared" si="247"/>
        <v/>
      </c>
      <c r="AU71" s="269" t="str">
        <f t="shared" si="247"/>
        <v/>
      </c>
      <c r="AV71" s="269" t="str">
        <f t="shared" si="247"/>
        <v/>
      </c>
      <c r="AW71" s="269" t="str">
        <f t="shared" si="247"/>
        <v/>
      </c>
      <c r="AX71" s="269" t="str">
        <f t="shared" si="247"/>
        <v/>
      </c>
      <c r="AY71" s="269" t="str">
        <f t="shared" si="247"/>
        <v/>
      </c>
      <c r="AZ71" s="269" t="str">
        <f t="shared" si="247"/>
        <v/>
      </c>
      <c r="BA71" s="269" t="str">
        <f t="shared" si="248"/>
        <v/>
      </c>
      <c r="BB71" s="269" t="str">
        <f t="shared" si="248"/>
        <v/>
      </c>
      <c r="BC71" s="269" t="str">
        <f t="shared" si="248"/>
        <v/>
      </c>
      <c r="BD71" s="269" t="str">
        <f t="shared" si="248"/>
        <v/>
      </c>
      <c r="BE71" s="269" t="str">
        <f t="shared" si="248"/>
        <v/>
      </c>
      <c r="BF71" s="269" t="str">
        <f t="shared" si="248"/>
        <v/>
      </c>
      <c r="BG71" s="269" t="str">
        <f t="shared" si="248"/>
        <v/>
      </c>
      <c r="BH71" s="269" t="str">
        <f t="shared" si="248"/>
        <v/>
      </c>
      <c r="BI71" s="269" t="str">
        <f t="shared" si="248"/>
        <v/>
      </c>
      <c r="BJ71" s="269" t="str">
        <f t="shared" si="248"/>
        <v/>
      </c>
      <c r="BM71" s="144" t="s">
        <v>36</v>
      </c>
      <c r="BN71" s="209" t="str">
        <f>'ANVA-MDS'!EV72</f>
        <v>sd</v>
      </c>
      <c r="BO71" s="207" t="str">
        <f>'ANVA-MDS'!EV76</f>
        <v>sd</v>
      </c>
      <c r="BP71" s="208" t="str">
        <f t="shared" si="259"/>
        <v>sd</v>
      </c>
      <c r="BQ71" s="210"/>
      <c r="BR71" s="210"/>
      <c r="BS71" s="67"/>
      <c r="BT71" s="67"/>
      <c r="BU71" s="106"/>
      <c r="BV71" s="100">
        <v>7</v>
      </c>
      <c r="BW71" s="246">
        <f t="shared" si="249"/>
        <v>0</v>
      </c>
      <c r="BX71" s="247">
        <f t="shared" si="250"/>
        <v>4.3000000000000004E-4</v>
      </c>
      <c r="BY71" s="245" t="str">
        <f t="shared" si="251"/>
        <v>ns</v>
      </c>
      <c r="BZ71" s="245" t="str">
        <f t="shared" si="251"/>
        <v>ns</v>
      </c>
      <c r="CA71" s="245" t="str">
        <f t="shared" si="251"/>
        <v>ns</v>
      </c>
      <c r="CB71" s="245" t="str">
        <f t="shared" si="251"/>
        <v>ns</v>
      </c>
      <c r="CC71" s="245" t="str">
        <f t="shared" si="251"/>
        <v>ns</v>
      </c>
      <c r="CD71" s="245" t="str">
        <f t="shared" si="251"/>
        <v>ns</v>
      </c>
      <c r="CE71" s="245" t="str">
        <f t="shared" si="251"/>
        <v>ns</v>
      </c>
      <c r="CF71" s="245" t="str">
        <f t="shared" si="251"/>
        <v/>
      </c>
      <c r="CG71" s="245" t="str">
        <f t="shared" si="251"/>
        <v/>
      </c>
      <c r="CH71" s="245" t="str">
        <f t="shared" si="251"/>
        <v/>
      </c>
      <c r="CI71" s="245" t="str">
        <f t="shared" si="252"/>
        <v/>
      </c>
      <c r="CJ71" s="245" t="str">
        <f t="shared" si="252"/>
        <v/>
      </c>
      <c r="CK71" s="245" t="str">
        <f t="shared" si="252"/>
        <v/>
      </c>
      <c r="CL71" s="245" t="str">
        <f t="shared" si="252"/>
        <v/>
      </c>
      <c r="CM71" s="245" t="str">
        <f t="shared" si="252"/>
        <v/>
      </c>
      <c r="CN71" s="245" t="str">
        <f t="shared" si="252"/>
        <v/>
      </c>
      <c r="CO71" s="245" t="str">
        <f t="shared" si="252"/>
        <v/>
      </c>
      <c r="CP71" s="245" t="str">
        <f t="shared" si="252"/>
        <v/>
      </c>
      <c r="CQ71" s="245" t="str">
        <f t="shared" si="252"/>
        <v/>
      </c>
      <c r="CR71" s="245" t="str">
        <f t="shared" si="252"/>
        <v/>
      </c>
      <c r="CS71" s="245" t="str">
        <f t="shared" si="253"/>
        <v/>
      </c>
      <c r="CT71" s="245" t="str">
        <f t="shared" si="253"/>
        <v/>
      </c>
      <c r="CU71" s="245" t="str">
        <f t="shared" si="253"/>
        <v/>
      </c>
      <c r="CV71" s="245" t="str">
        <f t="shared" si="253"/>
        <v/>
      </c>
      <c r="CW71" s="245" t="str">
        <f t="shared" si="253"/>
        <v/>
      </c>
      <c r="CX71" s="245" t="str">
        <f t="shared" si="253"/>
        <v/>
      </c>
      <c r="CY71" s="245" t="str">
        <f t="shared" si="253"/>
        <v/>
      </c>
      <c r="CZ71" s="245" t="str">
        <f t="shared" si="253"/>
        <v/>
      </c>
      <c r="DA71" s="245" t="str">
        <f t="shared" si="253"/>
        <v/>
      </c>
      <c r="DB71" s="245" t="str">
        <f t="shared" si="253"/>
        <v/>
      </c>
      <c r="DC71" s="245" t="str">
        <f t="shared" si="254"/>
        <v/>
      </c>
      <c r="DD71" s="245" t="str">
        <f t="shared" si="254"/>
        <v/>
      </c>
      <c r="DE71" s="245" t="str">
        <f t="shared" si="254"/>
        <v/>
      </c>
      <c r="DF71" s="245" t="str">
        <f t="shared" si="254"/>
        <v/>
      </c>
      <c r="DG71" s="245" t="str">
        <f t="shared" si="254"/>
        <v/>
      </c>
      <c r="DH71" s="245" t="str">
        <f t="shared" si="254"/>
        <v/>
      </c>
      <c r="DI71" s="245" t="str">
        <f t="shared" si="254"/>
        <v/>
      </c>
      <c r="DJ71" s="245" t="str">
        <f t="shared" si="254"/>
        <v/>
      </c>
      <c r="DK71" s="245" t="str">
        <f t="shared" si="254"/>
        <v/>
      </c>
      <c r="DL71" s="245" t="str">
        <f t="shared" si="254"/>
        <v/>
      </c>
      <c r="DM71" s="245" t="str">
        <f t="shared" si="255"/>
        <v/>
      </c>
      <c r="DN71" s="245" t="str">
        <f t="shared" si="255"/>
        <v/>
      </c>
      <c r="DO71" s="245" t="str">
        <f t="shared" si="255"/>
        <v/>
      </c>
      <c r="DP71" s="245" t="str">
        <f t="shared" si="255"/>
        <v/>
      </c>
      <c r="DQ71" s="245" t="str">
        <f t="shared" si="255"/>
        <v/>
      </c>
      <c r="DR71" s="245" t="str">
        <f t="shared" si="255"/>
        <v/>
      </c>
      <c r="DS71" s="245" t="str">
        <f t="shared" si="255"/>
        <v/>
      </c>
      <c r="DT71" s="245" t="str">
        <f t="shared" si="255"/>
        <v/>
      </c>
      <c r="DU71" s="245" t="str">
        <f t="shared" si="255"/>
        <v/>
      </c>
      <c r="DV71" s="245" t="str">
        <f t="shared" si="255"/>
        <v/>
      </c>
      <c r="DW71" s="204"/>
      <c r="DX71" s="204"/>
      <c r="DZ71" s="228">
        <f t="shared" si="256"/>
        <v>8</v>
      </c>
      <c r="EA71" s="231">
        <f t="shared" si="234"/>
        <v>0</v>
      </c>
      <c r="EB71" s="232">
        <f t="shared" si="235"/>
        <v>0</v>
      </c>
      <c r="EC71" s="232">
        <f t="shared" si="235"/>
        <v>0</v>
      </c>
      <c r="ED71" s="232">
        <f t="shared" si="235"/>
        <v>0</v>
      </c>
      <c r="EE71" s="232">
        <f t="shared" si="235"/>
        <v>0</v>
      </c>
      <c r="EF71" s="232">
        <f t="shared" si="236"/>
        <v>0</v>
      </c>
      <c r="EG71" s="232">
        <f t="shared" si="237"/>
        <v>0</v>
      </c>
      <c r="EH71" s="228"/>
      <c r="EI71" s="228" t="s">
        <v>87</v>
      </c>
      <c r="EJ71" s="237" t="str">
        <f>IF(EF114=0,"sd",EJ65-1)</f>
        <v>sd</v>
      </c>
      <c r="EK71" s="230"/>
      <c r="EL71" s="228">
        <f t="shared" si="257"/>
        <v>8</v>
      </c>
      <c r="EM71" s="231">
        <f t="shared" si="238"/>
        <v>0</v>
      </c>
      <c r="EN71" s="232">
        <f>IFERROR(INDEX(RTO2CF,$EL71,'ANVA-MDS'!EB$7),0)</f>
        <v>0</v>
      </c>
      <c r="EO71" s="232">
        <f>IFERROR(INDEX(RTO2CF,$EL71,'ANVA-MDS'!EC$7),0)</f>
        <v>0</v>
      </c>
      <c r="EP71" s="232">
        <f>IFERROR(INDEX(RTO2CF,$EL71,'ANVA-MDS'!ED$7),0)</f>
        <v>0</v>
      </c>
      <c r="EQ71" s="232">
        <f>IFERROR(INDEX(RTO2CF,$EL71,'ANVA-MDS'!EE$7),0)</f>
        <v>0</v>
      </c>
      <c r="ER71" s="232">
        <f t="shared" si="239"/>
        <v>0</v>
      </c>
      <c r="ES71" s="232">
        <f t="shared" si="240"/>
        <v>0</v>
      </c>
      <c r="ET71" s="228"/>
      <c r="EU71" s="228" t="s">
        <v>87</v>
      </c>
      <c r="EV71" s="237" t="str">
        <f>IF(ER114=0,"sd",EV65-1)</f>
        <v>sd</v>
      </c>
      <c r="EW71" s="230"/>
      <c r="EX71" s="232">
        <f t="shared" si="241"/>
        <v>0</v>
      </c>
      <c r="EY71" s="228" t="s">
        <v>87</v>
      </c>
      <c r="EZ71" s="237" t="str">
        <f>IF(EZ83=0,"sd",(EZ65-1)*EZ77)</f>
        <v>sd</v>
      </c>
    </row>
    <row r="72" spans="1:156" ht="12.75" customHeight="1" x14ac:dyDescent="0.25">
      <c r="A72" s="144" t="s">
        <v>37</v>
      </c>
      <c r="B72" s="206" t="str">
        <f>EJ73</f>
        <v>sd</v>
      </c>
      <c r="C72" s="207" t="str">
        <f>'ANVA-MDS'!EJ77</f>
        <v>sd</v>
      </c>
      <c r="D72" s="210"/>
      <c r="E72" s="210"/>
      <c r="F72" s="210"/>
      <c r="J72" s="100">
        <v>8</v>
      </c>
      <c r="K72" s="246">
        <f t="shared" si="242"/>
        <v>0</v>
      </c>
      <c r="L72" s="247">
        <f t="shared" si="243"/>
        <v>4.2000000000000002E-4</v>
      </c>
      <c r="M72" s="269" t="str">
        <f t="shared" si="244"/>
        <v>ns</v>
      </c>
      <c r="N72" s="269" t="str">
        <f t="shared" si="244"/>
        <v>ns</v>
      </c>
      <c r="O72" s="269" t="str">
        <f t="shared" si="244"/>
        <v>ns</v>
      </c>
      <c r="P72" s="269" t="str">
        <f t="shared" si="244"/>
        <v>ns</v>
      </c>
      <c r="Q72" s="269" t="str">
        <f t="shared" si="244"/>
        <v>ns</v>
      </c>
      <c r="R72" s="269" t="str">
        <f t="shared" si="244"/>
        <v>ns</v>
      </c>
      <c r="S72" s="269" t="str">
        <f t="shared" si="244"/>
        <v>ns</v>
      </c>
      <c r="T72" s="269" t="str">
        <f t="shared" si="244"/>
        <v>ns</v>
      </c>
      <c r="U72" s="269" t="str">
        <f t="shared" si="244"/>
        <v/>
      </c>
      <c r="V72" s="269" t="str">
        <f t="shared" si="244"/>
        <v/>
      </c>
      <c r="W72" s="269" t="str">
        <f t="shared" si="245"/>
        <v/>
      </c>
      <c r="X72" s="269" t="str">
        <f t="shared" si="245"/>
        <v/>
      </c>
      <c r="Y72" s="269" t="str">
        <f t="shared" si="245"/>
        <v/>
      </c>
      <c r="Z72" s="269" t="str">
        <f t="shared" si="245"/>
        <v/>
      </c>
      <c r="AA72" s="269" t="str">
        <f t="shared" si="245"/>
        <v/>
      </c>
      <c r="AB72" s="269" t="str">
        <f t="shared" si="245"/>
        <v/>
      </c>
      <c r="AC72" s="269" t="str">
        <f t="shared" si="245"/>
        <v/>
      </c>
      <c r="AD72" s="269" t="str">
        <f t="shared" si="245"/>
        <v/>
      </c>
      <c r="AE72" s="269" t="str">
        <f t="shared" si="245"/>
        <v/>
      </c>
      <c r="AF72" s="269" t="str">
        <f t="shared" si="245"/>
        <v/>
      </c>
      <c r="AG72" s="269" t="str">
        <f t="shared" si="246"/>
        <v/>
      </c>
      <c r="AH72" s="269" t="str">
        <f t="shared" si="246"/>
        <v/>
      </c>
      <c r="AI72" s="269" t="str">
        <f t="shared" si="246"/>
        <v/>
      </c>
      <c r="AJ72" s="269" t="str">
        <f t="shared" si="246"/>
        <v/>
      </c>
      <c r="AK72" s="269" t="str">
        <f t="shared" si="246"/>
        <v/>
      </c>
      <c r="AL72" s="269" t="str">
        <f t="shared" si="246"/>
        <v/>
      </c>
      <c r="AM72" s="269" t="str">
        <f t="shared" si="246"/>
        <v/>
      </c>
      <c r="AN72" s="269" t="str">
        <f t="shared" si="246"/>
        <v/>
      </c>
      <c r="AO72" s="269" t="str">
        <f t="shared" si="246"/>
        <v/>
      </c>
      <c r="AP72" s="269" t="str">
        <f t="shared" si="246"/>
        <v/>
      </c>
      <c r="AQ72" s="269" t="str">
        <f t="shared" si="247"/>
        <v/>
      </c>
      <c r="AR72" s="269" t="str">
        <f t="shared" si="247"/>
        <v/>
      </c>
      <c r="AS72" s="269" t="str">
        <f t="shared" si="247"/>
        <v/>
      </c>
      <c r="AT72" s="269" t="str">
        <f t="shared" si="247"/>
        <v/>
      </c>
      <c r="AU72" s="269" t="str">
        <f t="shared" si="247"/>
        <v/>
      </c>
      <c r="AV72" s="269" t="str">
        <f t="shared" si="247"/>
        <v/>
      </c>
      <c r="AW72" s="269" t="str">
        <f t="shared" si="247"/>
        <v/>
      </c>
      <c r="AX72" s="269" t="str">
        <f t="shared" si="247"/>
        <v/>
      </c>
      <c r="AY72" s="269" t="str">
        <f t="shared" si="247"/>
        <v/>
      </c>
      <c r="AZ72" s="269" t="str">
        <f t="shared" si="247"/>
        <v/>
      </c>
      <c r="BA72" s="269" t="str">
        <f t="shared" si="248"/>
        <v/>
      </c>
      <c r="BB72" s="269" t="str">
        <f t="shared" si="248"/>
        <v/>
      </c>
      <c r="BC72" s="269" t="str">
        <f t="shared" si="248"/>
        <v/>
      </c>
      <c r="BD72" s="269" t="str">
        <f t="shared" si="248"/>
        <v/>
      </c>
      <c r="BE72" s="269" t="str">
        <f t="shared" si="248"/>
        <v/>
      </c>
      <c r="BF72" s="269" t="str">
        <f t="shared" si="248"/>
        <v/>
      </c>
      <c r="BG72" s="269" t="str">
        <f t="shared" si="248"/>
        <v/>
      </c>
      <c r="BH72" s="269" t="str">
        <f t="shared" si="248"/>
        <v/>
      </c>
      <c r="BI72" s="269" t="str">
        <f t="shared" si="248"/>
        <v/>
      </c>
      <c r="BJ72" s="269" t="str">
        <f t="shared" si="248"/>
        <v/>
      </c>
      <c r="BM72" s="144" t="s">
        <v>37</v>
      </c>
      <c r="BN72" s="206" t="str">
        <f>EV73</f>
        <v>sd</v>
      </c>
      <c r="BO72" s="207" t="str">
        <f>'ANVA-MDS'!EV77</f>
        <v>sd</v>
      </c>
      <c r="BP72" s="210"/>
      <c r="BQ72" s="210"/>
      <c r="BR72" s="210"/>
      <c r="BS72" s="67"/>
      <c r="BT72" s="67"/>
      <c r="BU72" s="106"/>
      <c r="BV72" s="100">
        <v>8</v>
      </c>
      <c r="BW72" s="246">
        <f t="shared" si="249"/>
        <v>0</v>
      </c>
      <c r="BX72" s="247">
        <f t="shared" si="250"/>
        <v>4.2000000000000002E-4</v>
      </c>
      <c r="BY72" s="245" t="str">
        <f t="shared" si="251"/>
        <v>ns</v>
      </c>
      <c r="BZ72" s="245" t="str">
        <f t="shared" si="251"/>
        <v>ns</v>
      </c>
      <c r="CA72" s="245" t="str">
        <f t="shared" si="251"/>
        <v>ns</v>
      </c>
      <c r="CB72" s="245" t="str">
        <f t="shared" si="251"/>
        <v>ns</v>
      </c>
      <c r="CC72" s="245" t="str">
        <f t="shared" si="251"/>
        <v>ns</v>
      </c>
      <c r="CD72" s="245" t="str">
        <f t="shared" si="251"/>
        <v>ns</v>
      </c>
      <c r="CE72" s="245" t="str">
        <f t="shared" si="251"/>
        <v>ns</v>
      </c>
      <c r="CF72" s="245" t="str">
        <f t="shared" si="251"/>
        <v>ns</v>
      </c>
      <c r="CG72" s="245" t="str">
        <f t="shared" si="251"/>
        <v/>
      </c>
      <c r="CH72" s="245" t="str">
        <f t="shared" si="251"/>
        <v/>
      </c>
      <c r="CI72" s="245" t="str">
        <f t="shared" si="252"/>
        <v/>
      </c>
      <c r="CJ72" s="245" t="str">
        <f t="shared" si="252"/>
        <v/>
      </c>
      <c r="CK72" s="245" t="str">
        <f t="shared" si="252"/>
        <v/>
      </c>
      <c r="CL72" s="245" t="str">
        <f t="shared" si="252"/>
        <v/>
      </c>
      <c r="CM72" s="245" t="str">
        <f t="shared" si="252"/>
        <v/>
      </c>
      <c r="CN72" s="245" t="str">
        <f t="shared" si="252"/>
        <v/>
      </c>
      <c r="CO72" s="245" t="str">
        <f t="shared" si="252"/>
        <v/>
      </c>
      <c r="CP72" s="245" t="str">
        <f t="shared" si="252"/>
        <v/>
      </c>
      <c r="CQ72" s="245" t="str">
        <f t="shared" si="252"/>
        <v/>
      </c>
      <c r="CR72" s="245" t="str">
        <f t="shared" si="252"/>
        <v/>
      </c>
      <c r="CS72" s="245" t="str">
        <f t="shared" si="253"/>
        <v/>
      </c>
      <c r="CT72" s="245" t="str">
        <f t="shared" si="253"/>
        <v/>
      </c>
      <c r="CU72" s="245" t="str">
        <f t="shared" si="253"/>
        <v/>
      </c>
      <c r="CV72" s="245" t="str">
        <f t="shared" si="253"/>
        <v/>
      </c>
      <c r="CW72" s="245" t="str">
        <f t="shared" si="253"/>
        <v/>
      </c>
      <c r="CX72" s="245" t="str">
        <f t="shared" si="253"/>
        <v/>
      </c>
      <c r="CY72" s="245" t="str">
        <f t="shared" si="253"/>
        <v/>
      </c>
      <c r="CZ72" s="245" t="str">
        <f t="shared" si="253"/>
        <v/>
      </c>
      <c r="DA72" s="245" t="str">
        <f t="shared" si="253"/>
        <v/>
      </c>
      <c r="DB72" s="245" t="str">
        <f t="shared" si="253"/>
        <v/>
      </c>
      <c r="DC72" s="245" t="str">
        <f t="shared" si="254"/>
        <v/>
      </c>
      <c r="DD72" s="245" t="str">
        <f t="shared" si="254"/>
        <v/>
      </c>
      <c r="DE72" s="245" t="str">
        <f t="shared" si="254"/>
        <v/>
      </c>
      <c r="DF72" s="245" t="str">
        <f t="shared" si="254"/>
        <v/>
      </c>
      <c r="DG72" s="245" t="str">
        <f t="shared" si="254"/>
        <v/>
      </c>
      <c r="DH72" s="245" t="str">
        <f t="shared" si="254"/>
        <v/>
      </c>
      <c r="DI72" s="245" t="str">
        <f t="shared" si="254"/>
        <v/>
      </c>
      <c r="DJ72" s="245" t="str">
        <f t="shared" si="254"/>
        <v/>
      </c>
      <c r="DK72" s="245" t="str">
        <f t="shared" si="254"/>
        <v/>
      </c>
      <c r="DL72" s="245" t="str">
        <f t="shared" si="254"/>
        <v/>
      </c>
      <c r="DM72" s="245" t="str">
        <f t="shared" si="255"/>
        <v/>
      </c>
      <c r="DN72" s="245" t="str">
        <f t="shared" si="255"/>
        <v/>
      </c>
      <c r="DO72" s="245" t="str">
        <f t="shared" si="255"/>
        <v/>
      </c>
      <c r="DP72" s="245" t="str">
        <f t="shared" si="255"/>
        <v/>
      </c>
      <c r="DQ72" s="245" t="str">
        <f t="shared" si="255"/>
        <v/>
      </c>
      <c r="DR72" s="245" t="str">
        <f t="shared" si="255"/>
        <v/>
      </c>
      <c r="DS72" s="245" t="str">
        <f t="shared" si="255"/>
        <v/>
      </c>
      <c r="DT72" s="245" t="str">
        <f t="shared" si="255"/>
        <v/>
      </c>
      <c r="DU72" s="245" t="str">
        <f t="shared" si="255"/>
        <v/>
      </c>
      <c r="DV72" s="245" t="str">
        <f t="shared" si="255"/>
        <v/>
      </c>
      <c r="DW72" s="204"/>
      <c r="DX72" s="204"/>
      <c r="DZ72" s="228">
        <f t="shared" si="256"/>
        <v>9</v>
      </c>
      <c r="EA72" s="231">
        <f t="shared" si="234"/>
        <v>0</v>
      </c>
      <c r="EB72" s="232">
        <f t="shared" si="235"/>
        <v>0</v>
      </c>
      <c r="EC72" s="232">
        <f t="shared" si="235"/>
        <v>0</v>
      </c>
      <c r="ED72" s="232">
        <f t="shared" si="235"/>
        <v>0</v>
      </c>
      <c r="EE72" s="232">
        <f t="shared" si="235"/>
        <v>0</v>
      </c>
      <c r="EF72" s="232">
        <f t="shared" si="236"/>
        <v>0</v>
      </c>
      <c r="EG72" s="232">
        <f t="shared" si="237"/>
        <v>0</v>
      </c>
      <c r="EH72" s="228"/>
      <c r="EI72" s="228" t="s">
        <v>88</v>
      </c>
      <c r="EJ72" s="227" t="str">
        <f>IF(EF114=0,"sd",EJ70*EJ71)</f>
        <v>sd</v>
      </c>
      <c r="EK72" s="230"/>
      <c r="EL72" s="228">
        <f t="shared" si="257"/>
        <v>9</v>
      </c>
      <c r="EM72" s="231">
        <f t="shared" si="238"/>
        <v>0</v>
      </c>
      <c r="EN72" s="232">
        <f>IFERROR(INDEX(RTO2CF,$EL72,'ANVA-MDS'!EB$7),0)</f>
        <v>0</v>
      </c>
      <c r="EO72" s="232">
        <f>IFERROR(INDEX(RTO2CF,$EL72,'ANVA-MDS'!EC$7),0)</f>
        <v>0</v>
      </c>
      <c r="EP72" s="232">
        <f>IFERROR(INDEX(RTO2CF,$EL72,'ANVA-MDS'!ED$7),0)</f>
        <v>0</v>
      </c>
      <c r="EQ72" s="232">
        <f>IFERROR(INDEX(RTO2CF,$EL72,'ANVA-MDS'!EE$7),0)</f>
        <v>0</v>
      </c>
      <c r="ER72" s="232">
        <f t="shared" si="239"/>
        <v>0</v>
      </c>
      <c r="ES72" s="232">
        <f t="shared" si="240"/>
        <v>0</v>
      </c>
      <c r="ET72" s="228"/>
      <c r="EU72" s="228" t="s">
        <v>88</v>
      </c>
      <c r="EV72" s="227" t="str">
        <f>IF(ER114=0,"sd",EV70*EV71)</f>
        <v>sd</v>
      </c>
      <c r="EW72" s="230"/>
      <c r="EX72" s="232">
        <f t="shared" si="241"/>
        <v>0</v>
      </c>
      <c r="EY72" s="228" t="s">
        <v>88</v>
      </c>
      <c r="EZ72" s="267" t="str">
        <f>IF(EZ83=0,"sd",EZ71*EZ70)</f>
        <v>sd</v>
      </c>
    </row>
    <row r="73" spans="1:156" ht="12.75" customHeight="1" x14ac:dyDescent="0.25">
      <c r="A73" s="145" t="s">
        <v>300</v>
      </c>
      <c r="J73" s="100">
        <v>9</v>
      </c>
      <c r="K73" s="246">
        <f t="shared" si="242"/>
        <v>0</v>
      </c>
      <c r="L73" s="247">
        <f t="shared" si="243"/>
        <v>4.1000000000000005E-4</v>
      </c>
      <c r="M73" s="269" t="str">
        <f t="shared" si="244"/>
        <v>ns</v>
      </c>
      <c r="N73" s="269" t="str">
        <f t="shared" si="244"/>
        <v>ns</v>
      </c>
      <c r="O73" s="269" t="str">
        <f t="shared" si="244"/>
        <v>ns</v>
      </c>
      <c r="P73" s="269" t="str">
        <f t="shared" si="244"/>
        <v>ns</v>
      </c>
      <c r="Q73" s="269" t="str">
        <f t="shared" si="244"/>
        <v>ns</v>
      </c>
      <c r="R73" s="269" t="str">
        <f t="shared" si="244"/>
        <v>ns</v>
      </c>
      <c r="S73" s="269" t="str">
        <f t="shared" si="244"/>
        <v>ns</v>
      </c>
      <c r="T73" s="269" t="str">
        <f t="shared" si="244"/>
        <v>ns</v>
      </c>
      <c r="U73" s="269" t="str">
        <f t="shared" si="244"/>
        <v>ns</v>
      </c>
      <c r="V73" s="269" t="str">
        <f t="shared" si="244"/>
        <v/>
      </c>
      <c r="W73" s="269" t="str">
        <f t="shared" si="245"/>
        <v/>
      </c>
      <c r="X73" s="269" t="str">
        <f t="shared" si="245"/>
        <v/>
      </c>
      <c r="Y73" s="269" t="str">
        <f t="shared" si="245"/>
        <v/>
      </c>
      <c r="Z73" s="269" t="str">
        <f t="shared" si="245"/>
        <v/>
      </c>
      <c r="AA73" s="269" t="str">
        <f t="shared" si="245"/>
        <v/>
      </c>
      <c r="AB73" s="269" t="str">
        <f t="shared" si="245"/>
        <v/>
      </c>
      <c r="AC73" s="269" t="str">
        <f t="shared" si="245"/>
        <v/>
      </c>
      <c r="AD73" s="269" t="str">
        <f t="shared" si="245"/>
        <v/>
      </c>
      <c r="AE73" s="269" t="str">
        <f t="shared" si="245"/>
        <v/>
      </c>
      <c r="AF73" s="269" t="str">
        <f t="shared" si="245"/>
        <v/>
      </c>
      <c r="AG73" s="269" t="str">
        <f t="shared" si="246"/>
        <v/>
      </c>
      <c r="AH73" s="269" t="str">
        <f t="shared" si="246"/>
        <v/>
      </c>
      <c r="AI73" s="269" t="str">
        <f t="shared" si="246"/>
        <v/>
      </c>
      <c r="AJ73" s="269" t="str">
        <f t="shared" si="246"/>
        <v/>
      </c>
      <c r="AK73" s="269" t="str">
        <f t="shared" si="246"/>
        <v/>
      </c>
      <c r="AL73" s="269" t="str">
        <f t="shared" si="246"/>
        <v/>
      </c>
      <c r="AM73" s="269" t="str">
        <f t="shared" si="246"/>
        <v/>
      </c>
      <c r="AN73" s="269" t="str">
        <f t="shared" si="246"/>
        <v/>
      </c>
      <c r="AO73" s="269" t="str">
        <f t="shared" si="246"/>
        <v/>
      </c>
      <c r="AP73" s="269" t="str">
        <f t="shared" si="246"/>
        <v/>
      </c>
      <c r="AQ73" s="269" t="str">
        <f t="shared" si="247"/>
        <v/>
      </c>
      <c r="AR73" s="269" t="str">
        <f t="shared" si="247"/>
        <v/>
      </c>
      <c r="AS73" s="269" t="str">
        <f t="shared" si="247"/>
        <v/>
      </c>
      <c r="AT73" s="269" t="str">
        <f t="shared" si="247"/>
        <v/>
      </c>
      <c r="AU73" s="269" t="str">
        <f t="shared" si="247"/>
        <v/>
      </c>
      <c r="AV73" s="269" t="str">
        <f t="shared" si="247"/>
        <v/>
      </c>
      <c r="AW73" s="269" t="str">
        <f t="shared" si="247"/>
        <v/>
      </c>
      <c r="AX73" s="269" t="str">
        <f t="shared" si="247"/>
        <v/>
      </c>
      <c r="AY73" s="269" t="str">
        <f t="shared" si="247"/>
        <v/>
      </c>
      <c r="AZ73" s="269" t="str">
        <f t="shared" si="247"/>
        <v/>
      </c>
      <c r="BA73" s="269" t="str">
        <f t="shared" si="248"/>
        <v/>
      </c>
      <c r="BB73" s="269" t="str">
        <f t="shared" si="248"/>
        <v/>
      </c>
      <c r="BC73" s="269" t="str">
        <f t="shared" si="248"/>
        <v/>
      </c>
      <c r="BD73" s="269" t="str">
        <f t="shared" si="248"/>
        <v/>
      </c>
      <c r="BE73" s="269" t="str">
        <f t="shared" si="248"/>
        <v/>
      </c>
      <c r="BF73" s="269" t="str">
        <f t="shared" si="248"/>
        <v/>
      </c>
      <c r="BG73" s="269" t="str">
        <f t="shared" si="248"/>
        <v/>
      </c>
      <c r="BH73" s="269" t="str">
        <f t="shared" si="248"/>
        <v/>
      </c>
      <c r="BI73" s="269" t="str">
        <f t="shared" si="248"/>
        <v/>
      </c>
      <c r="BJ73" s="269" t="str">
        <f t="shared" si="248"/>
        <v/>
      </c>
      <c r="BM73" s="145" t="s">
        <v>300</v>
      </c>
      <c r="BS73" s="67"/>
      <c r="BT73" s="67"/>
      <c r="BU73" s="106"/>
      <c r="BV73" s="100">
        <v>9</v>
      </c>
      <c r="BW73" s="246">
        <f t="shared" si="249"/>
        <v>0</v>
      </c>
      <c r="BX73" s="247">
        <f t="shared" si="250"/>
        <v>4.1000000000000005E-4</v>
      </c>
      <c r="BY73" s="245" t="str">
        <f t="shared" si="251"/>
        <v>ns</v>
      </c>
      <c r="BZ73" s="245" t="str">
        <f t="shared" si="251"/>
        <v>ns</v>
      </c>
      <c r="CA73" s="245" t="str">
        <f t="shared" si="251"/>
        <v>ns</v>
      </c>
      <c r="CB73" s="245" t="str">
        <f t="shared" si="251"/>
        <v>ns</v>
      </c>
      <c r="CC73" s="245" t="str">
        <f t="shared" si="251"/>
        <v>ns</v>
      </c>
      <c r="CD73" s="245" t="str">
        <f t="shared" si="251"/>
        <v>ns</v>
      </c>
      <c r="CE73" s="245" t="str">
        <f t="shared" si="251"/>
        <v>ns</v>
      </c>
      <c r="CF73" s="245" t="str">
        <f t="shared" si="251"/>
        <v>ns</v>
      </c>
      <c r="CG73" s="245" t="str">
        <f t="shared" si="251"/>
        <v>ns</v>
      </c>
      <c r="CH73" s="245" t="str">
        <f t="shared" si="251"/>
        <v/>
      </c>
      <c r="CI73" s="245" t="str">
        <f t="shared" si="252"/>
        <v/>
      </c>
      <c r="CJ73" s="245" t="str">
        <f t="shared" si="252"/>
        <v/>
      </c>
      <c r="CK73" s="245" t="str">
        <f t="shared" si="252"/>
        <v/>
      </c>
      <c r="CL73" s="245" t="str">
        <f t="shared" si="252"/>
        <v/>
      </c>
      <c r="CM73" s="245" t="str">
        <f t="shared" si="252"/>
        <v/>
      </c>
      <c r="CN73" s="245" t="str">
        <f t="shared" si="252"/>
        <v/>
      </c>
      <c r="CO73" s="245" t="str">
        <f t="shared" si="252"/>
        <v/>
      </c>
      <c r="CP73" s="245" t="str">
        <f t="shared" si="252"/>
        <v/>
      </c>
      <c r="CQ73" s="245" t="str">
        <f t="shared" si="252"/>
        <v/>
      </c>
      <c r="CR73" s="245" t="str">
        <f t="shared" si="252"/>
        <v/>
      </c>
      <c r="CS73" s="245" t="str">
        <f t="shared" si="253"/>
        <v/>
      </c>
      <c r="CT73" s="245" t="str">
        <f t="shared" si="253"/>
        <v/>
      </c>
      <c r="CU73" s="245" t="str">
        <f t="shared" si="253"/>
        <v/>
      </c>
      <c r="CV73" s="245" t="str">
        <f t="shared" si="253"/>
        <v/>
      </c>
      <c r="CW73" s="245" t="str">
        <f t="shared" si="253"/>
        <v/>
      </c>
      <c r="CX73" s="245" t="str">
        <f t="shared" si="253"/>
        <v/>
      </c>
      <c r="CY73" s="245" t="str">
        <f t="shared" si="253"/>
        <v/>
      </c>
      <c r="CZ73" s="245" t="str">
        <f t="shared" si="253"/>
        <v/>
      </c>
      <c r="DA73" s="245" t="str">
        <f t="shared" si="253"/>
        <v/>
      </c>
      <c r="DB73" s="245" t="str">
        <f t="shared" si="253"/>
        <v/>
      </c>
      <c r="DC73" s="245" t="str">
        <f t="shared" si="254"/>
        <v/>
      </c>
      <c r="DD73" s="245" t="str">
        <f t="shared" si="254"/>
        <v/>
      </c>
      <c r="DE73" s="245" t="str">
        <f t="shared" si="254"/>
        <v/>
      </c>
      <c r="DF73" s="245" t="str">
        <f t="shared" si="254"/>
        <v/>
      </c>
      <c r="DG73" s="245" t="str">
        <f t="shared" si="254"/>
        <v/>
      </c>
      <c r="DH73" s="245" t="str">
        <f t="shared" si="254"/>
        <v/>
      </c>
      <c r="DI73" s="245" t="str">
        <f t="shared" si="254"/>
        <v/>
      </c>
      <c r="DJ73" s="245" t="str">
        <f t="shared" si="254"/>
        <v/>
      </c>
      <c r="DK73" s="245" t="str">
        <f t="shared" si="254"/>
        <v/>
      </c>
      <c r="DL73" s="245" t="str">
        <f t="shared" si="254"/>
        <v/>
      </c>
      <c r="DM73" s="245" t="str">
        <f t="shared" si="255"/>
        <v/>
      </c>
      <c r="DN73" s="245" t="str">
        <f t="shared" si="255"/>
        <v/>
      </c>
      <c r="DO73" s="245" t="str">
        <f t="shared" si="255"/>
        <v/>
      </c>
      <c r="DP73" s="245" t="str">
        <f t="shared" si="255"/>
        <v/>
      </c>
      <c r="DQ73" s="245" t="str">
        <f t="shared" si="255"/>
        <v/>
      </c>
      <c r="DR73" s="245" t="str">
        <f t="shared" si="255"/>
        <v/>
      </c>
      <c r="DS73" s="245" t="str">
        <f t="shared" si="255"/>
        <v/>
      </c>
      <c r="DT73" s="245" t="str">
        <f t="shared" si="255"/>
        <v/>
      </c>
      <c r="DU73" s="245" t="str">
        <f t="shared" si="255"/>
        <v/>
      </c>
      <c r="DV73" s="245" t="str">
        <f t="shared" si="255"/>
        <v/>
      </c>
      <c r="DW73" s="204"/>
      <c r="DX73" s="204"/>
      <c r="DZ73" s="228">
        <f t="shared" si="256"/>
        <v>10</v>
      </c>
      <c r="EA73" s="231">
        <f t="shared" si="234"/>
        <v>0</v>
      </c>
      <c r="EB73" s="232">
        <f t="shared" si="235"/>
        <v>0</v>
      </c>
      <c r="EC73" s="232">
        <f t="shared" si="235"/>
        <v>0</v>
      </c>
      <c r="ED73" s="232">
        <f t="shared" si="235"/>
        <v>0</v>
      </c>
      <c r="EE73" s="232">
        <f t="shared" si="235"/>
        <v>0</v>
      </c>
      <c r="EF73" s="232">
        <f t="shared" si="236"/>
        <v>0</v>
      </c>
      <c r="EG73" s="232">
        <f t="shared" si="237"/>
        <v>0</v>
      </c>
      <c r="EH73" s="228"/>
      <c r="EI73" s="228" t="s">
        <v>210</v>
      </c>
      <c r="EJ73" s="227" t="str">
        <f>IF(EF114=0,"sd",SUM(EJ70:EJ72))</f>
        <v>sd</v>
      </c>
      <c r="EK73" s="230"/>
      <c r="EL73" s="228">
        <f t="shared" si="257"/>
        <v>10</v>
      </c>
      <c r="EM73" s="231">
        <f t="shared" si="238"/>
        <v>0</v>
      </c>
      <c r="EN73" s="232">
        <f>IFERROR(INDEX(RTO2CF,$EL73,'ANVA-MDS'!EB$7),0)</f>
        <v>0</v>
      </c>
      <c r="EO73" s="232">
        <f>IFERROR(INDEX(RTO2CF,$EL73,'ANVA-MDS'!EC$7),0)</f>
        <v>0</v>
      </c>
      <c r="EP73" s="232">
        <f>IFERROR(INDEX(RTO2CF,$EL73,'ANVA-MDS'!ED$7),0)</f>
        <v>0</v>
      </c>
      <c r="EQ73" s="232">
        <f>IFERROR(INDEX(RTO2CF,$EL73,'ANVA-MDS'!EE$7),0)</f>
        <v>0</v>
      </c>
      <c r="ER73" s="232">
        <f t="shared" si="239"/>
        <v>0</v>
      </c>
      <c r="ES73" s="232">
        <f t="shared" si="240"/>
        <v>0</v>
      </c>
      <c r="ET73" s="228"/>
      <c r="EU73" s="228" t="s">
        <v>210</v>
      </c>
      <c r="EV73" s="227" t="str">
        <f>IF(ER114=0,"sd",SUM(EV70:EV72))</f>
        <v>sd</v>
      </c>
      <c r="EW73" s="230"/>
      <c r="EX73" s="232">
        <f t="shared" si="241"/>
        <v>0</v>
      </c>
      <c r="EY73" s="228" t="s">
        <v>91</v>
      </c>
      <c r="EZ73" s="267" t="str">
        <f t="array" ref="EZ73">IF(EZ83=0,"sd",SUM(IF(EX64:EX113&gt;1,(EX64:EX113)^2))/(EZ65*EZ77)-EZ69)</f>
        <v>sd</v>
      </c>
    </row>
    <row r="74" spans="1:156" ht="12.75" customHeight="1" x14ac:dyDescent="0.25">
      <c r="A74" s="117"/>
      <c r="J74" s="100">
        <v>10</v>
      </c>
      <c r="K74" s="246">
        <f t="shared" si="242"/>
        <v>0</v>
      </c>
      <c r="L74" s="247">
        <f t="shared" si="243"/>
        <v>4.0000000000000002E-4</v>
      </c>
      <c r="M74" s="269" t="str">
        <f t="shared" si="244"/>
        <v>ns</v>
      </c>
      <c r="N74" s="269" t="str">
        <f t="shared" si="244"/>
        <v>ns</v>
      </c>
      <c r="O74" s="269" t="str">
        <f t="shared" si="244"/>
        <v>ns</v>
      </c>
      <c r="P74" s="269" t="str">
        <f t="shared" si="244"/>
        <v>ns</v>
      </c>
      <c r="Q74" s="269" t="str">
        <f t="shared" si="244"/>
        <v>ns</v>
      </c>
      <c r="R74" s="269" t="str">
        <f t="shared" si="244"/>
        <v>ns</v>
      </c>
      <c r="S74" s="269" t="str">
        <f t="shared" si="244"/>
        <v>ns</v>
      </c>
      <c r="T74" s="269" t="str">
        <f t="shared" si="244"/>
        <v>ns</v>
      </c>
      <c r="U74" s="269" t="str">
        <f t="shared" si="244"/>
        <v>ns</v>
      </c>
      <c r="V74" s="269" t="str">
        <f t="shared" si="244"/>
        <v>ns</v>
      </c>
      <c r="W74" s="269" t="str">
        <f t="shared" si="245"/>
        <v/>
      </c>
      <c r="X74" s="269" t="str">
        <f t="shared" si="245"/>
        <v/>
      </c>
      <c r="Y74" s="269" t="str">
        <f t="shared" si="245"/>
        <v/>
      </c>
      <c r="Z74" s="269" t="str">
        <f t="shared" si="245"/>
        <v/>
      </c>
      <c r="AA74" s="269" t="str">
        <f t="shared" si="245"/>
        <v/>
      </c>
      <c r="AB74" s="269" t="str">
        <f t="shared" si="245"/>
        <v/>
      </c>
      <c r="AC74" s="269" t="str">
        <f t="shared" si="245"/>
        <v/>
      </c>
      <c r="AD74" s="269" t="str">
        <f t="shared" si="245"/>
        <v/>
      </c>
      <c r="AE74" s="269" t="str">
        <f t="shared" si="245"/>
        <v/>
      </c>
      <c r="AF74" s="269" t="str">
        <f t="shared" si="245"/>
        <v/>
      </c>
      <c r="AG74" s="269" t="str">
        <f t="shared" si="246"/>
        <v/>
      </c>
      <c r="AH74" s="269" t="str">
        <f t="shared" si="246"/>
        <v/>
      </c>
      <c r="AI74" s="269" t="str">
        <f t="shared" si="246"/>
        <v/>
      </c>
      <c r="AJ74" s="269" t="str">
        <f t="shared" si="246"/>
        <v/>
      </c>
      <c r="AK74" s="269" t="str">
        <f t="shared" si="246"/>
        <v/>
      </c>
      <c r="AL74" s="269" t="str">
        <f t="shared" si="246"/>
        <v/>
      </c>
      <c r="AM74" s="269" t="str">
        <f t="shared" si="246"/>
        <v/>
      </c>
      <c r="AN74" s="269" t="str">
        <f t="shared" si="246"/>
        <v/>
      </c>
      <c r="AO74" s="269" t="str">
        <f t="shared" si="246"/>
        <v/>
      </c>
      <c r="AP74" s="269" t="str">
        <f t="shared" si="246"/>
        <v/>
      </c>
      <c r="AQ74" s="269" t="str">
        <f t="shared" si="247"/>
        <v/>
      </c>
      <c r="AR74" s="269" t="str">
        <f t="shared" si="247"/>
        <v/>
      </c>
      <c r="AS74" s="269" t="str">
        <f t="shared" si="247"/>
        <v/>
      </c>
      <c r="AT74" s="269" t="str">
        <f t="shared" si="247"/>
        <v/>
      </c>
      <c r="AU74" s="269" t="str">
        <f t="shared" si="247"/>
        <v/>
      </c>
      <c r="AV74" s="269" t="str">
        <f t="shared" si="247"/>
        <v/>
      </c>
      <c r="AW74" s="269" t="str">
        <f t="shared" si="247"/>
        <v/>
      </c>
      <c r="AX74" s="269" t="str">
        <f t="shared" si="247"/>
        <v/>
      </c>
      <c r="AY74" s="269" t="str">
        <f t="shared" si="247"/>
        <v/>
      </c>
      <c r="AZ74" s="269" t="str">
        <f t="shared" si="247"/>
        <v/>
      </c>
      <c r="BA74" s="269" t="str">
        <f t="shared" si="248"/>
        <v/>
      </c>
      <c r="BB74" s="269" t="str">
        <f t="shared" si="248"/>
        <v/>
      </c>
      <c r="BC74" s="269" t="str">
        <f t="shared" si="248"/>
        <v/>
      </c>
      <c r="BD74" s="269" t="str">
        <f t="shared" si="248"/>
        <v/>
      </c>
      <c r="BE74" s="269" t="str">
        <f t="shared" si="248"/>
        <v/>
      </c>
      <c r="BF74" s="269" t="str">
        <f t="shared" si="248"/>
        <v/>
      </c>
      <c r="BG74" s="269" t="str">
        <f t="shared" si="248"/>
        <v/>
      </c>
      <c r="BH74" s="269" t="str">
        <f t="shared" si="248"/>
        <v/>
      </c>
      <c r="BI74" s="269" t="str">
        <f t="shared" si="248"/>
        <v/>
      </c>
      <c r="BJ74" s="269" t="str">
        <f t="shared" si="248"/>
        <v/>
      </c>
      <c r="BM74" s="117"/>
      <c r="BS74" s="67"/>
      <c r="BT74" s="67"/>
      <c r="BU74" s="106"/>
      <c r="BV74" s="100">
        <v>10</v>
      </c>
      <c r="BW74" s="246">
        <f t="shared" si="249"/>
        <v>0</v>
      </c>
      <c r="BX74" s="247">
        <f t="shared" si="250"/>
        <v>4.0000000000000002E-4</v>
      </c>
      <c r="BY74" s="245" t="str">
        <f t="shared" si="251"/>
        <v>ns</v>
      </c>
      <c r="BZ74" s="245" t="str">
        <f t="shared" si="251"/>
        <v>ns</v>
      </c>
      <c r="CA74" s="245" t="str">
        <f t="shared" si="251"/>
        <v>ns</v>
      </c>
      <c r="CB74" s="245" t="str">
        <f t="shared" si="251"/>
        <v>ns</v>
      </c>
      <c r="CC74" s="245" t="str">
        <f t="shared" si="251"/>
        <v>ns</v>
      </c>
      <c r="CD74" s="245" t="str">
        <f t="shared" si="251"/>
        <v>ns</v>
      </c>
      <c r="CE74" s="245" t="str">
        <f t="shared" si="251"/>
        <v>ns</v>
      </c>
      <c r="CF74" s="245" t="str">
        <f t="shared" si="251"/>
        <v>ns</v>
      </c>
      <c r="CG74" s="245" t="str">
        <f t="shared" si="251"/>
        <v>ns</v>
      </c>
      <c r="CH74" s="245" t="str">
        <f t="shared" si="251"/>
        <v>ns</v>
      </c>
      <c r="CI74" s="245" t="str">
        <f t="shared" si="252"/>
        <v/>
      </c>
      <c r="CJ74" s="245" t="str">
        <f t="shared" si="252"/>
        <v/>
      </c>
      <c r="CK74" s="245" t="str">
        <f t="shared" si="252"/>
        <v/>
      </c>
      <c r="CL74" s="245" t="str">
        <f t="shared" si="252"/>
        <v/>
      </c>
      <c r="CM74" s="245" t="str">
        <f t="shared" si="252"/>
        <v/>
      </c>
      <c r="CN74" s="245" t="str">
        <f t="shared" si="252"/>
        <v/>
      </c>
      <c r="CO74" s="245" t="str">
        <f t="shared" si="252"/>
        <v/>
      </c>
      <c r="CP74" s="245" t="str">
        <f t="shared" si="252"/>
        <v/>
      </c>
      <c r="CQ74" s="245" t="str">
        <f t="shared" si="252"/>
        <v/>
      </c>
      <c r="CR74" s="245" t="str">
        <f t="shared" si="252"/>
        <v/>
      </c>
      <c r="CS74" s="245" t="str">
        <f t="shared" si="253"/>
        <v/>
      </c>
      <c r="CT74" s="245" t="str">
        <f t="shared" si="253"/>
        <v/>
      </c>
      <c r="CU74" s="245" t="str">
        <f t="shared" si="253"/>
        <v/>
      </c>
      <c r="CV74" s="245" t="str">
        <f t="shared" si="253"/>
        <v/>
      </c>
      <c r="CW74" s="245" t="str">
        <f t="shared" si="253"/>
        <v/>
      </c>
      <c r="CX74" s="245" t="str">
        <f t="shared" si="253"/>
        <v/>
      </c>
      <c r="CY74" s="245" t="str">
        <f t="shared" si="253"/>
        <v/>
      </c>
      <c r="CZ74" s="245" t="str">
        <f t="shared" si="253"/>
        <v/>
      </c>
      <c r="DA74" s="245" t="str">
        <f t="shared" si="253"/>
        <v/>
      </c>
      <c r="DB74" s="245" t="str">
        <f t="shared" si="253"/>
        <v/>
      </c>
      <c r="DC74" s="245" t="str">
        <f t="shared" si="254"/>
        <v/>
      </c>
      <c r="DD74" s="245" t="str">
        <f t="shared" si="254"/>
        <v/>
      </c>
      <c r="DE74" s="245" t="str">
        <f t="shared" si="254"/>
        <v/>
      </c>
      <c r="DF74" s="245" t="str">
        <f t="shared" si="254"/>
        <v/>
      </c>
      <c r="DG74" s="245" t="str">
        <f t="shared" si="254"/>
        <v/>
      </c>
      <c r="DH74" s="245" t="str">
        <f t="shared" si="254"/>
        <v/>
      </c>
      <c r="DI74" s="245" t="str">
        <f t="shared" si="254"/>
        <v/>
      </c>
      <c r="DJ74" s="245" t="str">
        <f t="shared" si="254"/>
        <v/>
      </c>
      <c r="DK74" s="245" t="str">
        <f t="shared" si="254"/>
        <v/>
      </c>
      <c r="DL74" s="245" t="str">
        <f t="shared" si="254"/>
        <v/>
      </c>
      <c r="DM74" s="245" t="str">
        <f t="shared" si="255"/>
        <v/>
      </c>
      <c r="DN74" s="245" t="str">
        <f t="shared" si="255"/>
        <v/>
      </c>
      <c r="DO74" s="245" t="str">
        <f t="shared" si="255"/>
        <v/>
      </c>
      <c r="DP74" s="245" t="str">
        <f t="shared" si="255"/>
        <v/>
      </c>
      <c r="DQ74" s="245" t="str">
        <f t="shared" si="255"/>
        <v/>
      </c>
      <c r="DR74" s="245" t="str">
        <f t="shared" si="255"/>
        <v/>
      </c>
      <c r="DS74" s="245" t="str">
        <f t="shared" si="255"/>
        <v/>
      </c>
      <c r="DT74" s="245" t="str">
        <f t="shared" si="255"/>
        <v/>
      </c>
      <c r="DU74" s="245" t="str">
        <f t="shared" si="255"/>
        <v/>
      </c>
      <c r="DV74" s="245" t="str">
        <f t="shared" si="255"/>
        <v/>
      </c>
      <c r="DW74" s="204"/>
      <c r="DX74" s="204"/>
      <c r="DZ74" s="228">
        <f t="shared" si="256"/>
        <v>11</v>
      </c>
      <c r="EA74" s="231">
        <f t="shared" si="234"/>
        <v>0</v>
      </c>
      <c r="EB74" s="232">
        <f t="shared" si="235"/>
        <v>0</v>
      </c>
      <c r="EC74" s="232">
        <f t="shared" si="235"/>
        <v>0</v>
      </c>
      <c r="ED74" s="232">
        <f t="shared" si="235"/>
        <v>0</v>
      </c>
      <c r="EE74" s="232">
        <f t="shared" si="235"/>
        <v>0</v>
      </c>
      <c r="EF74" s="232">
        <f t="shared" si="236"/>
        <v>0</v>
      </c>
      <c r="EG74" s="232">
        <f t="shared" si="237"/>
        <v>0</v>
      </c>
      <c r="EH74" s="228"/>
      <c r="EI74" s="228" t="s">
        <v>91</v>
      </c>
      <c r="EJ74" s="227" t="str">
        <f t="array" ref="EJ74">IF(EF114=0,"sd",SUM(IF(EG64:EG113&gt;1,(EG64:EG113)^2))/EJ65-EJ69)</f>
        <v>sd</v>
      </c>
      <c r="EK74" s="230"/>
      <c r="EL74" s="228">
        <f t="shared" si="257"/>
        <v>11</v>
      </c>
      <c r="EM74" s="231">
        <f t="shared" si="238"/>
        <v>0</v>
      </c>
      <c r="EN74" s="232">
        <f>IFERROR(INDEX(RTO2CF,$EL74,'ANVA-MDS'!EB$7),0)</f>
        <v>0</v>
      </c>
      <c r="EO74" s="232">
        <f>IFERROR(INDEX(RTO2CF,$EL74,'ANVA-MDS'!EC$7),0)</f>
        <v>0</v>
      </c>
      <c r="EP74" s="232">
        <f>IFERROR(INDEX(RTO2CF,$EL74,'ANVA-MDS'!ED$7),0)</f>
        <v>0</v>
      </c>
      <c r="EQ74" s="232">
        <f>IFERROR(INDEX(RTO2CF,$EL74,'ANVA-MDS'!EE$7),0)</f>
        <v>0</v>
      </c>
      <c r="ER74" s="232">
        <f t="shared" si="239"/>
        <v>0</v>
      </c>
      <c r="ES74" s="232">
        <f t="shared" si="240"/>
        <v>0</v>
      </c>
      <c r="ET74" s="228"/>
      <c r="EU74" s="228" t="s">
        <v>91</v>
      </c>
      <c r="EV74" s="227" t="str">
        <f t="array" ref="EV74">IF(ER114=0,"sd",SUM(IF(ES64:ES113&gt;1,(ES64:ES113)^2))/EV65-EV69)</f>
        <v>sd</v>
      </c>
      <c r="EW74" s="230"/>
      <c r="EX74" s="232">
        <f t="shared" si="241"/>
        <v>0</v>
      </c>
      <c r="EY74" s="233" t="s">
        <v>114</v>
      </c>
      <c r="EZ74" s="267" t="str">
        <f t="array" ref="EZ74">IF(EZ83=0,"sd",(SUM(IF(EB115:EE115&gt;1,(EB115:EE115)^2))+SUM(IF(EN115:EQ115&gt;1,(EN115:EQ115)^2)))/EZ64-EZ81-EZ69)</f>
        <v>sd</v>
      </c>
    </row>
    <row r="75" spans="1:156" ht="12.75" customHeight="1" x14ac:dyDescent="0.25">
      <c r="A75" s="145" t="s">
        <v>140</v>
      </c>
      <c r="J75" s="100">
        <v>11</v>
      </c>
      <c r="K75" s="246">
        <f t="shared" si="242"/>
        <v>0</v>
      </c>
      <c r="L75" s="247">
        <f t="shared" si="243"/>
        <v>3.9000000000000005E-4</v>
      </c>
      <c r="M75" s="269" t="str">
        <f t="shared" ref="M75:V84" si="260">IF(M$8&gt;$J75,"",IF($F$69&gt;$G$69,"ns",IF(ABS($L75-INDEX(RTO2SF_ORD,M$8,2))&gt;$B$84,"s","ns")))</f>
        <v>ns</v>
      </c>
      <c r="N75" s="269" t="str">
        <f t="shared" si="260"/>
        <v>ns</v>
      </c>
      <c r="O75" s="269" t="str">
        <f t="shared" si="260"/>
        <v>ns</v>
      </c>
      <c r="P75" s="269" t="str">
        <f t="shared" si="260"/>
        <v>ns</v>
      </c>
      <c r="Q75" s="269" t="str">
        <f t="shared" si="260"/>
        <v>ns</v>
      </c>
      <c r="R75" s="269" t="str">
        <f t="shared" si="260"/>
        <v>ns</v>
      </c>
      <c r="S75" s="269" t="str">
        <f t="shared" si="260"/>
        <v>ns</v>
      </c>
      <c r="T75" s="269" t="str">
        <f t="shared" si="260"/>
        <v>ns</v>
      </c>
      <c r="U75" s="269" t="str">
        <f t="shared" si="260"/>
        <v>ns</v>
      </c>
      <c r="V75" s="269" t="str">
        <f t="shared" si="260"/>
        <v>ns</v>
      </c>
      <c r="W75" s="269" t="str">
        <f t="shared" ref="W75:AF84" si="261">IF(W$8&gt;$J75,"",IF($F$69&gt;$G$69,"ns",IF(ABS($L75-INDEX(RTO2SF_ORD,W$8,2))&gt;$B$84,"s","ns")))</f>
        <v>ns</v>
      </c>
      <c r="X75" s="269" t="str">
        <f t="shared" si="261"/>
        <v/>
      </c>
      <c r="Y75" s="269" t="str">
        <f t="shared" si="261"/>
        <v/>
      </c>
      <c r="Z75" s="269" t="str">
        <f t="shared" si="261"/>
        <v/>
      </c>
      <c r="AA75" s="269" t="str">
        <f t="shared" si="261"/>
        <v/>
      </c>
      <c r="AB75" s="269" t="str">
        <f t="shared" si="261"/>
        <v/>
      </c>
      <c r="AC75" s="269" t="str">
        <f t="shared" si="261"/>
        <v/>
      </c>
      <c r="AD75" s="269" t="str">
        <f t="shared" si="261"/>
        <v/>
      </c>
      <c r="AE75" s="269" t="str">
        <f t="shared" si="261"/>
        <v/>
      </c>
      <c r="AF75" s="269" t="str">
        <f t="shared" si="261"/>
        <v/>
      </c>
      <c r="AG75" s="269" t="str">
        <f t="shared" ref="AG75:AP84" si="262">IF(AG$8&gt;$J75,"",IF($F$69&gt;$G$69,"ns",IF(ABS($L75-INDEX(RTO2SF_ORD,AG$8,2))&gt;$B$84,"s","ns")))</f>
        <v/>
      </c>
      <c r="AH75" s="269" t="str">
        <f t="shared" si="262"/>
        <v/>
      </c>
      <c r="AI75" s="269" t="str">
        <f t="shared" si="262"/>
        <v/>
      </c>
      <c r="AJ75" s="269" t="str">
        <f t="shared" si="262"/>
        <v/>
      </c>
      <c r="AK75" s="269" t="str">
        <f t="shared" si="262"/>
        <v/>
      </c>
      <c r="AL75" s="269" t="str">
        <f t="shared" si="262"/>
        <v/>
      </c>
      <c r="AM75" s="269" t="str">
        <f t="shared" si="262"/>
        <v/>
      </c>
      <c r="AN75" s="269" t="str">
        <f t="shared" si="262"/>
        <v/>
      </c>
      <c r="AO75" s="269" t="str">
        <f t="shared" si="262"/>
        <v/>
      </c>
      <c r="AP75" s="269" t="str">
        <f t="shared" si="262"/>
        <v/>
      </c>
      <c r="AQ75" s="269" t="str">
        <f t="shared" ref="AQ75:AZ84" si="263">IF(AQ$8&gt;$J75,"",IF($F$69&gt;$G$69,"ns",IF(ABS($L75-INDEX(RTO2SF_ORD,AQ$8,2))&gt;$B$84,"s","ns")))</f>
        <v/>
      </c>
      <c r="AR75" s="269" t="str">
        <f t="shared" si="263"/>
        <v/>
      </c>
      <c r="AS75" s="269" t="str">
        <f t="shared" si="263"/>
        <v/>
      </c>
      <c r="AT75" s="269" t="str">
        <f t="shared" si="263"/>
        <v/>
      </c>
      <c r="AU75" s="269" t="str">
        <f t="shared" si="263"/>
        <v/>
      </c>
      <c r="AV75" s="269" t="str">
        <f t="shared" si="263"/>
        <v/>
      </c>
      <c r="AW75" s="269" t="str">
        <f t="shared" si="263"/>
        <v/>
      </c>
      <c r="AX75" s="269" t="str">
        <f t="shared" si="263"/>
        <v/>
      </c>
      <c r="AY75" s="269" t="str">
        <f t="shared" si="263"/>
        <v/>
      </c>
      <c r="AZ75" s="269" t="str">
        <f t="shared" si="263"/>
        <v/>
      </c>
      <c r="BA75" s="269" t="str">
        <f t="shared" ref="BA75:BJ84" si="264">IF(BA$8&gt;$J75,"",IF($F$69&gt;$G$69,"ns",IF(ABS($L75-INDEX(RTO2SF_ORD,BA$8,2))&gt;$B$84,"s","ns")))</f>
        <v/>
      </c>
      <c r="BB75" s="269" t="str">
        <f t="shared" si="264"/>
        <v/>
      </c>
      <c r="BC75" s="269" t="str">
        <f t="shared" si="264"/>
        <v/>
      </c>
      <c r="BD75" s="269" t="str">
        <f t="shared" si="264"/>
        <v/>
      </c>
      <c r="BE75" s="269" t="str">
        <f t="shared" si="264"/>
        <v/>
      </c>
      <c r="BF75" s="269" t="str">
        <f t="shared" si="264"/>
        <v/>
      </c>
      <c r="BG75" s="269" t="str">
        <f t="shared" si="264"/>
        <v/>
      </c>
      <c r="BH75" s="269" t="str">
        <f t="shared" si="264"/>
        <v/>
      </c>
      <c r="BI75" s="269" t="str">
        <f t="shared" si="264"/>
        <v/>
      </c>
      <c r="BJ75" s="269" t="str">
        <f t="shared" si="264"/>
        <v/>
      </c>
      <c r="BM75" s="145" t="s">
        <v>140</v>
      </c>
      <c r="BS75" s="67"/>
      <c r="BT75" s="67"/>
      <c r="BU75" s="106"/>
      <c r="BV75" s="100">
        <v>11</v>
      </c>
      <c r="BW75" s="246">
        <f t="shared" si="249"/>
        <v>0</v>
      </c>
      <c r="BX75" s="247">
        <f t="shared" si="250"/>
        <v>3.9000000000000005E-4</v>
      </c>
      <c r="BY75" s="245" t="str">
        <f t="shared" ref="BY75:CH84" si="265">IF(BY$8&gt;$BV75,"",IF($BR$69&gt;$BS$69,"ns",IF(ABS($BX75-INDEX(RTO2CF_ORD,BY$8,2))&gt;$BN$84,"s","ns")))</f>
        <v>ns</v>
      </c>
      <c r="BZ75" s="245" t="str">
        <f t="shared" si="265"/>
        <v>ns</v>
      </c>
      <c r="CA75" s="245" t="str">
        <f t="shared" si="265"/>
        <v>ns</v>
      </c>
      <c r="CB75" s="245" t="str">
        <f t="shared" si="265"/>
        <v>ns</v>
      </c>
      <c r="CC75" s="245" t="str">
        <f t="shared" si="265"/>
        <v>ns</v>
      </c>
      <c r="CD75" s="245" t="str">
        <f t="shared" si="265"/>
        <v>ns</v>
      </c>
      <c r="CE75" s="245" t="str">
        <f t="shared" si="265"/>
        <v>ns</v>
      </c>
      <c r="CF75" s="245" t="str">
        <f t="shared" si="265"/>
        <v>ns</v>
      </c>
      <c r="CG75" s="245" t="str">
        <f t="shared" si="265"/>
        <v>ns</v>
      </c>
      <c r="CH75" s="245" t="str">
        <f t="shared" si="265"/>
        <v>ns</v>
      </c>
      <c r="CI75" s="245" t="str">
        <f t="shared" ref="CI75:CR84" si="266">IF(CI$8&gt;$BV75,"",IF($BR$69&gt;$BS$69,"ns",IF(ABS($BX75-INDEX(RTO2CF_ORD,CI$8,2))&gt;$BN$84,"s","ns")))</f>
        <v>ns</v>
      </c>
      <c r="CJ75" s="245" t="str">
        <f t="shared" si="266"/>
        <v/>
      </c>
      <c r="CK75" s="245" t="str">
        <f t="shared" si="266"/>
        <v/>
      </c>
      <c r="CL75" s="245" t="str">
        <f t="shared" si="266"/>
        <v/>
      </c>
      <c r="CM75" s="245" t="str">
        <f t="shared" si="266"/>
        <v/>
      </c>
      <c r="CN75" s="245" t="str">
        <f t="shared" si="266"/>
        <v/>
      </c>
      <c r="CO75" s="245" t="str">
        <f t="shared" si="266"/>
        <v/>
      </c>
      <c r="CP75" s="245" t="str">
        <f t="shared" si="266"/>
        <v/>
      </c>
      <c r="CQ75" s="245" t="str">
        <f t="shared" si="266"/>
        <v/>
      </c>
      <c r="CR75" s="245" t="str">
        <f t="shared" si="266"/>
        <v/>
      </c>
      <c r="CS75" s="245" t="str">
        <f t="shared" ref="CS75:DB84" si="267">IF(CS$8&gt;$BV75,"",IF($BR$69&gt;$BS$69,"ns",IF(ABS($BX75-INDEX(RTO2CF_ORD,CS$8,2))&gt;$BN$84,"s","ns")))</f>
        <v/>
      </c>
      <c r="CT75" s="245" t="str">
        <f t="shared" si="267"/>
        <v/>
      </c>
      <c r="CU75" s="245" t="str">
        <f t="shared" si="267"/>
        <v/>
      </c>
      <c r="CV75" s="245" t="str">
        <f t="shared" si="267"/>
        <v/>
      </c>
      <c r="CW75" s="245" t="str">
        <f t="shared" si="267"/>
        <v/>
      </c>
      <c r="CX75" s="245" t="str">
        <f t="shared" si="267"/>
        <v/>
      </c>
      <c r="CY75" s="245" t="str">
        <f t="shared" si="267"/>
        <v/>
      </c>
      <c r="CZ75" s="245" t="str">
        <f t="shared" si="267"/>
        <v/>
      </c>
      <c r="DA75" s="245" t="str">
        <f t="shared" si="267"/>
        <v/>
      </c>
      <c r="DB75" s="245" t="str">
        <f t="shared" si="267"/>
        <v/>
      </c>
      <c r="DC75" s="245" t="str">
        <f t="shared" ref="DC75:DL84" si="268">IF(DC$8&gt;$BV75,"",IF($BR$69&gt;$BS$69,"ns",IF(ABS($BX75-INDEX(RTO2CF_ORD,DC$8,2))&gt;$BN$84,"s","ns")))</f>
        <v/>
      </c>
      <c r="DD75" s="245" t="str">
        <f t="shared" si="268"/>
        <v/>
      </c>
      <c r="DE75" s="245" t="str">
        <f t="shared" si="268"/>
        <v/>
      </c>
      <c r="DF75" s="245" t="str">
        <f t="shared" si="268"/>
        <v/>
      </c>
      <c r="DG75" s="245" t="str">
        <f t="shared" si="268"/>
        <v/>
      </c>
      <c r="DH75" s="245" t="str">
        <f t="shared" si="268"/>
        <v/>
      </c>
      <c r="DI75" s="245" t="str">
        <f t="shared" si="268"/>
        <v/>
      </c>
      <c r="DJ75" s="245" t="str">
        <f t="shared" si="268"/>
        <v/>
      </c>
      <c r="DK75" s="245" t="str">
        <f t="shared" si="268"/>
        <v/>
      </c>
      <c r="DL75" s="245" t="str">
        <f t="shared" si="268"/>
        <v/>
      </c>
      <c r="DM75" s="245" t="str">
        <f t="shared" ref="DM75:DV84" si="269">IF(DM$8&gt;$BV75,"",IF($BR$69&gt;$BS$69,"ns",IF(ABS($BX75-INDEX(RTO2CF_ORD,DM$8,2))&gt;$BN$84,"s","ns")))</f>
        <v/>
      </c>
      <c r="DN75" s="245" t="str">
        <f t="shared" si="269"/>
        <v/>
      </c>
      <c r="DO75" s="245" t="str">
        <f t="shared" si="269"/>
        <v/>
      </c>
      <c r="DP75" s="245" t="str">
        <f t="shared" si="269"/>
        <v/>
      </c>
      <c r="DQ75" s="245" t="str">
        <f t="shared" si="269"/>
        <v/>
      </c>
      <c r="DR75" s="245" t="str">
        <f t="shared" si="269"/>
        <v/>
      </c>
      <c r="DS75" s="245" t="str">
        <f t="shared" si="269"/>
        <v/>
      </c>
      <c r="DT75" s="245" t="str">
        <f t="shared" si="269"/>
        <v/>
      </c>
      <c r="DU75" s="245" t="str">
        <f t="shared" si="269"/>
        <v/>
      </c>
      <c r="DV75" s="245" t="str">
        <f t="shared" si="269"/>
        <v/>
      </c>
      <c r="DW75" s="204"/>
      <c r="DX75" s="204"/>
      <c r="DZ75" s="228">
        <f t="shared" si="256"/>
        <v>12</v>
      </c>
      <c r="EA75" s="231">
        <f t="shared" si="234"/>
        <v>0</v>
      </c>
      <c r="EB75" s="232">
        <f t="shared" si="235"/>
        <v>0</v>
      </c>
      <c r="EC75" s="232">
        <f t="shared" si="235"/>
        <v>0</v>
      </c>
      <c r="ED75" s="232">
        <f t="shared" si="235"/>
        <v>0</v>
      </c>
      <c r="EE75" s="232">
        <f t="shared" si="235"/>
        <v>0</v>
      </c>
      <c r="EF75" s="232">
        <f t="shared" si="236"/>
        <v>0</v>
      </c>
      <c r="EG75" s="232">
        <f t="shared" si="237"/>
        <v>0</v>
      </c>
      <c r="EH75" s="228"/>
      <c r="EI75" s="228" t="s">
        <v>90</v>
      </c>
      <c r="EJ75" s="227" t="str">
        <f t="array" ref="EJ75">IF(EF114=0,"sd",SUM(IF(EB115:EE115&gt;1,(EB115:EE115)^2))/EJ64-EJ69)</f>
        <v>sd</v>
      </c>
      <c r="EK75" s="230"/>
      <c r="EL75" s="228">
        <f t="shared" si="257"/>
        <v>12</v>
      </c>
      <c r="EM75" s="231">
        <f t="shared" si="238"/>
        <v>0</v>
      </c>
      <c r="EN75" s="232">
        <f>IFERROR(INDEX(RTO2CF,$EL75,'ANVA-MDS'!EB$7),0)</f>
        <v>0</v>
      </c>
      <c r="EO75" s="232">
        <f>IFERROR(INDEX(RTO2CF,$EL75,'ANVA-MDS'!EC$7),0)</f>
        <v>0</v>
      </c>
      <c r="EP75" s="232">
        <f>IFERROR(INDEX(RTO2CF,$EL75,'ANVA-MDS'!ED$7),0)</f>
        <v>0</v>
      </c>
      <c r="EQ75" s="232">
        <f>IFERROR(INDEX(RTO2CF,$EL75,'ANVA-MDS'!EE$7),0)</f>
        <v>0</v>
      </c>
      <c r="ER75" s="232">
        <f t="shared" si="239"/>
        <v>0</v>
      </c>
      <c r="ES75" s="232">
        <f t="shared" si="240"/>
        <v>0</v>
      </c>
      <c r="ET75" s="228"/>
      <c r="EU75" s="228" t="s">
        <v>90</v>
      </c>
      <c r="EV75" s="227" t="str">
        <f t="array" ref="EV75">IF(ER114=0,"sd",SUM(IF(EN115:EQ115&gt;1,(EN115:EQ115)^2))/EV64-EV69)</f>
        <v>sd</v>
      </c>
      <c r="EW75" s="230"/>
      <c r="EX75" s="232">
        <f t="shared" si="241"/>
        <v>0</v>
      </c>
      <c r="EY75" s="228" t="s">
        <v>92</v>
      </c>
      <c r="EZ75" s="267" t="str">
        <f>IF(EZ83=0,"sd",EZ76-EZ73-EZ81-EZ74-EZ82)</f>
        <v>sd</v>
      </c>
    </row>
    <row r="76" spans="1:156" ht="12.75" customHeight="1" x14ac:dyDescent="0.25">
      <c r="A76" s="117"/>
      <c r="B76" s="225" t="str">
        <f>'ANVA-MDS'!EJ79</f>
        <v>sd</v>
      </c>
      <c r="C76" s="146">
        <v>0.15</v>
      </c>
      <c r="D76" s="69" t="str">
        <f>IF(B76&gt;C76,"ns","*")</f>
        <v>ns</v>
      </c>
      <c r="J76" s="100">
        <v>12</v>
      </c>
      <c r="K76" s="246">
        <f t="shared" si="242"/>
        <v>0</v>
      </c>
      <c r="L76" s="247">
        <f t="shared" si="243"/>
        <v>3.8000000000000002E-4</v>
      </c>
      <c r="M76" s="269" t="str">
        <f t="shared" si="260"/>
        <v>ns</v>
      </c>
      <c r="N76" s="269" t="str">
        <f t="shared" si="260"/>
        <v>ns</v>
      </c>
      <c r="O76" s="269" t="str">
        <f t="shared" si="260"/>
        <v>ns</v>
      </c>
      <c r="P76" s="269" t="str">
        <f t="shared" si="260"/>
        <v>ns</v>
      </c>
      <c r="Q76" s="269" t="str">
        <f t="shared" si="260"/>
        <v>ns</v>
      </c>
      <c r="R76" s="269" t="str">
        <f t="shared" si="260"/>
        <v>ns</v>
      </c>
      <c r="S76" s="269" t="str">
        <f t="shared" si="260"/>
        <v>ns</v>
      </c>
      <c r="T76" s="269" t="str">
        <f t="shared" si="260"/>
        <v>ns</v>
      </c>
      <c r="U76" s="269" t="str">
        <f t="shared" si="260"/>
        <v>ns</v>
      </c>
      <c r="V76" s="269" t="str">
        <f t="shared" si="260"/>
        <v>ns</v>
      </c>
      <c r="W76" s="269" t="str">
        <f t="shared" si="261"/>
        <v>ns</v>
      </c>
      <c r="X76" s="269" t="str">
        <f t="shared" si="261"/>
        <v>ns</v>
      </c>
      <c r="Y76" s="269" t="str">
        <f t="shared" si="261"/>
        <v/>
      </c>
      <c r="Z76" s="269" t="str">
        <f t="shared" si="261"/>
        <v/>
      </c>
      <c r="AA76" s="269" t="str">
        <f t="shared" si="261"/>
        <v/>
      </c>
      <c r="AB76" s="269" t="str">
        <f t="shared" si="261"/>
        <v/>
      </c>
      <c r="AC76" s="269" t="str">
        <f t="shared" si="261"/>
        <v/>
      </c>
      <c r="AD76" s="269" t="str">
        <f t="shared" si="261"/>
        <v/>
      </c>
      <c r="AE76" s="269" t="str">
        <f t="shared" si="261"/>
        <v/>
      </c>
      <c r="AF76" s="269" t="str">
        <f t="shared" si="261"/>
        <v/>
      </c>
      <c r="AG76" s="269" t="str">
        <f t="shared" si="262"/>
        <v/>
      </c>
      <c r="AH76" s="269" t="str">
        <f t="shared" si="262"/>
        <v/>
      </c>
      <c r="AI76" s="269" t="str">
        <f t="shared" si="262"/>
        <v/>
      </c>
      <c r="AJ76" s="269" t="str">
        <f t="shared" si="262"/>
        <v/>
      </c>
      <c r="AK76" s="269" t="str">
        <f t="shared" si="262"/>
        <v/>
      </c>
      <c r="AL76" s="269" t="str">
        <f t="shared" si="262"/>
        <v/>
      </c>
      <c r="AM76" s="269" t="str">
        <f t="shared" si="262"/>
        <v/>
      </c>
      <c r="AN76" s="269" t="str">
        <f t="shared" si="262"/>
        <v/>
      </c>
      <c r="AO76" s="269" t="str">
        <f t="shared" si="262"/>
        <v/>
      </c>
      <c r="AP76" s="269" t="str">
        <f t="shared" si="262"/>
        <v/>
      </c>
      <c r="AQ76" s="269" t="str">
        <f t="shared" si="263"/>
        <v/>
      </c>
      <c r="AR76" s="269" t="str">
        <f t="shared" si="263"/>
        <v/>
      </c>
      <c r="AS76" s="269" t="str">
        <f t="shared" si="263"/>
        <v/>
      </c>
      <c r="AT76" s="269" t="str">
        <f t="shared" si="263"/>
        <v/>
      </c>
      <c r="AU76" s="269" t="str">
        <f t="shared" si="263"/>
        <v/>
      </c>
      <c r="AV76" s="269" t="str">
        <f t="shared" si="263"/>
        <v/>
      </c>
      <c r="AW76" s="269" t="str">
        <f t="shared" si="263"/>
        <v/>
      </c>
      <c r="AX76" s="269" t="str">
        <f t="shared" si="263"/>
        <v/>
      </c>
      <c r="AY76" s="269" t="str">
        <f t="shared" si="263"/>
        <v/>
      </c>
      <c r="AZ76" s="269" t="str">
        <f t="shared" si="263"/>
        <v/>
      </c>
      <c r="BA76" s="269" t="str">
        <f t="shared" si="264"/>
        <v/>
      </c>
      <c r="BB76" s="269" t="str">
        <f t="shared" si="264"/>
        <v/>
      </c>
      <c r="BC76" s="269" t="str">
        <f t="shared" si="264"/>
        <v/>
      </c>
      <c r="BD76" s="269" t="str">
        <f t="shared" si="264"/>
        <v/>
      </c>
      <c r="BE76" s="269" t="str">
        <f t="shared" si="264"/>
        <v/>
      </c>
      <c r="BF76" s="269" t="str">
        <f t="shared" si="264"/>
        <v/>
      </c>
      <c r="BG76" s="269" t="str">
        <f t="shared" si="264"/>
        <v/>
      </c>
      <c r="BH76" s="269" t="str">
        <f t="shared" si="264"/>
        <v/>
      </c>
      <c r="BI76" s="269" t="str">
        <f t="shared" si="264"/>
        <v/>
      </c>
      <c r="BJ76" s="269" t="str">
        <f t="shared" si="264"/>
        <v/>
      </c>
      <c r="BM76" s="117"/>
      <c r="BN76" s="225" t="str">
        <f>'ANVA-MDS'!EV79</f>
        <v>sd</v>
      </c>
      <c r="BO76" s="146">
        <v>0.15</v>
      </c>
      <c r="BP76" s="69" t="str">
        <f>IF(BN76&gt;BO76,"ns","*")</f>
        <v>ns</v>
      </c>
      <c r="BS76" s="67"/>
      <c r="BT76" s="67"/>
      <c r="BU76" s="106"/>
      <c r="BV76" s="100">
        <v>12</v>
      </c>
      <c r="BW76" s="246">
        <f t="shared" si="249"/>
        <v>0</v>
      </c>
      <c r="BX76" s="247">
        <f t="shared" si="250"/>
        <v>3.8000000000000002E-4</v>
      </c>
      <c r="BY76" s="245" t="str">
        <f t="shared" si="265"/>
        <v>ns</v>
      </c>
      <c r="BZ76" s="245" t="str">
        <f t="shared" si="265"/>
        <v>ns</v>
      </c>
      <c r="CA76" s="245" t="str">
        <f t="shared" si="265"/>
        <v>ns</v>
      </c>
      <c r="CB76" s="245" t="str">
        <f t="shared" si="265"/>
        <v>ns</v>
      </c>
      <c r="CC76" s="245" t="str">
        <f t="shared" si="265"/>
        <v>ns</v>
      </c>
      <c r="CD76" s="245" t="str">
        <f t="shared" si="265"/>
        <v>ns</v>
      </c>
      <c r="CE76" s="245" t="str">
        <f t="shared" si="265"/>
        <v>ns</v>
      </c>
      <c r="CF76" s="245" t="str">
        <f t="shared" si="265"/>
        <v>ns</v>
      </c>
      <c r="CG76" s="245" t="str">
        <f t="shared" si="265"/>
        <v>ns</v>
      </c>
      <c r="CH76" s="245" t="str">
        <f t="shared" si="265"/>
        <v>ns</v>
      </c>
      <c r="CI76" s="245" t="str">
        <f t="shared" si="266"/>
        <v>ns</v>
      </c>
      <c r="CJ76" s="245" t="str">
        <f t="shared" si="266"/>
        <v>ns</v>
      </c>
      <c r="CK76" s="245" t="str">
        <f t="shared" si="266"/>
        <v/>
      </c>
      <c r="CL76" s="245" t="str">
        <f t="shared" si="266"/>
        <v/>
      </c>
      <c r="CM76" s="245" t="str">
        <f t="shared" si="266"/>
        <v/>
      </c>
      <c r="CN76" s="245" t="str">
        <f t="shared" si="266"/>
        <v/>
      </c>
      <c r="CO76" s="245" t="str">
        <f t="shared" si="266"/>
        <v/>
      </c>
      <c r="CP76" s="245" t="str">
        <f t="shared" si="266"/>
        <v/>
      </c>
      <c r="CQ76" s="245" t="str">
        <f t="shared" si="266"/>
        <v/>
      </c>
      <c r="CR76" s="245" t="str">
        <f t="shared" si="266"/>
        <v/>
      </c>
      <c r="CS76" s="245" t="str">
        <f t="shared" si="267"/>
        <v/>
      </c>
      <c r="CT76" s="245" t="str">
        <f t="shared" si="267"/>
        <v/>
      </c>
      <c r="CU76" s="245" t="str">
        <f t="shared" si="267"/>
        <v/>
      </c>
      <c r="CV76" s="245" t="str">
        <f t="shared" si="267"/>
        <v/>
      </c>
      <c r="CW76" s="245" t="str">
        <f t="shared" si="267"/>
        <v/>
      </c>
      <c r="CX76" s="245" t="str">
        <f t="shared" si="267"/>
        <v/>
      </c>
      <c r="CY76" s="245" t="str">
        <f t="shared" si="267"/>
        <v/>
      </c>
      <c r="CZ76" s="245" t="str">
        <f t="shared" si="267"/>
        <v/>
      </c>
      <c r="DA76" s="245" t="str">
        <f t="shared" si="267"/>
        <v/>
      </c>
      <c r="DB76" s="245" t="str">
        <f t="shared" si="267"/>
        <v/>
      </c>
      <c r="DC76" s="245" t="str">
        <f t="shared" si="268"/>
        <v/>
      </c>
      <c r="DD76" s="245" t="str">
        <f t="shared" si="268"/>
        <v/>
      </c>
      <c r="DE76" s="245" t="str">
        <f t="shared" si="268"/>
        <v/>
      </c>
      <c r="DF76" s="245" t="str">
        <f t="shared" si="268"/>
        <v/>
      </c>
      <c r="DG76" s="245" t="str">
        <f t="shared" si="268"/>
        <v/>
      </c>
      <c r="DH76" s="245" t="str">
        <f t="shared" si="268"/>
        <v/>
      </c>
      <c r="DI76" s="245" t="str">
        <f t="shared" si="268"/>
        <v/>
      </c>
      <c r="DJ76" s="245" t="str">
        <f t="shared" si="268"/>
        <v/>
      </c>
      <c r="DK76" s="245" t="str">
        <f t="shared" si="268"/>
        <v/>
      </c>
      <c r="DL76" s="245" t="str">
        <f t="shared" si="268"/>
        <v/>
      </c>
      <c r="DM76" s="245" t="str">
        <f t="shared" si="269"/>
        <v/>
      </c>
      <c r="DN76" s="245" t="str">
        <f t="shared" si="269"/>
        <v/>
      </c>
      <c r="DO76" s="245" t="str">
        <f t="shared" si="269"/>
        <v/>
      </c>
      <c r="DP76" s="245" t="str">
        <f t="shared" si="269"/>
        <v/>
      </c>
      <c r="DQ76" s="245" t="str">
        <f t="shared" si="269"/>
        <v/>
      </c>
      <c r="DR76" s="245" t="str">
        <f t="shared" si="269"/>
        <v/>
      </c>
      <c r="DS76" s="245" t="str">
        <f t="shared" si="269"/>
        <v/>
      </c>
      <c r="DT76" s="245" t="str">
        <f t="shared" si="269"/>
        <v/>
      </c>
      <c r="DU76" s="245" t="str">
        <f t="shared" si="269"/>
        <v/>
      </c>
      <c r="DV76" s="245" t="str">
        <f t="shared" si="269"/>
        <v/>
      </c>
      <c r="DW76" s="204"/>
      <c r="DX76" s="204"/>
      <c r="DZ76" s="228">
        <f t="shared" si="256"/>
        <v>13</v>
      </c>
      <c r="EA76" s="231">
        <f t="shared" si="234"/>
        <v>0</v>
      </c>
      <c r="EB76" s="232">
        <f t="shared" si="235"/>
        <v>0</v>
      </c>
      <c r="EC76" s="232">
        <f t="shared" si="235"/>
        <v>0</v>
      </c>
      <c r="ED76" s="232">
        <f t="shared" si="235"/>
        <v>0</v>
      </c>
      <c r="EE76" s="232">
        <f t="shared" si="235"/>
        <v>0</v>
      </c>
      <c r="EF76" s="232">
        <f t="shared" si="236"/>
        <v>0</v>
      </c>
      <c r="EG76" s="232">
        <f t="shared" si="237"/>
        <v>0</v>
      </c>
      <c r="EH76" s="228"/>
      <c r="EI76" s="228" t="s">
        <v>92</v>
      </c>
      <c r="EJ76" s="227" t="str">
        <f>IF(EF114=0,"sd",EJ77-EJ75-EJ74)</f>
        <v>sd</v>
      </c>
      <c r="EK76" s="238"/>
      <c r="EL76" s="228">
        <f t="shared" si="257"/>
        <v>13</v>
      </c>
      <c r="EM76" s="231">
        <f t="shared" si="238"/>
        <v>0</v>
      </c>
      <c r="EN76" s="232">
        <f>IFERROR(INDEX(RTO2CF,$EL76,'ANVA-MDS'!EB$7),0)</f>
        <v>0</v>
      </c>
      <c r="EO76" s="232">
        <f>IFERROR(INDEX(RTO2CF,$EL76,'ANVA-MDS'!EC$7),0)</f>
        <v>0</v>
      </c>
      <c r="EP76" s="232">
        <f>IFERROR(INDEX(RTO2CF,$EL76,'ANVA-MDS'!ED$7),0)</f>
        <v>0</v>
      </c>
      <c r="EQ76" s="232">
        <f>IFERROR(INDEX(RTO2CF,$EL76,'ANVA-MDS'!EE$7),0)</f>
        <v>0</v>
      </c>
      <c r="ER76" s="232">
        <f t="shared" si="239"/>
        <v>0</v>
      </c>
      <c r="ES76" s="232">
        <f t="shared" si="240"/>
        <v>0</v>
      </c>
      <c r="ET76" s="228"/>
      <c r="EU76" s="228" t="s">
        <v>92</v>
      </c>
      <c r="EV76" s="227" t="str">
        <f>IF(ER114=0,"sd",EV77-EV75-EV74)</f>
        <v>sd</v>
      </c>
      <c r="EW76" s="230"/>
      <c r="EX76" s="232">
        <f t="shared" si="241"/>
        <v>0</v>
      </c>
      <c r="EY76" s="228" t="s">
        <v>89</v>
      </c>
      <c r="EZ76" s="267" t="str">
        <f t="array" ref="EZ76">IF(EZ83=0,"sd",_xlfn.VAR.P(IF(EB64:EE113&gt;1,EB64:EE113),IF(EN64:EQ113&gt;1,EN64:EQ113))*EZ66)</f>
        <v>sd</v>
      </c>
    </row>
    <row r="77" spans="1:156" ht="12.75" customHeight="1" x14ac:dyDescent="0.25">
      <c r="A77" s="145"/>
      <c r="J77" s="100">
        <v>13</v>
      </c>
      <c r="K77" s="246">
        <f t="shared" si="242"/>
        <v>0</v>
      </c>
      <c r="L77" s="247">
        <f t="shared" si="243"/>
        <v>3.7000000000000005E-4</v>
      </c>
      <c r="M77" s="269" t="str">
        <f t="shared" si="260"/>
        <v>ns</v>
      </c>
      <c r="N77" s="269" t="str">
        <f t="shared" si="260"/>
        <v>ns</v>
      </c>
      <c r="O77" s="269" t="str">
        <f t="shared" si="260"/>
        <v>ns</v>
      </c>
      <c r="P77" s="269" t="str">
        <f t="shared" si="260"/>
        <v>ns</v>
      </c>
      <c r="Q77" s="269" t="str">
        <f t="shared" si="260"/>
        <v>ns</v>
      </c>
      <c r="R77" s="269" t="str">
        <f t="shared" si="260"/>
        <v>ns</v>
      </c>
      <c r="S77" s="269" t="str">
        <f t="shared" si="260"/>
        <v>ns</v>
      </c>
      <c r="T77" s="269" t="str">
        <f t="shared" si="260"/>
        <v>ns</v>
      </c>
      <c r="U77" s="269" t="str">
        <f t="shared" si="260"/>
        <v>ns</v>
      </c>
      <c r="V77" s="269" t="str">
        <f t="shared" si="260"/>
        <v>ns</v>
      </c>
      <c r="W77" s="269" t="str">
        <f t="shared" si="261"/>
        <v>ns</v>
      </c>
      <c r="X77" s="269" t="str">
        <f t="shared" si="261"/>
        <v>ns</v>
      </c>
      <c r="Y77" s="269" t="str">
        <f t="shared" si="261"/>
        <v>ns</v>
      </c>
      <c r="Z77" s="269" t="str">
        <f t="shared" si="261"/>
        <v/>
      </c>
      <c r="AA77" s="269" t="str">
        <f t="shared" si="261"/>
        <v/>
      </c>
      <c r="AB77" s="269" t="str">
        <f t="shared" si="261"/>
        <v/>
      </c>
      <c r="AC77" s="269" t="str">
        <f t="shared" si="261"/>
        <v/>
      </c>
      <c r="AD77" s="269" t="str">
        <f t="shared" si="261"/>
        <v/>
      </c>
      <c r="AE77" s="269" t="str">
        <f t="shared" si="261"/>
        <v/>
      </c>
      <c r="AF77" s="269" t="str">
        <f t="shared" si="261"/>
        <v/>
      </c>
      <c r="AG77" s="269" t="str">
        <f t="shared" si="262"/>
        <v/>
      </c>
      <c r="AH77" s="269" t="str">
        <f t="shared" si="262"/>
        <v/>
      </c>
      <c r="AI77" s="269" t="str">
        <f t="shared" si="262"/>
        <v/>
      </c>
      <c r="AJ77" s="269" t="str">
        <f t="shared" si="262"/>
        <v/>
      </c>
      <c r="AK77" s="269" t="str">
        <f t="shared" si="262"/>
        <v/>
      </c>
      <c r="AL77" s="269" t="str">
        <f t="shared" si="262"/>
        <v/>
      </c>
      <c r="AM77" s="269" t="str">
        <f t="shared" si="262"/>
        <v/>
      </c>
      <c r="AN77" s="269" t="str">
        <f t="shared" si="262"/>
        <v/>
      </c>
      <c r="AO77" s="269" t="str">
        <f t="shared" si="262"/>
        <v/>
      </c>
      <c r="AP77" s="269" t="str">
        <f t="shared" si="262"/>
        <v/>
      </c>
      <c r="AQ77" s="269" t="str">
        <f t="shared" si="263"/>
        <v/>
      </c>
      <c r="AR77" s="269" t="str">
        <f t="shared" si="263"/>
        <v/>
      </c>
      <c r="AS77" s="269" t="str">
        <f t="shared" si="263"/>
        <v/>
      </c>
      <c r="AT77" s="269" t="str">
        <f t="shared" si="263"/>
        <v/>
      </c>
      <c r="AU77" s="269" t="str">
        <f t="shared" si="263"/>
        <v/>
      </c>
      <c r="AV77" s="269" t="str">
        <f t="shared" si="263"/>
        <v/>
      </c>
      <c r="AW77" s="269" t="str">
        <f t="shared" si="263"/>
        <v/>
      </c>
      <c r="AX77" s="269" t="str">
        <f t="shared" si="263"/>
        <v/>
      </c>
      <c r="AY77" s="269" t="str">
        <f t="shared" si="263"/>
        <v/>
      </c>
      <c r="AZ77" s="269" t="str">
        <f t="shared" si="263"/>
        <v/>
      </c>
      <c r="BA77" s="269" t="str">
        <f t="shared" si="264"/>
        <v/>
      </c>
      <c r="BB77" s="269" t="str">
        <f t="shared" si="264"/>
        <v/>
      </c>
      <c r="BC77" s="269" t="str">
        <f t="shared" si="264"/>
        <v/>
      </c>
      <c r="BD77" s="269" t="str">
        <f t="shared" si="264"/>
        <v/>
      </c>
      <c r="BE77" s="269" t="str">
        <f t="shared" si="264"/>
        <v/>
      </c>
      <c r="BF77" s="269" t="str">
        <f t="shared" si="264"/>
        <v/>
      </c>
      <c r="BG77" s="269" t="str">
        <f t="shared" si="264"/>
        <v/>
      </c>
      <c r="BH77" s="269" t="str">
        <f t="shared" si="264"/>
        <v/>
      </c>
      <c r="BI77" s="269" t="str">
        <f t="shared" si="264"/>
        <v/>
      </c>
      <c r="BJ77" s="269" t="str">
        <f t="shared" si="264"/>
        <v/>
      </c>
      <c r="BS77" s="67"/>
      <c r="BT77" s="67"/>
      <c r="BU77" s="106"/>
      <c r="BV77" s="100">
        <v>13</v>
      </c>
      <c r="BW77" s="246">
        <f t="shared" si="249"/>
        <v>0</v>
      </c>
      <c r="BX77" s="247">
        <f t="shared" si="250"/>
        <v>3.7000000000000005E-4</v>
      </c>
      <c r="BY77" s="245" t="str">
        <f t="shared" si="265"/>
        <v>ns</v>
      </c>
      <c r="BZ77" s="245" t="str">
        <f t="shared" si="265"/>
        <v>ns</v>
      </c>
      <c r="CA77" s="245" t="str">
        <f t="shared" si="265"/>
        <v>ns</v>
      </c>
      <c r="CB77" s="245" t="str">
        <f t="shared" si="265"/>
        <v>ns</v>
      </c>
      <c r="CC77" s="245" t="str">
        <f t="shared" si="265"/>
        <v>ns</v>
      </c>
      <c r="CD77" s="245" t="str">
        <f t="shared" si="265"/>
        <v>ns</v>
      </c>
      <c r="CE77" s="245" t="str">
        <f t="shared" si="265"/>
        <v>ns</v>
      </c>
      <c r="CF77" s="245" t="str">
        <f t="shared" si="265"/>
        <v>ns</v>
      </c>
      <c r="CG77" s="245" t="str">
        <f t="shared" si="265"/>
        <v>ns</v>
      </c>
      <c r="CH77" s="245" t="str">
        <f t="shared" si="265"/>
        <v>ns</v>
      </c>
      <c r="CI77" s="245" t="str">
        <f t="shared" si="266"/>
        <v>ns</v>
      </c>
      <c r="CJ77" s="245" t="str">
        <f t="shared" si="266"/>
        <v>ns</v>
      </c>
      <c r="CK77" s="245" t="str">
        <f t="shared" si="266"/>
        <v>ns</v>
      </c>
      <c r="CL77" s="245" t="str">
        <f t="shared" si="266"/>
        <v/>
      </c>
      <c r="CM77" s="245" t="str">
        <f t="shared" si="266"/>
        <v/>
      </c>
      <c r="CN77" s="245" t="str">
        <f t="shared" si="266"/>
        <v/>
      </c>
      <c r="CO77" s="245" t="str">
        <f t="shared" si="266"/>
        <v/>
      </c>
      <c r="CP77" s="245" t="str">
        <f t="shared" si="266"/>
        <v/>
      </c>
      <c r="CQ77" s="245" t="str">
        <f t="shared" si="266"/>
        <v/>
      </c>
      <c r="CR77" s="245" t="str">
        <f t="shared" si="266"/>
        <v/>
      </c>
      <c r="CS77" s="245" t="str">
        <f t="shared" si="267"/>
        <v/>
      </c>
      <c r="CT77" s="245" t="str">
        <f t="shared" si="267"/>
        <v/>
      </c>
      <c r="CU77" s="245" t="str">
        <f t="shared" si="267"/>
        <v/>
      </c>
      <c r="CV77" s="245" t="str">
        <f t="shared" si="267"/>
        <v/>
      </c>
      <c r="CW77" s="245" t="str">
        <f t="shared" si="267"/>
        <v/>
      </c>
      <c r="CX77" s="245" t="str">
        <f t="shared" si="267"/>
        <v/>
      </c>
      <c r="CY77" s="245" t="str">
        <f t="shared" si="267"/>
        <v/>
      </c>
      <c r="CZ77" s="245" t="str">
        <f t="shared" si="267"/>
        <v/>
      </c>
      <c r="DA77" s="245" t="str">
        <f t="shared" si="267"/>
        <v/>
      </c>
      <c r="DB77" s="245" t="str">
        <f t="shared" si="267"/>
        <v/>
      </c>
      <c r="DC77" s="245" t="str">
        <f t="shared" si="268"/>
        <v/>
      </c>
      <c r="DD77" s="245" t="str">
        <f t="shared" si="268"/>
        <v/>
      </c>
      <c r="DE77" s="245" t="str">
        <f t="shared" si="268"/>
        <v/>
      </c>
      <c r="DF77" s="245" t="str">
        <f t="shared" si="268"/>
        <v/>
      </c>
      <c r="DG77" s="245" t="str">
        <f t="shared" si="268"/>
        <v/>
      </c>
      <c r="DH77" s="245" t="str">
        <f t="shared" si="268"/>
        <v/>
      </c>
      <c r="DI77" s="245" t="str">
        <f t="shared" si="268"/>
        <v/>
      </c>
      <c r="DJ77" s="245" t="str">
        <f t="shared" si="268"/>
        <v/>
      </c>
      <c r="DK77" s="245" t="str">
        <f t="shared" si="268"/>
        <v/>
      </c>
      <c r="DL77" s="245" t="str">
        <f t="shared" si="268"/>
        <v/>
      </c>
      <c r="DM77" s="245" t="str">
        <f t="shared" si="269"/>
        <v/>
      </c>
      <c r="DN77" s="245" t="str">
        <f t="shared" si="269"/>
        <v/>
      </c>
      <c r="DO77" s="245" t="str">
        <f t="shared" si="269"/>
        <v/>
      </c>
      <c r="DP77" s="245" t="str">
        <f t="shared" si="269"/>
        <v/>
      </c>
      <c r="DQ77" s="245" t="str">
        <f t="shared" si="269"/>
        <v/>
      </c>
      <c r="DR77" s="245" t="str">
        <f t="shared" si="269"/>
        <v/>
      </c>
      <c r="DS77" s="245" t="str">
        <f t="shared" si="269"/>
        <v/>
      </c>
      <c r="DT77" s="245" t="str">
        <f t="shared" si="269"/>
        <v/>
      </c>
      <c r="DU77" s="245" t="str">
        <f t="shared" si="269"/>
        <v/>
      </c>
      <c r="DV77" s="245" t="str">
        <f t="shared" si="269"/>
        <v/>
      </c>
      <c r="DW77" s="204"/>
      <c r="DX77" s="204"/>
      <c r="DZ77" s="228">
        <f t="shared" si="256"/>
        <v>14</v>
      </c>
      <c r="EA77" s="231">
        <f t="shared" si="234"/>
        <v>0</v>
      </c>
      <c r="EB77" s="232">
        <f t="shared" si="235"/>
        <v>0</v>
      </c>
      <c r="EC77" s="232">
        <f t="shared" si="235"/>
        <v>0</v>
      </c>
      <c r="ED77" s="232">
        <f t="shared" si="235"/>
        <v>0</v>
      </c>
      <c r="EE77" s="232">
        <f t="shared" si="235"/>
        <v>0</v>
      </c>
      <c r="EF77" s="232">
        <f t="shared" si="236"/>
        <v>0</v>
      </c>
      <c r="EG77" s="232">
        <f t="shared" si="237"/>
        <v>0</v>
      </c>
      <c r="EH77" s="228"/>
      <c r="EI77" s="228" t="s">
        <v>89</v>
      </c>
      <c r="EJ77" s="227" t="str">
        <f t="array" ref="EJ77">IF(EF114=0,"sd",SUM(IF(EB64:EE113&gt;1,(EB64:EE113)^2))-EJ69)</f>
        <v>sd</v>
      </c>
      <c r="EK77" s="230"/>
      <c r="EL77" s="228">
        <f t="shared" si="257"/>
        <v>14</v>
      </c>
      <c r="EM77" s="231">
        <f t="shared" si="238"/>
        <v>0</v>
      </c>
      <c r="EN77" s="232">
        <f>IFERROR(INDEX(RTO2CF,$EL77,'ANVA-MDS'!EB$7),0)</f>
        <v>0</v>
      </c>
      <c r="EO77" s="232">
        <f>IFERROR(INDEX(RTO2CF,$EL77,'ANVA-MDS'!EC$7),0)</f>
        <v>0</v>
      </c>
      <c r="EP77" s="232">
        <f>IFERROR(INDEX(RTO2CF,$EL77,'ANVA-MDS'!ED$7),0)</f>
        <v>0</v>
      </c>
      <c r="EQ77" s="232">
        <f>IFERROR(INDEX(RTO2CF,$EL77,'ANVA-MDS'!EE$7),0)</f>
        <v>0</v>
      </c>
      <c r="ER77" s="232">
        <f t="shared" si="239"/>
        <v>0</v>
      </c>
      <c r="ES77" s="232">
        <f t="shared" si="240"/>
        <v>0</v>
      </c>
      <c r="ET77" s="228"/>
      <c r="EU77" s="228" t="s">
        <v>89</v>
      </c>
      <c r="EV77" s="227" t="str">
        <f t="array" ref="EV77">IF(ER114=0,"sd",SUM(IF(EN64:EQ113&gt;1,(EN64:EQ113)^2))-EV69)</f>
        <v>sd</v>
      </c>
      <c r="EW77" s="230"/>
      <c r="EX77" s="232">
        <f t="shared" si="241"/>
        <v>0</v>
      </c>
      <c r="EY77" s="234" t="s">
        <v>111</v>
      </c>
      <c r="EZ77" s="267" t="str">
        <f>IF(EZ83=0,"sd",IF(EF114=0,0,1)+IF(ER114=0,0,1))</f>
        <v>sd</v>
      </c>
    </row>
    <row r="78" spans="1:156" ht="12.75" customHeight="1" x14ac:dyDescent="0.25">
      <c r="A78" s="145" t="s">
        <v>141</v>
      </c>
      <c r="J78" s="100">
        <v>14</v>
      </c>
      <c r="K78" s="246">
        <f t="shared" si="242"/>
        <v>0</v>
      </c>
      <c r="L78" s="247">
        <f t="shared" si="243"/>
        <v>3.6000000000000002E-4</v>
      </c>
      <c r="M78" s="269" t="str">
        <f t="shared" si="260"/>
        <v>ns</v>
      </c>
      <c r="N78" s="269" t="str">
        <f t="shared" si="260"/>
        <v>ns</v>
      </c>
      <c r="O78" s="269" t="str">
        <f t="shared" si="260"/>
        <v>ns</v>
      </c>
      <c r="P78" s="269" t="str">
        <f t="shared" si="260"/>
        <v>ns</v>
      </c>
      <c r="Q78" s="269" t="str">
        <f t="shared" si="260"/>
        <v>ns</v>
      </c>
      <c r="R78" s="269" t="str">
        <f t="shared" si="260"/>
        <v>ns</v>
      </c>
      <c r="S78" s="269" t="str">
        <f t="shared" si="260"/>
        <v>ns</v>
      </c>
      <c r="T78" s="269" t="str">
        <f t="shared" si="260"/>
        <v>ns</v>
      </c>
      <c r="U78" s="269" t="str">
        <f t="shared" si="260"/>
        <v>ns</v>
      </c>
      <c r="V78" s="269" t="str">
        <f t="shared" si="260"/>
        <v>ns</v>
      </c>
      <c r="W78" s="269" t="str">
        <f t="shared" si="261"/>
        <v>ns</v>
      </c>
      <c r="X78" s="269" t="str">
        <f t="shared" si="261"/>
        <v>ns</v>
      </c>
      <c r="Y78" s="269" t="str">
        <f t="shared" si="261"/>
        <v>ns</v>
      </c>
      <c r="Z78" s="269" t="str">
        <f t="shared" si="261"/>
        <v>ns</v>
      </c>
      <c r="AA78" s="269" t="str">
        <f t="shared" si="261"/>
        <v/>
      </c>
      <c r="AB78" s="269" t="str">
        <f t="shared" si="261"/>
        <v/>
      </c>
      <c r="AC78" s="269" t="str">
        <f t="shared" si="261"/>
        <v/>
      </c>
      <c r="AD78" s="269" t="str">
        <f t="shared" si="261"/>
        <v/>
      </c>
      <c r="AE78" s="269" t="str">
        <f t="shared" si="261"/>
        <v/>
      </c>
      <c r="AF78" s="269" t="str">
        <f t="shared" si="261"/>
        <v/>
      </c>
      <c r="AG78" s="269" t="str">
        <f t="shared" si="262"/>
        <v/>
      </c>
      <c r="AH78" s="269" t="str">
        <f t="shared" si="262"/>
        <v/>
      </c>
      <c r="AI78" s="269" t="str">
        <f t="shared" si="262"/>
        <v/>
      </c>
      <c r="AJ78" s="269" t="str">
        <f t="shared" si="262"/>
        <v/>
      </c>
      <c r="AK78" s="269" t="str">
        <f t="shared" si="262"/>
        <v/>
      </c>
      <c r="AL78" s="269" t="str">
        <f t="shared" si="262"/>
        <v/>
      </c>
      <c r="AM78" s="269" t="str">
        <f t="shared" si="262"/>
        <v/>
      </c>
      <c r="AN78" s="269" t="str">
        <f t="shared" si="262"/>
        <v/>
      </c>
      <c r="AO78" s="269" t="str">
        <f t="shared" si="262"/>
        <v/>
      </c>
      <c r="AP78" s="269" t="str">
        <f t="shared" si="262"/>
        <v/>
      </c>
      <c r="AQ78" s="269" t="str">
        <f t="shared" si="263"/>
        <v/>
      </c>
      <c r="AR78" s="269" t="str">
        <f t="shared" si="263"/>
        <v/>
      </c>
      <c r="AS78" s="269" t="str">
        <f t="shared" si="263"/>
        <v/>
      </c>
      <c r="AT78" s="269" t="str">
        <f t="shared" si="263"/>
        <v/>
      </c>
      <c r="AU78" s="269" t="str">
        <f t="shared" si="263"/>
        <v/>
      </c>
      <c r="AV78" s="269" t="str">
        <f t="shared" si="263"/>
        <v/>
      </c>
      <c r="AW78" s="269" t="str">
        <f t="shared" si="263"/>
        <v/>
      </c>
      <c r="AX78" s="269" t="str">
        <f t="shared" si="263"/>
        <v/>
      </c>
      <c r="AY78" s="269" t="str">
        <f t="shared" si="263"/>
        <v/>
      </c>
      <c r="AZ78" s="269" t="str">
        <f t="shared" si="263"/>
        <v/>
      </c>
      <c r="BA78" s="269" t="str">
        <f t="shared" si="264"/>
        <v/>
      </c>
      <c r="BB78" s="269" t="str">
        <f t="shared" si="264"/>
        <v/>
      </c>
      <c r="BC78" s="269" t="str">
        <f t="shared" si="264"/>
        <v/>
      </c>
      <c r="BD78" s="269" t="str">
        <f t="shared" si="264"/>
        <v/>
      </c>
      <c r="BE78" s="269" t="str">
        <f t="shared" si="264"/>
        <v/>
      </c>
      <c r="BF78" s="269" t="str">
        <f t="shared" si="264"/>
        <v/>
      </c>
      <c r="BG78" s="269" t="str">
        <f t="shared" si="264"/>
        <v/>
      </c>
      <c r="BH78" s="269" t="str">
        <f t="shared" si="264"/>
        <v/>
      </c>
      <c r="BI78" s="269" t="str">
        <f t="shared" si="264"/>
        <v/>
      </c>
      <c r="BJ78" s="269" t="str">
        <f t="shared" si="264"/>
        <v/>
      </c>
      <c r="BM78" s="145" t="s">
        <v>141</v>
      </c>
      <c r="BS78" s="67"/>
      <c r="BT78" s="67"/>
      <c r="BU78" s="106"/>
      <c r="BV78" s="100">
        <v>14</v>
      </c>
      <c r="BW78" s="246">
        <f t="shared" si="249"/>
        <v>0</v>
      </c>
      <c r="BX78" s="247">
        <f t="shared" si="250"/>
        <v>3.6000000000000002E-4</v>
      </c>
      <c r="BY78" s="245" t="str">
        <f t="shared" si="265"/>
        <v>ns</v>
      </c>
      <c r="BZ78" s="245" t="str">
        <f t="shared" si="265"/>
        <v>ns</v>
      </c>
      <c r="CA78" s="245" t="str">
        <f t="shared" si="265"/>
        <v>ns</v>
      </c>
      <c r="CB78" s="245" t="str">
        <f t="shared" si="265"/>
        <v>ns</v>
      </c>
      <c r="CC78" s="245" t="str">
        <f t="shared" si="265"/>
        <v>ns</v>
      </c>
      <c r="CD78" s="245" t="str">
        <f t="shared" si="265"/>
        <v>ns</v>
      </c>
      <c r="CE78" s="245" t="str">
        <f t="shared" si="265"/>
        <v>ns</v>
      </c>
      <c r="CF78" s="245" t="str">
        <f t="shared" si="265"/>
        <v>ns</v>
      </c>
      <c r="CG78" s="245" t="str">
        <f t="shared" si="265"/>
        <v>ns</v>
      </c>
      <c r="CH78" s="245" t="str">
        <f t="shared" si="265"/>
        <v>ns</v>
      </c>
      <c r="CI78" s="245" t="str">
        <f t="shared" si="266"/>
        <v>ns</v>
      </c>
      <c r="CJ78" s="245" t="str">
        <f t="shared" si="266"/>
        <v>ns</v>
      </c>
      <c r="CK78" s="245" t="str">
        <f t="shared" si="266"/>
        <v>ns</v>
      </c>
      <c r="CL78" s="245" t="str">
        <f t="shared" si="266"/>
        <v>ns</v>
      </c>
      <c r="CM78" s="245" t="str">
        <f t="shared" si="266"/>
        <v/>
      </c>
      <c r="CN78" s="245" t="str">
        <f t="shared" si="266"/>
        <v/>
      </c>
      <c r="CO78" s="245" t="str">
        <f t="shared" si="266"/>
        <v/>
      </c>
      <c r="CP78" s="245" t="str">
        <f t="shared" si="266"/>
        <v/>
      </c>
      <c r="CQ78" s="245" t="str">
        <f t="shared" si="266"/>
        <v/>
      </c>
      <c r="CR78" s="245" t="str">
        <f t="shared" si="266"/>
        <v/>
      </c>
      <c r="CS78" s="245" t="str">
        <f t="shared" si="267"/>
        <v/>
      </c>
      <c r="CT78" s="245" t="str">
        <f t="shared" si="267"/>
        <v/>
      </c>
      <c r="CU78" s="245" t="str">
        <f t="shared" si="267"/>
        <v/>
      </c>
      <c r="CV78" s="245" t="str">
        <f t="shared" si="267"/>
        <v/>
      </c>
      <c r="CW78" s="245" t="str">
        <f t="shared" si="267"/>
        <v/>
      </c>
      <c r="CX78" s="245" t="str">
        <f t="shared" si="267"/>
        <v/>
      </c>
      <c r="CY78" s="245" t="str">
        <f t="shared" si="267"/>
        <v/>
      </c>
      <c r="CZ78" s="245" t="str">
        <f t="shared" si="267"/>
        <v/>
      </c>
      <c r="DA78" s="245" t="str">
        <f t="shared" si="267"/>
        <v/>
      </c>
      <c r="DB78" s="245" t="str">
        <f t="shared" si="267"/>
        <v/>
      </c>
      <c r="DC78" s="245" t="str">
        <f t="shared" si="268"/>
        <v/>
      </c>
      <c r="DD78" s="245" t="str">
        <f t="shared" si="268"/>
        <v/>
      </c>
      <c r="DE78" s="245" t="str">
        <f t="shared" si="268"/>
        <v/>
      </c>
      <c r="DF78" s="245" t="str">
        <f t="shared" si="268"/>
        <v/>
      </c>
      <c r="DG78" s="245" t="str">
        <f t="shared" si="268"/>
        <v/>
      </c>
      <c r="DH78" s="245" t="str">
        <f t="shared" si="268"/>
        <v/>
      </c>
      <c r="DI78" s="245" t="str">
        <f t="shared" si="268"/>
        <v/>
      </c>
      <c r="DJ78" s="245" t="str">
        <f t="shared" si="268"/>
        <v/>
      </c>
      <c r="DK78" s="245" t="str">
        <f t="shared" si="268"/>
        <v/>
      </c>
      <c r="DL78" s="245" t="str">
        <f t="shared" si="268"/>
        <v/>
      </c>
      <c r="DM78" s="245" t="str">
        <f t="shared" si="269"/>
        <v/>
      </c>
      <c r="DN78" s="245" t="str">
        <f t="shared" si="269"/>
        <v/>
      </c>
      <c r="DO78" s="245" t="str">
        <f t="shared" si="269"/>
        <v/>
      </c>
      <c r="DP78" s="245" t="str">
        <f t="shared" si="269"/>
        <v/>
      </c>
      <c r="DQ78" s="245" t="str">
        <f t="shared" si="269"/>
        <v/>
      </c>
      <c r="DR78" s="245" t="str">
        <f t="shared" si="269"/>
        <v/>
      </c>
      <c r="DS78" s="245" t="str">
        <f t="shared" si="269"/>
        <v/>
      </c>
      <c r="DT78" s="245" t="str">
        <f t="shared" si="269"/>
        <v/>
      </c>
      <c r="DU78" s="245" t="str">
        <f t="shared" si="269"/>
        <v/>
      </c>
      <c r="DV78" s="245" t="str">
        <f t="shared" si="269"/>
        <v/>
      </c>
      <c r="DW78" s="204"/>
      <c r="DX78" s="204"/>
      <c r="DZ78" s="228">
        <f t="shared" si="256"/>
        <v>15</v>
      </c>
      <c r="EA78" s="231">
        <f t="shared" si="234"/>
        <v>0</v>
      </c>
      <c r="EB78" s="232">
        <f t="shared" si="235"/>
        <v>0</v>
      </c>
      <c r="EC78" s="232">
        <f t="shared" si="235"/>
        <v>0</v>
      </c>
      <c r="ED78" s="232">
        <f t="shared" si="235"/>
        <v>0</v>
      </c>
      <c r="EE78" s="232">
        <f t="shared" si="235"/>
        <v>0</v>
      </c>
      <c r="EF78" s="232">
        <f t="shared" si="236"/>
        <v>0</v>
      </c>
      <c r="EG78" s="232">
        <f t="shared" si="237"/>
        <v>0</v>
      </c>
      <c r="EH78" s="228"/>
      <c r="EI78" s="228" t="s">
        <v>93</v>
      </c>
      <c r="EJ78" s="227" t="str">
        <f>IF(EF114=0,"sd",EJ76/EJ72)</f>
        <v>sd</v>
      </c>
      <c r="EK78" s="230"/>
      <c r="EL78" s="228">
        <f t="shared" si="257"/>
        <v>15</v>
      </c>
      <c r="EM78" s="231">
        <f t="shared" si="238"/>
        <v>0</v>
      </c>
      <c r="EN78" s="232">
        <f>IFERROR(INDEX(RTO2CF,$EL78,'ANVA-MDS'!EB$7),0)</f>
        <v>0</v>
      </c>
      <c r="EO78" s="232">
        <f>IFERROR(INDEX(RTO2CF,$EL78,'ANVA-MDS'!EC$7),0)</f>
        <v>0</v>
      </c>
      <c r="EP78" s="232">
        <f>IFERROR(INDEX(RTO2CF,$EL78,'ANVA-MDS'!ED$7),0)</f>
        <v>0</v>
      </c>
      <c r="EQ78" s="232">
        <f>IFERROR(INDEX(RTO2CF,$EL78,'ANVA-MDS'!EE$7),0)</f>
        <v>0</v>
      </c>
      <c r="ER78" s="232">
        <f t="shared" si="239"/>
        <v>0</v>
      </c>
      <c r="ES78" s="232">
        <f t="shared" si="240"/>
        <v>0</v>
      </c>
      <c r="ET78" s="228"/>
      <c r="EU78" s="228" t="s">
        <v>93</v>
      </c>
      <c r="EV78" s="227" t="str">
        <f>IF(ER114=0,"sd",EV76/EV72)</f>
        <v>sd</v>
      </c>
      <c r="EW78" s="230"/>
      <c r="EX78" s="232">
        <f t="shared" si="241"/>
        <v>0</v>
      </c>
      <c r="EY78" s="234" t="s">
        <v>112</v>
      </c>
      <c r="EZ78" s="267" t="str">
        <f>IF(EZ83=0,"sd",EZ77-1)</f>
        <v>sd</v>
      </c>
    </row>
    <row r="79" spans="1:156" ht="12.75" customHeight="1" x14ac:dyDescent="0.25">
      <c r="B79" s="208" t="str">
        <f>'ANVA-MDS'!EJ83</f>
        <v>sd</v>
      </c>
      <c r="J79" s="100">
        <v>15</v>
      </c>
      <c r="K79" s="246">
        <f t="shared" si="242"/>
        <v>0</v>
      </c>
      <c r="L79" s="247">
        <f t="shared" si="243"/>
        <v>3.5000000000000005E-4</v>
      </c>
      <c r="M79" s="269" t="str">
        <f t="shared" si="260"/>
        <v>ns</v>
      </c>
      <c r="N79" s="269" t="str">
        <f t="shared" si="260"/>
        <v>ns</v>
      </c>
      <c r="O79" s="269" t="str">
        <f t="shared" si="260"/>
        <v>ns</v>
      </c>
      <c r="P79" s="269" t="str">
        <f t="shared" si="260"/>
        <v>ns</v>
      </c>
      <c r="Q79" s="269" t="str">
        <f t="shared" si="260"/>
        <v>ns</v>
      </c>
      <c r="R79" s="269" t="str">
        <f t="shared" si="260"/>
        <v>ns</v>
      </c>
      <c r="S79" s="269" t="str">
        <f t="shared" si="260"/>
        <v>ns</v>
      </c>
      <c r="T79" s="269" t="str">
        <f t="shared" si="260"/>
        <v>ns</v>
      </c>
      <c r="U79" s="269" t="str">
        <f t="shared" si="260"/>
        <v>ns</v>
      </c>
      <c r="V79" s="269" t="str">
        <f t="shared" si="260"/>
        <v>ns</v>
      </c>
      <c r="W79" s="269" t="str">
        <f t="shared" si="261"/>
        <v>ns</v>
      </c>
      <c r="X79" s="269" t="str">
        <f t="shared" si="261"/>
        <v>ns</v>
      </c>
      <c r="Y79" s="269" t="str">
        <f t="shared" si="261"/>
        <v>ns</v>
      </c>
      <c r="Z79" s="269" t="str">
        <f t="shared" si="261"/>
        <v>ns</v>
      </c>
      <c r="AA79" s="269" t="str">
        <f t="shared" si="261"/>
        <v>ns</v>
      </c>
      <c r="AB79" s="269" t="str">
        <f t="shared" si="261"/>
        <v/>
      </c>
      <c r="AC79" s="269" t="str">
        <f t="shared" si="261"/>
        <v/>
      </c>
      <c r="AD79" s="269" t="str">
        <f t="shared" si="261"/>
        <v/>
      </c>
      <c r="AE79" s="269" t="str">
        <f t="shared" si="261"/>
        <v/>
      </c>
      <c r="AF79" s="269" t="str">
        <f t="shared" si="261"/>
        <v/>
      </c>
      <c r="AG79" s="269" t="str">
        <f t="shared" si="262"/>
        <v/>
      </c>
      <c r="AH79" s="269" t="str">
        <f t="shared" si="262"/>
        <v/>
      </c>
      <c r="AI79" s="269" t="str">
        <f t="shared" si="262"/>
        <v/>
      </c>
      <c r="AJ79" s="269" t="str">
        <f t="shared" si="262"/>
        <v/>
      </c>
      <c r="AK79" s="269" t="str">
        <f t="shared" si="262"/>
        <v/>
      </c>
      <c r="AL79" s="269" t="str">
        <f t="shared" si="262"/>
        <v/>
      </c>
      <c r="AM79" s="269" t="str">
        <f t="shared" si="262"/>
        <v/>
      </c>
      <c r="AN79" s="269" t="str">
        <f t="shared" si="262"/>
        <v/>
      </c>
      <c r="AO79" s="269" t="str">
        <f t="shared" si="262"/>
        <v/>
      </c>
      <c r="AP79" s="269" t="str">
        <f t="shared" si="262"/>
        <v/>
      </c>
      <c r="AQ79" s="269" t="str">
        <f t="shared" si="263"/>
        <v/>
      </c>
      <c r="AR79" s="269" t="str">
        <f t="shared" si="263"/>
        <v/>
      </c>
      <c r="AS79" s="269" t="str">
        <f t="shared" si="263"/>
        <v/>
      </c>
      <c r="AT79" s="269" t="str">
        <f t="shared" si="263"/>
        <v/>
      </c>
      <c r="AU79" s="269" t="str">
        <f t="shared" si="263"/>
        <v/>
      </c>
      <c r="AV79" s="269" t="str">
        <f t="shared" si="263"/>
        <v/>
      </c>
      <c r="AW79" s="269" t="str">
        <f t="shared" si="263"/>
        <v/>
      </c>
      <c r="AX79" s="269" t="str">
        <f t="shared" si="263"/>
        <v/>
      </c>
      <c r="AY79" s="269" t="str">
        <f t="shared" si="263"/>
        <v/>
      </c>
      <c r="AZ79" s="269" t="str">
        <f t="shared" si="263"/>
        <v/>
      </c>
      <c r="BA79" s="269" t="str">
        <f t="shared" si="264"/>
        <v/>
      </c>
      <c r="BB79" s="269" t="str">
        <f t="shared" si="264"/>
        <v/>
      </c>
      <c r="BC79" s="269" t="str">
        <f t="shared" si="264"/>
        <v/>
      </c>
      <c r="BD79" s="269" t="str">
        <f t="shared" si="264"/>
        <v/>
      </c>
      <c r="BE79" s="269" t="str">
        <f t="shared" si="264"/>
        <v/>
      </c>
      <c r="BF79" s="269" t="str">
        <f t="shared" si="264"/>
        <v/>
      </c>
      <c r="BG79" s="269" t="str">
        <f t="shared" si="264"/>
        <v/>
      </c>
      <c r="BH79" s="269" t="str">
        <f t="shared" si="264"/>
        <v/>
      </c>
      <c r="BI79" s="269" t="str">
        <f t="shared" si="264"/>
        <v/>
      </c>
      <c r="BJ79" s="269" t="str">
        <f t="shared" si="264"/>
        <v/>
      </c>
      <c r="BM79" s="117"/>
      <c r="BN79" s="208" t="str">
        <f>'ANVA-MDS'!EV83</f>
        <v>sd</v>
      </c>
      <c r="BS79" s="67"/>
      <c r="BT79" s="67"/>
      <c r="BU79" s="106"/>
      <c r="BV79" s="100">
        <v>15</v>
      </c>
      <c r="BW79" s="246">
        <f t="shared" si="249"/>
        <v>0</v>
      </c>
      <c r="BX79" s="247">
        <f t="shared" si="250"/>
        <v>3.5000000000000005E-4</v>
      </c>
      <c r="BY79" s="245" t="str">
        <f t="shared" si="265"/>
        <v>ns</v>
      </c>
      <c r="BZ79" s="245" t="str">
        <f t="shared" si="265"/>
        <v>ns</v>
      </c>
      <c r="CA79" s="245" t="str">
        <f t="shared" si="265"/>
        <v>ns</v>
      </c>
      <c r="CB79" s="245" t="str">
        <f t="shared" si="265"/>
        <v>ns</v>
      </c>
      <c r="CC79" s="245" t="str">
        <f t="shared" si="265"/>
        <v>ns</v>
      </c>
      <c r="CD79" s="245" t="str">
        <f t="shared" si="265"/>
        <v>ns</v>
      </c>
      <c r="CE79" s="245" t="str">
        <f t="shared" si="265"/>
        <v>ns</v>
      </c>
      <c r="CF79" s="245" t="str">
        <f t="shared" si="265"/>
        <v>ns</v>
      </c>
      <c r="CG79" s="245" t="str">
        <f t="shared" si="265"/>
        <v>ns</v>
      </c>
      <c r="CH79" s="245" t="str">
        <f t="shared" si="265"/>
        <v>ns</v>
      </c>
      <c r="CI79" s="245" t="str">
        <f t="shared" si="266"/>
        <v>ns</v>
      </c>
      <c r="CJ79" s="245" t="str">
        <f t="shared" si="266"/>
        <v>ns</v>
      </c>
      <c r="CK79" s="245" t="str">
        <f t="shared" si="266"/>
        <v>ns</v>
      </c>
      <c r="CL79" s="245" t="str">
        <f t="shared" si="266"/>
        <v>ns</v>
      </c>
      <c r="CM79" s="245" t="str">
        <f t="shared" si="266"/>
        <v>ns</v>
      </c>
      <c r="CN79" s="245" t="str">
        <f t="shared" si="266"/>
        <v/>
      </c>
      <c r="CO79" s="245" t="str">
        <f t="shared" si="266"/>
        <v/>
      </c>
      <c r="CP79" s="245" t="str">
        <f t="shared" si="266"/>
        <v/>
      </c>
      <c r="CQ79" s="245" t="str">
        <f t="shared" si="266"/>
        <v/>
      </c>
      <c r="CR79" s="245" t="str">
        <f t="shared" si="266"/>
        <v/>
      </c>
      <c r="CS79" s="245" t="str">
        <f t="shared" si="267"/>
        <v/>
      </c>
      <c r="CT79" s="245" t="str">
        <f t="shared" si="267"/>
        <v/>
      </c>
      <c r="CU79" s="245" t="str">
        <f t="shared" si="267"/>
        <v/>
      </c>
      <c r="CV79" s="245" t="str">
        <f t="shared" si="267"/>
        <v/>
      </c>
      <c r="CW79" s="245" t="str">
        <f t="shared" si="267"/>
        <v/>
      </c>
      <c r="CX79" s="245" t="str">
        <f t="shared" si="267"/>
        <v/>
      </c>
      <c r="CY79" s="245" t="str">
        <f t="shared" si="267"/>
        <v/>
      </c>
      <c r="CZ79" s="245" t="str">
        <f t="shared" si="267"/>
        <v/>
      </c>
      <c r="DA79" s="245" t="str">
        <f t="shared" si="267"/>
        <v/>
      </c>
      <c r="DB79" s="245" t="str">
        <f t="shared" si="267"/>
        <v/>
      </c>
      <c r="DC79" s="245" t="str">
        <f t="shared" si="268"/>
        <v/>
      </c>
      <c r="DD79" s="245" t="str">
        <f t="shared" si="268"/>
        <v/>
      </c>
      <c r="DE79" s="245" t="str">
        <f t="shared" si="268"/>
        <v/>
      </c>
      <c r="DF79" s="245" t="str">
        <f t="shared" si="268"/>
        <v/>
      </c>
      <c r="DG79" s="245" t="str">
        <f t="shared" si="268"/>
        <v/>
      </c>
      <c r="DH79" s="245" t="str">
        <f t="shared" si="268"/>
        <v/>
      </c>
      <c r="DI79" s="245" t="str">
        <f t="shared" si="268"/>
        <v/>
      </c>
      <c r="DJ79" s="245" t="str">
        <f t="shared" si="268"/>
        <v/>
      </c>
      <c r="DK79" s="245" t="str">
        <f t="shared" si="268"/>
        <v/>
      </c>
      <c r="DL79" s="245" t="str">
        <f t="shared" si="268"/>
        <v/>
      </c>
      <c r="DM79" s="245" t="str">
        <f t="shared" si="269"/>
        <v/>
      </c>
      <c r="DN79" s="245" t="str">
        <f t="shared" si="269"/>
        <v/>
      </c>
      <c r="DO79" s="245" t="str">
        <f t="shared" si="269"/>
        <v/>
      </c>
      <c r="DP79" s="245" t="str">
        <f t="shared" si="269"/>
        <v/>
      </c>
      <c r="DQ79" s="245" t="str">
        <f t="shared" si="269"/>
        <v/>
      </c>
      <c r="DR79" s="245" t="str">
        <f t="shared" si="269"/>
        <v/>
      </c>
      <c r="DS79" s="245" t="str">
        <f t="shared" si="269"/>
        <v/>
      </c>
      <c r="DT79" s="245" t="str">
        <f t="shared" si="269"/>
        <v/>
      </c>
      <c r="DU79" s="245" t="str">
        <f t="shared" si="269"/>
        <v/>
      </c>
      <c r="DV79" s="245" t="str">
        <f t="shared" si="269"/>
        <v/>
      </c>
      <c r="DW79" s="204"/>
      <c r="DX79" s="204"/>
      <c r="DZ79" s="228">
        <f t="shared" si="256"/>
        <v>16</v>
      </c>
      <c r="EA79" s="231">
        <f t="shared" si="234"/>
        <v>0</v>
      </c>
      <c r="EB79" s="232">
        <f t="shared" si="235"/>
        <v>0</v>
      </c>
      <c r="EC79" s="232">
        <f t="shared" si="235"/>
        <v>0</v>
      </c>
      <c r="ED79" s="232">
        <f t="shared" si="235"/>
        <v>0</v>
      </c>
      <c r="EE79" s="232">
        <f t="shared" si="235"/>
        <v>0</v>
      </c>
      <c r="EF79" s="232">
        <f t="shared" si="236"/>
        <v>0</v>
      </c>
      <c r="EG79" s="232">
        <f t="shared" si="237"/>
        <v>0</v>
      </c>
      <c r="EH79" s="228"/>
      <c r="EI79" s="228" t="s">
        <v>94</v>
      </c>
      <c r="EJ79" s="239" t="str">
        <f>IF(EF114=0,"sd",SQRT(EJ78)/EJ68)</f>
        <v>sd</v>
      </c>
      <c r="EK79" s="230"/>
      <c r="EL79" s="228">
        <f t="shared" si="257"/>
        <v>16</v>
      </c>
      <c r="EM79" s="231">
        <f t="shared" si="238"/>
        <v>0</v>
      </c>
      <c r="EN79" s="232">
        <f>IFERROR(INDEX(RTO2CF,$EL79,'ANVA-MDS'!EB$7),0)</f>
        <v>0</v>
      </c>
      <c r="EO79" s="232">
        <f>IFERROR(INDEX(RTO2CF,$EL79,'ANVA-MDS'!EC$7),0)</f>
        <v>0</v>
      </c>
      <c r="EP79" s="232">
        <f>IFERROR(INDEX(RTO2CF,$EL79,'ANVA-MDS'!ED$7),0)</f>
        <v>0</v>
      </c>
      <c r="EQ79" s="232">
        <f>IFERROR(INDEX(RTO2CF,$EL79,'ANVA-MDS'!EE$7),0)</f>
        <v>0</v>
      </c>
      <c r="ER79" s="232">
        <f t="shared" si="239"/>
        <v>0</v>
      </c>
      <c r="ES79" s="232">
        <f t="shared" si="240"/>
        <v>0</v>
      </c>
      <c r="ET79" s="228"/>
      <c r="EU79" s="228" t="s">
        <v>94</v>
      </c>
      <c r="EV79" s="239" t="str">
        <f>IF(ER114=0,"sd",SQRT(EV78)/EV68)</f>
        <v>sd</v>
      </c>
      <c r="EW79" s="230"/>
      <c r="EX79" s="232">
        <f t="shared" si="241"/>
        <v>0</v>
      </c>
      <c r="EY79" s="234" t="s">
        <v>116</v>
      </c>
      <c r="EZ79" s="267" t="str">
        <f>IF(EZ83=0,"sd",EZ78*EZ70)</f>
        <v>sd</v>
      </c>
    </row>
    <row r="80" spans="1:156" ht="12.75" customHeight="1" x14ac:dyDescent="0.25">
      <c r="A80" s="117"/>
      <c r="J80" s="100">
        <v>16</v>
      </c>
      <c r="K80" s="246">
        <f t="shared" si="242"/>
        <v>0</v>
      </c>
      <c r="L80" s="247">
        <f t="shared" si="243"/>
        <v>3.4000000000000002E-4</v>
      </c>
      <c r="M80" s="269" t="str">
        <f t="shared" si="260"/>
        <v>ns</v>
      </c>
      <c r="N80" s="269" t="str">
        <f t="shared" si="260"/>
        <v>ns</v>
      </c>
      <c r="O80" s="269" t="str">
        <f t="shared" si="260"/>
        <v>ns</v>
      </c>
      <c r="P80" s="269" t="str">
        <f t="shared" si="260"/>
        <v>ns</v>
      </c>
      <c r="Q80" s="269" t="str">
        <f t="shared" si="260"/>
        <v>ns</v>
      </c>
      <c r="R80" s="269" t="str">
        <f t="shared" si="260"/>
        <v>ns</v>
      </c>
      <c r="S80" s="269" t="str">
        <f t="shared" si="260"/>
        <v>ns</v>
      </c>
      <c r="T80" s="269" t="str">
        <f t="shared" si="260"/>
        <v>ns</v>
      </c>
      <c r="U80" s="269" t="str">
        <f t="shared" si="260"/>
        <v>ns</v>
      </c>
      <c r="V80" s="269" t="str">
        <f t="shared" si="260"/>
        <v>ns</v>
      </c>
      <c r="W80" s="269" t="str">
        <f t="shared" si="261"/>
        <v>ns</v>
      </c>
      <c r="X80" s="269" t="str">
        <f t="shared" si="261"/>
        <v>ns</v>
      </c>
      <c r="Y80" s="269" t="str">
        <f t="shared" si="261"/>
        <v>ns</v>
      </c>
      <c r="Z80" s="269" t="str">
        <f t="shared" si="261"/>
        <v>ns</v>
      </c>
      <c r="AA80" s="269" t="str">
        <f t="shared" si="261"/>
        <v>ns</v>
      </c>
      <c r="AB80" s="269" t="str">
        <f t="shared" si="261"/>
        <v>ns</v>
      </c>
      <c r="AC80" s="269" t="str">
        <f t="shared" si="261"/>
        <v/>
      </c>
      <c r="AD80" s="269" t="str">
        <f t="shared" si="261"/>
        <v/>
      </c>
      <c r="AE80" s="269" t="str">
        <f t="shared" si="261"/>
        <v/>
      </c>
      <c r="AF80" s="269" t="str">
        <f t="shared" si="261"/>
        <v/>
      </c>
      <c r="AG80" s="269" t="str">
        <f t="shared" si="262"/>
        <v/>
      </c>
      <c r="AH80" s="269" t="str">
        <f t="shared" si="262"/>
        <v/>
      </c>
      <c r="AI80" s="269" t="str">
        <f t="shared" si="262"/>
        <v/>
      </c>
      <c r="AJ80" s="269" t="str">
        <f t="shared" si="262"/>
        <v/>
      </c>
      <c r="AK80" s="269" t="str">
        <f t="shared" si="262"/>
        <v/>
      </c>
      <c r="AL80" s="269" t="str">
        <f t="shared" si="262"/>
        <v/>
      </c>
      <c r="AM80" s="269" t="str">
        <f t="shared" si="262"/>
        <v/>
      </c>
      <c r="AN80" s="269" t="str">
        <f t="shared" si="262"/>
        <v/>
      </c>
      <c r="AO80" s="269" t="str">
        <f t="shared" si="262"/>
        <v/>
      </c>
      <c r="AP80" s="269" t="str">
        <f t="shared" si="262"/>
        <v/>
      </c>
      <c r="AQ80" s="269" t="str">
        <f t="shared" si="263"/>
        <v/>
      </c>
      <c r="AR80" s="269" t="str">
        <f t="shared" si="263"/>
        <v/>
      </c>
      <c r="AS80" s="269" t="str">
        <f t="shared" si="263"/>
        <v/>
      </c>
      <c r="AT80" s="269" t="str">
        <f t="shared" si="263"/>
        <v/>
      </c>
      <c r="AU80" s="269" t="str">
        <f t="shared" si="263"/>
        <v/>
      </c>
      <c r="AV80" s="269" t="str">
        <f t="shared" si="263"/>
        <v/>
      </c>
      <c r="AW80" s="269" t="str">
        <f t="shared" si="263"/>
        <v/>
      </c>
      <c r="AX80" s="269" t="str">
        <f t="shared" si="263"/>
        <v/>
      </c>
      <c r="AY80" s="269" t="str">
        <f t="shared" si="263"/>
        <v/>
      </c>
      <c r="AZ80" s="269" t="str">
        <f t="shared" si="263"/>
        <v/>
      </c>
      <c r="BA80" s="269" t="str">
        <f t="shared" si="264"/>
        <v/>
      </c>
      <c r="BB80" s="269" t="str">
        <f t="shared" si="264"/>
        <v/>
      </c>
      <c r="BC80" s="269" t="str">
        <f t="shared" si="264"/>
        <v/>
      </c>
      <c r="BD80" s="269" t="str">
        <f t="shared" si="264"/>
        <v/>
      </c>
      <c r="BE80" s="269" t="str">
        <f t="shared" si="264"/>
        <v/>
      </c>
      <c r="BF80" s="269" t="str">
        <f t="shared" si="264"/>
        <v/>
      </c>
      <c r="BG80" s="269" t="str">
        <f t="shared" si="264"/>
        <v/>
      </c>
      <c r="BH80" s="269" t="str">
        <f t="shared" si="264"/>
        <v/>
      </c>
      <c r="BI80" s="269" t="str">
        <f t="shared" si="264"/>
        <v/>
      </c>
      <c r="BJ80" s="269" t="str">
        <f t="shared" si="264"/>
        <v/>
      </c>
      <c r="BM80" s="117"/>
      <c r="BS80" s="67"/>
      <c r="BT80" s="67"/>
      <c r="BU80" s="106"/>
      <c r="BV80" s="100">
        <v>16</v>
      </c>
      <c r="BW80" s="246">
        <f t="shared" si="249"/>
        <v>0</v>
      </c>
      <c r="BX80" s="247">
        <f t="shared" si="250"/>
        <v>3.4000000000000002E-4</v>
      </c>
      <c r="BY80" s="245" t="str">
        <f t="shared" si="265"/>
        <v>ns</v>
      </c>
      <c r="BZ80" s="245" t="str">
        <f t="shared" si="265"/>
        <v>ns</v>
      </c>
      <c r="CA80" s="245" t="str">
        <f t="shared" si="265"/>
        <v>ns</v>
      </c>
      <c r="CB80" s="245" t="str">
        <f t="shared" si="265"/>
        <v>ns</v>
      </c>
      <c r="CC80" s="245" t="str">
        <f t="shared" si="265"/>
        <v>ns</v>
      </c>
      <c r="CD80" s="245" t="str">
        <f t="shared" si="265"/>
        <v>ns</v>
      </c>
      <c r="CE80" s="245" t="str">
        <f t="shared" si="265"/>
        <v>ns</v>
      </c>
      <c r="CF80" s="245" t="str">
        <f t="shared" si="265"/>
        <v>ns</v>
      </c>
      <c r="CG80" s="245" t="str">
        <f t="shared" si="265"/>
        <v>ns</v>
      </c>
      <c r="CH80" s="245" t="str">
        <f t="shared" si="265"/>
        <v>ns</v>
      </c>
      <c r="CI80" s="245" t="str">
        <f t="shared" si="266"/>
        <v>ns</v>
      </c>
      <c r="CJ80" s="245" t="str">
        <f t="shared" si="266"/>
        <v>ns</v>
      </c>
      <c r="CK80" s="245" t="str">
        <f t="shared" si="266"/>
        <v>ns</v>
      </c>
      <c r="CL80" s="245" t="str">
        <f t="shared" si="266"/>
        <v>ns</v>
      </c>
      <c r="CM80" s="245" t="str">
        <f t="shared" si="266"/>
        <v>ns</v>
      </c>
      <c r="CN80" s="245" t="str">
        <f t="shared" si="266"/>
        <v>ns</v>
      </c>
      <c r="CO80" s="245" t="str">
        <f t="shared" si="266"/>
        <v/>
      </c>
      <c r="CP80" s="245" t="str">
        <f t="shared" si="266"/>
        <v/>
      </c>
      <c r="CQ80" s="245" t="str">
        <f t="shared" si="266"/>
        <v/>
      </c>
      <c r="CR80" s="245" t="str">
        <f t="shared" si="266"/>
        <v/>
      </c>
      <c r="CS80" s="245" t="str">
        <f t="shared" si="267"/>
        <v/>
      </c>
      <c r="CT80" s="245" t="str">
        <f t="shared" si="267"/>
        <v/>
      </c>
      <c r="CU80" s="245" t="str">
        <f t="shared" si="267"/>
        <v/>
      </c>
      <c r="CV80" s="245" t="str">
        <f t="shared" si="267"/>
        <v/>
      </c>
      <c r="CW80" s="245" t="str">
        <f t="shared" si="267"/>
        <v/>
      </c>
      <c r="CX80" s="245" t="str">
        <f t="shared" si="267"/>
        <v/>
      </c>
      <c r="CY80" s="245" t="str">
        <f t="shared" si="267"/>
        <v/>
      </c>
      <c r="CZ80" s="245" t="str">
        <f t="shared" si="267"/>
        <v/>
      </c>
      <c r="DA80" s="245" t="str">
        <f t="shared" si="267"/>
        <v/>
      </c>
      <c r="DB80" s="245" t="str">
        <f t="shared" si="267"/>
        <v/>
      </c>
      <c r="DC80" s="245" t="str">
        <f t="shared" si="268"/>
        <v/>
      </c>
      <c r="DD80" s="245" t="str">
        <f t="shared" si="268"/>
        <v/>
      </c>
      <c r="DE80" s="245" t="str">
        <f t="shared" si="268"/>
        <v/>
      </c>
      <c r="DF80" s="245" t="str">
        <f t="shared" si="268"/>
        <v/>
      </c>
      <c r="DG80" s="245" t="str">
        <f t="shared" si="268"/>
        <v/>
      </c>
      <c r="DH80" s="245" t="str">
        <f t="shared" si="268"/>
        <v/>
      </c>
      <c r="DI80" s="245" t="str">
        <f t="shared" si="268"/>
        <v/>
      </c>
      <c r="DJ80" s="245" t="str">
        <f t="shared" si="268"/>
        <v/>
      </c>
      <c r="DK80" s="245" t="str">
        <f t="shared" si="268"/>
        <v/>
      </c>
      <c r="DL80" s="245" t="str">
        <f t="shared" si="268"/>
        <v/>
      </c>
      <c r="DM80" s="245" t="str">
        <f t="shared" si="269"/>
        <v/>
      </c>
      <c r="DN80" s="245" t="str">
        <f t="shared" si="269"/>
        <v/>
      </c>
      <c r="DO80" s="245" t="str">
        <f t="shared" si="269"/>
        <v/>
      </c>
      <c r="DP80" s="245" t="str">
        <f t="shared" si="269"/>
        <v/>
      </c>
      <c r="DQ80" s="245" t="str">
        <f t="shared" si="269"/>
        <v/>
      </c>
      <c r="DR80" s="245" t="str">
        <f t="shared" si="269"/>
        <v/>
      </c>
      <c r="DS80" s="245" t="str">
        <f t="shared" si="269"/>
        <v/>
      </c>
      <c r="DT80" s="245" t="str">
        <f t="shared" si="269"/>
        <v/>
      </c>
      <c r="DU80" s="245" t="str">
        <f t="shared" si="269"/>
        <v/>
      </c>
      <c r="DV80" s="245" t="str">
        <f t="shared" si="269"/>
        <v/>
      </c>
      <c r="DW80" s="204"/>
      <c r="DX80" s="204"/>
      <c r="DZ80" s="228">
        <f t="shared" si="256"/>
        <v>17</v>
      </c>
      <c r="EA80" s="231">
        <f t="shared" si="234"/>
        <v>0</v>
      </c>
      <c r="EB80" s="232">
        <f t="shared" si="235"/>
        <v>0</v>
      </c>
      <c r="EC80" s="232">
        <f t="shared" si="235"/>
        <v>0</v>
      </c>
      <c r="ED80" s="232">
        <f t="shared" si="235"/>
        <v>0</v>
      </c>
      <c r="EE80" s="232">
        <f t="shared" si="235"/>
        <v>0</v>
      </c>
      <c r="EF80" s="232">
        <f t="shared" si="236"/>
        <v>0</v>
      </c>
      <c r="EG80" s="232">
        <f t="shared" si="237"/>
        <v>0</v>
      </c>
      <c r="EH80" s="228"/>
      <c r="EI80" s="228" t="s">
        <v>95</v>
      </c>
      <c r="EJ80" s="227" t="str">
        <f>IF(EF114=0,"sd",SQRT(EJ78/EJ65))</f>
        <v>sd</v>
      </c>
      <c r="EK80" s="230"/>
      <c r="EL80" s="228">
        <f t="shared" si="257"/>
        <v>17</v>
      </c>
      <c r="EM80" s="231">
        <f t="shared" si="238"/>
        <v>0</v>
      </c>
      <c r="EN80" s="232">
        <f>IFERROR(INDEX(RTO2CF,$EL80,'ANVA-MDS'!EB$7),0)</f>
        <v>0</v>
      </c>
      <c r="EO80" s="232">
        <f>IFERROR(INDEX(RTO2CF,$EL80,'ANVA-MDS'!EC$7),0)</f>
        <v>0</v>
      </c>
      <c r="EP80" s="232">
        <f>IFERROR(INDEX(RTO2CF,$EL80,'ANVA-MDS'!ED$7),0)</f>
        <v>0</v>
      </c>
      <c r="EQ80" s="232">
        <f>IFERROR(INDEX(RTO2CF,$EL80,'ANVA-MDS'!EE$7),0)</f>
        <v>0</v>
      </c>
      <c r="ER80" s="232">
        <f t="shared" si="239"/>
        <v>0</v>
      </c>
      <c r="ES80" s="232">
        <f t="shared" si="240"/>
        <v>0</v>
      </c>
      <c r="ET80" s="228"/>
      <c r="EU80" s="228" t="s">
        <v>95</v>
      </c>
      <c r="EV80" s="227" t="str">
        <f>IF(ER114=0,"sd",SQRT(EV78/EV65))</f>
        <v>sd</v>
      </c>
      <c r="EW80" s="230"/>
      <c r="EX80" s="232">
        <f t="shared" si="241"/>
        <v>0</v>
      </c>
      <c r="EY80" s="228" t="s">
        <v>210</v>
      </c>
      <c r="EZ80" s="267" t="str">
        <f>IF(EZ83=0,"sd",EZ70+EZ71+EZ72+EZ78+EZ79)</f>
        <v>sd</v>
      </c>
    </row>
    <row r="81" spans="1:156" ht="12.75" customHeight="1" x14ac:dyDescent="0.25">
      <c r="A81" s="117"/>
      <c r="J81" s="100">
        <v>17</v>
      </c>
      <c r="K81" s="246">
        <f t="shared" si="242"/>
        <v>0</v>
      </c>
      <c r="L81" s="247">
        <f t="shared" si="243"/>
        <v>3.3000000000000005E-4</v>
      </c>
      <c r="M81" s="269" t="str">
        <f t="shared" si="260"/>
        <v>ns</v>
      </c>
      <c r="N81" s="269" t="str">
        <f t="shared" si="260"/>
        <v>ns</v>
      </c>
      <c r="O81" s="269" t="str">
        <f t="shared" si="260"/>
        <v>ns</v>
      </c>
      <c r="P81" s="269" t="str">
        <f t="shared" si="260"/>
        <v>ns</v>
      </c>
      <c r="Q81" s="269" t="str">
        <f t="shared" si="260"/>
        <v>ns</v>
      </c>
      <c r="R81" s="269" t="str">
        <f t="shared" si="260"/>
        <v>ns</v>
      </c>
      <c r="S81" s="269" t="str">
        <f t="shared" si="260"/>
        <v>ns</v>
      </c>
      <c r="T81" s="269" t="str">
        <f t="shared" si="260"/>
        <v>ns</v>
      </c>
      <c r="U81" s="269" t="str">
        <f t="shared" si="260"/>
        <v>ns</v>
      </c>
      <c r="V81" s="269" t="str">
        <f t="shared" si="260"/>
        <v>ns</v>
      </c>
      <c r="W81" s="269" t="str">
        <f t="shared" si="261"/>
        <v>ns</v>
      </c>
      <c r="X81" s="269" t="str">
        <f t="shared" si="261"/>
        <v>ns</v>
      </c>
      <c r="Y81" s="269" t="str">
        <f t="shared" si="261"/>
        <v>ns</v>
      </c>
      <c r="Z81" s="269" t="str">
        <f t="shared" si="261"/>
        <v>ns</v>
      </c>
      <c r="AA81" s="269" t="str">
        <f t="shared" si="261"/>
        <v>ns</v>
      </c>
      <c r="AB81" s="269" t="str">
        <f t="shared" si="261"/>
        <v>ns</v>
      </c>
      <c r="AC81" s="269" t="str">
        <f t="shared" si="261"/>
        <v>ns</v>
      </c>
      <c r="AD81" s="269" t="str">
        <f t="shared" si="261"/>
        <v/>
      </c>
      <c r="AE81" s="269" t="str">
        <f t="shared" si="261"/>
        <v/>
      </c>
      <c r="AF81" s="269" t="str">
        <f t="shared" si="261"/>
        <v/>
      </c>
      <c r="AG81" s="269" t="str">
        <f t="shared" si="262"/>
        <v/>
      </c>
      <c r="AH81" s="269" t="str">
        <f t="shared" si="262"/>
        <v/>
      </c>
      <c r="AI81" s="269" t="str">
        <f t="shared" si="262"/>
        <v/>
      </c>
      <c r="AJ81" s="269" t="str">
        <f t="shared" si="262"/>
        <v/>
      </c>
      <c r="AK81" s="269" t="str">
        <f t="shared" si="262"/>
        <v/>
      </c>
      <c r="AL81" s="269" t="str">
        <f t="shared" si="262"/>
        <v/>
      </c>
      <c r="AM81" s="269" t="str">
        <f t="shared" si="262"/>
        <v/>
      </c>
      <c r="AN81" s="269" t="str">
        <f t="shared" si="262"/>
        <v/>
      </c>
      <c r="AO81" s="269" t="str">
        <f t="shared" si="262"/>
        <v/>
      </c>
      <c r="AP81" s="269" t="str">
        <f t="shared" si="262"/>
        <v/>
      </c>
      <c r="AQ81" s="269" t="str">
        <f t="shared" si="263"/>
        <v/>
      </c>
      <c r="AR81" s="269" t="str">
        <f t="shared" si="263"/>
        <v/>
      </c>
      <c r="AS81" s="269" t="str">
        <f t="shared" si="263"/>
        <v/>
      </c>
      <c r="AT81" s="269" t="str">
        <f t="shared" si="263"/>
        <v/>
      </c>
      <c r="AU81" s="269" t="str">
        <f t="shared" si="263"/>
        <v/>
      </c>
      <c r="AV81" s="269" t="str">
        <f t="shared" si="263"/>
        <v/>
      </c>
      <c r="AW81" s="269" t="str">
        <f t="shared" si="263"/>
        <v/>
      </c>
      <c r="AX81" s="269" t="str">
        <f t="shared" si="263"/>
        <v/>
      </c>
      <c r="AY81" s="269" t="str">
        <f t="shared" si="263"/>
        <v/>
      </c>
      <c r="AZ81" s="269" t="str">
        <f t="shared" si="263"/>
        <v/>
      </c>
      <c r="BA81" s="269" t="str">
        <f t="shared" si="264"/>
        <v/>
      </c>
      <c r="BB81" s="269" t="str">
        <f t="shared" si="264"/>
        <v/>
      </c>
      <c r="BC81" s="269" t="str">
        <f t="shared" si="264"/>
        <v/>
      </c>
      <c r="BD81" s="269" t="str">
        <f t="shared" si="264"/>
        <v/>
      </c>
      <c r="BE81" s="269" t="str">
        <f t="shared" si="264"/>
        <v/>
      </c>
      <c r="BF81" s="269" t="str">
        <f t="shared" si="264"/>
        <v/>
      </c>
      <c r="BG81" s="269" t="str">
        <f t="shared" si="264"/>
        <v/>
      </c>
      <c r="BH81" s="269" t="str">
        <f t="shared" si="264"/>
        <v/>
      </c>
      <c r="BI81" s="269" t="str">
        <f t="shared" si="264"/>
        <v/>
      </c>
      <c r="BJ81" s="269" t="str">
        <f t="shared" si="264"/>
        <v/>
      </c>
      <c r="BK81" s="106"/>
      <c r="BL81" s="106"/>
      <c r="BM81" s="117"/>
      <c r="BS81" s="67"/>
      <c r="BT81" s="67"/>
      <c r="BU81" s="106"/>
      <c r="BV81" s="100">
        <v>17</v>
      </c>
      <c r="BW81" s="246">
        <f t="shared" si="249"/>
        <v>0</v>
      </c>
      <c r="BX81" s="247">
        <f t="shared" si="250"/>
        <v>3.3000000000000005E-4</v>
      </c>
      <c r="BY81" s="245" t="str">
        <f t="shared" si="265"/>
        <v>ns</v>
      </c>
      <c r="BZ81" s="245" t="str">
        <f t="shared" si="265"/>
        <v>ns</v>
      </c>
      <c r="CA81" s="245" t="str">
        <f t="shared" si="265"/>
        <v>ns</v>
      </c>
      <c r="CB81" s="245" t="str">
        <f t="shared" si="265"/>
        <v>ns</v>
      </c>
      <c r="CC81" s="245" t="str">
        <f t="shared" si="265"/>
        <v>ns</v>
      </c>
      <c r="CD81" s="245" t="str">
        <f t="shared" si="265"/>
        <v>ns</v>
      </c>
      <c r="CE81" s="245" t="str">
        <f t="shared" si="265"/>
        <v>ns</v>
      </c>
      <c r="CF81" s="245" t="str">
        <f t="shared" si="265"/>
        <v>ns</v>
      </c>
      <c r="CG81" s="245" t="str">
        <f t="shared" si="265"/>
        <v>ns</v>
      </c>
      <c r="CH81" s="245" t="str">
        <f t="shared" si="265"/>
        <v>ns</v>
      </c>
      <c r="CI81" s="245" t="str">
        <f t="shared" si="266"/>
        <v>ns</v>
      </c>
      <c r="CJ81" s="245" t="str">
        <f t="shared" si="266"/>
        <v>ns</v>
      </c>
      <c r="CK81" s="245" t="str">
        <f t="shared" si="266"/>
        <v>ns</v>
      </c>
      <c r="CL81" s="245" t="str">
        <f t="shared" si="266"/>
        <v>ns</v>
      </c>
      <c r="CM81" s="245" t="str">
        <f t="shared" si="266"/>
        <v>ns</v>
      </c>
      <c r="CN81" s="245" t="str">
        <f t="shared" si="266"/>
        <v>ns</v>
      </c>
      <c r="CO81" s="245" t="str">
        <f t="shared" si="266"/>
        <v>ns</v>
      </c>
      <c r="CP81" s="245" t="str">
        <f t="shared" si="266"/>
        <v/>
      </c>
      <c r="CQ81" s="245" t="str">
        <f t="shared" si="266"/>
        <v/>
      </c>
      <c r="CR81" s="245" t="str">
        <f t="shared" si="266"/>
        <v/>
      </c>
      <c r="CS81" s="245" t="str">
        <f t="shared" si="267"/>
        <v/>
      </c>
      <c r="CT81" s="245" t="str">
        <f t="shared" si="267"/>
        <v/>
      </c>
      <c r="CU81" s="245" t="str">
        <f t="shared" si="267"/>
        <v/>
      </c>
      <c r="CV81" s="245" t="str">
        <f t="shared" si="267"/>
        <v/>
      </c>
      <c r="CW81" s="245" t="str">
        <f t="shared" si="267"/>
        <v/>
      </c>
      <c r="CX81" s="245" t="str">
        <f t="shared" si="267"/>
        <v/>
      </c>
      <c r="CY81" s="245" t="str">
        <f t="shared" si="267"/>
        <v/>
      </c>
      <c r="CZ81" s="245" t="str">
        <f t="shared" si="267"/>
        <v/>
      </c>
      <c r="DA81" s="245" t="str">
        <f t="shared" si="267"/>
        <v/>
      </c>
      <c r="DB81" s="245" t="str">
        <f t="shared" si="267"/>
        <v/>
      </c>
      <c r="DC81" s="245" t="str">
        <f t="shared" si="268"/>
        <v/>
      </c>
      <c r="DD81" s="245" t="str">
        <f t="shared" si="268"/>
        <v/>
      </c>
      <c r="DE81" s="245" t="str">
        <f t="shared" si="268"/>
        <v/>
      </c>
      <c r="DF81" s="245" t="str">
        <f t="shared" si="268"/>
        <v/>
      </c>
      <c r="DG81" s="245" t="str">
        <f t="shared" si="268"/>
        <v/>
      </c>
      <c r="DH81" s="245" t="str">
        <f t="shared" si="268"/>
        <v/>
      </c>
      <c r="DI81" s="245" t="str">
        <f t="shared" si="268"/>
        <v/>
      </c>
      <c r="DJ81" s="245" t="str">
        <f t="shared" si="268"/>
        <v/>
      </c>
      <c r="DK81" s="245" t="str">
        <f t="shared" si="268"/>
        <v/>
      </c>
      <c r="DL81" s="245" t="str">
        <f t="shared" si="268"/>
        <v/>
      </c>
      <c r="DM81" s="245" t="str">
        <f t="shared" si="269"/>
        <v/>
      </c>
      <c r="DN81" s="245" t="str">
        <f t="shared" si="269"/>
        <v/>
      </c>
      <c r="DO81" s="245" t="str">
        <f t="shared" si="269"/>
        <v/>
      </c>
      <c r="DP81" s="245" t="str">
        <f t="shared" si="269"/>
        <v/>
      </c>
      <c r="DQ81" s="245" t="str">
        <f t="shared" si="269"/>
        <v/>
      </c>
      <c r="DR81" s="245" t="str">
        <f t="shared" si="269"/>
        <v/>
      </c>
      <c r="DS81" s="245" t="str">
        <f t="shared" si="269"/>
        <v/>
      </c>
      <c r="DT81" s="245" t="str">
        <f t="shared" si="269"/>
        <v/>
      </c>
      <c r="DU81" s="245" t="str">
        <f t="shared" si="269"/>
        <v/>
      </c>
      <c r="DV81" s="245" t="str">
        <f t="shared" si="269"/>
        <v/>
      </c>
      <c r="DW81" s="204"/>
      <c r="DX81" s="204"/>
      <c r="DY81" s="106"/>
      <c r="DZ81" s="228">
        <f t="shared" si="256"/>
        <v>18</v>
      </c>
      <c r="EA81" s="231">
        <f t="shared" si="234"/>
        <v>0</v>
      </c>
      <c r="EB81" s="232">
        <f t="shared" si="235"/>
        <v>0</v>
      </c>
      <c r="EC81" s="232">
        <f t="shared" si="235"/>
        <v>0</v>
      </c>
      <c r="ED81" s="232">
        <f t="shared" si="235"/>
        <v>0</v>
      </c>
      <c r="EE81" s="232">
        <f t="shared" si="235"/>
        <v>0</v>
      </c>
      <c r="EF81" s="232">
        <f t="shared" si="236"/>
        <v>0</v>
      </c>
      <c r="EG81" s="232">
        <f t="shared" si="237"/>
        <v>0</v>
      </c>
      <c r="EH81" s="228"/>
      <c r="EI81" s="228" t="s">
        <v>96</v>
      </c>
      <c r="EJ81" s="227" t="str">
        <f>IF(EF114=0,"sd",EJ80*SQRT(2))</f>
        <v>sd</v>
      </c>
      <c r="EK81" s="230"/>
      <c r="EL81" s="228">
        <f t="shared" si="257"/>
        <v>18</v>
      </c>
      <c r="EM81" s="231">
        <f t="shared" si="238"/>
        <v>0</v>
      </c>
      <c r="EN81" s="232">
        <f>IFERROR(INDEX(RTO2CF,$EL81,'ANVA-MDS'!EB$7),0)</f>
        <v>0</v>
      </c>
      <c r="EO81" s="232">
        <f>IFERROR(INDEX(RTO2CF,$EL81,'ANVA-MDS'!EC$7),0)</f>
        <v>0</v>
      </c>
      <c r="EP81" s="232">
        <f>IFERROR(INDEX(RTO2CF,$EL81,'ANVA-MDS'!ED$7),0)</f>
        <v>0</v>
      </c>
      <c r="EQ81" s="232">
        <f>IFERROR(INDEX(RTO2CF,$EL81,'ANVA-MDS'!EE$7),0)</f>
        <v>0</v>
      </c>
      <c r="ER81" s="232">
        <f t="shared" si="239"/>
        <v>0</v>
      </c>
      <c r="ES81" s="232">
        <f t="shared" si="240"/>
        <v>0</v>
      </c>
      <c r="ET81" s="228"/>
      <c r="EU81" s="228" t="s">
        <v>96</v>
      </c>
      <c r="EV81" s="227" t="str">
        <f>IF(ER114=0,"sd",EV80*SQRT(2))</f>
        <v>sd</v>
      </c>
      <c r="EW81" s="230"/>
      <c r="EX81" s="232">
        <f t="shared" si="241"/>
        <v>0</v>
      </c>
      <c r="EY81" s="234" t="s">
        <v>113</v>
      </c>
      <c r="EZ81" s="267" t="str">
        <f>IF(EZ83=0,"sd",(EJ67^2+EV67^2)/(EZ64*EZ65)-EZ69)</f>
        <v>sd</v>
      </c>
    </row>
    <row r="82" spans="1:156" ht="12.75" customHeight="1" x14ac:dyDescent="0.25">
      <c r="A82" s="145" t="s">
        <v>301</v>
      </c>
      <c r="J82" s="100">
        <v>18</v>
      </c>
      <c r="K82" s="246">
        <f t="shared" si="242"/>
        <v>0</v>
      </c>
      <c r="L82" s="247">
        <f t="shared" si="243"/>
        <v>3.2000000000000003E-4</v>
      </c>
      <c r="M82" s="269" t="str">
        <f t="shared" si="260"/>
        <v>ns</v>
      </c>
      <c r="N82" s="269" t="str">
        <f t="shared" si="260"/>
        <v>ns</v>
      </c>
      <c r="O82" s="269" t="str">
        <f t="shared" si="260"/>
        <v>ns</v>
      </c>
      <c r="P82" s="269" t="str">
        <f t="shared" si="260"/>
        <v>ns</v>
      </c>
      <c r="Q82" s="269" t="str">
        <f t="shared" si="260"/>
        <v>ns</v>
      </c>
      <c r="R82" s="269" t="str">
        <f t="shared" si="260"/>
        <v>ns</v>
      </c>
      <c r="S82" s="269" t="str">
        <f t="shared" si="260"/>
        <v>ns</v>
      </c>
      <c r="T82" s="269" t="str">
        <f t="shared" si="260"/>
        <v>ns</v>
      </c>
      <c r="U82" s="269" t="str">
        <f t="shared" si="260"/>
        <v>ns</v>
      </c>
      <c r="V82" s="269" t="str">
        <f t="shared" si="260"/>
        <v>ns</v>
      </c>
      <c r="W82" s="269" t="str">
        <f t="shared" si="261"/>
        <v>ns</v>
      </c>
      <c r="X82" s="269" t="str">
        <f t="shared" si="261"/>
        <v>ns</v>
      </c>
      <c r="Y82" s="269" t="str">
        <f t="shared" si="261"/>
        <v>ns</v>
      </c>
      <c r="Z82" s="269" t="str">
        <f t="shared" si="261"/>
        <v>ns</v>
      </c>
      <c r="AA82" s="269" t="str">
        <f t="shared" si="261"/>
        <v>ns</v>
      </c>
      <c r="AB82" s="269" t="str">
        <f t="shared" si="261"/>
        <v>ns</v>
      </c>
      <c r="AC82" s="269" t="str">
        <f t="shared" si="261"/>
        <v>ns</v>
      </c>
      <c r="AD82" s="269" t="str">
        <f t="shared" si="261"/>
        <v>ns</v>
      </c>
      <c r="AE82" s="269" t="str">
        <f t="shared" si="261"/>
        <v/>
      </c>
      <c r="AF82" s="269" t="str">
        <f t="shared" si="261"/>
        <v/>
      </c>
      <c r="AG82" s="269" t="str">
        <f t="shared" si="262"/>
        <v/>
      </c>
      <c r="AH82" s="269" t="str">
        <f t="shared" si="262"/>
        <v/>
      </c>
      <c r="AI82" s="269" t="str">
        <f t="shared" si="262"/>
        <v/>
      </c>
      <c r="AJ82" s="269" t="str">
        <f t="shared" si="262"/>
        <v/>
      </c>
      <c r="AK82" s="269" t="str">
        <f t="shared" si="262"/>
        <v/>
      </c>
      <c r="AL82" s="269" t="str">
        <f t="shared" si="262"/>
        <v/>
      </c>
      <c r="AM82" s="269" t="str">
        <f t="shared" si="262"/>
        <v/>
      </c>
      <c r="AN82" s="269" t="str">
        <f t="shared" si="262"/>
        <v/>
      </c>
      <c r="AO82" s="269" t="str">
        <f t="shared" si="262"/>
        <v/>
      </c>
      <c r="AP82" s="269" t="str">
        <f t="shared" si="262"/>
        <v/>
      </c>
      <c r="AQ82" s="269" t="str">
        <f t="shared" si="263"/>
        <v/>
      </c>
      <c r="AR82" s="269" t="str">
        <f t="shared" si="263"/>
        <v/>
      </c>
      <c r="AS82" s="269" t="str">
        <f t="shared" si="263"/>
        <v/>
      </c>
      <c r="AT82" s="269" t="str">
        <f t="shared" si="263"/>
        <v/>
      </c>
      <c r="AU82" s="269" t="str">
        <f t="shared" si="263"/>
        <v/>
      </c>
      <c r="AV82" s="269" t="str">
        <f t="shared" si="263"/>
        <v/>
      </c>
      <c r="AW82" s="269" t="str">
        <f t="shared" si="263"/>
        <v/>
      </c>
      <c r="AX82" s="269" t="str">
        <f t="shared" si="263"/>
        <v/>
      </c>
      <c r="AY82" s="269" t="str">
        <f t="shared" si="263"/>
        <v/>
      </c>
      <c r="AZ82" s="269" t="str">
        <f t="shared" si="263"/>
        <v/>
      </c>
      <c r="BA82" s="269" t="str">
        <f t="shared" si="264"/>
        <v/>
      </c>
      <c r="BB82" s="269" t="str">
        <f t="shared" si="264"/>
        <v/>
      </c>
      <c r="BC82" s="269" t="str">
        <f t="shared" si="264"/>
        <v/>
      </c>
      <c r="BD82" s="269" t="str">
        <f t="shared" si="264"/>
        <v/>
      </c>
      <c r="BE82" s="269" t="str">
        <f t="shared" si="264"/>
        <v/>
      </c>
      <c r="BF82" s="269" t="str">
        <f t="shared" si="264"/>
        <v/>
      </c>
      <c r="BG82" s="269" t="str">
        <f t="shared" si="264"/>
        <v/>
      </c>
      <c r="BH82" s="269" t="str">
        <f t="shared" si="264"/>
        <v/>
      </c>
      <c r="BI82" s="269" t="str">
        <f t="shared" si="264"/>
        <v/>
      </c>
      <c r="BJ82" s="269" t="str">
        <f t="shared" si="264"/>
        <v/>
      </c>
      <c r="BK82" s="106"/>
      <c r="BL82" s="106"/>
      <c r="BM82" s="145" t="s">
        <v>301</v>
      </c>
      <c r="BS82" s="67"/>
      <c r="BT82" s="67"/>
      <c r="BU82" s="106"/>
      <c r="BV82" s="100">
        <v>18</v>
      </c>
      <c r="BW82" s="246">
        <f t="shared" si="249"/>
        <v>0</v>
      </c>
      <c r="BX82" s="247">
        <f t="shared" si="250"/>
        <v>3.2000000000000003E-4</v>
      </c>
      <c r="BY82" s="245" t="str">
        <f t="shared" si="265"/>
        <v>ns</v>
      </c>
      <c r="BZ82" s="245" t="str">
        <f t="shared" si="265"/>
        <v>ns</v>
      </c>
      <c r="CA82" s="245" t="str">
        <f t="shared" si="265"/>
        <v>ns</v>
      </c>
      <c r="CB82" s="245" t="str">
        <f t="shared" si="265"/>
        <v>ns</v>
      </c>
      <c r="CC82" s="245" t="str">
        <f t="shared" si="265"/>
        <v>ns</v>
      </c>
      <c r="CD82" s="245" t="str">
        <f t="shared" si="265"/>
        <v>ns</v>
      </c>
      <c r="CE82" s="245" t="str">
        <f t="shared" si="265"/>
        <v>ns</v>
      </c>
      <c r="CF82" s="245" t="str">
        <f t="shared" si="265"/>
        <v>ns</v>
      </c>
      <c r="CG82" s="245" t="str">
        <f t="shared" si="265"/>
        <v>ns</v>
      </c>
      <c r="CH82" s="245" t="str">
        <f t="shared" si="265"/>
        <v>ns</v>
      </c>
      <c r="CI82" s="245" t="str">
        <f t="shared" si="266"/>
        <v>ns</v>
      </c>
      <c r="CJ82" s="245" t="str">
        <f t="shared" si="266"/>
        <v>ns</v>
      </c>
      <c r="CK82" s="245" t="str">
        <f t="shared" si="266"/>
        <v>ns</v>
      </c>
      <c r="CL82" s="245" t="str">
        <f t="shared" si="266"/>
        <v>ns</v>
      </c>
      <c r="CM82" s="245" t="str">
        <f t="shared" si="266"/>
        <v>ns</v>
      </c>
      <c r="CN82" s="245" t="str">
        <f t="shared" si="266"/>
        <v>ns</v>
      </c>
      <c r="CO82" s="245" t="str">
        <f t="shared" si="266"/>
        <v>ns</v>
      </c>
      <c r="CP82" s="245" t="str">
        <f t="shared" si="266"/>
        <v>ns</v>
      </c>
      <c r="CQ82" s="245" t="str">
        <f t="shared" si="266"/>
        <v/>
      </c>
      <c r="CR82" s="245" t="str">
        <f t="shared" si="266"/>
        <v/>
      </c>
      <c r="CS82" s="245" t="str">
        <f t="shared" si="267"/>
        <v/>
      </c>
      <c r="CT82" s="245" t="str">
        <f t="shared" si="267"/>
        <v/>
      </c>
      <c r="CU82" s="245" t="str">
        <f t="shared" si="267"/>
        <v/>
      </c>
      <c r="CV82" s="245" t="str">
        <f t="shared" si="267"/>
        <v/>
      </c>
      <c r="CW82" s="245" t="str">
        <f t="shared" si="267"/>
        <v/>
      </c>
      <c r="CX82" s="245" t="str">
        <f t="shared" si="267"/>
        <v/>
      </c>
      <c r="CY82" s="245" t="str">
        <f t="shared" si="267"/>
        <v/>
      </c>
      <c r="CZ82" s="245" t="str">
        <f t="shared" si="267"/>
        <v/>
      </c>
      <c r="DA82" s="245" t="str">
        <f t="shared" si="267"/>
        <v/>
      </c>
      <c r="DB82" s="245" t="str">
        <f t="shared" si="267"/>
        <v/>
      </c>
      <c r="DC82" s="245" t="str">
        <f t="shared" si="268"/>
        <v/>
      </c>
      <c r="DD82" s="245" t="str">
        <f t="shared" si="268"/>
        <v/>
      </c>
      <c r="DE82" s="245" t="str">
        <f t="shared" si="268"/>
        <v/>
      </c>
      <c r="DF82" s="245" t="str">
        <f t="shared" si="268"/>
        <v/>
      </c>
      <c r="DG82" s="245" t="str">
        <f t="shared" si="268"/>
        <v/>
      </c>
      <c r="DH82" s="245" t="str">
        <f t="shared" si="268"/>
        <v/>
      </c>
      <c r="DI82" s="245" t="str">
        <f t="shared" si="268"/>
        <v/>
      </c>
      <c r="DJ82" s="245" t="str">
        <f t="shared" si="268"/>
        <v/>
      </c>
      <c r="DK82" s="245" t="str">
        <f t="shared" si="268"/>
        <v/>
      </c>
      <c r="DL82" s="245" t="str">
        <f t="shared" si="268"/>
        <v/>
      </c>
      <c r="DM82" s="245" t="str">
        <f t="shared" si="269"/>
        <v/>
      </c>
      <c r="DN82" s="245" t="str">
        <f t="shared" si="269"/>
        <v/>
      </c>
      <c r="DO82" s="245" t="str">
        <f t="shared" si="269"/>
        <v/>
      </c>
      <c r="DP82" s="245" t="str">
        <f t="shared" si="269"/>
        <v/>
      </c>
      <c r="DQ82" s="245" t="str">
        <f t="shared" si="269"/>
        <v/>
      </c>
      <c r="DR82" s="245" t="str">
        <f t="shared" si="269"/>
        <v/>
      </c>
      <c r="DS82" s="245" t="str">
        <f t="shared" si="269"/>
        <v/>
      </c>
      <c r="DT82" s="245" t="str">
        <f t="shared" si="269"/>
        <v/>
      </c>
      <c r="DU82" s="245" t="str">
        <f t="shared" si="269"/>
        <v/>
      </c>
      <c r="DV82" s="245" t="str">
        <f t="shared" si="269"/>
        <v/>
      </c>
      <c r="DW82" s="204"/>
      <c r="DX82" s="204"/>
      <c r="DY82" s="106"/>
      <c r="DZ82" s="228">
        <f t="shared" si="256"/>
        <v>19</v>
      </c>
      <c r="EA82" s="231">
        <f t="shared" si="234"/>
        <v>0</v>
      </c>
      <c r="EB82" s="232">
        <f t="shared" si="235"/>
        <v>0</v>
      </c>
      <c r="EC82" s="232">
        <f t="shared" si="235"/>
        <v>0</v>
      </c>
      <c r="ED82" s="232">
        <f t="shared" si="235"/>
        <v>0</v>
      </c>
      <c r="EE82" s="232">
        <f t="shared" si="235"/>
        <v>0</v>
      </c>
      <c r="EF82" s="232">
        <f t="shared" si="236"/>
        <v>0</v>
      </c>
      <c r="EG82" s="232">
        <f t="shared" si="237"/>
        <v>0</v>
      </c>
      <c r="EH82" s="228"/>
      <c r="EI82" s="228" t="s">
        <v>97</v>
      </c>
      <c r="EJ82" s="227" t="str">
        <f>IF(EF114=0,"sd",TINV(0.05,EJ72)*EJ81)</f>
        <v>sd</v>
      </c>
      <c r="EK82" s="230"/>
      <c r="EL82" s="228">
        <f t="shared" si="257"/>
        <v>19</v>
      </c>
      <c r="EM82" s="231">
        <f t="shared" si="238"/>
        <v>0</v>
      </c>
      <c r="EN82" s="232">
        <f>IFERROR(INDEX(RTO2CF,$EL82,'ANVA-MDS'!EB$7),0)</f>
        <v>0</v>
      </c>
      <c r="EO82" s="232">
        <f>IFERROR(INDEX(RTO2CF,$EL82,'ANVA-MDS'!EC$7),0)</f>
        <v>0</v>
      </c>
      <c r="EP82" s="232">
        <f>IFERROR(INDEX(RTO2CF,$EL82,'ANVA-MDS'!ED$7),0)</f>
        <v>0</v>
      </c>
      <c r="EQ82" s="232">
        <f>IFERROR(INDEX(RTO2CF,$EL82,'ANVA-MDS'!EE$7),0)</f>
        <v>0</v>
      </c>
      <c r="ER82" s="232">
        <f t="shared" si="239"/>
        <v>0</v>
      </c>
      <c r="ES82" s="232">
        <f t="shared" si="240"/>
        <v>0</v>
      </c>
      <c r="ET82" s="228"/>
      <c r="EU82" s="228" t="s">
        <v>97</v>
      </c>
      <c r="EV82" s="227" t="str">
        <f>IF(ER114=0,"sd",TINV(0.05,EV72)*EV81)</f>
        <v>sd</v>
      </c>
      <c r="EW82" s="230"/>
      <c r="EX82" s="232">
        <f t="shared" si="241"/>
        <v>0</v>
      </c>
      <c r="EY82" s="234" t="s">
        <v>115</v>
      </c>
      <c r="EZ82" s="267" t="str">
        <f t="array" ref="EZ82">IF(EZ83=0,"sd",(SUM(IF(EG64:EG113&gt;1,(EG64:EG113)^2))+SUM(IF(ES64:ES113&gt;1,(ES64:ES113)^2)))/EZ65-EZ73-EZ81-EZ69)</f>
        <v>sd</v>
      </c>
    </row>
    <row r="83" spans="1:156" ht="12.75" customHeight="1" x14ac:dyDescent="0.25">
      <c r="A83" s="117" t="s">
        <v>42</v>
      </c>
      <c r="J83" s="100">
        <v>19</v>
      </c>
      <c r="K83" s="246">
        <f t="shared" si="242"/>
        <v>0</v>
      </c>
      <c r="L83" s="247">
        <f t="shared" si="243"/>
        <v>3.1E-4</v>
      </c>
      <c r="M83" s="269" t="str">
        <f t="shared" si="260"/>
        <v>ns</v>
      </c>
      <c r="N83" s="269" t="str">
        <f t="shared" si="260"/>
        <v>ns</v>
      </c>
      <c r="O83" s="269" t="str">
        <f t="shared" si="260"/>
        <v>ns</v>
      </c>
      <c r="P83" s="269" t="str">
        <f t="shared" si="260"/>
        <v>ns</v>
      </c>
      <c r="Q83" s="269" t="str">
        <f t="shared" si="260"/>
        <v>ns</v>
      </c>
      <c r="R83" s="269" t="str">
        <f t="shared" si="260"/>
        <v>ns</v>
      </c>
      <c r="S83" s="269" t="str">
        <f t="shared" si="260"/>
        <v>ns</v>
      </c>
      <c r="T83" s="269" t="str">
        <f t="shared" si="260"/>
        <v>ns</v>
      </c>
      <c r="U83" s="269" t="str">
        <f t="shared" si="260"/>
        <v>ns</v>
      </c>
      <c r="V83" s="269" t="str">
        <f t="shared" si="260"/>
        <v>ns</v>
      </c>
      <c r="W83" s="269" t="str">
        <f t="shared" si="261"/>
        <v>ns</v>
      </c>
      <c r="X83" s="269" t="str">
        <f t="shared" si="261"/>
        <v>ns</v>
      </c>
      <c r="Y83" s="269" t="str">
        <f t="shared" si="261"/>
        <v>ns</v>
      </c>
      <c r="Z83" s="269" t="str">
        <f t="shared" si="261"/>
        <v>ns</v>
      </c>
      <c r="AA83" s="269" t="str">
        <f t="shared" si="261"/>
        <v>ns</v>
      </c>
      <c r="AB83" s="269" t="str">
        <f t="shared" si="261"/>
        <v>ns</v>
      </c>
      <c r="AC83" s="269" t="str">
        <f t="shared" si="261"/>
        <v>ns</v>
      </c>
      <c r="AD83" s="269" t="str">
        <f t="shared" si="261"/>
        <v>ns</v>
      </c>
      <c r="AE83" s="269" t="str">
        <f t="shared" si="261"/>
        <v>ns</v>
      </c>
      <c r="AF83" s="269" t="str">
        <f t="shared" si="261"/>
        <v/>
      </c>
      <c r="AG83" s="269" t="str">
        <f t="shared" si="262"/>
        <v/>
      </c>
      <c r="AH83" s="269" t="str">
        <f t="shared" si="262"/>
        <v/>
      </c>
      <c r="AI83" s="269" t="str">
        <f t="shared" si="262"/>
        <v/>
      </c>
      <c r="AJ83" s="269" t="str">
        <f t="shared" si="262"/>
        <v/>
      </c>
      <c r="AK83" s="269" t="str">
        <f t="shared" si="262"/>
        <v/>
      </c>
      <c r="AL83" s="269" t="str">
        <f t="shared" si="262"/>
        <v/>
      </c>
      <c r="AM83" s="269" t="str">
        <f t="shared" si="262"/>
        <v/>
      </c>
      <c r="AN83" s="269" t="str">
        <f t="shared" si="262"/>
        <v/>
      </c>
      <c r="AO83" s="269" t="str">
        <f t="shared" si="262"/>
        <v/>
      </c>
      <c r="AP83" s="269" t="str">
        <f t="shared" si="262"/>
        <v/>
      </c>
      <c r="AQ83" s="269" t="str">
        <f t="shared" si="263"/>
        <v/>
      </c>
      <c r="AR83" s="269" t="str">
        <f t="shared" si="263"/>
        <v/>
      </c>
      <c r="AS83" s="269" t="str">
        <f t="shared" si="263"/>
        <v/>
      </c>
      <c r="AT83" s="269" t="str">
        <f t="shared" si="263"/>
        <v/>
      </c>
      <c r="AU83" s="269" t="str">
        <f t="shared" si="263"/>
        <v/>
      </c>
      <c r="AV83" s="269" t="str">
        <f t="shared" si="263"/>
        <v/>
      </c>
      <c r="AW83" s="269" t="str">
        <f t="shared" si="263"/>
        <v/>
      </c>
      <c r="AX83" s="269" t="str">
        <f t="shared" si="263"/>
        <v/>
      </c>
      <c r="AY83" s="269" t="str">
        <f t="shared" si="263"/>
        <v/>
      </c>
      <c r="AZ83" s="269" t="str">
        <f t="shared" si="263"/>
        <v/>
      </c>
      <c r="BA83" s="269" t="str">
        <f t="shared" si="264"/>
        <v/>
      </c>
      <c r="BB83" s="269" t="str">
        <f t="shared" si="264"/>
        <v/>
      </c>
      <c r="BC83" s="269" t="str">
        <f t="shared" si="264"/>
        <v/>
      </c>
      <c r="BD83" s="269" t="str">
        <f t="shared" si="264"/>
        <v/>
      </c>
      <c r="BE83" s="269" t="str">
        <f t="shared" si="264"/>
        <v/>
      </c>
      <c r="BF83" s="269" t="str">
        <f t="shared" si="264"/>
        <v/>
      </c>
      <c r="BG83" s="269" t="str">
        <f t="shared" si="264"/>
        <v/>
      </c>
      <c r="BH83" s="269" t="str">
        <f t="shared" si="264"/>
        <v/>
      </c>
      <c r="BI83" s="269" t="str">
        <f t="shared" si="264"/>
        <v/>
      </c>
      <c r="BJ83" s="269" t="str">
        <f t="shared" si="264"/>
        <v/>
      </c>
      <c r="BK83" s="32"/>
      <c r="BL83" s="32"/>
      <c r="BM83" s="117" t="s">
        <v>42</v>
      </c>
      <c r="BS83" s="67"/>
      <c r="BT83" s="67"/>
      <c r="BU83" s="106"/>
      <c r="BV83" s="100">
        <v>19</v>
      </c>
      <c r="BW83" s="246">
        <f t="shared" si="249"/>
        <v>0</v>
      </c>
      <c r="BX83" s="247">
        <f t="shared" si="250"/>
        <v>3.1E-4</v>
      </c>
      <c r="BY83" s="245" t="str">
        <f t="shared" si="265"/>
        <v>ns</v>
      </c>
      <c r="BZ83" s="245" t="str">
        <f t="shared" si="265"/>
        <v>ns</v>
      </c>
      <c r="CA83" s="245" t="str">
        <f t="shared" si="265"/>
        <v>ns</v>
      </c>
      <c r="CB83" s="245" t="str">
        <f t="shared" si="265"/>
        <v>ns</v>
      </c>
      <c r="CC83" s="245" t="str">
        <f t="shared" si="265"/>
        <v>ns</v>
      </c>
      <c r="CD83" s="245" t="str">
        <f t="shared" si="265"/>
        <v>ns</v>
      </c>
      <c r="CE83" s="245" t="str">
        <f t="shared" si="265"/>
        <v>ns</v>
      </c>
      <c r="CF83" s="245" t="str">
        <f t="shared" si="265"/>
        <v>ns</v>
      </c>
      <c r="CG83" s="245" t="str">
        <f t="shared" si="265"/>
        <v>ns</v>
      </c>
      <c r="CH83" s="245" t="str">
        <f t="shared" si="265"/>
        <v>ns</v>
      </c>
      <c r="CI83" s="245" t="str">
        <f t="shared" si="266"/>
        <v>ns</v>
      </c>
      <c r="CJ83" s="245" t="str">
        <f t="shared" si="266"/>
        <v>ns</v>
      </c>
      <c r="CK83" s="245" t="str">
        <f t="shared" si="266"/>
        <v>ns</v>
      </c>
      <c r="CL83" s="245" t="str">
        <f t="shared" si="266"/>
        <v>ns</v>
      </c>
      <c r="CM83" s="245" t="str">
        <f t="shared" si="266"/>
        <v>ns</v>
      </c>
      <c r="CN83" s="245" t="str">
        <f t="shared" si="266"/>
        <v>ns</v>
      </c>
      <c r="CO83" s="245" t="str">
        <f t="shared" si="266"/>
        <v>ns</v>
      </c>
      <c r="CP83" s="245" t="str">
        <f t="shared" si="266"/>
        <v>ns</v>
      </c>
      <c r="CQ83" s="245" t="str">
        <f t="shared" si="266"/>
        <v>ns</v>
      </c>
      <c r="CR83" s="245" t="str">
        <f t="shared" si="266"/>
        <v/>
      </c>
      <c r="CS83" s="245" t="str">
        <f t="shared" si="267"/>
        <v/>
      </c>
      <c r="CT83" s="245" t="str">
        <f t="shared" si="267"/>
        <v/>
      </c>
      <c r="CU83" s="245" t="str">
        <f t="shared" si="267"/>
        <v/>
      </c>
      <c r="CV83" s="245" t="str">
        <f t="shared" si="267"/>
        <v/>
      </c>
      <c r="CW83" s="245" t="str">
        <f t="shared" si="267"/>
        <v/>
      </c>
      <c r="CX83" s="245" t="str">
        <f t="shared" si="267"/>
        <v/>
      </c>
      <c r="CY83" s="245" t="str">
        <f t="shared" si="267"/>
        <v/>
      </c>
      <c r="CZ83" s="245" t="str">
        <f t="shared" si="267"/>
        <v/>
      </c>
      <c r="DA83" s="245" t="str">
        <f t="shared" si="267"/>
        <v/>
      </c>
      <c r="DB83" s="245" t="str">
        <f t="shared" si="267"/>
        <v/>
      </c>
      <c r="DC83" s="245" t="str">
        <f t="shared" si="268"/>
        <v/>
      </c>
      <c r="DD83" s="245" t="str">
        <f t="shared" si="268"/>
        <v/>
      </c>
      <c r="DE83" s="245" t="str">
        <f t="shared" si="268"/>
        <v/>
      </c>
      <c r="DF83" s="245" t="str">
        <f t="shared" si="268"/>
        <v/>
      </c>
      <c r="DG83" s="245" t="str">
        <f t="shared" si="268"/>
        <v/>
      </c>
      <c r="DH83" s="245" t="str">
        <f t="shared" si="268"/>
        <v/>
      </c>
      <c r="DI83" s="245" t="str">
        <f t="shared" si="268"/>
        <v/>
      </c>
      <c r="DJ83" s="245" t="str">
        <f t="shared" si="268"/>
        <v/>
      </c>
      <c r="DK83" s="245" t="str">
        <f t="shared" si="268"/>
        <v/>
      </c>
      <c r="DL83" s="245" t="str">
        <f t="shared" si="268"/>
        <v/>
      </c>
      <c r="DM83" s="245" t="str">
        <f t="shared" si="269"/>
        <v/>
      </c>
      <c r="DN83" s="245" t="str">
        <f t="shared" si="269"/>
        <v/>
      </c>
      <c r="DO83" s="245" t="str">
        <f t="shared" si="269"/>
        <v/>
      </c>
      <c r="DP83" s="245" t="str">
        <f t="shared" si="269"/>
        <v/>
      </c>
      <c r="DQ83" s="245" t="str">
        <f t="shared" si="269"/>
        <v/>
      </c>
      <c r="DR83" s="245" t="str">
        <f t="shared" si="269"/>
        <v/>
      </c>
      <c r="DS83" s="245" t="str">
        <f t="shared" si="269"/>
        <v/>
      </c>
      <c r="DT83" s="245" t="str">
        <f t="shared" si="269"/>
        <v/>
      </c>
      <c r="DU83" s="245" t="str">
        <f t="shared" si="269"/>
        <v/>
      </c>
      <c r="DV83" s="245" t="str">
        <f t="shared" si="269"/>
        <v/>
      </c>
      <c r="DW83" s="204"/>
      <c r="DX83" s="204"/>
      <c r="DY83" s="32"/>
      <c r="DZ83" s="228">
        <f t="shared" si="256"/>
        <v>20</v>
      </c>
      <c r="EA83" s="231">
        <f t="shared" si="234"/>
        <v>0</v>
      </c>
      <c r="EB83" s="232">
        <f t="shared" si="235"/>
        <v>0</v>
      </c>
      <c r="EC83" s="232">
        <f t="shared" si="235"/>
        <v>0</v>
      </c>
      <c r="ED83" s="232">
        <f t="shared" si="235"/>
        <v>0</v>
      </c>
      <c r="EE83" s="232">
        <f t="shared" si="235"/>
        <v>0</v>
      </c>
      <c r="EF83" s="232">
        <f t="shared" si="236"/>
        <v>0</v>
      </c>
      <c r="EG83" s="232">
        <f t="shared" si="237"/>
        <v>0</v>
      </c>
      <c r="EH83" s="228"/>
      <c r="EI83" s="228" t="s">
        <v>100</v>
      </c>
      <c r="EJ83" s="227" t="str">
        <f>IF(EF114=0,"sd",EJ74/EJ77)</f>
        <v>sd</v>
      </c>
      <c r="EK83" s="230"/>
      <c r="EL83" s="228">
        <f t="shared" si="257"/>
        <v>20</v>
      </c>
      <c r="EM83" s="231">
        <f t="shared" si="238"/>
        <v>0</v>
      </c>
      <c r="EN83" s="232">
        <f>IFERROR(INDEX(RTO2CF,$EL83,'ANVA-MDS'!EB$7),0)</f>
        <v>0</v>
      </c>
      <c r="EO83" s="232">
        <f>IFERROR(INDEX(RTO2CF,$EL83,'ANVA-MDS'!EC$7),0)</f>
        <v>0</v>
      </c>
      <c r="EP83" s="232">
        <f>IFERROR(INDEX(RTO2CF,$EL83,'ANVA-MDS'!ED$7),0)</f>
        <v>0</v>
      </c>
      <c r="EQ83" s="232">
        <f>IFERROR(INDEX(RTO2CF,$EL83,'ANVA-MDS'!EE$7),0)</f>
        <v>0</v>
      </c>
      <c r="ER83" s="232">
        <f t="shared" si="239"/>
        <v>0</v>
      </c>
      <c r="ES83" s="232">
        <f t="shared" si="240"/>
        <v>0</v>
      </c>
      <c r="ET83" s="228"/>
      <c r="EU83" s="228" t="s">
        <v>100</v>
      </c>
      <c r="EV83" s="227" t="str">
        <f>IF(ER114=0,"sd",EV74/EV77)</f>
        <v>sd</v>
      </c>
      <c r="EW83" s="230"/>
      <c r="EX83" s="232">
        <f t="shared" si="241"/>
        <v>0</v>
      </c>
      <c r="EY83" s="230" t="s">
        <v>211</v>
      </c>
      <c r="EZ83" s="271">
        <f>IF(EF114=0,0,IF(ER114=0,0,1))</f>
        <v>0</v>
      </c>
    </row>
    <row r="84" spans="1:156" ht="12.75" customHeight="1" x14ac:dyDescent="0.25">
      <c r="A84" s="117"/>
      <c r="B84" s="208" t="str">
        <f>'ANVA-MDS'!EJ82</f>
        <v>sd</v>
      </c>
      <c r="J84" s="100">
        <v>20</v>
      </c>
      <c r="K84" s="246">
        <f t="shared" si="242"/>
        <v>0</v>
      </c>
      <c r="L84" s="247">
        <f t="shared" si="243"/>
        <v>3.0000000000000003E-4</v>
      </c>
      <c r="M84" s="269" t="str">
        <f t="shared" si="260"/>
        <v>ns</v>
      </c>
      <c r="N84" s="269" t="str">
        <f t="shared" si="260"/>
        <v>ns</v>
      </c>
      <c r="O84" s="269" t="str">
        <f t="shared" si="260"/>
        <v>ns</v>
      </c>
      <c r="P84" s="269" t="str">
        <f t="shared" si="260"/>
        <v>ns</v>
      </c>
      <c r="Q84" s="269" t="str">
        <f t="shared" si="260"/>
        <v>ns</v>
      </c>
      <c r="R84" s="269" t="str">
        <f t="shared" si="260"/>
        <v>ns</v>
      </c>
      <c r="S84" s="269" t="str">
        <f t="shared" si="260"/>
        <v>ns</v>
      </c>
      <c r="T84" s="269" t="str">
        <f t="shared" si="260"/>
        <v>ns</v>
      </c>
      <c r="U84" s="269" t="str">
        <f t="shared" si="260"/>
        <v>ns</v>
      </c>
      <c r="V84" s="269" t="str">
        <f t="shared" si="260"/>
        <v>ns</v>
      </c>
      <c r="W84" s="269" t="str">
        <f t="shared" si="261"/>
        <v>ns</v>
      </c>
      <c r="X84" s="269" t="str">
        <f t="shared" si="261"/>
        <v>ns</v>
      </c>
      <c r="Y84" s="269" t="str">
        <f t="shared" si="261"/>
        <v>ns</v>
      </c>
      <c r="Z84" s="269" t="str">
        <f t="shared" si="261"/>
        <v>ns</v>
      </c>
      <c r="AA84" s="269" t="str">
        <f t="shared" si="261"/>
        <v>ns</v>
      </c>
      <c r="AB84" s="269" t="str">
        <f t="shared" si="261"/>
        <v>ns</v>
      </c>
      <c r="AC84" s="269" t="str">
        <f t="shared" si="261"/>
        <v>ns</v>
      </c>
      <c r="AD84" s="269" t="str">
        <f t="shared" si="261"/>
        <v>ns</v>
      </c>
      <c r="AE84" s="269" t="str">
        <f t="shared" si="261"/>
        <v>ns</v>
      </c>
      <c r="AF84" s="269" t="str">
        <f t="shared" si="261"/>
        <v>ns</v>
      </c>
      <c r="AG84" s="269" t="str">
        <f t="shared" si="262"/>
        <v/>
      </c>
      <c r="AH84" s="269" t="str">
        <f t="shared" si="262"/>
        <v/>
      </c>
      <c r="AI84" s="269" t="str">
        <f t="shared" si="262"/>
        <v/>
      </c>
      <c r="AJ84" s="269" t="str">
        <f t="shared" si="262"/>
        <v/>
      </c>
      <c r="AK84" s="269" t="str">
        <f t="shared" si="262"/>
        <v/>
      </c>
      <c r="AL84" s="269" t="str">
        <f t="shared" si="262"/>
        <v/>
      </c>
      <c r="AM84" s="269" t="str">
        <f t="shared" si="262"/>
        <v/>
      </c>
      <c r="AN84" s="269" t="str">
        <f t="shared" si="262"/>
        <v/>
      </c>
      <c r="AO84" s="269" t="str">
        <f t="shared" si="262"/>
        <v/>
      </c>
      <c r="AP84" s="269" t="str">
        <f t="shared" si="262"/>
        <v/>
      </c>
      <c r="AQ84" s="269" t="str">
        <f t="shared" si="263"/>
        <v/>
      </c>
      <c r="AR84" s="269" t="str">
        <f t="shared" si="263"/>
        <v/>
      </c>
      <c r="AS84" s="269" t="str">
        <f t="shared" si="263"/>
        <v/>
      </c>
      <c r="AT84" s="269" t="str">
        <f t="shared" si="263"/>
        <v/>
      </c>
      <c r="AU84" s="269" t="str">
        <f t="shared" si="263"/>
        <v/>
      </c>
      <c r="AV84" s="269" t="str">
        <f t="shared" si="263"/>
        <v/>
      </c>
      <c r="AW84" s="269" t="str">
        <f t="shared" si="263"/>
        <v/>
      </c>
      <c r="AX84" s="269" t="str">
        <f t="shared" si="263"/>
        <v/>
      </c>
      <c r="AY84" s="269" t="str">
        <f t="shared" si="263"/>
        <v/>
      </c>
      <c r="AZ84" s="269" t="str">
        <f t="shared" si="263"/>
        <v/>
      </c>
      <c r="BA84" s="269" t="str">
        <f t="shared" si="264"/>
        <v/>
      </c>
      <c r="BB84" s="269" t="str">
        <f t="shared" si="264"/>
        <v/>
      </c>
      <c r="BC84" s="269" t="str">
        <f t="shared" si="264"/>
        <v/>
      </c>
      <c r="BD84" s="269" t="str">
        <f t="shared" si="264"/>
        <v/>
      </c>
      <c r="BE84" s="269" t="str">
        <f t="shared" si="264"/>
        <v/>
      </c>
      <c r="BF84" s="269" t="str">
        <f t="shared" si="264"/>
        <v/>
      </c>
      <c r="BG84" s="269" t="str">
        <f t="shared" si="264"/>
        <v/>
      </c>
      <c r="BH84" s="269" t="str">
        <f t="shared" si="264"/>
        <v/>
      </c>
      <c r="BI84" s="269" t="str">
        <f t="shared" si="264"/>
        <v/>
      </c>
      <c r="BJ84" s="269" t="str">
        <f t="shared" si="264"/>
        <v/>
      </c>
      <c r="BK84" s="32"/>
      <c r="BL84" s="32"/>
      <c r="BM84" s="117"/>
      <c r="BN84" s="208" t="str">
        <f>'ANVA-MDS'!EV82</f>
        <v>sd</v>
      </c>
      <c r="BS84" s="67"/>
      <c r="BT84" s="67"/>
      <c r="BU84" s="106"/>
      <c r="BV84" s="100">
        <v>20</v>
      </c>
      <c r="BW84" s="246">
        <f t="shared" si="249"/>
        <v>0</v>
      </c>
      <c r="BX84" s="247">
        <f t="shared" si="250"/>
        <v>3.0000000000000003E-4</v>
      </c>
      <c r="BY84" s="245" t="str">
        <f t="shared" si="265"/>
        <v>ns</v>
      </c>
      <c r="BZ84" s="245" t="str">
        <f t="shared" si="265"/>
        <v>ns</v>
      </c>
      <c r="CA84" s="245" t="str">
        <f t="shared" si="265"/>
        <v>ns</v>
      </c>
      <c r="CB84" s="245" t="str">
        <f t="shared" si="265"/>
        <v>ns</v>
      </c>
      <c r="CC84" s="245" t="str">
        <f t="shared" si="265"/>
        <v>ns</v>
      </c>
      <c r="CD84" s="245" t="str">
        <f t="shared" si="265"/>
        <v>ns</v>
      </c>
      <c r="CE84" s="245" t="str">
        <f t="shared" si="265"/>
        <v>ns</v>
      </c>
      <c r="CF84" s="245" t="str">
        <f t="shared" si="265"/>
        <v>ns</v>
      </c>
      <c r="CG84" s="245" t="str">
        <f t="shared" si="265"/>
        <v>ns</v>
      </c>
      <c r="CH84" s="245" t="str">
        <f t="shared" si="265"/>
        <v>ns</v>
      </c>
      <c r="CI84" s="245" t="str">
        <f t="shared" si="266"/>
        <v>ns</v>
      </c>
      <c r="CJ84" s="245" t="str">
        <f t="shared" si="266"/>
        <v>ns</v>
      </c>
      <c r="CK84" s="245" t="str">
        <f t="shared" si="266"/>
        <v>ns</v>
      </c>
      <c r="CL84" s="245" t="str">
        <f t="shared" si="266"/>
        <v>ns</v>
      </c>
      <c r="CM84" s="245" t="str">
        <f t="shared" si="266"/>
        <v>ns</v>
      </c>
      <c r="CN84" s="245" t="str">
        <f t="shared" si="266"/>
        <v>ns</v>
      </c>
      <c r="CO84" s="245" t="str">
        <f t="shared" si="266"/>
        <v>ns</v>
      </c>
      <c r="CP84" s="245" t="str">
        <f t="shared" si="266"/>
        <v>ns</v>
      </c>
      <c r="CQ84" s="245" t="str">
        <f t="shared" si="266"/>
        <v>ns</v>
      </c>
      <c r="CR84" s="245" t="str">
        <f t="shared" si="266"/>
        <v>ns</v>
      </c>
      <c r="CS84" s="245" t="str">
        <f t="shared" si="267"/>
        <v/>
      </c>
      <c r="CT84" s="245" t="str">
        <f t="shared" si="267"/>
        <v/>
      </c>
      <c r="CU84" s="245" t="str">
        <f t="shared" si="267"/>
        <v/>
      </c>
      <c r="CV84" s="245" t="str">
        <f t="shared" si="267"/>
        <v/>
      </c>
      <c r="CW84" s="245" t="str">
        <f t="shared" si="267"/>
        <v/>
      </c>
      <c r="CX84" s="245" t="str">
        <f t="shared" si="267"/>
        <v/>
      </c>
      <c r="CY84" s="245" t="str">
        <f t="shared" si="267"/>
        <v/>
      </c>
      <c r="CZ84" s="245" t="str">
        <f t="shared" si="267"/>
        <v/>
      </c>
      <c r="DA84" s="245" t="str">
        <f t="shared" si="267"/>
        <v/>
      </c>
      <c r="DB84" s="245" t="str">
        <f t="shared" si="267"/>
        <v/>
      </c>
      <c r="DC84" s="245" t="str">
        <f t="shared" si="268"/>
        <v/>
      </c>
      <c r="DD84" s="245" t="str">
        <f t="shared" si="268"/>
        <v/>
      </c>
      <c r="DE84" s="245" t="str">
        <f t="shared" si="268"/>
        <v/>
      </c>
      <c r="DF84" s="245" t="str">
        <f t="shared" si="268"/>
        <v/>
      </c>
      <c r="DG84" s="245" t="str">
        <f t="shared" si="268"/>
        <v/>
      </c>
      <c r="DH84" s="245" t="str">
        <f t="shared" si="268"/>
        <v/>
      </c>
      <c r="DI84" s="245" t="str">
        <f t="shared" si="268"/>
        <v/>
      </c>
      <c r="DJ84" s="245" t="str">
        <f t="shared" si="268"/>
        <v/>
      </c>
      <c r="DK84" s="245" t="str">
        <f t="shared" si="268"/>
        <v/>
      </c>
      <c r="DL84" s="245" t="str">
        <f t="shared" si="268"/>
        <v/>
      </c>
      <c r="DM84" s="245" t="str">
        <f t="shared" si="269"/>
        <v/>
      </c>
      <c r="DN84" s="245" t="str">
        <f t="shared" si="269"/>
        <v/>
      </c>
      <c r="DO84" s="245" t="str">
        <f t="shared" si="269"/>
        <v/>
      </c>
      <c r="DP84" s="245" t="str">
        <f t="shared" si="269"/>
        <v/>
      </c>
      <c r="DQ84" s="245" t="str">
        <f t="shared" si="269"/>
        <v/>
      </c>
      <c r="DR84" s="245" t="str">
        <f t="shared" si="269"/>
        <v/>
      </c>
      <c r="DS84" s="245" t="str">
        <f t="shared" si="269"/>
        <v/>
      </c>
      <c r="DT84" s="245" t="str">
        <f t="shared" si="269"/>
        <v/>
      </c>
      <c r="DU84" s="245" t="str">
        <f t="shared" si="269"/>
        <v/>
      </c>
      <c r="DV84" s="245" t="str">
        <f t="shared" si="269"/>
        <v/>
      </c>
      <c r="DW84" s="204"/>
      <c r="DX84" s="204"/>
      <c r="DY84" s="32"/>
      <c r="DZ84" s="228">
        <f t="shared" si="256"/>
        <v>21</v>
      </c>
      <c r="EA84" s="231">
        <f t="shared" si="234"/>
        <v>0</v>
      </c>
      <c r="EB84" s="232">
        <f t="shared" ref="EB84:EE103" si="270">IFERROR(INDEX(RTO2SF,$DZ84,EB$7),0)</f>
        <v>0</v>
      </c>
      <c r="EC84" s="232">
        <f t="shared" si="270"/>
        <v>0</v>
      </c>
      <c r="ED84" s="232">
        <f t="shared" si="270"/>
        <v>0</v>
      </c>
      <c r="EE84" s="232">
        <f t="shared" si="270"/>
        <v>0</v>
      </c>
      <c r="EF84" s="232">
        <f t="shared" si="236"/>
        <v>0</v>
      </c>
      <c r="EG84" s="232">
        <f t="shared" si="237"/>
        <v>0</v>
      </c>
      <c r="EH84" s="228"/>
      <c r="EI84" s="230"/>
      <c r="EJ84" s="230"/>
      <c r="EK84" s="230"/>
      <c r="EL84" s="228">
        <f t="shared" si="257"/>
        <v>21</v>
      </c>
      <c r="EM84" s="231">
        <f t="shared" si="238"/>
        <v>0</v>
      </c>
      <c r="EN84" s="232">
        <f>IFERROR(INDEX(RTO2CF,$EL84,'ANVA-MDS'!EB$7),0)</f>
        <v>0</v>
      </c>
      <c r="EO84" s="232">
        <f>IFERROR(INDEX(RTO2CF,$EL84,'ANVA-MDS'!EC$7),0)</f>
        <v>0</v>
      </c>
      <c r="EP84" s="232">
        <f>IFERROR(INDEX(RTO2CF,$EL84,'ANVA-MDS'!ED$7),0)</f>
        <v>0</v>
      </c>
      <c r="EQ84" s="232">
        <f>IFERROR(INDEX(RTO2CF,$EL84,'ANVA-MDS'!EE$7),0)</f>
        <v>0</v>
      </c>
      <c r="ER84" s="232">
        <f t="shared" si="239"/>
        <v>0</v>
      </c>
      <c r="ES84" s="232">
        <f t="shared" si="240"/>
        <v>0</v>
      </c>
      <c r="ET84" s="228"/>
      <c r="EU84" s="230"/>
      <c r="EV84" s="230"/>
      <c r="EW84" s="230"/>
      <c r="EX84" s="232">
        <f t="shared" si="241"/>
        <v>0</v>
      </c>
    </row>
    <row r="85" spans="1:156" ht="12.75" customHeight="1" x14ac:dyDescent="0.25">
      <c r="A85" s="117" t="s">
        <v>142</v>
      </c>
      <c r="J85" s="100">
        <v>21</v>
      </c>
      <c r="K85" s="246">
        <f t="shared" si="242"/>
        <v>0</v>
      </c>
      <c r="L85" s="247">
        <f t="shared" si="243"/>
        <v>2.9E-4</v>
      </c>
      <c r="M85" s="269" t="str">
        <f t="shared" ref="M85:V94" si="271">IF(M$8&gt;$J85,"",IF($F$69&gt;$G$69,"ns",IF(ABS($L85-INDEX(RTO2SF_ORD,M$8,2))&gt;$B$84,"s","ns")))</f>
        <v>ns</v>
      </c>
      <c r="N85" s="269" t="str">
        <f t="shared" si="271"/>
        <v>ns</v>
      </c>
      <c r="O85" s="269" t="str">
        <f t="shared" si="271"/>
        <v>ns</v>
      </c>
      <c r="P85" s="269" t="str">
        <f t="shared" si="271"/>
        <v>ns</v>
      </c>
      <c r="Q85" s="269" t="str">
        <f t="shared" si="271"/>
        <v>ns</v>
      </c>
      <c r="R85" s="269" t="str">
        <f t="shared" si="271"/>
        <v>ns</v>
      </c>
      <c r="S85" s="269" t="str">
        <f t="shared" si="271"/>
        <v>ns</v>
      </c>
      <c r="T85" s="269" t="str">
        <f t="shared" si="271"/>
        <v>ns</v>
      </c>
      <c r="U85" s="269" t="str">
        <f t="shared" si="271"/>
        <v>ns</v>
      </c>
      <c r="V85" s="269" t="str">
        <f t="shared" si="271"/>
        <v>ns</v>
      </c>
      <c r="W85" s="269" t="str">
        <f t="shared" ref="W85:AF94" si="272">IF(W$8&gt;$J85,"",IF($F$69&gt;$G$69,"ns",IF(ABS($L85-INDEX(RTO2SF_ORD,W$8,2))&gt;$B$84,"s","ns")))</f>
        <v>ns</v>
      </c>
      <c r="X85" s="269" t="str">
        <f t="shared" si="272"/>
        <v>ns</v>
      </c>
      <c r="Y85" s="269" t="str">
        <f t="shared" si="272"/>
        <v>ns</v>
      </c>
      <c r="Z85" s="269" t="str">
        <f t="shared" si="272"/>
        <v>ns</v>
      </c>
      <c r="AA85" s="269" t="str">
        <f t="shared" si="272"/>
        <v>ns</v>
      </c>
      <c r="AB85" s="269" t="str">
        <f t="shared" si="272"/>
        <v>ns</v>
      </c>
      <c r="AC85" s="269" t="str">
        <f t="shared" si="272"/>
        <v>ns</v>
      </c>
      <c r="AD85" s="269" t="str">
        <f t="shared" si="272"/>
        <v>ns</v>
      </c>
      <c r="AE85" s="269" t="str">
        <f t="shared" si="272"/>
        <v>ns</v>
      </c>
      <c r="AF85" s="269" t="str">
        <f t="shared" si="272"/>
        <v>ns</v>
      </c>
      <c r="AG85" s="269" t="str">
        <f t="shared" ref="AG85:AP94" si="273">IF(AG$8&gt;$J85,"",IF($F$69&gt;$G$69,"ns",IF(ABS($L85-INDEX(RTO2SF_ORD,AG$8,2))&gt;$B$84,"s","ns")))</f>
        <v>ns</v>
      </c>
      <c r="AH85" s="269" t="str">
        <f t="shared" si="273"/>
        <v/>
      </c>
      <c r="AI85" s="269" t="str">
        <f t="shared" si="273"/>
        <v/>
      </c>
      <c r="AJ85" s="269" t="str">
        <f t="shared" si="273"/>
        <v/>
      </c>
      <c r="AK85" s="269" t="str">
        <f t="shared" si="273"/>
        <v/>
      </c>
      <c r="AL85" s="269" t="str">
        <f t="shared" si="273"/>
        <v/>
      </c>
      <c r="AM85" s="269" t="str">
        <f t="shared" si="273"/>
        <v/>
      </c>
      <c r="AN85" s="269" t="str">
        <f t="shared" si="273"/>
        <v/>
      </c>
      <c r="AO85" s="269" t="str">
        <f t="shared" si="273"/>
        <v/>
      </c>
      <c r="AP85" s="269" t="str">
        <f t="shared" si="273"/>
        <v/>
      </c>
      <c r="AQ85" s="269" t="str">
        <f t="shared" ref="AQ85:AZ94" si="274">IF(AQ$8&gt;$J85,"",IF($F$69&gt;$G$69,"ns",IF(ABS($L85-INDEX(RTO2SF_ORD,AQ$8,2))&gt;$B$84,"s","ns")))</f>
        <v/>
      </c>
      <c r="AR85" s="269" t="str">
        <f t="shared" si="274"/>
        <v/>
      </c>
      <c r="AS85" s="269" t="str">
        <f t="shared" si="274"/>
        <v/>
      </c>
      <c r="AT85" s="269" t="str">
        <f t="shared" si="274"/>
        <v/>
      </c>
      <c r="AU85" s="269" t="str">
        <f t="shared" si="274"/>
        <v/>
      </c>
      <c r="AV85" s="269" t="str">
        <f t="shared" si="274"/>
        <v/>
      </c>
      <c r="AW85" s="269" t="str">
        <f t="shared" si="274"/>
        <v/>
      </c>
      <c r="AX85" s="269" t="str">
        <f t="shared" si="274"/>
        <v/>
      </c>
      <c r="AY85" s="269" t="str">
        <f t="shared" si="274"/>
        <v/>
      </c>
      <c r="AZ85" s="269" t="str">
        <f t="shared" si="274"/>
        <v/>
      </c>
      <c r="BA85" s="269" t="str">
        <f t="shared" ref="BA85:BJ94" si="275">IF(BA$8&gt;$J85,"",IF($F$69&gt;$G$69,"ns",IF(ABS($L85-INDEX(RTO2SF_ORD,BA$8,2))&gt;$B$84,"s","ns")))</f>
        <v/>
      </c>
      <c r="BB85" s="269" t="str">
        <f t="shared" si="275"/>
        <v/>
      </c>
      <c r="BC85" s="269" t="str">
        <f t="shared" si="275"/>
        <v/>
      </c>
      <c r="BD85" s="269" t="str">
        <f t="shared" si="275"/>
        <v/>
      </c>
      <c r="BE85" s="269" t="str">
        <f t="shared" si="275"/>
        <v/>
      </c>
      <c r="BF85" s="269" t="str">
        <f t="shared" si="275"/>
        <v/>
      </c>
      <c r="BG85" s="269" t="str">
        <f t="shared" si="275"/>
        <v/>
      </c>
      <c r="BH85" s="269" t="str">
        <f t="shared" si="275"/>
        <v/>
      </c>
      <c r="BI85" s="269" t="str">
        <f t="shared" si="275"/>
        <v/>
      </c>
      <c r="BJ85" s="269" t="str">
        <f t="shared" si="275"/>
        <v/>
      </c>
      <c r="BK85" s="32"/>
      <c r="BL85" s="32"/>
      <c r="BM85" s="117" t="s">
        <v>142</v>
      </c>
      <c r="BS85" s="67"/>
      <c r="BT85" s="67"/>
      <c r="BU85" s="106"/>
      <c r="BV85" s="100">
        <v>21</v>
      </c>
      <c r="BW85" s="246">
        <f t="shared" si="249"/>
        <v>0</v>
      </c>
      <c r="BX85" s="247">
        <f t="shared" si="250"/>
        <v>2.9E-4</v>
      </c>
      <c r="BY85" s="245" t="str">
        <f t="shared" ref="BY85:CH94" si="276">IF(BY$8&gt;$BV85,"",IF($BR$69&gt;$BS$69,"ns",IF(ABS($BX85-INDEX(RTO2CF_ORD,BY$8,2))&gt;$BN$84,"s","ns")))</f>
        <v>ns</v>
      </c>
      <c r="BZ85" s="245" t="str">
        <f t="shared" si="276"/>
        <v>ns</v>
      </c>
      <c r="CA85" s="245" t="str">
        <f t="shared" si="276"/>
        <v>ns</v>
      </c>
      <c r="CB85" s="245" t="str">
        <f t="shared" si="276"/>
        <v>ns</v>
      </c>
      <c r="CC85" s="245" t="str">
        <f t="shared" si="276"/>
        <v>ns</v>
      </c>
      <c r="CD85" s="245" t="str">
        <f t="shared" si="276"/>
        <v>ns</v>
      </c>
      <c r="CE85" s="245" t="str">
        <f t="shared" si="276"/>
        <v>ns</v>
      </c>
      <c r="CF85" s="245" t="str">
        <f t="shared" si="276"/>
        <v>ns</v>
      </c>
      <c r="CG85" s="245" t="str">
        <f t="shared" si="276"/>
        <v>ns</v>
      </c>
      <c r="CH85" s="245" t="str">
        <f t="shared" si="276"/>
        <v>ns</v>
      </c>
      <c r="CI85" s="245" t="str">
        <f t="shared" ref="CI85:CR94" si="277">IF(CI$8&gt;$BV85,"",IF($BR$69&gt;$BS$69,"ns",IF(ABS($BX85-INDEX(RTO2CF_ORD,CI$8,2))&gt;$BN$84,"s","ns")))</f>
        <v>ns</v>
      </c>
      <c r="CJ85" s="245" t="str">
        <f t="shared" si="277"/>
        <v>ns</v>
      </c>
      <c r="CK85" s="245" t="str">
        <f t="shared" si="277"/>
        <v>ns</v>
      </c>
      <c r="CL85" s="245" t="str">
        <f t="shared" si="277"/>
        <v>ns</v>
      </c>
      <c r="CM85" s="245" t="str">
        <f t="shared" si="277"/>
        <v>ns</v>
      </c>
      <c r="CN85" s="245" t="str">
        <f t="shared" si="277"/>
        <v>ns</v>
      </c>
      <c r="CO85" s="245" t="str">
        <f t="shared" si="277"/>
        <v>ns</v>
      </c>
      <c r="CP85" s="245" t="str">
        <f t="shared" si="277"/>
        <v>ns</v>
      </c>
      <c r="CQ85" s="245" t="str">
        <f t="shared" si="277"/>
        <v>ns</v>
      </c>
      <c r="CR85" s="245" t="str">
        <f t="shared" si="277"/>
        <v>ns</v>
      </c>
      <c r="CS85" s="245" t="str">
        <f t="shared" ref="CS85:DB94" si="278">IF(CS$8&gt;$BV85,"",IF($BR$69&gt;$BS$69,"ns",IF(ABS($BX85-INDEX(RTO2CF_ORD,CS$8,2))&gt;$BN$84,"s","ns")))</f>
        <v>ns</v>
      </c>
      <c r="CT85" s="245" t="str">
        <f t="shared" si="278"/>
        <v/>
      </c>
      <c r="CU85" s="245" t="str">
        <f t="shared" si="278"/>
        <v/>
      </c>
      <c r="CV85" s="245" t="str">
        <f t="shared" si="278"/>
        <v/>
      </c>
      <c r="CW85" s="245" t="str">
        <f t="shared" si="278"/>
        <v/>
      </c>
      <c r="CX85" s="245" t="str">
        <f t="shared" si="278"/>
        <v/>
      </c>
      <c r="CY85" s="245" t="str">
        <f t="shared" si="278"/>
        <v/>
      </c>
      <c r="CZ85" s="245" t="str">
        <f t="shared" si="278"/>
        <v/>
      </c>
      <c r="DA85" s="245" t="str">
        <f t="shared" si="278"/>
        <v/>
      </c>
      <c r="DB85" s="245" t="str">
        <f t="shared" si="278"/>
        <v/>
      </c>
      <c r="DC85" s="245" t="str">
        <f t="shared" ref="DC85:DL94" si="279">IF(DC$8&gt;$BV85,"",IF($BR$69&gt;$BS$69,"ns",IF(ABS($BX85-INDEX(RTO2CF_ORD,DC$8,2))&gt;$BN$84,"s","ns")))</f>
        <v/>
      </c>
      <c r="DD85" s="245" t="str">
        <f t="shared" si="279"/>
        <v/>
      </c>
      <c r="DE85" s="245" t="str">
        <f t="shared" si="279"/>
        <v/>
      </c>
      <c r="DF85" s="245" t="str">
        <f t="shared" si="279"/>
        <v/>
      </c>
      <c r="DG85" s="245" t="str">
        <f t="shared" si="279"/>
        <v/>
      </c>
      <c r="DH85" s="245" t="str">
        <f t="shared" si="279"/>
        <v/>
      </c>
      <c r="DI85" s="245" t="str">
        <f t="shared" si="279"/>
        <v/>
      </c>
      <c r="DJ85" s="245" t="str">
        <f t="shared" si="279"/>
        <v/>
      </c>
      <c r="DK85" s="245" t="str">
        <f t="shared" si="279"/>
        <v/>
      </c>
      <c r="DL85" s="245" t="str">
        <f t="shared" si="279"/>
        <v/>
      </c>
      <c r="DM85" s="245" t="str">
        <f t="shared" ref="DM85:DV94" si="280">IF(DM$8&gt;$BV85,"",IF($BR$69&gt;$BS$69,"ns",IF(ABS($BX85-INDEX(RTO2CF_ORD,DM$8,2))&gt;$BN$84,"s","ns")))</f>
        <v/>
      </c>
      <c r="DN85" s="245" t="str">
        <f t="shared" si="280"/>
        <v/>
      </c>
      <c r="DO85" s="245" t="str">
        <f t="shared" si="280"/>
        <v/>
      </c>
      <c r="DP85" s="245" t="str">
        <f t="shared" si="280"/>
        <v/>
      </c>
      <c r="DQ85" s="245" t="str">
        <f t="shared" si="280"/>
        <v/>
      </c>
      <c r="DR85" s="245" t="str">
        <f t="shared" si="280"/>
        <v/>
      </c>
      <c r="DS85" s="245" t="str">
        <f t="shared" si="280"/>
        <v/>
      </c>
      <c r="DT85" s="245" t="str">
        <f t="shared" si="280"/>
        <v/>
      </c>
      <c r="DU85" s="245" t="str">
        <f t="shared" si="280"/>
        <v/>
      </c>
      <c r="DV85" s="245" t="str">
        <f t="shared" si="280"/>
        <v/>
      </c>
      <c r="DW85" s="204"/>
      <c r="DX85" s="204"/>
      <c r="DY85" s="32"/>
      <c r="DZ85" s="228">
        <f t="shared" si="256"/>
        <v>22</v>
      </c>
      <c r="EA85" s="231">
        <f t="shared" si="234"/>
        <v>0</v>
      </c>
      <c r="EB85" s="232">
        <f t="shared" si="270"/>
        <v>0</v>
      </c>
      <c r="EC85" s="232">
        <f t="shared" si="270"/>
        <v>0</v>
      </c>
      <c r="ED85" s="232">
        <f t="shared" si="270"/>
        <v>0</v>
      </c>
      <c r="EE85" s="232">
        <f t="shared" si="270"/>
        <v>0</v>
      </c>
      <c r="EF85" s="232">
        <f t="shared" si="236"/>
        <v>0</v>
      </c>
      <c r="EG85" s="232">
        <f t="shared" si="237"/>
        <v>0</v>
      </c>
      <c r="EH85" s="228"/>
      <c r="EI85" s="230"/>
      <c r="EJ85" s="230"/>
      <c r="EK85" s="230"/>
      <c r="EL85" s="228">
        <f t="shared" si="257"/>
        <v>22</v>
      </c>
      <c r="EM85" s="231">
        <f t="shared" si="238"/>
        <v>0</v>
      </c>
      <c r="EN85" s="232">
        <f>IFERROR(INDEX(RTO2CF,$EL85,'ANVA-MDS'!EB$7),0)</f>
        <v>0</v>
      </c>
      <c r="EO85" s="232">
        <f>IFERROR(INDEX(RTO2CF,$EL85,'ANVA-MDS'!EC$7),0)</f>
        <v>0</v>
      </c>
      <c r="EP85" s="232">
        <f>IFERROR(INDEX(RTO2CF,$EL85,'ANVA-MDS'!ED$7),0)</f>
        <v>0</v>
      </c>
      <c r="EQ85" s="232">
        <f>IFERROR(INDEX(RTO2CF,$EL85,'ANVA-MDS'!EE$7),0)</f>
        <v>0</v>
      </c>
      <c r="ER85" s="232">
        <f t="shared" si="239"/>
        <v>0</v>
      </c>
      <c r="ES85" s="232">
        <f t="shared" si="240"/>
        <v>0</v>
      </c>
      <c r="ET85" s="228"/>
      <c r="EU85" s="230"/>
      <c r="EV85" s="230"/>
      <c r="EW85" s="230"/>
      <c r="EX85" s="232">
        <f t="shared" si="241"/>
        <v>0</v>
      </c>
    </row>
    <row r="86" spans="1:156" ht="12.75" customHeight="1" x14ac:dyDescent="0.25">
      <c r="A86" s="117" t="s">
        <v>143</v>
      </c>
      <c r="J86" s="100">
        <v>22</v>
      </c>
      <c r="K86" s="246">
        <f t="shared" si="242"/>
        <v>0</v>
      </c>
      <c r="L86" s="247">
        <f t="shared" si="243"/>
        <v>2.8000000000000003E-4</v>
      </c>
      <c r="M86" s="269" t="str">
        <f t="shared" si="271"/>
        <v>ns</v>
      </c>
      <c r="N86" s="269" t="str">
        <f t="shared" si="271"/>
        <v>ns</v>
      </c>
      <c r="O86" s="269" t="str">
        <f t="shared" si="271"/>
        <v>ns</v>
      </c>
      <c r="P86" s="269" t="str">
        <f t="shared" si="271"/>
        <v>ns</v>
      </c>
      <c r="Q86" s="269" t="str">
        <f t="shared" si="271"/>
        <v>ns</v>
      </c>
      <c r="R86" s="269" t="str">
        <f t="shared" si="271"/>
        <v>ns</v>
      </c>
      <c r="S86" s="269" t="str">
        <f t="shared" si="271"/>
        <v>ns</v>
      </c>
      <c r="T86" s="269" t="str">
        <f t="shared" si="271"/>
        <v>ns</v>
      </c>
      <c r="U86" s="269" t="str">
        <f t="shared" si="271"/>
        <v>ns</v>
      </c>
      <c r="V86" s="269" t="str">
        <f t="shared" si="271"/>
        <v>ns</v>
      </c>
      <c r="W86" s="269" t="str">
        <f t="shared" si="272"/>
        <v>ns</v>
      </c>
      <c r="X86" s="269" t="str">
        <f t="shared" si="272"/>
        <v>ns</v>
      </c>
      <c r="Y86" s="269" t="str">
        <f t="shared" si="272"/>
        <v>ns</v>
      </c>
      <c r="Z86" s="269" t="str">
        <f t="shared" si="272"/>
        <v>ns</v>
      </c>
      <c r="AA86" s="269" t="str">
        <f t="shared" si="272"/>
        <v>ns</v>
      </c>
      <c r="AB86" s="269" t="str">
        <f t="shared" si="272"/>
        <v>ns</v>
      </c>
      <c r="AC86" s="269" t="str">
        <f t="shared" si="272"/>
        <v>ns</v>
      </c>
      <c r="AD86" s="269" t="str">
        <f t="shared" si="272"/>
        <v>ns</v>
      </c>
      <c r="AE86" s="269" t="str">
        <f t="shared" si="272"/>
        <v>ns</v>
      </c>
      <c r="AF86" s="269" t="str">
        <f t="shared" si="272"/>
        <v>ns</v>
      </c>
      <c r="AG86" s="269" t="str">
        <f t="shared" si="273"/>
        <v>ns</v>
      </c>
      <c r="AH86" s="269" t="str">
        <f t="shared" si="273"/>
        <v>ns</v>
      </c>
      <c r="AI86" s="269" t="str">
        <f t="shared" si="273"/>
        <v/>
      </c>
      <c r="AJ86" s="269" t="str">
        <f t="shared" si="273"/>
        <v/>
      </c>
      <c r="AK86" s="269" t="str">
        <f t="shared" si="273"/>
        <v/>
      </c>
      <c r="AL86" s="269" t="str">
        <f t="shared" si="273"/>
        <v/>
      </c>
      <c r="AM86" s="269" t="str">
        <f t="shared" si="273"/>
        <v/>
      </c>
      <c r="AN86" s="269" t="str">
        <f t="shared" si="273"/>
        <v/>
      </c>
      <c r="AO86" s="269" t="str">
        <f t="shared" si="273"/>
        <v/>
      </c>
      <c r="AP86" s="269" t="str">
        <f t="shared" si="273"/>
        <v/>
      </c>
      <c r="AQ86" s="269" t="str">
        <f t="shared" si="274"/>
        <v/>
      </c>
      <c r="AR86" s="269" t="str">
        <f t="shared" si="274"/>
        <v/>
      </c>
      <c r="AS86" s="269" t="str">
        <f t="shared" si="274"/>
        <v/>
      </c>
      <c r="AT86" s="269" t="str">
        <f t="shared" si="274"/>
        <v/>
      </c>
      <c r="AU86" s="269" t="str">
        <f t="shared" si="274"/>
        <v/>
      </c>
      <c r="AV86" s="269" t="str">
        <f t="shared" si="274"/>
        <v/>
      </c>
      <c r="AW86" s="269" t="str">
        <f t="shared" si="274"/>
        <v/>
      </c>
      <c r="AX86" s="269" t="str">
        <f t="shared" si="274"/>
        <v/>
      </c>
      <c r="AY86" s="269" t="str">
        <f t="shared" si="274"/>
        <v/>
      </c>
      <c r="AZ86" s="269" t="str">
        <f t="shared" si="274"/>
        <v/>
      </c>
      <c r="BA86" s="269" t="str">
        <f t="shared" si="275"/>
        <v/>
      </c>
      <c r="BB86" s="269" t="str">
        <f t="shared" si="275"/>
        <v/>
      </c>
      <c r="BC86" s="269" t="str">
        <f t="shared" si="275"/>
        <v/>
      </c>
      <c r="BD86" s="269" t="str">
        <f t="shared" si="275"/>
        <v/>
      </c>
      <c r="BE86" s="269" t="str">
        <f t="shared" si="275"/>
        <v/>
      </c>
      <c r="BF86" s="269" t="str">
        <f t="shared" si="275"/>
        <v/>
      </c>
      <c r="BG86" s="269" t="str">
        <f t="shared" si="275"/>
        <v/>
      </c>
      <c r="BH86" s="269" t="str">
        <f t="shared" si="275"/>
        <v/>
      </c>
      <c r="BI86" s="269" t="str">
        <f t="shared" si="275"/>
        <v/>
      </c>
      <c r="BJ86" s="269" t="str">
        <f t="shared" si="275"/>
        <v/>
      </c>
      <c r="BK86" s="32"/>
      <c r="BL86" s="32"/>
      <c r="BM86" s="117" t="s">
        <v>143</v>
      </c>
      <c r="BS86" s="67"/>
      <c r="BT86" s="67"/>
      <c r="BU86" s="106"/>
      <c r="BV86" s="100">
        <v>22</v>
      </c>
      <c r="BW86" s="246">
        <f t="shared" si="249"/>
        <v>0</v>
      </c>
      <c r="BX86" s="247">
        <f t="shared" si="250"/>
        <v>2.8000000000000003E-4</v>
      </c>
      <c r="BY86" s="245" t="str">
        <f t="shared" si="276"/>
        <v>ns</v>
      </c>
      <c r="BZ86" s="245" t="str">
        <f t="shared" si="276"/>
        <v>ns</v>
      </c>
      <c r="CA86" s="245" t="str">
        <f t="shared" si="276"/>
        <v>ns</v>
      </c>
      <c r="CB86" s="245" t="str">
        <f t="shared" si="276"/>
        <v>ns</v>
      </c>
      <c r="CC86" s="245" t="str">
        <f t="shared" si="276"/>
        <v>ns</v>
      </c>
      <c r="CD86" s="245" t="str">
        <f t="shared" si="276"/>
        <v>ns</v>
      </c>
      <c r="CE86" s="245" t="str">
        <f t="shared" si="276"/>
        <v>ns</v>
      </c>
      <c r="CF86" s="245" t="str">
        <f t="shared" si="276"/>
        <v>ns</v>
      </c>
      <c r="CG86" s="245" t="str">
        <f t="shared" si="276"/>
        <v>ns</v>
      </c>
      <c r="CH86" s="245" t="str">
        <f t="shared" si="276"/>
        <v>ns</v>
      </c>
      <c r="CI86" s="245" t="str">
        <f t="shared" si="277"/>
        <v>ns</v>
      </c>
      <c r="CJ86" s="245" t="str">
        <f t="shared" si="277"/>
        <v>ns</v>
      </c>
      <c r="CK86" s="245" t="str">
        <f t="shared" si="277"/>
        <v>ns</v>
      </c>
      <c r="CL86" s="245" t="str">
        <f t="shared" si="277"/>
        <v>ns</v>
      </c>
      <c r="CM86" s="245" t="str">
        <f t="shared" si="277"/>
        <v>ns</v>
      </c>
      <c r="CN86" s="245" t="str">
        <f t="shared" si="277"/>
        <v>ns</v>
      </c>
      <c r="CO86" s="245" t="str">
        <f t="shared" si="277"/>
        <v>ns</v>
      </c>
      <c r="CP86" s="245" t="str">
        <f t="shared" si="277"/>
        <v>ns</v>
      </c>
      <c r="CQ86" s="245" t="str">
        <f t="shared" si="277"/>
        <v>ns</v>
      </c>
      <c r="CR86" s="245" t="str">
        <f t="shared" si="277"/>
        <v>ns</v>
      </c>
      <c r="CS86" s="245" t="str">
        <f t="shared" si="278"/>
        <v>ns</v>
      </c>
      <c r="CT86" s="245" t="str">
        <f t="shared" si="278"/>
        <v>ns</v>
      </c>
      <c r="CU86" s="245" t="str">
        <f t="shared" si="278"/>
        <v/>
      </c>
      <c r="CV86" s="245" t="str">
        <f t="shared" si="278"/>
        <v/>
      </c>
      <c r="CW86" s="245" t="str">
        <f t="shared" si="278"/>
        <v/>
      </c>
      <c r="CX86" s="245" t="str">
        <f t="shared" si="278"/>
        <v/>
      </c>
      <c r="CY86" s="245" t="str">
        <f t="shared" si="278"/>
        <v/>
      </c>
      <c r="CZ86" s="245" t="str">
        <f t="shared" si="278"/>
        <v/>
      </c>
      <c r="DA86" s="245" t="str">
        <f t="shared" si="278"/>
        <v/>
      </c>
      <c r="DB86" s="245" t="str">
        <f t="shared" si="278"/>
        <v/>
      </c>
      <c r="DC86" s="245" t="str">
        <f t="shared" si="279"/>
        <v/>
      </c>
      <c r="DD86" s="245" t="str">
        <f t="shared" si="279"/>
        <v/>
      </c>
      <c r="DE86" s="245" t="str">
        <f t="shared" si="279"/>
        <v/>
      </c>
      <c r="DF86" s="245" t="str">
        <f t="shared" si="279"/>
        <v/>
      </c>
      <c r="DG86" s="245" t="str">
        <f t="shared" si="279"/>
        <v/>
      </c>
      <c r="DH86" s="245" t="str">
        <f t="shared" si="279"/>
        <v/>
      </c>
      <c r="DI86" s="245" t="str">
        <f t="shared" si="279"/>
        <v/>
      </c>
      <c r="DJ86" s="245" t="str">
        <f t="shared" si="279"/>
        <v/>
      </c>
      <c r="DK86" s="245" t="str">
        <f t="shared" si="279"/>
        <v/>
      </c>
      <c r="DL86" s="245" t="str">
        <f t="shared" si="279"/>
        <v/>
      </c>
      <c r="DM86" s="245" t="str">
        <f t="shared" si="280"/>
        <v/>
      </c>
      <c r="DN86" s="245" t="str">
        <f t="shared" si="280"/>
        <v/>
      </c>
      <c r="DO86" s="245" t="str">
        <f t="shared" si="280"/>
        <v/>
      </c>
      <c r="DP86" s="245" t="str">
        <f t="shared" si="280"/>
        <v/>
      </c>
      <c r="DQ86" s="245" t="str">
        <f t="shared" si="280"/>
        <v/>
      </c>
      <c r="DR86" s="245" t="str">
        <f t="shared" si="280"/>
        <v/>
      </c>
      <c r="DS86" s="245" t="str">
        <f t="shared" si="280"/>
        <v/>
      </c>
      <c r="DT86" s="245" t="str">
        <f t="shared" si="280"/>
        <v/>
      </c>
      <c r="DU86" s="245" t="str">
        <f t="shared" si="280"/>
        <v/>
      </c>
      <c r="DV86" s="245" t="str">
        <f t="shared" si="280"/>
        <v/>
      </c>
      <c r="DW86" s="204"/>
      <c r="DX86" s="204"/>
      <c r="DY86" s="32"/>
      <c r="DZ86" s="228">
        <f t="shared" si="256"/>
        <v>23</v>
      </c>
      <c r="EA86" s="231">
        <f t="shared" si="234"/>
        <v>0</v>
      </c>
      <c r="EB86" s="232">
        <f t="shared" si="270"/>
        <v>0</v>
      </c>
      <c r="EC86" s="232">
        <f t="shared" si="270"/>
        <v>0</v>
      </c>
      <c r="ED86" s="232">
        <f t="shared" si="270"/>
        <v>0</v>
      </c>
      <c r="EE86" s="232">
        <f t="shared" si="270"/>
        <v>0</v>
      </c>
      <c r="EF86" s="232">
        <f t="shared" si="236"/>
        <v>0</v>
      </c>
      <c r="EG86" s="232">
        <f t="shared" si="237"/>
        <v>0</v>
      </c>
      <c r="EH86" s="228"/>
      <c r="EI86" s="230"/>
      <c r="EJ86" s="230"/>
      <c r="EK86" s="230"/>
      <c r="EL86" s="228">
        <f t="shared" si="257"/>
        <v>23</v>
      </c>
      <c r="EM86" s="231">
        <f t="shared" si="238"/>
        <v>0</v>
      </c>
      <c r="EN86" s="232">
        <f>IFERROR(INDEX(RTO2CF,$EL86,'ANVA-MDS'!EB$7),0)</f>
        <v>0</v>
      </c>
      <c r="EO86" s="232">
        <f>IFERROR(INDEX(RTO2CF,$EL86,'ANVA-MDS'!EC$7),0)</f>
        <v>0</v>
      </c>
      <c r="EP86" s="232">
        <f>IFERROR(INDEX(RTO2CF,$EL86,'ANVA-MDS'!ED$7),0)</f>
        <v>0</v>
      </c>
      <c r="EQ86" s="232">
        <f>IFERROR(INDEX(RTO2CF,$EL86,'ANVA-MDS'!EE$7),0)</f>
        <v>0</v>
      </c>
      <c r="ER86" s="232">
        <f t="shared" si="239"/>
        <v>0</v>
      </c>
      <c r="ES86" s="232">
        <f t="shared" si="240"/>
        <v>0</v>
      </c>
      <c r="ET86" s="228"/>
      <c r="EU86" s="230"/>
      <c r="EV86" s="230"/>
      <c r="EW86" s="230"/>
      <c r="EX86" s="232">
        <f t="shared" si="241"/>
        <v>0</v>
      </c>
    </row>
    <row r="87" spans="1:156" ht="12.75" customHeight="1" x14ac:dyDescent="0.25">
      <c r="A87" s="67"/>
      <c r="J87" s="100">
        <v>23</v>
      </c>
      <c r="K87" s="246">
        <f t="shared" si="242"/>
        <v>0</v>
      </c>
      <c r="L87" s="247">
        <f t="shared" si="243"/>
        <v>2.7E-4</v>
      </c>
      <c r="M87" s="269" t="str">
        <f t="shared" si="271"/>
        <v>ns</v>
      </c>
      <c r="N87" s="269" t="str">
        <f t="shared" si="271"/>
        <v>ns</v>
      </c>
      <c r="O87" s="269" t="str">
        <f t="shared" si="271"/>
        <v>ns</v>
      </c>
      <c r="P87" s="269" t="str">
        <f t="shared" si="271"/>
        <v>ns</v>
      </c>
      <c r="Q87" s="269" t="str">
        <f t="shared" si="271"/>
        <v>ns</v>
      </c>
      <c r="R87" s="269" t="str">
        <f t="shared" si="271"/>
        <v>ns</v>
      </c>
      <c r="S87" s="269" t="str">
        <f t="shared" si="271"/>
        <v>ns</v>
      </c>
      <c r="T87" s="269" t="str">
        <f t="shared" si="271"/>
        <v>ns</v>
      </c>
      <c r="U87" s="269" t="str">
        <f t="shared" si="271"/>
        <v>ns</v>
      </c>
      <c r="V87" s="269" t="str">
        <f t="shared" si="271"/>
        <v>ns</v>
      </c>
      <c r="W87" s="269" t="str">
        <f t="shared" si="272"/>
        <v>ns</v>
      </c>
      <c r="X87" s="269" t="str">
        <f t="shared" si="272"/>
        <v>ns</v>
      </c>
      <c r="Y87" s="269" t="str">
        <f t="shared" si="272"/>
        <v>ns</v>
      </c>
      <c r="Z87" s="269" t="str">
        <f t="shared" si="272"/>
        <v>ns</v>
      </c>
      <c r="AA87" s="269" t="str">
        <f t="shared" si="272"/>
        <v>ns</v>
      </c>
      <c r="AB87" s="269" t="str">
        <f t="shared" si="272"/>
        <v>ns</v>
      </c>
      <c r="AC87" s="269" t="str">
        <f t="shared" si="272"/>
        <v>ns</v>
      </c>
      <c r="AD87" s="269" t="str">
        <f t="shared" si="272"/>
        <v>ns</v>
      </c>
      <c r="AE87" s="269" t="str">
        <f t="shared" si="272"/>
        <v>ns</v>
      </c>
      <c r="AF87" s="269" t="str">
        <f t="shared" si="272"/>
        <v>ns</v>
      </c>
      <c r="AG87" s="269" t="str">
        <f t="shared" si="273"/>
        <v>ns</v>
      </c>
      <c r="AH87" s="269" t="str">
        <f t="shared" si="273"/>
        <v>ns</v>
      </c>
      <c r="AI87" s="269" t="str">
        <f t="shared" si="273"/>
        <v>ns</v>
      </c>
      <c r="AJ87" s="269" t="str">
        <f t="shared" si="273"/>
        <v/>
      </c>
      <c r="AK87" s="269" t="str">
        <f t="shared" si="273"/>
        <v/>
      </c>
      <c r="AL87" s="269" t="str">
        <f t="shared" si="273"/>
        <v/>
      </c>
      <c r="AM87" s="269" t="str">
        <f t="shared" si="273"/>
        <v/>
      </c>
      <c r="AN87" s="269" t="str">
        <f t="shared" si="273"/>
        <v/>
      </c>
      <c r="AO87" s="269" t="str">
        <f t="shared" si="273"/>
        <v/>
      </c>
      <c r="AP87" s="269" t="str">
        <f t="shared" si="273"/>
        <v/>
      </c>
      <c r="AQ87" s="269" t="str">
        <f t="shared" si="274"/>
        <v/>
      </c>
      <c r="AR87" s="269" t="str">
        <f t="shared" si="274"/>
        <v/>
      </c>
      <c r="AS87" s="269" t="str">
        <f t="shared" si="274"/>
        <v/>
      </c>
      <c r="AT87" s="269" t="str">
        <f t="shared" si="274"/>
        <v/>
      </c>
      <c r="AU87" s="269" t="str">
        <f t="shared" si="274"/>
        <v/>
      </c>
      <c r="AV87" s="269" t="str">
        <f t="shared" si="274"/>
        <v/>
      </c>
      <c r="AW87" s="269" t="str">
        <f t="shared" si="274"/>
        <v/>
      </c>
      <c r="AX87" s="269" t="str">
        <f t="shared" si="274"/>
        <v/>
      </c>
      <c r="AY87" s="269" t="str">
        <f t="shared" si="274"/>
        <v/>
      </c>
      <c r="AZ87" s="269" t="str">
        <f t="shared" si="274"/>
        <v/>
      </c>
      <c r="BA87" s="269" t="str">
        <f t="shared" si="275"/>
        <v/>
      </c>
      <c r="BB87" s="269" t="str">
        <f t="shared" si="275"/>
        <v/>
      </c>
      <c r="BC87" s="269" t="str">
        <f t="shared" si="275"/>
        <v/>
      </c>
      <c r="BD87" s="269" t="str">
        <f t="shared" si="275"/>
        <v/>
      </c>
      <c r="BE87" s="269" t="str">
        <f t="shared" si="275"/>
        <v/>
      </c>
      <c r="BF87" s="269" t="str">
        <f t="shared" si="275"/>
        <v/>
      </c>
      <c r="BG87" s="269" t="str">
        <f t="shared" si="275"/>
        <v/>
      </c>
      <c r="BH87" s="269" t="str">
        <f t="shared" si="275"/>
        <v/>
      </c>
      <c r="BI87" s="269" t="str">
        <f t="shared" si="275"/>
        <v/>
      </c>
      <c r="BJ87" s="269" t="str">
        <f t="shared" si="275"/>
        <v/>
      </c>
      <c r="BK87" s="106"/>
      <c r="BL87" s="106"/>
      <c r="BM87" s="67"/>
      <c r="BS87" s="67"/>
      <c r="BT87" s="67"/>
      <c r="BU87" s="143"/>
      <c r="BV87" s="100">
        <v>23</v>
      </c>
      <c r="BW87" s="246">
        <f t="shared" si="249"/>
        <v>0</v>
      </c>
      <c r="BX87" s="247">
        <f t="shared" si="250"/>
        <v>2.7E-4</v>
      </c>
      <c r="BY87" s="245" t="str">
        <f t="shared" si="276"/>
        <v>ns</v>
      </c>
      <c r="BZ87" s="245" t="str">
        <f t="shared" si="276"/>
        <v>ns</v>
      </c>
      <c r="CA87" s="245" t="str">
        <f t="shared" si="276"/>
        <v>ns</v>
      </c>
      <c r="CB87" s="245" t="str">
        <f t="shared" si="276"/>
        <v>ns</v>
      </c>
      <c r="CC87" s="245" t="str">
        <f t="shared" si="276"/>
        <v>ns</v>
      </c>
      <c r="CD87" s="245" t="str">
        <f t="shared" si="276"/>
        <v>ns</v>
      </c>
      <c r="CE87" s="245" t="str">
        <f t="shared" si="276"/>
        <v>ns</v>
      </c>
      <c r="CF87" s="245" t="str">
        <f t="shared" si="276"/>
        <v>ns</v>
      </c>
      <c r="CG87" s="245" t="str">
        <f t="shared" si="276"/>
        <v>ns</v>
      </c>
      <c r="CH87" s="245" t="str">
        <f t="shared" si="276"/>
        <v>ns</v>
      </c>
      <c r="CI87" s="245" t="str">
        <f t="shared" si="277"/>
        <v>ns</v>
      </c>
      <c r="CJ87" s="245" t="str">
        <f t="shared" si="277"/>
        <v>ns</v>
      </c>
      <c r="CK87" s="245" t="str">
        <f t="shared" si="277"/>
        <v>ns</v>
      </c>
      <c r="CL87" s="245" t="str">
        <f t="shared" si="277"/>
        <v>ns</v>
      </c>
      <c r="CM87" s="245" t="str">
        <f t="shared" si="277"/>
        <v>ns</v>
      </c>
      <c r="CN87" s="245" t="str">
        <f t="shared" si="277"/>
        <v>ns</v>
      </c>
      <c r="CO87" s="245" t="str">
        <f t="shared" si="277"/>
        <v>ns</v>
      </c>
      <c r="CP87" s="245" t="str">
        <f t="shared" si="277"/>
        <v>ns</v>
      </c>
      <c r="CQ87" s="245" t="str">
        <f t="shared" si="277"/>
        <v>ns</v>
      </c>
      <c r="CR87" s="245" t="str">
        <f t="shared" si="277"/>
        <v>ns</v>
      </c>
      <c r="CS87" s="245" t="str">
        <f t="shared" si="278"/>
        <v>ns</v>
      </c>
      <c r="CT87" s="245" t="str">
        <f t="shared" si="278"/>
        <v>ns</v>
      </c>
      <c r="CU87" s="245" t="str">
        <f t="shared" si="278"/>
        <v>ns</v>
      </c>
      <c r="CV87" s="245" t="str">
        <f t="shared" si="278"/>
        <v/>
      </c>
      <c r="CW87" s="245" t="str">
        <f t="shared" si="278"/>
        <v/>
      </c>
      <c r="CX87" s="245" t="str">
        <f t="shared" si="278"/>
        <v/>
      </c>
      <c r="CY87" s="245" t="str">
        <f t="shared" si="278"/>
        <v/>
      </c>
      <c r="CZ87" s="245" t="str">
        <f t="shared" si="278"/>
        <v/>
      </c>
      <c r="DA87" s="245" t="str">
        <f t="shared" si="278"/>
        <v/>
      </c>
      <c r="DB87" s="245" t="str">
        <f t="shared" si="278"/>
        <v/>
      </c>
      <c r="DC87" s="245" t="str">
        <f t="shared" si="279"/>
        <v/>
      </c>
      <c r="DD87" s="245" t="str">
        <f t="shared" si="279"/>
        <v/>
      </c>
      <c r="DE87" s="245" t="str">
        <f t="shared" si="279"/>
        <v/>
      </c>
      <c r="DF87" s="245" t="str">
        <f t="shared" si="279"/>
        <v/>
      </c>
      <c r="DG87" s="245" t="str">
        <f t="shared" si="279"/>
        <v/>
      </c>
      <c r="DH87" s="245" t="str">
        <f t="shared" si="279"/>
        <v/>
      </c>
      <c r="DI87" s="245" t="str">
        <f t="shared" si="279"/>
        <v/>
      </c>
      <c r="DJ87" s="245" t="str">
        <f t="shared" si="279"/>
        <v/>
      </c>
      <c r="DK87" s="245" t="str">
        <f t="shared" si="279"/>
        <v/>
      </c>
      <c r="DL87" s="245" t="str">
        <f t="shared" si="279"/>
        <v/>
      </c>
      <c r="DM87" s="245" t="str">
        <f t="shared" si="280"/>
        <v/>
      </c>
      <c r="DN87" s="245" t="str">
        <f t="shared" si="280"/>
        <v/>
      </c>
      <c r="DO87" s="245" t="str">
        <f t="shared" si="280"/>
        <v/>
      </c>
      <c r="DP87" s="245" t="str">
        <f t="shared" si="280"/>
        <v/>
      </c>
      <c r="DQ87" s="245" t="str">
        <f t="shared" si="280"/>
        <v/>
      </c>
      <c r="DR87" s="245" t="str">
        <f t="shared" si="280"/>
        <v/>
      </c>
      <c r="DS87" s="245" t="str">
        <f t="shared" si="280"/>
        <v/>
      </c>
      <c r="DT87" s="245" t="str">
        <f t="shared" si="280"/>
        <v/>
      </c>
      <c r="DU87" s="245" t="str">
        <f t="shared" si="280"/>
        <v/>
      </c>
      <c r="DV87" s="245" t="str">
        <f t="shared" si="280"/>
        <v/>
      </c>
      <c r="DW87" s="204"/>
      <c r="DX87" s="204"/>
      <c r="DY87" s="106"/>
      <c r="DZ87" s="228">
        <f t="shared" si="256"/>
        <v>24</v>
      </c>
      <c r="EA87" s="231">
        <f t="shared" si="234"/>
        <v>0</v>
      </c>
      <c r="EB87" s="232">
        <f t="shared" si="270"/>
        <v>0</v>
      </c>
      <c r="EC87" s="232">
        <f t="shared" si="270"/>
        <v>0</v>
      </c>
      <c r="ED87" s="232">
        <f t="shared" si="270"/>
        <v>0</v>
      </c>
      <c r="EE87" s="232">
        <f t="shared" si="270"/>
        <v>0</v>
      </c>
      <c r="EF87" s="232">
        <f t="shared" si="236"/>
        <v>0</v>
      </c>
      <c r="EG87" s="232">
        <f t="shared" si="237"/>
        <v>0</v>
      </c>
      <c r="EH87" s="228"/>
      <c r="EI87" s="230"/>
      <c r="EJ87" s="230"/>
      <c r="EK87" s="230"/>
      <c r="EL87" s="228">
        <f t="shared" si="257"/>
        <v>24</v>
      </c>
      <c r="EM87" s="231">
        <f t="shared" si="238"/>
        <v>0</v>
      </c>
      <c r="EN87" s="232">
        <f>IFERROR(INDEX(RTO2CF,$EL87,'ANVA-MDS'!EB$7),0)</f>
        <v>0</v>
      </c>
      <c r="EO87" s="232">
        <f>IFERROR(INDEX(RTO2CF,$EL87,'ANVA-MDS'!EC$7),0)</f>
        <v>0</v>
      </c>
      <c r="EP87" s="232">
        <f>IFERROR(INDEX(RTO2CF,$EL87,'ANVA-MDS'!ED$7),0)</f>
        <v>0</v>
      </c>
      <c r="EQ87" s="232">
        <f>IFERROR(INDEX(RTO2CF,$EL87,'ANVA-MDS'!EE$7),0)</f>
        <v>0</v>
      </c>
      <c r="ER87" s="232">
        <f t="shared" si="239"/>
        <v>0</v>
      </c>
      <c r="ES87" s="232">
        <f t="shared" si="240"/>
        <v>0</v>
      </c>
      <c r="ET87" s="228"/>
      <c r="EU87" s="230"/>
      <c r="EV87" s="230"/>
      <c r="EW87" s="230"/>
      <c r="EX87" s="232">
        <f t="shared" si="241"/>
        <v>0</v>
      </c>
      <c r="EY87" s="234"/>
      <c r="EZ87" s="230"/>
    </row>
    <row r="88" spans="1:156" ht="12.75" customHeight="1" x14ac:dyDescent="0.25">
      <c r="A88" s="145" t="s">
        <v>144</v>
      </c>
      <c r="J88" s="100">
        <v>24</v>
      </c>
      <c r="K88" s="246">
        <f t="shared" si="242"/>
        <v>0</v>
      </c>
      <c r="L88" s="247">
        <f t="shared" si="243"/>
        <v>2.6000000000000003E-4</v>
      </c>
      <c r="M88" s="269" t="str">
        <f t="shared" si="271"/>
        <v>ns</v>
      </c>
      <c r="N88" s="269" t="str">
        <f t="shared" si="271"/>
        <v>ns</v>
      </c>
      <c r="O88" s="269" t="str">
        <f t="shared" si="271"/>
        <v>ns</v>
      </c>
      <c r="P88" s="269" t="str">
        <f t="shared" si="271"/>
        <v>ns</v>
      </c>
      <c r="Q88" s="269" t="str">
        <f t="shared" si="271"/>
        <v>ns</v>
      </c>
      <c r="R88" s="269" t="str">
        <f t="shared" si="271"/>
        <v>ns</v>
      </c>
      <c r="S88" s="269" t="str">
        <f t="shared" si="271"/>
        <v>ns</v>
      </c>
      <c r="T88" s="269" t="str">
        <f t="shared" si="271"/>
        <v>ns</v>
      </c>
      <c r="U88" s="269" t="str">
        <f t="shared" si="271"/>
        <v>ns</v>
      </c>
      <c r="V88" s="269" t="str">
        <f t="shared" si="271"/>
        <v>ns</v>
      </c>
      <c r="W88" s="269" t="str">
        <f t="shared" si="272"/>
        <v>ns</v>
      </c>
      <c r="X88" s="269" t="str">
        <f t="shared" si="272"/>
        <v>ns</v>
      </c>
      <c r="Y88" s="269" t="str">
        <f t="shared" si="272"/>
        <v>ns</v>
      </c>
      <c r="Z88" s="269" t="str">
        <f t="shared" si="272"/>
        <v>ns</v>
      </c>
      <c r="AA88" s="269" t="str">
        <f t="shared" si="272"/>
        <v>ns</v>
      </c>
      <c r="AB88" s="269" t="str">
        <f t="shared" si="272"/>
        <v>ns</v>
      </c>
      <c r="AC88" s="269" t="str">
        <f t="shared" si="272"/>
        <v>ns</v>
      </c>
      <c r="AD88" s="269" t="str">
        <f t="shared" si="272"/>
        <v>ns</v>
      </c>
      <c r="AE88" s="269" t="str">
        <f t="shared" si="272"/>
        <v>ns</v>
      </c>
      <c r="AF88" s="269" t="str">
        <f t="shared" si="272"/>
        <v>ns</v>
      </c>
      <c r="AG88" s="269" t="str">
        <f t="shared" si="273"/>
        <v>ns</v>
      </c>
      <c r="AH88" s="269" t="str">
        <f t="shared" si="273"/>
        <v>ns</v>
      </c>
      <c r="AI88" s="269" t="str">
        <f t="shared" si="273"/>
        <v>ns</v>
      </c>
      <c r="AJ88" s="269" t="str">
        <f t="shared" si="273"/>
        <v>ns</v>
      </c>
      <c r="AK88" s="269" t="str">
        <f t="shared" si="273"/>
        <v/>
      </c>
      <c r="AL88" s="269" t="str">
        <f t="shared" si="273"/>
        <v/>
      </c>
      <c r="AM88" s="269" t="str">
        <f t="shared" si="273"/>
        <v/>
      </c>
      <c r="AN88" s="269" t="str">
        <f t="shared" si="273"/>
        <v/>
      </c>
      <c r="AO88" s="269" t="str">
        <f t="shared" si="273"/>
        <v/>
      </c>
      <c r="AP88" s="269" t="str">
        <f t="shared" si="273"/>
        <v/>
      </c>
      <c r="AQ88" s="269" t="str">
        <f t="shared" si="274"/>
        <v/>
      </c>
      <c r="AR88" s="269" t="str">
        <f t="shared" si="274"/>
        <v/>
      </c>
      <c r="AS88" s="269" t="str">
        <f t="shared" si="274"/>
        <v/>
      </c>
      <c r="AT88" s="269" t="str">
        <f t="shared" si="274"/>
        <v/>
      </c>
      <c r="AU88" s="269" t="str">
        <f t="shared" si="274"/>
        <v/>
      </c>
      <c r="AV88" s="269" t="str">
        <f t="shared" si="274"/>
        <v/>
      </c>
      <c r="AW88" s="269" t="str">
        <f t="shared" si="274"/>
        <v/>
      </c>
      <c r="AX88" s="269" t="str">
        <f t="shared" si="274"/>
        <v/>
      </c>
      <c r="AY88" s="269" t="str">
        <f t="shared" si="274"/>
        <v/>
      </c>
      <c r="AZ88" s="269" t="str">
        <f t="shared" si="274"/>
        <v/>
      </c>
      <c r="BA88" s="269" t="str">
        <f t="shared" si="275"/>
        <v/>
      </c>
      <c r="BB88" s="269" t="str">
        <f t="shared" si="275"/>
        <v/>
      </c>
      <c r="BC88" s="269" t="str">
        <f t="shared" si="275"/>
        <v/>
      </c>
      <c r="BD88" s="269" t="str">
        <f t="shared" si="275"/>
        <v/>
      </c>
      <c r="BE88" s="269" t="str">
        <f t="shared" si="275"/>
        <v/>
      </c>
      <c r="BF88" s="269" t="str">
        <f t="shared" si="275"/>
        <v/>
      </c>
      <c r="BG88" s="269" t="str">
        <f t="shared" si="275"/>
        <v/>
      </c>
      <c r="BH88" s="269" t="str">
        <f t="shared" si="275"/>
        <v/>
      </c>
      <c r="BI88" s="269" t="str">
        <f t="shared" si="275"/>
        <v/>
      </c>
      <c r="BJ88" s="269" t="str">
        <f t="shared" si="275"/>
        <v/>
      </c>
      <c r="BK88" s="106"/>
      <c r="BL88" s="106"/>
      <c r="BM88" s="145" t="s">
        <v>144</v>
      </c>
      <c r="BS88" s="67"/>
      <c r="BT88" s="67"/>
      <c r="BU88" s="49"/>
      <c r="BV88" s="100">
        <v>24</v>
      </c>
      <c r="BW88" s="246">
        <f t="shared" si="249"/>
        <v>0</v>
      </c>
      <c r="BX88" s="247">
        <f t="shared" si="250"/>
        <v>2.6000000000000003E-4</v>
      </c>
      <c r="BY88" s="245" t="str">
        <f t="shared" si="276"/>
        <v>ns</v>
      </c>
      <c r="BZ88" s="245" t="str">
        <f t="shared" si="276"/>
        <v>ns</v>
      </c>
      <c r="CA88" s="245" t="str">
        <f t="shared" si="276"/>
        <v>ns</v>
      </c>
      <c r="CB88" s="245" t="str">
        <f t="shared" si="276"/>
        <v>ns</v>
      </c>
      <c r="CC88" s="245" t="str">
        <f t="shared" si="276"/>
        <v>ns</v>
      </c>
      <c r="CD88" s="245" t="str">
        <f t="shared" si="276"/>
        <v>ns</v>
      </c>
      <c r="CE88" s="245" t="str">
        <f t="shared" si="276"/>
        <v>ns</v>
      </c>
      <c r="CF88" s="245" t="str">
        <f t="shared" si="276"/>
        <v>ns</v>
      </c>
      <c r="CG88" s="245" t="str">
        <f t="shared" si="276"/>
        <v>ns</v>
      </c>
      <c r="CH88" s="245" t="str">
        <f t="shared" si="276"/>
        <v>ns</v>
      </c>
      <c r="CI88" s="245" t="str">
        <f t="shared" si="277"/>
        <v>ns</v>
      </c>
      <c r="CJ88" s="245" t="str">
        <f t="shared" si="277"/>
        <v>ns</v>
      </c>
      <c r="CK88" s="245" t="str">
        <f t="shared" si="277"/>
        <v>ns</v>
      </c>
      <c r="CL88" s="245" t="str">
        <f t="shared" si="277"/>
        <v>ns</v>
      </c>
      <c r="CM88" s="245" t="str">
        <f t="shared" si="277"/>
        <v>ns</v>
      </c>
      <c r="CN88" s="245" t="str">
        <f t="shared" si="277"/>
        <v>ns</v>
      </c>
      <c r="CO88" s="245" t="str">
        <f t="shared" si="277"/>
        <v>ns</v>
      </c>
      <c r="CP88" s="245" t="str">
        <f t="shared" si="277"/>
        <v>ns</v>
      </c>
      <c r="CQ88" s="245" t="str">
        <f t="shared" si="277"/>
        <v>ns</v>
      </c>
      <c r="CR88" s="245" t="str">
        <f t="shared" si="277"/>
        <v>ns</v>
      </c>
      <c r="CS88" s="245" t="str">
        <f t="shared" si="278"/>
        <v>ns</v>
      </c>
      <c r="CT88" s="245" t="str">
        <f t="shared" si="278"/>
        <v>ns</v>
      </c>
      <c r="CU88" s="245" t="str">
        <f t="shared" si="278"/>
        <v>ns</v>
      </c>
      <c r="CV88" s="245" t="str">
        <f t="shared" si="278"/>
        <v>ns</v>
      </c>
      <c r="CW88" s="245" t="str">
        <f t="shared" si="278"/>
        <v/>
      </c>
      <c r="CX88" s="245" t="str">
        <f t="shared" si="278"/>
        <v/>
      </c>
      <c r="CY88" s="245" t="str">
        <f t="shared" si="278"/>
        <v/>
      </c>
      <c r="CZ88" s="245" t="str">
        <f t="shared" si="278"/>
        <v/>
      </c>
      <c r="DA88" s="245" t="str">
        <f t="shared" si="278"/>
        <v/>
      </c>
      <c r="DB88" s="245" t="str">
        <f t="shared" si="278"/>
        <v/>
      </c>
      <c r="DC88" s="245" t="str">
        <f t="shared" si="279"/>
        <v/>
      </c>
      <c r="DD88" s="245" t="str">
        <f t="shared" si="279"/>
        <v/>
      </c>
      <c r="DE88" s="245" t="str">
        <f t="shared" si="279"/>
        <v/>
      </c>
      <c r="DF88" s="245" t="str">
        <f t="shared" si="279"/>
        <v/>
      </c>
      <c r="DG88" s="245" t="str">
        <f t="shared" si="279"/>
        <v/>
      </c>
      <c r="DH88" s="245" t="str">
        <f t="shared" si="279"/>
        <v/>
      </c>
      <c r="DI88" s="245" t="str">
        <f t="shared" si="279"/>
        <v/>
      </c>
      <c r="DJ88" s="245" t="str">
        <f t="shared" si="279"/>
        <v/>
      </c>
      <c r="DK88" s="245" t="str">
        <f t="shared" si="279"/>
        <v/>
      </c>
      <c r="DL88" s="245" t="str">
        <f t="shared" si="279"/>
        <v/>
      </c>
      <c r="DM88" s="245" t="str">
        <f t="shared" si="280"/>
        <v/>
      </c>
      <c r="DN88" s="245" t="str">
        <f t="shared" si="280"/>
        <v/>
      </c>
      <c r="DO88" s="245" t="str">
        <f t="shared" si="280"/>
        <v/>
      </c>
      <c r="DP88" s="245" t="str">
        <f t="shared" si="280"/>
        <v/>
      </c>
      <c r="DQ88" s="245" t="str">
        <f t="shared" si="280"/>
        <v/>
      </c>
      <c r="DR88" s="245" t="str">
        <f t="shared" si="280"/>
        <v/>
      </c>
      <c r="DS88" s="245" t="str">
        <f t="shared" si="280"/>
        <v/>
      </c>
      <c r="DT88" s="245" t="str">
        <f t="shared" si="280"/>
        <v/>
      </c>
      <c r="DU88" s="245" t="str">
        <f t="shared" si="280"/>
        <v/>
      </c>
      <c r="DV88" s="245" t="str">
        <f t="shared" si="280"/>
        <v/>
      </c>
      <c r="DW88" s="204"/>
      <c r="DX88" s="204"/>
      <c r="DY88" s="106"/>
      <c r="DZ88" s="228">
        <f t="shared" si="256"/>
        <v>25</v>
      </c>
      <c r="EA88" s="231">
        <f t="shared" si="234"/>
        <v>0</v>
      </c>
      <c r="EB88" s="232">
        <f t="shared" si="270"/>
        <v>0</v>
      </c>
      <c r="EC88" s="232">
        <f t="shared" si="270"/>
        <v>0</v>
      </c>
      <c r="ED88" s="232">
        <f t="shared" si="270"/>
        <v>0</v>
      </c>
      <c r="EE88" s="232">
        <f t="shared" si="270"/>
        <v>0</v>
      </c>
      <c r="EF88" s="232">
        <f t="shared" si="236"/>
        <v>0</v>
      </c>
      <c r="EG88" s="232">
        <f t="shared" si="237"/>
        <v>0</v>
      </c>
      <c r="EH88" s="228"/>
      <c r="EI88" s="230"/>
      <c r="EJ88" s="230"/>
      <c r="EK88" s="230"/>
      <c r="EL88" s="228">
        <f t="shared" si="257"/>
        <v>25</v>
      </c>
      <c r="EM88" s="231">
        <f t="shared" si="238"/>
        <v>0</v>
      </c>
      <c r="EN88" s="232">
        <f>IFERROR(INDEX(RTO2CF,$EL88,'ANVA-MDS'!EB$7),0)</f>
        <v>0</v>
      </c>
      <c r="EO88" s="232">
        <f>IFERROR(INDEX(RTO2CF,$EL88,'ANVA-MDS'!EC$7),0)</f>
        <v>0</v>
      </c>
      <c r="EP88" s="232">
        <f>IFERROR(INDEX(RTO2CF,$EL88,'ANVA-MDS'!ED$7),0)</f>
        <v>0</v>
      </c>
      <c r="EQ88" s="232">
        <f>IFERROR(INDEX(RTO2CF,$EL88,'ANVA-MDS'!EE$7),0)</f>
        <v>0</v>
      </c>
      <c r="ER88" s="232">
        <f t="shared" si="239"/>
        <v>0</v>
      </c>
      <c r="ES88" s="232">
        <f t="shared" si="240"/>
        <v>0</v>
      </c>
      <c r="ET88" s="228"/>
      <c r="EU88" s="230"/>
      <c r="EV88" s="230"/>
      <c r="EW88" s="230"/>
      <c r="EX88" s="232">
        <f t="shared" si="241"/>
        <v>0</v>
      </c>
    </row>
    <row r="89" spans="1:156" ht="12.75" customHeight="1" x14ac:dyDescent="0.25">
      <c r="B89" s="208" t="str">
        <f>'ANVA-MDS'!EJ68</f>
        <v>sd</v>
      </c>
      <c r="J89" s="100">
        <v>25</v>
      </c>
      <c r="K89" s="246">
        <f t="shared" si="242"/>
        <v>0</v>
      </c>
      <c r="L89" s="247">
        <f t="shared" si="243"/>
        <v>2.5000000000000001E-4</v>
      </c>
      <c r="M89" s="269" t="str">
        <f t="shared" si="271"/>
        <v>ns</v>
      </c>
      <c r="N89" s="269" t="str">
        <f t="shared" si="271"/>
        <v>ns</v>
      </c>
      <c r="O89" s="269" t="str">
        <f t="shared" si="271"/>
        <v>ns</v>
      </c>
      <c r="P89" s="269" t="str">
        <f t="shared" si="271"/>
        <v>ns</v>
      </c>
      <c r="Q89" s="269" t="str">
        <f t="shared" si="271"/>
        <v>ns</v>
      </c>
      <c r="R89" s="269" t="str">
        <f t="shared" si="271"/>
        <v>ns</v>
      </c>
      <c r="S89" s="269" t="str">
        <f t="shared" si="271"/>
        <v>ns</v>
      </c>
      <c r="T89" s="269" t="str">
        <f t="shared" si="271"/>
        <v>ns</v>
      </c>
      <c r="U89" s="269" t="str">
        <f t="shared" si="271"/>
        <v>ns</v>
      </c>
      <c r="V89" s="269" t="str">
        <f t="shared" si="271"/>
        <v>ns</v>
      </c>
      <c r="W89" s="269" t="str">
        <f t="shared" si="272"/>
        <v>ns</v>
      </c>
      <c r="X89" s="269" t="str">
        <f t="shared" si="272"/>
        <v>ns</v>
      </c>
      <c r="Y89" s="269" t="str">
        <f t="shared" si="272"/>
        <v>ns</v>
      </c>
      <c r="Z89" s="269" t="str">
        <f t="shared" si="272"/>
        <v>ns</v>
      </c>
      <c r="AA89" s="269" t="str">
        <f t="shared" si="272"/>
        <v>ns</v>
      </c>
      <c r="AB89" s="269" t="str">
        <f t="shared" si="272"/>
        <v>ns</v>
      </c>
      <c r="AC89" s="269" t="str">
        <f t="shared" si="272"/>
        <v>ns</v>
      </c>
      <c r="AD89" s="269" t="str">
        <f t="shared" si="272"/>
        <v>ns</v>
      </c>
      <c r="AE89" s="269" t="str">
        <f t="shared" si="272"/>
        <v>ns</v>
      </c>
      <c r="AF89" s="269" t="str">
        <f t="shared" si="272"/>
        <v>ns</v>
      </c>
      <c r="AG89" s="269" t="str">
        <f t="shared" si="273"/>
        <v>ns</v>
      </c>
      <c r="AH89" s="269" t="str">
        <f t="shared" si="273"/>
        <v>ns</v>
      </c>
      <c r="AI89" s="269" t="str">
        <f t="shared" si="273"/>
        <v>ns</v>
      </c>
      <c r="AJ89" s="269" t="str">
        <f t="shared" si="273"/>
        <v>ns</v>
      </c>
      <c r="AK89" s="269" t="str">
        <f t="shared" si="273"/>
        <v>ns</v>
      </c>
      <c r="AL89" s="269" t="str">
        <f t="shared" si="273"/>
        <v/>
      </c>
      <c r="AM89" s="269" t="str">
        <f t="shared" si="273"/>
        <v/>
      </c>
      <c r="AN89" s="269" t="str">
        <f t="shared" si="273"/>
        <v/>
      </c>
      <c r="AO89" s="269" t="str">
        <f t="shared" si="273"/>
        <v/>
      </c>
      <c r="AP89" s="269" t="str">
        <f t="shared" si="273"/>
        <v/>
      </c>
      <c r="AQ89" s="269" t="str">
        <f t="shared" si="274"/>
        <v/>
      </c>
      <c r="AR89" s="269" t="str">
        <f t="shared" si="274"/>
        <v/>
      </c>
      <c r="AS89" s="269" t="str">
        <f t="shared" si="274"/>
        <v/>
      </c>
      <c r="AT89" s="269" t="str">
        <f t="shared" si="274"/>
        <v/>
      </c>
      <c r="AU89" s="269" t="str">
        <f t="shared" si="274"/>
        <v/>
      </c>
      <c r="AV89" s="269" t="str">
        <f t="shared" si="274"/>
        <v/>
      </c>
      <c r="AW89" s="269" t="str">
        <f t="shared" si="274"/>
        <v/>
      </c>
      <c r="AX89" s="269" t="str">
        <f t="shared" si="274"/>
        <v/>
      </c>
      <c r="AY89" s="269" t="str">
        <f t="shared" si="274"/>
        <v/>
      </c>
      <c r="AZ89" s="269" t="str">
        <f t="shared" si="274"/>
        <v/>
      </c>
      <c r="BA89" s="269" t="str">
        <f t="shared" si="275"/>
        <v/>
      </c>
      <c r="BB89" s="269" t="str">
        <f t="shared" si="275"/>
        <v/>
      </c>
      <c r="BC89" s="269" t="str">
        <f t="shared" si="275"/>
        <v/>
      </c>
      <c r="BD89" s="269" t="str">
        <f t="shared" si="275"/>
        <v/>
      </c>
      <c r="BE89" s="269" t="str">
        <f t="shared" si="275"/>
        <v/>
      </c>
      <c r="BF89" s="269" t="str">
        <f t="shared" si="275"/>
        <v/>
      </c>
      <c r="BG89" s="269" t="str">
        <f t="shared" si="275"/>
        <v/>
      </c>
      <c r="BH89" s="269" t="str">
        <f t="shared" si="275"/>
        <v/>
      </c>
      <c r="BI89" s="269" t="str">
        <f t="shared" si="275"/>
        <v/>
      </c>
      <c r="BJ89" s="269" t="str">
        <f t="shared" si="275"/>
        <v/>
      </c>
      <c r="BK89" s="106"/>
      <c r="BL89" s="106"/>
      <c r="BN89" s="208" t="str">
        <f>'ANVA-MDS'!EV68</f>
        <v>sd</v>
      </c>
      <c r="BS89" s="67"/>
      <c r="BT89" s="67"/>
      <c r="BU89" s="106"/>
      <c r="BV89" s="100">
        <v>25</v>
      </c>
      <c r="BW89" s="246">
        <f t="shared" si="249"/>
        <v>0</v>
      </c>
      <c r="BX89" s="247">
        <f t="shared" si="250"/>
        <v>2.5000000000000001E-4</v>
      </c>
      <c r="BY89" s="245" t="str">
        <f t="shared" si="276"/>
        <v>ns</v>
      </c>
      <c r="BZ89" s="245" t="str">
        <f t="shared" si="276"/>
        <v>ns</v>
      </c>
      <c r="CA89" s="245" t="str">
        <f t="shared" si="276"/>
        <v>ns</v>
      </c>
      <c r="CB89" s="245" t="str">
        <f t="shared" si="276"/>
        <v>ns</v>
      </c>
      <c r="CC89" s="245" t="str">
        <f t="shared" si="276"/>
        <v>ns</v>
      </c>
      <c r="CD89" s="245" t="str">
        <f t="shared" si="276"/>
        <v>ns</v>
      </c>
      <c r="CE89" s="245" t="str">
        <f t="shared" si="276"/>
        <v>ns</v>
      </c>
      <c r="CF89" s="245" t="str">
        <f t="shared" si="276"/>
        <v>ns</v>
      </c>
      <c r="CG89" s="245" t="str">
        <f t="shared" si="276"/>
        <v>ns</v>
      </c>
      <c r="CH89" s="245" t="str">
        <f t="shared" si="276"/>
        <v>ns</v>
      </c>
      <c r="CI89" s="245" t="str">
        <f t="shared" si="277"/>
        <v>ns</v>
      </c>
      <c r="CJ89" s="245" t="str">
        <f t="shared" si="277"/>
        <v>ns</v>
      </c>
      <c r="CK89" s="245" t="str">
        <f t="shared" si="277"/>
        <v>ns</v>
      </c>
      <c r="CL89" s="245" t="str">
        <f t="shared" si="277"/>
        <v>ns</v>
      </c>
      <c r="CM89" s="245" t="str">
        <f t="shared" si="277"/>
        <v>ns</v>
      </c>
      <c r="CN89" s="245" t="str">
        <f t="shared" si="277"/>
        <v>ns</v>
      </c>
      <c r="CO89" s="245" t="str">
        <f t="shared" si="277"/>
        <v>ns</v>
      </c>
      <c r="CP89" s="245" t="str">
        <f t="shared" si="277"/>
        <v>ns</v>
      </c>
      <c r="CQ89" s="245" t="str">
        <f t="shared" si="277"/>
        <v>ns</v>
      </c>
      <c r="CR89" s="245" t="str">
        <f t="shared" si="277"/>
        <v>ns</v>
      </c>
      <c r="CS89" s="245" t="str">
        <f t="shared" si="278"/>
        <v>ns</v>
      </c>
      <c r="CT89" s="245" t="str">
        <f t="shared" si="278"/>
        <v>ns</v>
      </c>
      <c r="CU89" s="245" t="str">
        <f t="shared" si="278"/>
        <v>ns</v>
      </c>
      <c r="CV89" s="245" t="str">
        <f t="shared" si="278"/>
        <v>ns</v>
      </c>
      <c r="CW89" s="245" t="str">
        <f t="shared" si="278"/>
        <v>ns</v>
      </c>
      <c r="CX89" s="245" t="str">
        <f t="shared" si="278"/>
        <v/>
      </c>
      <c r="CY89" s="245" t="str">
        <f t="shared" si="278"/>
        <v/>
      </c>
      <c r="CZ89" s="245" t="str">
        <f t="shared" si="278"/>
        <v/>
      </c>
      <c r="DA89" s="245" t="str">
        <f t="shared" si="278"/>
        <v/>
      </c>
      <c r="DB89" s="245" t="str">
        <f t="shared" si="278"/>
        <v/>
      </c>
      <c r="DC89" s="245" t="str">
        <f t="shared" si="279"/>
        <v/>
      </c>
      <c r="DD89" s="245" t="str">
        <f t="shared" si="279"/>
        <v/>
      </c>
      <c r="DE89" s="245" t="str">
        <f t="shared" si="279"/>
        <v/>
      </c>
      <c r="DF89" s="245" t="str">
        <f t="shared" si="279"/>
        <v/>
      </c>
      <c r="DG89" s="245" t="str">
        <f t="shared" si="279"/>
        <v/>
      </c>
      <c r="DH89" s="245" t="str">
        <f t="shared" si="279"/>
        <v/>
      </c>
      <c r="DI89" s="245" t="str">
        <f t="shared" si="279"/>
        <v/>
      </c>
      <c r="DJ89" s="245" t="str">
        <f t="shared" si="279"/>
        <v/>
      </c>
      <c r="DK89" s="245" t="str">
        <f t="shared" si="279"/>
        <v/>
      </c>
      <c r="DL89" s="245" t="str">
        <f t="shared" si="279"/>
        <v/>
      </c>
      <c r="DM89" s="245" t="str">
        <f t="shared" si="280"/>
        <v/>
      </c>
      <c r="DN89" s="245" t="str">
        <f t="shared" si="280"/>
        <v/>
      </c>
      <c r="DO89" s="245" t="str">
        <f t="shared" si="280"/>
        <v/>
      </c>
      <c r="DP89" s="245" t="str">
        <f t="shared" si="280"/>
        <v/>
      </c>
      <c r="DQ89" s="245" t="str">
        <f t="shared" si="280"/>
        <v/>
      </c>
      <c r="DR89" s="245" t="str">
        <f t="shared" si="280"/>
        <v/>
      </c>
      <c r="DS89" s="245" t="str">
        <f t="shared" si="280"/>
        <v/>
      </c>
      <c r="DT89" s="245" t="str">
        <f t="shared" si="280"/>
        <v/>
      </c>
      <c r="DU89" s="245" t="str">
        <f t="shared" si="280"/>
        <v/>
      </c>
      <c r="DV89" s="245" t="str">
        <f t="shared" si="280"/>
        <v/>
      </c>
      <c r="DW89" s="204"/>
      <c r="DX89" s="204"/>
      <c r="DY89" s="106"/>
      <c r="DZ89" s="228">
        <f t="shared" si="256"/>
        <v>26</v>
      </c>
      <c r="EA89" s="231">
        <f t="shared" si="234"/>
        <v>0</v>
      </c>
      <c r="EB89" s="232">
        <f t="shared" si="270"/>
        <v>0</v>
      </c>
      <c r="EC89" s="232">
        <f t="shared" si="270"/>
        <v>0</v>
      </c>
      <c r="ED89" s="232">
        <f t="shared" si="270"/>
        <v>0</v>
      </c>
      <c r="EE89" s="232">
        <f t="shared" si="270"/>
        <v>0</v>
      </c>
      <c r="EF89" s="232">
        <f t="shared" si="236"/>
        <v>0</v>
      </c>
      <c r="EG89" s="232">
        <f t="shared" si="237"/>
        <v>0</v>
      </c>
      <c r="EH89" s="228"/>
      <c r="EI89" s="230"/>
      <c r="EJ89" s="230"/>
      <c r="EK89" s="230"/>
      <c r="EL89" s="228">
        <f t="shared" si="257"/>
        <v>26</v>
      </c>
      <c r="EM89" s="231">
        <f t="shared" si="238"/>
        <v>0</v>
      </c>
      <c r="EN89" s="232">
        <f>IFERROR(INDEX(RTO2CF,$EL89,'ANVA-MDS'!EB$7),0)</f>
        <v>0</v>
      </c>
      <c r="EO89" s="232">
        <f>IFERROR(INDEX(RTO2CF,$EL89,'ANVA-MDS'!EC$7),0)</f>
        <v>0</v>
      </c>
      <c r="EP89" s="232">
        <f>IFERROR(INDEX(RTO2CF,$EL89,'ANVA-MDS'!ED$7),0)</f>
        <v>0</v>
      </c>
      <c r="EQ89" s="232">
        <f>IFERROR(INDEX(RTO2CF,$EL89,'ANVA-MDS'!EE$7),0)</f>
        <v>0</v>
      </c>
      <c r="ER89" s="232">
        <f t="shared" si="239"/>
        <v>0</v>
      </c>
      <c r="ES89" s="232">
        <f t="shared" si="240"/>
        <v>0</v>
      </c>
      <c r="ET89" s="228"/>
      <c r="EU89" s="230"/>
      <c r="EV89" s="230"/>
      <c r="EW89" s="230"/>
      <c r="EX89" s="232">
        <f t="shared" si="241"/>
        <v>0</v>
      </c>
      <c r="EY89" s="230"/>
      <c r="EZ89" s="230"/>
    </row>
    <row r="90" spans="1:156" ht="12.75" customHeight="1" x14ac:dyDescent="0.25">
      <c r="J90" s="100">
        <v>26</v>
      </c>
      <c r="K90" s="246">
        <f t="shared" si="242"/>
        <v>0</v>
      </c>
      <c r="L90" s="247">
        <f t="shared" si="243"/>
        <v>2.4000000000000003E-4</v>
      </c>
      <c r="M90" s="269" t="str">
        <f t="shared" si="271"/>
        <v>ns</v>
      </c>
      <c r="N90" s="269" t="str">
        <f t="shared" si="271"/>
        <v>ns</v>
      </c>
      <c r="O90" s="269" t="str">
        <f t="shared" si="271"/>
        <v>ns</v>
      </c>
      <c r="P90" s="269" t="str">
        <f t="shared" si="271"/>
        <v>ns</v>
      </c>
      <c r="Q90" s="269" t="str">
        <f t="shared" si="271"/>
        <v>ns</v>
      </c>
      <c r="R90" s="269" t="str">
        <f t="shared" si="271"/>
        <v>ns</v>
      </c>
      <c r="S90" s="269" t="str">
        <f t="shared" si="271"/>
        <v>ns</v>
      </c>
      <c r="T90" s="269" t="str">
        <f t="shared" si="271"/>
        <v>ns</v>
      </c>
      <c r="U90" s="269" t="str">
        <f t="shared" si="271"/>
        <v>ns</v>
      </c>
      <c r="V90" s="269" t="str">
        <f t="shared" si="271"/>
        <v>ns</v>
      </c>
      <c r="W90" s="269" t="str">
        <f t="shared" si="272"/>
        <v>ns</v>
      </c>
      <c r="X90" s="269" t="str">
        <f t="shared" si="272"/>
        <v>ns</v>
      </c>
      <c r="Y90" s="269" t="str">
        <f t="shared" si="272"/>
        <v>ns</v>
      </c>
      <c r="Z90" s="269" t="str">
        <f t="shared" si="272"/>
        <v>ns</v>
      </c>
      <c r="AA90" s="269" t="str">
        <f t="shared" si="272"/>
        <v>ns</v>
      </c>
      <c r="AB90" s="269" t="str">
        <f t="shared" si="272"/>
        <v>ns</v>
      </c>
      <c r="AC90" s="269" t="str">
        <f t="shared" si="272"/>
        <v>ns</v>
      </c>
      <c r="AD90" s="269" t="str">
        <f t="shared" si="272"/>
        <v>ns</v>
      </c>
      <c r="AE90" s="269" t="str">
        <f t="shared" si="272"/>
        <v>ns</v>
      </c>
      <c r="AF90" s="269" t="str">
        <f t="shared" si="272"/>
        <v>ns</v>
      </c>
      <c r="AG90" s="269" t="str">
        <f t="shared" si="273"/>
        <v>ns</v>
      </c>
      <c r="AH90" s="269" t="str">
        <f t="shared" si="273"/>
        <v>ns</v>
      </c>
      <c r="AI90" s="269" t="str">
        <f t="shared" si="273"/>
        <v>ns</v>
      </c>
      <c r="AJ90" s="269" t="str">
        <f t="shared" si="273"/>
        <v>ns</v>
      </c>
      <c r="AK90" s="269" t="str">
        <f t="shared" si="273"/>
        <v>ns</v>
      </c>
      <c r="AL90" s="269" t="str">
        <f t="shared" si="273"/>
        <v>ns</v>
      </c>
      <c r="AM90" s="269" t="str">
        <f t="shared" si="273"/>
        <v/>
      </c>
      <c r="AN90" s="269" t="str">
        <f t="shared" si="273"/>
        <v/>
      </c>
      <c r="AO90" s="269" t="str">
        <f t="shared" si="273"/>
        <v/>
      </c>
      <c r="AP90" s="269" t="str">
        <f t="shared" si="273"/>
        <v/>
      </c>
      <c r="AQ90" s="269" t="str">
        <f t="shared" si="274"/>
        <v/>
      </c>
      <c r="AR90" s="269" t="str">
        <f t="shared" si="274"/>
        <v/>
      </c>
      <c r="AS90" s="269" t="str">
        <f t="shared" si="274"/>
        <v/>
      </c>
      <c r="AT90" s="269" t="str">
        <f t="shared" si="274"/>
        <v/>
      </c>
      <c r="AU90" s="269" t="str">
        <f t="shared" si="274"/>
        <v/>
      </c>
      <c r="AV90" s="269" t="str">
        <f t="shared" si="274"/>
        <v/>
      </c>
      <c r="AW90" s="269" t="str">
        <f t="shared" si="274"/>
        <v/>
      </c>
      <c r="AX90" s="269" t="str">
        <f t="shared" si="274"/>
        <v/>
      </c>
      <c r="AY90" s="269" t="str">
        <f t="shared" si="274"/>
        <v/>
      </c>
      <c r="AZ90" s="269" t="str">
        <f t="shared" si="274"/>
        <v/>
      </c>
      <c r="BA90" s="269" t="str">
        <f t="shared" si="275"/>
        <v/>
      </c>
      <c r="BB90" s="269" t="str">
        <f t="shared" si="275"/>
        <v/>
      </c>
      <c r="BC90" s="269" t="str">
        <f t="shared" si="275"/>
        <v/>
      </c>
      <c r="BD90" s="269" t="str">
        <f t="shared" si="275"/>
        <v/>
      </c>
      <c r="BE90" s="269" t="str">
        <f t="shared" si="275"/>
        <v/>
      </c>
      <c r="BF90" s="269" t="str">
        <f t="shared" si="275"/>
        <v/>
      </c>
      <c r="BG90" s="269" t="str">
        <f t="shared" si="275"/>
        <v/>
      </c>
      <c r="BH90" s="269" t="str">
        <f t="shared" si="275"/>
        <v/>
      </c>
      <c r="BI90" s="269" t="str">
        <f t="shared" si="275"/>
        <v/>
      </c>
      <c r="BJ90" s="269" t="str">
        <f t="shared" si="275"/>
        <v/>
      </c>
      <c r="BK90" s="131"/>
      <c r="BL90" s="131"/>
      <c r="BS90" s="67"/>
      <c r="BT90" s="67"/>
      <c r="BU90" s="106"/>
      <c r="BV90" s="100">
        <v>26</v>
      </c>
      <c r="BW90" s="246">
        <f t="shared" si="249"/>
        <v>0</v>
      </c>
      <c r="BX90" s="247">
        <f t="shared" si="250"/>
        <v>2.4000000000000003E-4</v>
      </c>
      <c r="BY90" s="245" t="str">
        <f t="shared" si="276"/>
        <v>ns</v>
      </c>
      <c r="BZ90" s="245" t="str">
        <f t="shared" si="276"/>
        <v>ns</v>
      </c>
      <c r="CA90" s="245" t="str">
        <f t="shared" si="276"/>
        <v>ns</v>
      </c>
      <c r="CB90" s="245" t="str">
        <f t="shared" si="276"/>
        <v>ns</v>
      </c>
      <c r="CC90" s="245" t="str">
        <f t="shared" si="276"/>
        <v>ns</v>
      </c>
      <c r="CD90" s="245" t="str">
        <f t="shared" si="276"/>
        <v>ns</v>
      </c>
      <c r="CE90" s="245" t="str">
        <f t="shared" si="276"/>
        <v>ns</v>
      </c>
      <c r="CF90" s="245" t="str">
        <f t="shared" si="276"/>
        <v>ns</v>
      </c>
      <c r="CG90" s="245" t="str">
        <f t="shared" si="276"/>
        <v>ns</v>
      </c>
      <c r="CH90" s="245" t="str">
        <f t="shared" si="276"/>
        <v>ns</v>
      </c>
      <c r="CI90" s="245" t="str">
        <f t="shared" si="277"/>
        <v>ns</v>
      </c>
      <c r="CJ90" s="245" t="str">
        <f t="shared" si="277"/>
        <v>ns</v>
      </c>
      <c r="CK90" s="245" t="str">
        <f t="shared" si="277"/>
        <v>ns</v>
      </c>
      <c r="CL90" s="245" t="str">
        <f t="shared" si="277"/>
        <v>ns</v>
      </c>
      <c r="CM90" s="245" t="str">
        <f t="shared" si="277"/>
        <v>ns</v>
      </c>
      <c r="CN90" s="245" t="str">
        <f t="shared" si="277"/>
        <v>ns</v>
      </c>
      <c r="CO90" s="245" t="str">
        <f t="shared" si="277"/>
        <v>ns</v>
      </c>
      <c r="CP90" s="245" t="str">
        <f t="shared" si="277"/>
        <v>ns</v>
      </c>
      <c r="CQ90" s="245" t="str">
        <f t="shared" si="277"/>
        <v>ns</v>
      </c>
      <c r="CR90" s="245" t="str">
        <f t="shared" si="277"/>
        <v>ns</v>
      </c>
      <c r="CS90" s="245" t="str">
        <f t="shared" si="278"/>
        <v>ns</v>
      </c>
      <c r="CT90" s="245" t="str">
        <f t="shared" si="278"/>
        <v>ns</v>
      </c>
      <c r="CU90" s="245" t="str">
        <f t="shared" si="278"/>
        <v>ns</v>
      </c>
      <c r="CV90" s="245" t="str">
        <f t="shared" si="278"/>
        <v>ns</v>
      </c>
      <c r="CW90" s="245" t="str">
        <f t="shared" si="278"/>
        <v>ns</v>
      </c>
      <c r="CX90" s="245" t="str">
        <f t="shared" si="278"/>
        <v>ns</v>
      </c>
      <c r="CY90" s="245" t="str">
        <f t="shared" si="278"/>
        <v/>
      </c>
      <c r="CZ90" s="245" t="str">
        <f t="shared" si="278"/>
        <v/>
      </c>
      <c r="DA90" s="245" t="str">
        <f t="shared" si="278"/>
        <v/>
      </c>
      <c r="DB90" s="245" t="str">
        <f t="shared" si="278"/>
        <v/>
      </c>
      <c r="DC90" s="245" t="str">
        <f t="shared" si="279"/>
        <v/>
      </c>
      <c r="DD90" s="245" t="str">
        <f t="shared" si="279"/>
        <v/>
      </c>
      <c r="DE90" s="245" t="str">
        <f t="shared" si="279"/>
        <v/>
      </c>
      <c r="DF90" s="245" t="str">
        <f t="shared" si="279"/>
        <v/>
      </c>
      <c r="DG90" s="245" t="str">
        <f t="shared" si="279"/>
        <v/>
      </c>
      <c r="DH90" s="245" t="str">
        <f t="shared" si="279"/>
        <v/>
      </c>
      <c r="DI90" s="245" t="str">
        <f t="shared" si="279"/>
        <v/>
      </c>
      <c r="DJ90" s="245" t="str">
        <f t="shared" si="279"/>
        <v/>
      </c>
      <c r="DK90" s="245" t="str">
        <f t="shared" si="279"/>
        <v/>
      </c>
      <c r="DL90" s="245" t="str">
        <f t="shared" si="279"/>
        <v/>
      </c>
      <c r="DM90" s="245" t="str">
        <f t="shared" si="280"/>
        <v/>
      </c>
      <c r="DN90" s="245" t="str">
        <f t="shared" si="280"/>
        <v/>
      </c>
      <c r="DO90" s="245" t="str">
        <f t="shared" si="280"/>
        <v/>
      </c>
      <c r="DP90" s="245" t="str">
        <f t="shared" si="280"/>
        <v/>
      </c>
      <c r="DQ90" s="245" t="str">
        <f t="shared" si="280"/>
        <v/>
      </c>
      <c r="DR90" s="245" t="str">
        <f t="shared" si="280"/>
        <v/>
      </c>
      <c r="DS90" s="245" t="str">
        <f t="shared" si="280"/>
        <v/>
      </c>
      <c r="DT90" s="245" t="str">
        <f t="shared" si="280"/>
        <v/>
      </c>
      <c r="DU90" s="245" t="str">
        <f t="shared" si="280"/>
        <v/>
      </c>
      <c r="DV90" s="245" t="str">
        <f t="shared" si="280"/>
        <v/>
      </c>
      <c r="DW90" s="204"/>
      <c r="DX90" s="204"/>
      <c r="DY90" s="131"/>
      <c r="DZ90" s="228">
        <f t="shared" si="256"/>
        <v>27</v>
      </c>
      <c r="EA90" s="231">
        <f t="shared" si="234"/>
        <v>0</v>
      </c>
      <c r="EB90" s="232">
        <f t="shared" si="270"/>
        <v>0</v>
      </c>
      <c r="EC90" s="232">
        <f t="shared" si="270"/>
        <v>0</v>
      </c>
      <c r="ED90" s="232">
        <f t="shared" si="270"/>
        <v>0</v>
      </c>
      <c r="EE90" s="232">
        <f t="shared" si="270"/>
        <v>0</v>
      </c>
      <c r="EF90" s="232">
        <f t="shared" si="236"/>
        <v>0</v>
      </c>
      <c r="EG90" s="232">
        <f t="shared" si="237"/>
        <v>0</v>
      </c>
      <c r="EH90" s="228"/>
      <c r="EI90" s="230"/>
      <c r="EJ90" s="230"/>
      <c r="EK90" s="230"/>
      <c r="EL90" s="228">
        <f t="shared" si="257"/>
        <v>27</v>
      </c>
      <c r="EM90" s="231">
        <f t="shared" si="238"/>
        <v>0</v>
      </c>
      <c r="EN90" s="232">
        <f>IFERROR(INDEX(RTO2CF,$EL90,'ANVA-MDS'!EB$7),0)</f>
        <v>0</v>
      </c>
      <c r="EO90" s="232">
        <f>IFERROR(INDEX(RTO2CF,$EL90,'ANVA-MDS'!EC$7),0)</f>
        <v>0</v>
      </c>
      <c r="EP90" s="232">
        <f>IFERROR(INDEX(RTO2CF,$EL90,'ANVA-MDS'!ED$7),0)</f>
        <v>0</v>
      </c>
      <c r="EQ90" s="232">
        <f>IFERROR(INDEX(RTO2CF,$EL90,'ANVA-MDS'!EE$7),0)</f>
        <v>0</v>
      </c>
      <c r="ER90" s="232">
        <f t="shared" si="239"/>
        <v>0</v>
      </c>
      <c r="ES90" s="232">
        <f t="shared" si="240"/>
        <v>0</v>
      </c>
      <c r="ET90" s="228"/>
      <c r="EU90" s="230"/>
      <c r="EV90" s="230"/>
      <c r="EW90" s="230"/>
      <c r="EX90" s="232">
        <f t="shared" si="241"/>
        <v>0</v>
      </c>
      <c r="EY90" s="230"/>
      <c r="EZ90" s="230"/>
    </row>
    <row r="91" spans="1:156" ht="12.75" customHeight="1" x14ac:dyDescent="0.25">
      <c r="J91" s="100">
        <v>27</v>
      </c>
      <c r="K91" s="246">
        <f t="shared" si="242"/>
        <v>0</v>
      </c>
      <c r="L91" s="247">
        <f t="shared" si="243"/>
        <v>2.3000000000000001E-4</v>
      </c>
      <c r="M91" s="269" t="str">
        <f t="shared" si="271"/>
        <v>ns</v>
      </c>
      <c r="N91" s="269" t="str">
        <f t="shared" si="271"/>
        <v>ns</v>
      </c>
      <c r="O91" s="269" t="str">
        <f t="shared" si="271"/>
        <v>ns</v>
      </c>
      <c r="P91" s="269" t="str">
        <f t="shared" si="271"/>
        <v>ns</v>
      </c>
      <c r="Q91" s="269" t="str">
        <f t="shared" si="271"/>
        <v>ns</v>
      </c>
      <c r="R91" s="269" t="str">
        <f t="shared" si="271"/>
        <v>ns</v>
      </c>
      <c r="S91" s="269" t="str">
        <f t="shared" si="271"/>
        <v>ns</v>
      </c>
      <c r="T91" s="269" t="str">
        <f t="shared" si="271"/>
        <v>ns</v>
      </c>
      <c r="U91" s="269" t="str">
        <f t="shared" si="271"/>
        <v>ns</v>
      </c>
      <c r="V91" s="269" t="str">
        <f t="shared" si="271"/>
        <v>ns</v>
      </c>
      <c r="W91" s="269" t="str">
        <f t="shared" si="272"/>
        <v>ns</v>
      </c>
      <c r="X91" s="269" t="str">
        <f t="shared" si="272"/>
        <v>ns</v>
      </c>
      <c r="Y91" s="269" t="str">
        <f t="shared" si="272"/>
        <v>ns</v>
      </c>
      <c r="Z91" s="269" t="str">
        <f t="shared" si="272"/>
        <v>ns</v>
      </c>
      <c r="AA91" s="269" t="str">
        <f t="shared" si="272"/>
        <v>ns</v>
      </c>
      <c r="AB91" s="269" t="str">
        <f t="shared" si="272"/>
        <v>ns</v>
      </c>
      <c r="AC91" s="269" t="str">
        <f t="shared" si="272"/>
        <v>ns</v>
      </c>
      <c r="AD91" s="269" t="str">
        <f t="shared" si="272"/>
        <v>ns</v>
      </c>
      <c r="AE91" s="269" t="str">
        <f t="shared" si="272"/>
        <v>ns</v>
      </c>
      <c r="AF91" s="269" t="str">
        <f t="shared" si="272"/>
        <v>ns</v>
      </c>
      <c r="AG91" s="269" t="str">
        <f t="shared" si="273"/>
        <v>ns</v>
      </c>
      <c r="AH91" s="269" t="str">
        <f t="shared" si="273"/>
        <v>ns</v>
      </c>
      <c r="AI91" s="269" t="str">
        <f t="shared" si="273"/>
        <v>ns</v>
      </c>
      <c r="AJ91" s="269" t="str">
        <f t="shared" si="273"/>
        <v>ns</v>
      </c>
      <c r="AK91" s="269" t="str">
        <f t="shared" si="273"/>
        <v>ns</v>
      </c>
      <c r="AL91" s="269" t="str">
        <f t="shared" si="273"/>
        <v>ns</v>
      </c>
      <c r="AM91" s="269" t="str">
        <f t="shared" si="273"/>
        <v>ns</v>
      </c>
      <c r="AN91" s="269" t="str">
        <f t="shared" si="273"/>
        <v/>
      </c>
      <c r="AO91" s="269" t="str">
        <f t="shared" si="273"/>
        <v/>
      </c>
      <c r="AP91" s="269" t="str">
        <f t="shared" si="273"/>
        <v/>
      </c>
      <c r="AQ91" s="269" t="str">
        <f t="shared" si="274"/>
        <v/>
      </c>
      <c r="AR91" s="269" t="str">
        <f t="shared" si="274"/>
        <v/>
      </c>
      <c r="AS91" s="269" t="str">
        <f t="shared" si="274"/>
        <v/>
      </c>
      <c r="AT91" s="269" t="str">
        <f t="shared" si="274"/>
        <v/>
      </c>
      <c r="AU91" s="269" t="str">
        <f t="shared" si="274"/>
        <v/>
      </c>
      <c r="AV91" s="269" t="str">
        <f t="shared" si="274"/>
        <v/>
      </c>
      <c r="AW91" s="269" t="str">
        <f t="shared" si="274"/>
        <v/>
      </c>
      <c r="AX91" s="269" t="str">
        <f t="shared" si="274"/>
        <v/>
      </c>
      <c r="AY91" s="269" t="str">
        <f t="shared" si="274"/>
        <v/>
      </c>
      <c r="AZ91" s="269" t="str">
        <f t="shared" si="274"/>
        <v/>
      </c>
      <c r="BA91" s="269" t="str">
        <f t="shared" si="275"/>
        <v/>
      </c>
      <c r="BB91" s="269" t="str">
        <f t="shared" si="275"/>
        <v/>
      </c>
      <c r="BC91" s="269" t="str">
        <f t="shared" si="275"/>
        <v/>
      </c>
      <c r="BD91" s="269" t="str">
        <f t="shared" si="275"/>
        <v/>
      </c>
      <c r="BE91" s="269" t="str">
        <f t="shared" si="275"/>
        <v/>
      </c>
      <c r="BF91" s="269" t="str">
        <f t="shared" si="275"/>
        <v/>
      </c>
      <c r="BG91" s="269" t="str">
        <f t="shared" si="275"/>
        <v/>
      </c>
      <c r="BH91" s="269" t="str">
        <f t="shared" si="275"/>
        <v/>
      </c>
      <c r="BI91" s="269" t="str">
        <f t="shared" si="275"/>
        <v/>
      </c>
      <c r="BJ91" s="269" t="str">
        <f t="shared" si="275"/>
        <v/>
      </c>
      <c r="BK91" s="106"/>
      <c r="BL91" s="106"/>
      <c r="BS91" s="67"/>
      <c r="BT91" s="67"/>
      <c r="BU91" s="106"/>
      <c r="BV91" s="100">
        <v>27</v>
      </c>
      <c r="BW91" s="246">
        <f t="shared" si="249"/>
        <v>0</v>
      </c>
      <c r="BX91" s="247">
        <f t="shared" si="250"/>
        <v>2.3000000000000001E-4</v>
      </c>
      <c r="BY91" s="245" t="str">
        <f t="shared" si="276"/>
        <v>ns</v>
      </c>
      <c r="BZ91" s="245" t="str">
        <f t="shared" si="276"/>
        <v>ns</v>
      </c>
      <c r="CA91" s="245" t="str">
        <f t="shared" si="276"/>
        <v>ns</v>
      </c>
      <c r="CB91" s="245" t="str">
        <f t="shared" si="276"/>
        <v>ns</v>
      </c>
      <c r="CC91" s="245" t="str">
        <f t="shared" si="276"/>
        <v>ns</v>
      </c>
      <c r="CD91" s="245" t="str">
        <f t="shared" si="276"/>
        <v>ns</v>
      </c>
      <c r="CE91" s="245" t="str">
        <f t="shared" si="276"/>
        <v>ns</v>
      </c>
      <c r="CF91" s="245" t="str">
        <f t="shared" si="276"/>
        <v>ns</v>
      </c>
      <c r="CG91" s="245" t="str">
        <f t="shared" si="276"/>
        <v>ns</v>
      </c>
      <c r="CH91" s="245" t="str">
        <f t="shared" si="276"/>
        <v>ns</v>
      </c>
      <c r="CI91" s="245" t="str">
        <f t="shared" si="277"/>
        <v>ns</v>
      </c>
      <c r="CJ91" s="245" t="str">
        <f t="shared" si="277"/>
        <v>ns</v>
      </c>
      <c r="CK91" s="245" t="str">
        <f t="shared" si="277"/>
        <v>ns</v>
      </c>
      <c r="CL91" s="245" t="str">
        <f t="shared" si="277"/>
        <v>ns</v>
      </c>
      <c r="CM91" s="245" t="str">
        <f t="shared" si="277"/>
        <v>ns</v>
      </c>
      <c r="CN91" s="245" t="str">
        <f t="shared" si="277"/>
        <v>ns</v>
      </c>
      <c r="CO91" s="245" t="str">
        <f t="shared" si="277"/>
        <v>ns</v>
      </c>
      <c r="CP91" s="245" t="str">
        <f t="shared" si="277"/>
        <v>ns</v>
      </c>
      <c r="CQ91" s="245" t="str">
        <f t="shared" si="277"/>
        <v>ns</v>
      </c>
      <c r="CR91" s="245" t="str">
        <f t="shared" si="277"/>
        <v>ns</v>
      </c>
      <c r="CS91" s="245" t="str">
        <f t="shared" si="278"/>
        <v>ns</v>
      </c>
      <c r="CT91" s="245" t="str">
        <f t="shared" si="278"/>
        <v>ns</v>
      </c>
      <c r="CU91" s="245" t="str">
        <f t="shared" si="278"/>
        <v>ns</v>
      </c>
      <c r="CV91" s="245" t="str">
        <f t="shared" si="278"/>
        <v>ns</v>
      </c>
      <c r="CW91" s="245" t="str">
        <f t="shared" si="278"/>
        <v>ns</v>
      </c>
      <c r="CX91" s="245" t="str">
        <f t="shared" si="278"/>
        <v>ns</v>
      </c>
      <c r="CY91" s="245" t="str">
        <f t="shared" si="278"/>
        <v>ns</v>
      </c>
      <c r="CZ91" s="245" t="str">
        <f t="shared" si="278"/>
        <v/>
      </c>
      <c r="DA91" s="245" t="str">
        <f t="shared" si="278"/>
        <v/>
      </c>
      <c r="DB91" s="245" t="str">
        <f t="shared" si="278"/>
        <v/>
      </c>
      <c r="DC91" s="245" t="str">
        <f t="shared" si="279"/>
        <v/>
      </c>
      <c r="DD91" s="245" t="str">
        <f t="shared" si="279"/>
        <v/>
      </c>
      <c r="DE91" s="245" t="str">
        <f t="shared" si="279"/>
        <v/>
      </c>
      <c r="DF91" s="245" t="str">
        <f t="shared" si="279"/>
        <v/>
      </c>
      <c r="DG91" s="245" t="str">
        <f t="shared" si="279"/>
        <v/>
      </c>
      <c r="DH91" s="245" t="str">
        <f t="shared" si="279"/>
        <v/>
      </c>
      <c r="DI91" s="245" t="str">
        <f t="shared" si="279"/>
        <v/>
      </c>
      <c r="DJ91" s="245" t="str">
        <f t="shared" si="279"/>
        <v/>
      </c>
      <c r="DK91" s="245" t="str">
        <f t="shared" si="279"/>
        <v/>
      </c>
      <c r="DL91" s="245" t="str">
        <f t="shared" si="279"/>
        <v/>
      </c>
      <c r="DM91" s="245" t="str">
        <f t="shared" si="280"/>
        <v/>
      </c>
      <c r="DN91" s="245" t="str">
        <f t="shared" si="280"/>
        <v/>
      </c>
      <c r="DO91" s="245" t="str">
        <f t="shared" si="280"/>
        <v/>
      </c>
      <c r="DP91" s="245" t="str">
        <f t="shared" si="280"/>
        <v/>
      </c>
      <c r="DQ91" s="245" t="str">
        <f t="shared" si="280"/>
        <v/>
      </c>
      <c r="DR91" s="245" t="str">
        <f t="shared" si="280"/>
        <v/>
      </c>
      <c r="DS91" s="245" t="str">
        <f t="shared" si="280"/>
        <v/>
      </c>
      <c r="DT91" s="245" t="str">
        <f t="shared" si="280"/>
        <v/>
      </c>
      <c r="DU91" s="245" t="str">
        <f t="shared" si="280"/>
        <v/>
      </c>
      <c r="DV91" s="245" t="str">
        <f t="shared" si="280"/>
        <v/>
      </c>
      <c r="DW91" s="204"/>
      <c r="DX91" s="204"/>
      <c r="DY91" s="106"/>
      <c r="DZ91" s="228">
        <f t="shared" si="256"/>
        <v>28</v>
      </c>
      <c r="EA91" s="231">
        <f t="shared" si="234"/>
        <v>0</v>
      </c>
      <c r="EB91" s="232">
        <f t="shared" si="270"/>
        <v>0</v>
      </c>
      <c r="EC91" s="232">
        <f t="shared" si="270"/>
        <v>0</v>
      </c>
      <c r="ED91" s="232">
        <f t="shared" si="270"/>
        <v>0</v>
      </c>
      <c r="EE91" s="232">
        <f t="shared" si="270"/>
        <v>0</v>
      </c>
      <c r="EF91" s="232">
        <f t="shared" si="236"/>
        <v>0</v>
      </c>
      <c r="EG91" s="232">
        <f t="shared" si="237"/>
        <v>0</v>
      </c>
      <c r="EH91" s="228"/>
      <c r="EI91" s="228"/>
      <c r="EJ91" s="228"/>
      <c r="EK91" s="230"/>
      <c r="EL91" s="228">
        <f t="shared" si="257"/>
        <v>28</v>
      </c>
      <c r="EM91" s="231">
        <f t="shared" si="238"/>
        <v>0</v>
      </c>
      <c r="EN91" s="232">
        <f>IFERROR(INDEX(RTO2CF,$EL91,'ANVA-MDS'!EB$7),0)</f>
        <v>0</v>
      </c>
      <c r="EO91" s="232">
        <f>IFERROR(INDEX(RTO2CF,$EL91,'ANVA-MDS'!EC$7),0)</f>
        <v>0</v>
      </c>
      <c r="EP91" s="232">
        <f>IFERROR(INDEX(RTO2CF,$EL91,'ANVA-MDS'!ED$7),0)</f>
        <v>0</v>
      </c>
      <c r="EQ91" s="232">
        <f>IFERROR(INDEX(RTO2CF,$EL91,'ANVA-MDS'!EE$7),0)</f>
        <v>0</v>
      </c>
      <c r="ER91" s="232">
        <f t="shared" si="239"/>
        <v>0</v>
      </c>
      <c r="ES91" s="232">
        <f t="shared" si="240"/>
        <v>0</v>
      </c>
      <c r="ET91" s="228"/>
      <c r="EU91" s="228"/>
      <c r="EV91" s="228"/>
      <c r="EW91" s="230"/>
      <c r="EX91" s="232">
        <f t="shared" si="241"/>
        <v>0</v>
      </c>
      <c r="EY91" s="230"/>
      <c r="EZ91" s="230"/>
    </row>
    <row r="92" spans="1:156" ht="12.75" customHeight="1" x14ac:dyDescent="0.25">
      <c r="J92" s="100">
        <v>28</v>
      </c>
      <c r="K92" s="246">
        <f t="shared" si="242"/>
        <v>0</v>
      </c>
      <c r="L92" s="247">
        <f t="shared" si="243"/>
        <v>2.2000000000000001E-4</v>
      </c>
      <c r="M92" s="269" t="str">
        <f t="shared" si="271"/>
        <v>ns</v>
      </c>
      <c r="N92" s="269" t="str">
        <f t="shared" si="271"/>
        <v>ns</v>
      </c>
      <c r="O92" s="269" t="str">
        <f t="shared" si="271"/>
        <v>ns</v>
      </c>
      <c r="P92" s="269" t="str">
        <f t="shared" si="271"/>
        <v>ns</v>
      </c>
      <c r="Q92" s="269" t="str">
        <f t="shared" si="271"/>
        <v>ns</v>
      </c>
      <c r="R92" s="269" t="str">
        <f t="shared" si="271"/>
        <v>ns</v>
      </c>
      <c r="S92" s="269" t="str">
        <f t="shared" si="271"/>
        <v>ns</v>
      </c>
      <c r="T92" s="269" t="str">
        <f t="shared" si="271"/>
        <v>ns</v>
      </c>
      <c r="U92" s="269" t="str">
        <f t="shared" si="271"/>
        <v>ns</v>
      </c>
      <c r="V92" s="269" t="str">
        <f t="shared" si="271"/>
        <v>ns</v>
      </c>
      <c r="W92" s="269" t="str">
        <f t="shared" si="272"/>
        <v>ns</v>
      </c>
      <c r="X92" s="269" t="str">
        <f t="shared" si="272"/>
        <v>ns</v>
      </c>
      <c r="Y92" s="269" t="str">
        <f t="shared" si="272"/>
        <v>ns</v>
      </c>
      <c r="Z92" s="269" t="str">
        <f t="shared" si="272"/>
        <v>ns</v>
      </c>
      <c r="AA92" s="269" t="str">
        <f t="shared" si="272"/>
        <v>ns</v>
      </c>
      <c r="AB92" s="269" t="str">
        <f t="shared" si="272"/>
        <v>ns</v>
      </c>
      <c r="AC92" s="269" t="str">
        <f t="shared" si="272"/>
        <v>ns</v>
      </c>
      <c r="AD92" s="269" t="str">
        <f t="shared" si="272"/>
        <v>ns</v>
      </c>
      <c r="AE92" s="269" t="str">
        <f t="shared" si="272"/>
        <v>ns</v>
      </c>
      <c r="AF92" s="269" t="str">
        <f t="shared" si="272"/>
        <v>ns</v>
      </c>
      <c r="AG92" s="269" t="str">
        <f t="shared" si="273"/>
        <v>ns</v>
      </c>
      <c r="AH92" s="269" t="str">
        <f t="shared" si="273"/>
        <v>ns</v>
      </c>
      <c r="AI92" s="269" t="str">
        <f t="shared" si="273"/>
        <v>ns</v>
      </c>
      <c r="AJ92" s="269" t="str">
        <f t="shared" si="273"/>
        <v>ns</v>
      </c>
      <c r="AK92" s="269" t="str">
        <f t="shared" si="273"/>
        <v>ns</v>
      </c>
      <c r="AL92" s="269" t="str">
        <f t="shared" si="273"/>
        <v>ns</v>
      </c>
      <c r="AM92" s="269" t="str">
        <f t="shared" si="273"/>
        <v>ns</v>
      </c>
      <c r="AN92" s="269" t="str">
        <f t="shared" si="273"/>
        <v>ns</v>
      </c>
      <c r="AO92" s="269" t="str">
        <f t="shared" si="273"/>
        <v/>
      </c>
      <c r="AP92" s="269" t="str">
        <f t="shared" si="273"/>
        <v/>
      </c>
      <c r="AQ92" s="269" t="str">
        <f t="shared" si="274"/>
        <v/>
      </c>
      <c r="AR92" s="269" t="str">
        <f t="shared" si="274"/>
        <v/>
      </c>
      <c r="AS92" s="269" t="str">
        <f t="shared" si="274"/>
        <v/>
      </c>
      <c r="AT92" s="269" t="str">
        <f t="shared" si="274"/>
        <v/>
      </c>
      <c r="AU92" s="269" t="str">
        <f t="shared" si="274"/>
        <v/>
      </c>
      <c r="AV92" s="269" t="str">
        <f t="shared" si="274"/>
        <v/>
      </c>
      <c r="AW92" s="269" t="str">
        <f t="shared" si="274"/>
        <v/>
      </c>
      <c r="AX92" s="269" t="str">
        <f t="shared" si="274"/>
        <v/>
      </c>
      <c r="AY92" s="269" t="str">
        <f t="shared" si="274"/>
        <v/>
      </c>
      <c r="AZ92" s="269" t="str">
        <f t="shared" si="274"/>
        <v/>
      </c>
      <c r="BA92" s="269" t="str">
        <f t="shared" si="275"/>
        <v/>
      </c>
      <c r="BB92" s="269" t="str">
        <f t="shared" si="275"/>
        <v/>
      </c>
      <c r="BC92" s="269" t="str">
        <f t="shared" si="275"/>
        <v/>
      </c>
      <c r="BD92" s="269" t="str">
        <f t="shared" si="275"/>
        <v/>
      </c>
      <c r="BE92" s="269" t="str">
        <f t="shared" si="275"/>
        <v/>
      </c>
      <c r="BF92" s="269" t="str">
        <f t="shared" si="275"/>
        <v/>
      </c>
      <c r="BG92" s="269" t="str">
        <f t="shared" si="275"/>
        <v/>
      </c>
      <c r="BH92" s="269" t="str">
        <f t="shared" si="275"/>
        <v/>
      </c>
      <c r="BI92" s="269" t="str">
        <f t="shared" si="275"/>
        <v/>
      </c>
      <c r="BJ92" s="269" t="str">
        <f t="shared" si="275"/>
        <v/>
      </c>
      <c r="BK92" s="106"/>
      <c r="BL92" s="106"/>
      <c r="BS92" s="67"/>
      <c r="BT92" s="67"/>
      <c r="BU92" s="106"/>
      <c r="BV92" s="100">
        <v>28</v>
      </c>
      <c r="BW92" s="246">
        <f t="shared" si="249"/>
        <v>0</v>
      </c>
      <c r="BX92" s="247">
        <f t="shared" si="250"/>
        <v>2.2000000000000001E-4</v>
      </c>
      <c r="BY92" s="245" t="str">
        <f t="shared" si="276"/>
        <v>ns</v>
      </c>
      <c r="BZ92" s="245" t="str">
        <f t="shared" si="276"/>
        <v>ns</v>
      </c>
      <c r="CA92" s="245" t="str">
        <f t="shared" si="276"/>
        <v>ns</v>
      </c>
      <c r="CB92" s="245" t="str">
        <f t="shared" si="276"/>
        <v>ns</v>
      </c>
      <c r="CC92" s="245" t="str">
        <f t="shared" si="276"/>
        <v>ns</v>
      </c>
      <c r="CD92" s="245" t="str">
        <f t="shared" si="276"/>
        <v>ns</v>
      </c>
      <c r="CE92" s="245" t="str">
        <f t="shared" si="276"/>
        <v>ns</v>
      </c>
      <c r="CF92" s="245" t="str">
        <f t="shared" si="276"/>
        <v>ns</v>
      </c>
      <c r="CG92" s="245" t="str">
        <f t="shared" si="276"/>
        <v>ns</v>
      </c>
      <c r="CH92" s="245" t="str">
        <f t="shared" si="276"/>
        <v>ns</v>
      </c>
      <c r="CI92" s="245" t="str">
        <f t="shared" si="277"/>
        <v>ns</v>
      </c>
      <c r="CJ92" s="245" t="str">
        <f t="shared" si="277"/>
        <v>ns</v>
      </c>
      <c r="CK92" s="245" t="str">
        <f t="shared" si="277"/>
        <v>ns</v>
      </c>
      <c r="CL92" s="245" t="str">
        <f t="shared" si="277"/>
        <v>ns</v>
      </c>
      <c r="CM92" s="245" t="str">
        <f t="shared" si="277"/>
        <v>ns</v>
      </c>
      <c r="CN92" s="245" t="str">
        <f t="shared" si="277"/>
        <v>ns</v>
      </c>
      <c r="CO92" s="245" t="str">
        <f t="shared" si="277"/>
        <v>ns</v>
      </c>
      <c r="CP92" s="245" t="str">
        <f t="shared" si="277"/>
        <v>ns</v>
      </c>
      <c r="CQ92" s="245" t="str">
        <f t="shared" si="277"/>
        <v>ns</v>
      </c>
      <c r="CR92" s="245" t="str">
        <f t="shared" si="277"/>
        <v>ns</v>
      </c>
      <c r="CS92" s="245" t="str">
        <f t="shared" si="278"/>
        <v>ns</v>
      </c>
      <c r="CT92" s="245" t="str">
        <f t="shared" si="278"/>
        <v>ns</v>
      </c>
      <c r="CU92" s="245" t="str">
        <f t="shared" si="278"/>
        <v>ns</v>
      </c>
      <c r="CV92" s="245" t="str">
        <f t="shared" si="278"/>
        <v>ns</v>
      </c>
      <c r="CW92" s="245" t="str">
        <f t="shared" si="278"/>
        <v>ns</v>
      </c>
      <c r="CX92" s="245" t="str">
        <f t="shared" si="278"/>
        <v>ns</v>
      </c>
      <c r="CY92" s="245" t="str">
        <f t="shared" si="278"/>
        <v>ns</v>
      </c>
      <c r="CZ92" s="245" t="str">
        <f t="shared" si="278"/>
        <v>ns</v>
      </c>
      <c r="DA92" s="245" t="str">
        <f t="shared" si="278"/>
        <v/>
      </c>
      <c r="DB92" s="245" t="str">
        <f t="shared" si="278"/>
        <v/>
      </c>
      <c r="DC92" s="245" t="str">
        <f t="shared" si="279"/>
        <v/>
      </c>
      <c r="DD92" s="245" t="str">
        <f t="shared" si="279"/>
        <v/>
      </c>
      <c r="DE92" s="245" t="str">
        <f t="shared" si="279"/>
        <v/>
      </c>
      <c r="DF92" s="245" t="str">
        <f t="shared" si="279"/>
        <v/>
      </c>
      <c r="DG92" s="245" t="str">
        <f t="shared" si="279"/>
        <v/>
      </c>
      <c r="DH92" s="245" t="str">
        <f t="shared" si="279"/>
        <v/>
      </c>
      <c r="DI92" s="245" t="str">
        <f t="shared" si="279"/>
        <v/>
      </c>
      <c r="DJ92" s="245" t="str">
        <f t="shared" si="279"/>
        <v/>
      </c>
      <c r="DK92" s="245" t="str">
        <f t="shared" si="279"/>
        <v/>
      </c>
      <c r="DL92" s="245" t="str">
        <f t="shared" si="279"/>
        <v/>
      </c>
      <c r="DM92" s="245" t="str">
        <f t="shared" si="280"/>
        <v/>
      </c>
      <c r="DN92" s="245" t="str">
        <f t="shared" si="280"/>
        <v/>
      </c>
      <c r="DO92" s="245" t="str">
        <f t="shared" si="280"/>
        <v/>
      </c>
      <c r="DP92" s="245" t="str">
        <f t="shared" si="280"/>
        <v/>
      </c>
      <c r="DQ92" s="245" t="str">
        <f t="shared" si="280"/>
        <v/>
      </c>
      <c r="DR92" s="245" t="str">
        <f t="shared" si="280"/>
        <v/>
      </c>
      <c r="DS92" s="245" t="str">
        <f t="shared" si="280"/>
        <v/>
      </c>
      <c r="DT92" s="245" t="str">
        <f t="shared" si="280"/>
        <v/>
      </c>
      <c r="DU92" s="245" t="str">
        <f t="shared" si="280"/>
        <v/>
      </c>
      <c r="DV92" s="245" t="str">
        <f t="shared" si="280"/>
        <v/>
      </c>
      <c r="DW92" s="204"/>
      <c r="DX92" s="204"/>
      <c r="DY92" s="106"/>
      <c r="DZ92" s="228">
        <f t="shared" si="256"/>
        <v>29</v>
      </c>
      <c r="EA92" s="231">
        <f t="shared" si="234"/>
        <v>0</v>
      </c>
      <c r="EB92" s="232">
        <f t="shared" si="270"/>
        <v>0</v>
      </c>
      <c r="EC92" s="232">
        <f t="shared" si="270"/>
        <v>0</v>
      </c>
      <c r="ED92" s="232">
        <f t="shared" si="270"/>
        <v>0</v>
      </c>
      <c r="EE92" s="232">
        <f t="shared" si="270"/>
        <v>0</v>
      </c>
      <c r="EF92" s="232">
        <f t="shared" si="236"/>
        <v>0</v>
      </c>
      <c r="EG92" s="232">
        <f t="shared" si="237"/>
        <v>0</v>
      </c>
      <c r="EH92" s="228"/>
      <c r="EI92" s="228"/>
      <c r="EJ92" s="228"/>
      <c r="EK92" s="230"/>
      <c r="EL92" s="228">
        <f t="shared" si="257"/>
        <v>29</v>
      </c>
      <c r="EM92" s="231">
        <f t="shared" si="238"/>
        <v>0</v>
      </c>
      <c r="EN92" s="232">
        <f>IFERROR(INDEX(RTO2CF,$EL92,'ANVA-MDS'!EB$7),0)</f>
        <v>0</v>
      </c>
      <c r="EO92" s="232">
        <f>IFERROR(INDEX(RTO2CF,$EL92,'ANVA-MDS'!EC$7),0)</f>
        <v>0</v>
      </c>
      <c r="EP92" s="232">
        <f>IFERROR(INDEX(RTO2CF,$EL92,'ANVA-MDS'!ED$7),0)</f>
        <v>0</v>
      </c>
      <c r="EQ92" s="232">
        <f>IFERROR(INDEX(RTO2CF,$EL92,'ANVA-MDS'!EE$7),0)</f>
        <v>0</v>
      </c>
      <c r="ER92" s="232">
        <f t="shared" si="239"/>
        <v>0</v>
      </c>
      <c r="ES92" s="232">
        <f t="shared" si="240"/>
        <v>0</v>
      </c>
      <c r="ET92" s="228"/>
      <c r="EU92" s="228"/>
      <c r="EV92" s="228"/>
      <c r="EW92" s="230"/>
      <c r="EX92" s="232">
        <f t="shared" si="241"/>
        <v>0</v>
      </c>
      <c r="EY92" s="230"/>
      <c r="EZ92" s="230"/>
    </row>
    <row r="93" spans="1:156" ht="12.75" customHeight="1" x14ac:dyDescent="0.25">
      <c r="J93" s="100">
        <v>29</v>
      </c>
      <c r="K93" s="246">
        <f t="shared" si="242"/>
        <v>0</v>
      </c>
      <c r="L93" s="247">
        <f t="shared" si="243"/>
        <v>2.1000000000000001E-4</v>
      </c>
      <c r="M93" s="269" t="str">
        <f t="shared" si="271"/>
        <v>ns</v>
      </c>
      <c r="N93" s="269" t="str">
        <f t="shared" si="271"/>
        <v>ns</v>
      </c>
      <c r="O93" s="269" t="str">
        <f t="shared" si="271"/>
        <v>ns</v>
      </c>
      <c r="P93" s="269" t="str">
        <f t="shared" si="271"/>
        <v>ns</v>
      </c>
      <c r="Q93" s="269" t="str">
        <f t="shared" si="271"/>
        <v>ns</v>
      </c>
      <c r="R93" s="269" t="str">
        <f t="shared" si="271"/>
        <v>ns</v>
      </c>
      <c r="S93" s="269" t="str">
        <f t="shared" si="271"/>
        <v>ns</v>
      </c>
      <c r="T93" s="269" t="str">
        <f t="shared" si="271"/>
        <v>ns</v>
      </c>
      <c r="U93" s="269" t="str">
        <f t="shared" si="271"/>
        <v>ns</v>
      </c>
      <c r="V93" s="269" t="str">
        <f t="shared" si="271"/>
        <v>ns</v>
      </c>
      <c r="W93" s="269" t="str">
        <f t="shared" si="272"/>
        <v>ns</v>
      </c>
      <c r="X93" s="269" t="str">
        <f t="shared" si="272"/>
        <v>ns</v>
      </c>
      <c r="Y93" s="269" t="str">
        <f t="shared" si="272"/>
        <v>ns</v>
      </c>
      <c r="Z93" s="269" t="str">
        <f t="shared" si="272"/>
        <v>ns</v>
      </c>
      <c r="AA93" s="269" t="str">
        <f t="shared" si="272"/>
        <v>ns</v>
      </c>
      <c r="AB93" s="269" t="str">
        <f t="shared" si="272"/>
        <v>ns</v>
      </c>
      <c r="AC93" s="269" t="str">
        <f t="shared" si="272"/>
        <v>ns</v>
      </c>
      <c r="AD93" s="269" t="str">
        <f t="shared" si="272"/>
        <v>ns</v>
      </c>
      <c r="AE93" s="269" t="str">
        <f t="shared" si="272"/>
        <v>ns</v>
      </c>
      <c r="AF93" s="269" t="str">
        <f t="shared" si="272"/>
        <v>ns</v>
      </c>
      <c r="AG93" s="269" t="str">
        <f t="shared" si="273"/>
        <v>ns</v>
      </c>
      <c r="AH93" s="269" t="str">
        <f t="shared" si="273"/>
        <v>ns</v>
      </c>
      <c r="AI93" s="269" t="str">
        <f t="shared" si="273"/>
        <v>ns</v>
      </c>
      <c r="AJ93" s="269" t="str">
        <f t="shared" si="273"/>
        <v>ns</v>
      </c>
      <c r="AK93" s="269" t="str">
        <f t="shared" si="273"/>
        <v>ns</v>
      </c>
      <c r="AL93" s="269" t="str">
        <f t="shared" si="273"/>
        <v>ns</v>
      </c>
      <c r="AM93" s="269" t="str">
        <f t="shared" si="273"/>
        <v>ns</v>
      </c>
      <c r="AN93" s="269" t="str">
        <f t="shared" si="273"/>
        <v>ns</v>
      </c>
      <c r="AO93" s="269" t="str">
        <f t="shared" si="273"/>
        <v>ns</v>
      </c>
      <c r="AP93" s="269" t="str">
        <f t="shared" si="273"/>
        <v/>
      </c>
      <c r="AQ93" s="269" t="str">
        <f t="shared" si="274"/>
        <v/>
      </c>
      <c r="AR93" s="269" t="str">
        <f t="shared" si="274"/>
        <v/>
      </c>
      <c r="AS93" s="269" t="str">
        <f t="shared" si="274"/>
        <v/>
      </c>
      <c r="AT93" s="269" t="str">
        <f t="shared" si="274"/>
        <v/>
      </c>
      <c r="AU93" s="269" t="str">
        <f t="shared" si="274"/>
        <v/>
      </c>
      <c r="AV93" s="269" t="str">
        <f t="shared" si="274"/>
        <v/>
      </c>
      <c r="AW93" s="269" t="str">
        <f t="shared" si="274"/>
        <v/>
      </c>
      <c r="AX93" s="269" t="str">
        <f t="shared" si="274"/>
        <v/>
      </c>
      <c r="AY93" s="269" t="str">
        <f t="shared" si="274"/>
        <v/>
      </c>
      <c r="AZ93" s="269" t="str">
        <f t="shared" si="274"/>
        <v/>
      </c>
      <c r="BA93" s="269" t="str">
        <f t="shared" si="275"/>
        <v/>
      </c>
      <c r="BB93" s="269" t="str">
        <f t="shared" si="275"/>
        <v/>
      </c>
      <c r="BC93" s="269" t="str">
        <f t="shared" si="275"/>
        <v/>
      </c>
      <c r="BD93" s="269" t="str">
        <f t="shared" si="275"/>
        <v/>
      </c>
      <c r="BE93" s="269" t="str">
        <f t="shared" si="275"/>
        <v/>
      </c>
      <c r="BF93" s="269" t="str">
        <f t="shared" si="275"/>
        <v/>
      </c>
      <c r="BG93" s="269" t="str">
        <f t="shared" si="275"/>
        <v/>
      </c>
      <c r="BH93" s="269" t="str">
        <f t="shared" si="275"/>
        <v/>
      </c>
      <c r="BI93" s="269" t="str">
        <f t="shared" si="275"/>
        <v/>
      </c>
      <c r="BJ93" s="269" t="str">
        <f t="shared" si="275"/>
        <v/>
      </c>
      <c r="BK93" s="49"/>
      <c r="BL93" s="49"/>
      <c r="BS93" s="67"/>
      <c r="BT93" s="67"/>
      <c r="BU93" s="106"/>
      <c r="BV93" s="100">
        <v>29</v>
      </c>
      <c r="BW93" s="246">
        <f t="shared" si="249"/>
        <v>0</v>
      </c>
      <c r="BX93" s="247">
        <f t="shared" si="250"/>
        <v>2.1000000000000001E-4</v>
      </c>
      <c r="BY93" s="245" t="str">
        <f t="shared" si="276"/>
        <v>ns</v>
      </c>
      <c r="BZ93" s="245" t="str">
        <f t="shared" si="276"/>
        <v>ns</v>
      </c>
      <c r="CA93" s="245" t="str">
        <f t="shared" si="276"/>
        <v>ns</v>
      </c>
      <c r="CB93" s="245" t="str">
        <f t="shared" si="276"/>
        <v>ns</v>
      </c>
      <c r="CC93" s="245" t="str">
        <f t="shared" si="276"/>
        <v>ns</v>
      </c>
      <c r="CD93" s="245" t="str">
        <f t="shared" si="276"/>
        <v>ns</v>
      </c>
      <c r="CE93" s="245" t="str">
        <f t="shared" si="276"/>
        <v>ns</v>
      </c>
      <c r="CF93" s="245" t="str">
        <f t="shared" si="276"/>
        <v>ns</v>
      </c>
      <c r="CG93" s="245" t="str">
        <f t="shared" si="276"/>
        <v>ns</v>
      </c>
      <c r="CH93" s="245" t="str">
        <f t="shared" si="276"/>
        <v>ns</v>
      </c>
      <c r="CI93" s="245" t="str">
        <f t="shared" si="277"/>
        <v>ns</v>
      </c>
      <c r="CJ93" s="245" t="str">
        <f t="shared" si="277"/>
        <v>ns</v>
      </c>
      <c r="CK93" s="245" t="str">
        <f t="shared" si="277"/>
        <v>ns</v>
      </c>
      <c r="CL93" s="245" t="str">
        <f t="shared" si="277"/>
        <v>ns</v>
      </c>
      <c r="CM93" s="245" t="str">
        <f t="shared" si="277"/>
        <v>ns</v>
      </c>
      <c r="CN93" s="245" t="str">
        <f t="shared" si="277"/>
        <v>ns</v>
      </c>
      <c r="CO93" s="245" t="str">
        <f t="shared" si="277"/>
        <v>ns</v>
      </c>
      <c r="CP93" s="245" t="str">
        <f t="shared" si="277"/>
        <v>ns</v>
      </c>
      <c r="CQ93" s="245" t="str">
        <f t="shared" si="277"/>
        <v>ns</v>
      </c>
      <c r="CR93" s="245" t="str">
        <f t="shared" si="277"/>
        <v>ns</v>
      </c>
      <c r="CS93" s="245" t="str">
        <f t="shared" si="278"/>
        <v>ns</v>
      </c>
      <c r="CT93" s="245" t="str">
        <f t="shared" si="278"/>
        <v>ns</v>
      </c>
      <c r="CU93" s="245" t="str">
        <f t="shared" si="278"/>
        <v>ns</v>
      </c>
      <c r="CV93" s="245" t="str">
        <f t="shared" si="278"/>
        <v>ns</v>
      </c>
      <c r="CW93" s="245" t="str">
        <f t="shared" si="278"/>
        <v>ns</v>
      </c>
      <c r="CX93" s="245" t="str">
        <f t="shared" si="278"/>
        <v>ns</v>
      </c>
      <c r="CY93" s="245" t="str">
        <f t="shared" si="278"/>
        <v>ns</v>
      </c>
      <c r="CZ93" s="245" t="str">
        <f t="shared" si="278"/>
        <v>ns</v>
      </c>
      <c r="DA93" s="245" t="str">
        <f t="shared" si="278"/>
        <v>ns</v>
      </c>
      <c r="DB93" s="245" t="str">
        <f t="shared" si="278"/>
        <v/>
      </c>
      <c r="DC93" s="245" t="str">
        <f t="shared" si="279"/>
        <v/>
      </c>
      <c r="DD93" s="245" t="str">
        <f t="shared" si="279"/>
        <v/>
      </c>
      <c r="DE93" s="245" t="str">
        <f t="shared" si="279"/>
        <v/>
      </c>
      <c r="DF93" s="245" t="str">
        <f t="shared" si="279"/>
        <v/>
      </c>
      <c r="DG93" s="245" t="str">
        <f t="shared" si="279"/>
        <v/>
      </c>
      <c r="DH93" s="245" t="str">
        <f t="shared" si="279"/>
        <v/>
      </c>
      <c r="DI93" s="245" t="str">
        <f t="shared" si="279"/>
        <v/>
      </c>
      <c r="DJ93" s="245" t="str">
        <f t="shared" si="279"/>
        <v/>
      </c>
      <c r="DK93" s="245" t="str">
        <f t="shared" si="279"/>
        <v/>
      </c>
      <c r="DL93" s="245" t="str">
        <f t="shared" si="279"/>
        <v/>
      </c>
      <c r="DM93" s="245" t="str">
        <f t="shared" si="280"/>
        <v/>
      </c>
      <c r="DN93" s="245" t="str">
        <f t="shared" si="280"/>
        <v/>
      </c>
      <c r="DO93" s="245" t="str">
        <f t="shared" si="280"/>
        <v/>
      </c>
      <c r="DP93" s="245" t="str">
        <f t="shared" si="280"/>
        <v/>
      </c>
      <c r="DQ93" s="245" t="str">
        <f t="shared" si="280"/>
        <v/>
      </c>
      <c r="DR93" s="245" t="str">
        <f t="shared" si="280"/>
        <v/>
      </c>
      <c r="DS93" s="245" t="str">
        <f t="shared" si="280"/>
        <v/>
      </c>
      <c r="DT93" s="245" t="str">
        <f t="shared" si="280"/>
        <v/>
      </c>
      <c r="DU93" s="245" t="str">
        <f t="shared" si="280"/>
        <v/>
      </c>
      <c r="DV93" s="245" t="str">
        <f t="shared" si="280"/>
        <v/>
      </c>
      <c r="DW93" s="204"/>
      <c r="DX93" s="204"/>
      <c r="DY93" s="49"/>
      <c r="DZ93" s="228">
        <f t="shared" si="256"/>
        <v>30</v>
      </c>
      <c r="EA93" s="231">
        <f t="shared" si="234"/>
        <v>0</v>
      </c>
      <c r="EB93" s="232">
        <f t="shared" si="270"/>
        <v>0</v>
      </c>
      <c r="EC93" s="232">
        <f t="shared" si="270"/>
        <v>0</v>
      </c>
      <c r="ED93" s="232">
        <f t="shared" si="270"/>
        <v>0</v>
      </c>
      <c r="EE93" s="232">
        <f t="shared" si="270"/>
        <v>0</v>
      </c>
      <c r="EF93" s="232">
        <f t="shared" si="236"/>
        <v>0</v>
      </c>
      <c r="EG93" s="232">
        <f t="shared" si="237"/>
        <v>0</v>
      </c>
      <c r="EH93" s="228"/>
      <c r="EI93" s="228"/>
      <c r="EJ93" s="228"/>
      <c r="EK93" s="230"/>
      <c r="EL93" s="228">
        <f t="shared" si="257"/>
        <v>30</v>
      </c>
      <c r="EM93" s="231">
        <f t="shared" si="238"/>
        <v>0</v>
      </c>
      <c r="EN93" s="232">
        <f>IFERROR(INDEX(RTO2CF,$EL93,'ANVA-MDS'!EB$7),0)</f>
        <v>0</v>
      </c>
      <c r="EO93" s="232">
        <f>IFERROR(INDEX(RTO2CF,$EL93,'ANVA-MDS'!EC$7),0)</f>
        <v>0</v>
      </c>
      <c r="EP93" s="232">
        <f>IFERROR(INDEX(RTO2CF,$EL93,'ANVA-MDS'!ED$7),0)</f>
        <v>0</v>
      </c>
      <c r="EQ93" s="232">
        <f>IFERROR(INDEX(RTO2CF,$EL93,'ANVA-MDS'!EE$7),0)</f>
        <v>0</v>
      </c>
      <c r="ER93" s="232">
        <f t="shared" si="239"/>
        <v>0</v>
      </c>
      <c r="ES93" s="232">
        <f t="shared" si="240"/>
        <v>0</v>
      </c>
      <c r="ET93" s="228"/>
      <c r="EU93" s="228"/>
      <c r="EV93" s="228"/>
      <c r="EW93" s="230"/>
      <c r="EX93" s="232">
        <f t="shared" si="241"/>
        <v>0</v>
      </c>
      <c r="EY93" s="230"/>
      <c r="EZ93" s="230"/>
    </row>
    <row r="94" spans="1:156" ht="12.75" customHeight="1" x14ac:dyDescent="0.25">
      <c r="J94" s="100">
        <v>30</v>
      </c>
      <c r="K94" s="246">
        <f t="shared" si="242"/>
        <v>0</v>
      </c>
      <c r="L94" s="247">
        <f t="shared" si="243"/>
        <v>2.0000000000000001E-4</v>
      </c>
      <c r="M94" s="269" t="str">
        <f t="shared" si="271"/>
        <v>ns</v>
      </c>
      <c r="N94" s="269" t="str">
        <f t="shared" si="271"/>
        <v>ns</v>
      </c>
      <c r="O94" s="269" t="str">
        <f t="shared" si="271"/>
        <v>ns</v>
      </c>
      <c r="P94" s="269" t="str">
        <f t="shared" si="271"/>
        <v>ns</v>
      </c>
      <c r="Q94" s="269" t="str">
        <f t="shared" si="271"/>
        <v>ns</v>
      </c>
      <c r="R94" s="269" t="str">
        <f t="shared" si="271"/>
        <v>ns</v>
      </c>
      <c r="S94" s="269" t="str">
        <f t="shared" si="271"/>
        <v>ns</v>
      </c>
      <c r="T94" s="269" t="str">
        <f t="shared" si="271"/>
        <v>ns</v>
      </c>
      <c r="U94" s="269" t="str">
        <f t="shared" si="271"/>
        <v>ns</v>
      </c>
      <c r="V94" s="269" t="str">
        <f t="shared" si="271"/>
        <v>ns</v>
      </c>
      <c r="W94" s="269" t="str">
        <f t="shared" si="272"/>
        <v>ns</v>
      </c>
      <c r="X94" s="269" t="str">
        <f t="shared" si="272"/>
        <v>ns</v>
      </c>
      <c r="Y94" s="269" t="str">
        <f t="shared" si="272"/>
        <v>ns</v>
      </c>
      <c r="Z94" s="269" t="str">
        <f t="shared" si="272"/>
        <v>ns</v>
      </c>
      <c r="AA94" s="269" t="str">
        <f t="shared" si="272"/>
        <v>ns</v>
      </c>
      <c r="AB94" s="269" t="str">
        <f t="shared" si="272"/>
        <v>ns</v>
      </c>
      <c r="AC94" s="269" t="str">
        <f t="shared" si="272"/>
        <v>ns</v>
      </c>
      <c r="AD94" s="269" t="str">
        <f t="shared" si="272"/>
        <v>ns</v>
      </c>
      <c r="AE94" s="269" t="str">
        <f t="shared" si="272"/>
        <v>ns</v>
      </c>
      <c r="AF94" s="269" t="str">
        <f t="shared" si="272"/>
        <v>ns</v>
      </c>
      <c r="AG94" s="269" t="str">
        <f t="shared" si="273"/>
        <v>ns</v>
      </c>
      <c r="AH94" s="269" t="str">
        <f t="shared" si="273"/>
        <v>ns</v>
      </c>
      <c r="AI94" s="269" t="str">
        <f t="shared" si="273"/>
        <v>ns</v>
      </c>
      <c r="AJ94" s="269" t="str">
        <f t="shared" si="273"/>
        <v>ns</v>
      </c>
      <c r="AK94" s="269" t="str">
        <f t="shared" si="273"/>
        <v>ns</v>
      </c>
      <c r="AL94" s="269" t="str">
        <f t="shared" si="273"/>
        <v>ns</v>
      </c>
      <c r="AM94" s="269" t="str">
        <f t="shared" si="273"/>
        <v>ns</v>
      </c>
      <c r="AN94" s="269" t="str">
        <f t="shared" si="273"/>
        <v>ns</v>
      </c>
      <c r="AO94" s="269" t="str">
        <f t="shared" si="273"/>
        <v>ns</v>
      </c>
      <c r="AP94" s="269" t="str">
        <f t="shared" si="273"/>
        <v>ns</v>
      </c>
      <c r="AQ94" s="269" t="str">
        <f t="shared" si="274"/>
        <v/>
      </c>
      <c r="AR94" s="269" t="str">
        <f t="shared" si="274"/>
        <v/>
      </c>
      <c r="AS94" s="269" t="str">
        <f t="shared" si="274"/>
        <v/>
      </c>
      <c r="AT94" s="269" t="str">
        <f t="shared" si="274"/>
        <v/>
      </c>
      <c r="AU94" s="269" t="str">
        <f t="shared" si="274"/>
        <v/>
      </c>
      <c r="AV94" s="269" t="str">
        <f t="shared" si="274"/>
        <v/>
      </c>
      <c r="AW94" s="269" t="str">
        <f t="shared" si="274"/>
        <v/>
      </c>
      <c r="AX94" s="269" t="str">
        <f t="shared" si="274"/>
        <v/>
      </c>
      <c r="AY94" s="269" t="str">
        <f t="shared" si="274"/>
        <v/>
      </c>
      <c r="AZ94" s="269" t="str">
        <f t="shared" si="274"/>
        <v/>
      </c>
      <c r="BA94" s="269" t="str">
        <f t="shared" si="275"/>
        <v/>
      </c>
      <c r="BB94" s="269" t="str">
        <f t="shared" si="275"/>
        <v/>
      </c>
      <c r="BC94" s="269" t="str">
        <f t="shared" si="275"/>
        <v/>
      </c>
      <c r="BD94" s="269" t="str">
        <f t="shared" si="275"/>
        <v/>
      </c>
      <c r="BE94" s="269" t="str">
        <f t="shared" si="275"/>
        <v/>
      </c>
      <c r="BF94" s="269" t="str">
        <f t="shared" si="275"/>
        <v/>
      </c>
      <c r="BG94" s="269" t="str">
        <f t="shared" si="275"/>
        <v/>
      </c>
      <c r="BH94" s="269" t="str">
        <f t="shared" si="275"/>
        <v/>
      </c>
      <c r="BI94" s="269" t="str">
        <f t="shared" si="275"/>
        <v/>
      </c>
      <c r="BJ94" s="269" t="str">
        <f t="shared" si="275"/>
        <v/>
      </c>
      <c r="BK94" s="117"/>
      <c r="BL94" s="117"/>
      <c r="BS94" s="49"/>
      <c r="BT94" s="49"/>
      <c r="BU94" s="106"/>
      <c r="BV94" s="100">
        <v>30</v>
      </c>
      <c r="BW94" s="246">
        <f t="shared" si="249"/>
        <v>0</v>
      </c>
      <c r="BX94" s="247">
        <f t="shared" si="250"/>
        <v>2.0000000000000001E-4</v>
      </c>
      <c r="BY94" s="245" t="str">
        <f t="shared" si="276"/>
        <v>ns</v>
      </c>
      <c r="BZ94" s="245" t="str">
        <f t="shared" si="276"/>
        <v>ns</v>
      </c>
      <c r="CA94" s="245" t="str">
        <f t="shared" si="276"/>
        <v>ns</v>
      </c>
      <c r="CB94" s="245" t="str">
        <f t="shared" si="276"/>
        <v>ns</v>
      </c>
      <c r="CC94" s="245" t="str">
        <f t="shared" si="276"/>
        <v>ns</v>
      </c>
      <c r="CD94" s="245" t="str">
        <f t="shared" si="276"/>
        <v>ns</v>
      </c>
      <c r="CE94" s="245" t="str">
        <f t="shared" si="276"/>
        <v>ns</v>
      </c>
      <c r="CF94" s="245" t="str">
        <f t="shared" si="276"/>
        <v>ns</v>
      </c>
      <c r="CG94" s="245" t="str">
        <f t="shared" si="276"/>
        <v>ns</v>
      </c>
      <c r="CH94" s="245" t="str">
        <f t="shared" si="276"/>
        <v>ns</v>
      </c>
      <c r="CI94" s="245" t="str">
        <f t="shared" si="277"/>
        <v>ns</v>
      </c>
      <c r="CJ94" s="245" t="str">
        <f t="shared" si="277"/>
        <v>ns</v>
      </c>
      <c r="CK94" s="245" t="str">
        <f t="shared" si="277"/>
        <v>ns</v>
      </c>
      <c r="CL94" s="245" t="str">
        <f t="shared" si="277"/>
        <v>ns</v>
      </c>
      <c r="CM94" s="245" t="str">
        <f t="shared" si="277"/>
        <v>ns</v>
      </c>
      <c r="CN94" s="245" t="str">
        <f t="shared" si="277"/>
        <v>ns</v>
      </c>
      <c r="CO94" s="245" t="str">
        <f t="shared" si="277"/>
        <v>ns</v>
      </c>
      <c r="CP94" s="245" t="str">
        <f t="shared" si="277"/>
        <v>ns</v>
      </c>
      <c r="CQ94" s="245" t="str">
        <f t="shared" si="277"/>
        <v>ns</v>
      </c>
      <c r="CR94" s="245" t="str">
        <f t="shared" si="277"/>
        <v>ns</v>
      </c>
      <c r="CS94" s="245" t="str">
        <f t="shared" si="278"/>
        <v>ns</v>
      </c>
      <c r="CT94" s="245" t="str">
        <f t="shared" si="278"/>
        <v>ns</v>
      </c>
      <c r="CU94" s="245" t="str">
        <f t="shared" si="278"/>
        <v>ns</v>
      </c>
      <c r="CV94" s="245" t="str">
        <f t="shared" si="278"/>
        <v>ns</v>
      </c>
      <c r="CW94" s="245" t="str">
        <f t="shared" si="278"/>
        <v>ns</v>
      </c>
      <c r="CX94" s="245" t="str">
        <f t="shared" si="278"/>
        <v>ns</v>
      </c>
      <c r="CY94" s="245" t="str">
        <f t="shared" si="278"/>
        <v>ns</v>
      </c>
      <c r="CZ94" s="245" t="str">
        <f t="shared" si="278"/>
        <v>ns</v>
      </c>
      <c r="DA94" s="245" t="str">
        <f t="shared" si="278"/>
        <v>ns</v>
      </c>
      <c r="DB94" s="245" t="str">
        <f t="shared" si="278"/>
        <v>ns</v>
      </c>
      <c r="DC94" s="245" t="str">
        <f t="shared" si="279"/>
        <v/>
      </c>
      <c r="DD94" s="245" t="str">
        <f t="shared" si="279"/>
        <v/>
      </c>
      <c r="DE94" s="245" t="str">
        <f t="shared" si="279"/>
        <v/>
      </c>
      <c r="DF94" s="245" t="str">
        <f t="shared" si="279"/>
        <v/>
      </c>
      <c r="DG94" s="245" t="str">
        <f t="shared" si="279"/>
        <v/>
      </c>
      <c r="DH94" s="245" t="str">
        <f t="shared" si="279"/>
        <v/>
      </c>
      <c r="DI94" s="245" t="str">
        <f t="shared" si="279"/>
        <v/>
      </c>
      <c r="DJ94" s="245" t="str">
        <f t="shared" si="279"/>
        <v/>
      </c>
      <c r="DK94" s="245" t="str">
        <f t="shared" si="279"/>
        <v/>
      </c>
      <c r="DL94" s="245" t="str">
        <f t="shared" si="279"/>
        <v/>
      </c>
      <c r="DM94" s="245" t="str">
        <f t="shared" si="280"/>
        <v/>
      </c>
      <c r="DN94" s="245" t="str">
        <f t="shared" si="280"/>
        <v/>
      </c>
      <c r="DO94" s="245" t="str">
        <f t="shared" si="280"/>
        <v/>
      </c>
      <c r="DP94" s="245" t="str">
        <f t="shared" si="280"/>
        <v/>
      </c>
      <c r="DQ94" s="245" t="str">
        <f t="shared" si="280"/>
        <v/>
      </c>
      <c r="DR94" s="245" t="str">
        <f t="shared" si="280"/>
        <v/>
      </c>
      <c r="DS94" s="245" t="str">
        <f t="shared" si="280"/>
        <v/>
      </c>
      <c r="DT94" s="245" t="str">
        <f t="shared" si="280"/>
        <v/>
      </c>
      <c r="DU94" s="245" t="str">
        <f t="shared" si="280"/>
        <v/>
      </c>
      <c r="DV94" s="245" t="str">
        <f t="shared" si="280"/>
        <v/>
      </c>
      <c r="DW94" s="204"/>
      <c r="DX94" s="204"/>
      <c r="DY94" s="117"/>
      <c r="DZ94" s="228">
        <f t="shared" si="256"/>
        <v>31</v>
      </c>
      <c r="EA94" s="231">
        <f t="shared" si="234"/>
        <v>0</v>
      </c>
      <c r="EB94" s="232">
        <f t="shared" si="270"/>
        <v>0</v>
      </c>
      <c r="EC94" s="232">
        <f t="shared" si="270"/>
        <v>0</v>
      </c>
      <c r="ED94" s="232">
        <f t="shared" si="270"/>
        <v>0</v>
      </c>
      <c r="EE94" s="232">
        <f t="shared" si="270"/>
        <v>0</v>
      </c>
      <c r="EF94" s="232">
        <f t="shared" si="236"/>
        <v>0</v>
      </c>
      <c r="EG94" s="232">
        <f t="shared" si="237"/>
        <v>0</v>
      </c>
      <c r="EH94" s="228"/>
      <c r="EI94" s="228"/>
      <c r="EJ94" s="228"/>
      <c r="EK94" s="230"/>
      <c r="EL94" s="228">
        <f t="shared" si="257"/>
        <v>31</v>
      </c>
      <c r="EM94" s="231">
        <f t="shared" si="238"/>
        <v>0</v>
      </c>
      <c r="EN94" s="232">
        <f>IFERROR(INDEX(RTO2CF,$EL94,'ANVA-MDS'!EB$7),0)</f>
        <v>0</v>
      </c>
      <c r="EO94" s="232">
        <f>IFERROR(INDEX(RTO2CF,$EL94,'ANVA-MDS'!EC$7),0)</f>
        <v>0</v>
      </c>
      <c r="EP94" s="232">
        <f>IFERROR(INDEX(RTO2CF,$EL94,'ANVA-MDS'!ED$7),0)</f>
        <v>0</v>
      </c>
      <c r="EQ94" s="232">
        <f>IFERROR(INDEX(RTO2CF,$EL94,'ANVA-MDS'!EE$7),0)</f>
        <v>0</v>
      </c>
      <c r="ER94" s="232">
        <f t="shared" si="239"/>
        <v>0</v>
      </c>
      <c r="ES94" s="232">
        <f t="shared" si="240"/>
        <v>0</v>
      </c>
      <c r="ET94" s="228"/>
      <c r="EU94" s="228"/>
      <c r="EV94" s="228"/>
      <c r="EW94" s="230"/>
      <c r="EX94" s="232">
        <f t="shared" si="241"/>
        <v>0</v>
      </c>
      <c r="EY94" s="230"/>
      <c r="EZ94" s="230"/>
    </row>
    <row r="95" spans="1:156" ht="12.75" customHeight="1" x14ac:dyDescent="0.25">
      <c r="J95" s="100">
        <v>31</v>
      </c>
      <c r="K95" s="246">
        <f t="shared" si="242"/>
        <v>0</v>
      </c>
      <c r="L95" s="247">
        <f t="shared" si="243"/>
        <v>1.9000000000000001E-4</v>
      </c>
      <c r="M95" s="269" t="str">
        <f t="shared" ref="M95:V104" si="281">IF(M$8&gt;$J95,"",IF($F$69&gt;$G$69,"ns",IF(ABS($L95-INDEX(RTO2SF_ORD,M$8,2))&gt;$B$84,"s","ns")))</f>
        <v>ns</v>
      </c>
      <c r="N95" s="269" t="str">
        <f t="shared" si="281"/>
        <v>ns</v>
      </c>
      <c r="O95" s="269" t="str">
        <f t="shared" si="281"/>
        <v>ns</v>
      </c>
      <c r="P95" s="269" t="str">
        <f t="shared" si="281"/>
        <v>ns</v>
      </c>
      <c r="Q95" s="269" t="str">
        <f t="shared" si="281"/>
        <v>ns</v>
      </c>
      <c r="R95" s="269" t="str">
        <f t="shared" si="281"/>
        <v>ns</v>
      </c>
      <c r="S95" s="269" t="str">
        <f t="shared" si="281"/>
        <v>ns</v>
      </c>
      <c r="T95" s="269" t="str">
        <f t="shared" si="281"/>
        <v>ns</v>
      </c>
      <c r="U95" s="269" t="str">
        <f t="shared" si="281"/>
        <v>ns</v>
      </c>
      <c r="V95" s="269" t="str">
        <f t="shared" si="281"/>
        <v>ns</v>
      </c>
      <c r="W95" s="269" t="str">
        <f t="shared" ref="W95:AF104" si="282">IF(W$8&gt;$J95,"",IF($F$69&gt;$G$69,"ns",IF(ABS($L95-INDEX(RTO2SF_ORD,W$8,2))&gt;$B$84,"s","ns")))</f>
        <v>ns</v>
      </c>
      <c r="X95" s="269" t="str">
        <f t="shared" si="282"/>
        <v>ns</v>
      </c>
      <c r="Y95" s="269" t="str">
        <f t="shared" si="282"/>
        <v>ns</v>
      </c>
      <c r="Z95" s="269" t="str">
        <f t="shared" si="282"/>
        <v>ns</v>
      </c>
      <c r="AA95" s="269" t="str">
        <f t="shared" si="282"/>
        <v>ns</v>
      </c>
      <c r="AB95" s="269" t="str">
        <f t="shared" si="282"/>
        <v>ns</v>
      </c>
      <c r="AC95" s="269" t="str">
        <f t="shared" si="282"/>
        <v>ns</v>
      </c>
      <c r="AD95" s="269" t="str">
        <f t="shared" si="282"/>
        <v>ns</v>
      </c>
      <c r="AE95" s="269" t="str">
        <f t="shared" si="282"/>
        <v>ns</v>
      </c>
      <c r="AF95" s="269" t="str">
        <f t="shared" si="282"/>
        <v>ns</v>
      </c>
      <c r="AG95" s="269" t="str">
        <f t="shared" ref="AG95:AP104" si="283">IF(AG$8&gt;$J95,"",IF($F$69&gt;$G$69,"ns",IF(ABS($L95-INDEX(RTO2SF_ORD,AG$8,2))&gt;$B$84,"s","ns")))</f>
        <v>ns</v>
      </c>
      <c r="AH95" s="269" t="str">
        <f t="shared" si="283"/>
        <v>ns</v>
      </c>
      <c r="AI95" s="269" t="str">
        <f t="shared" si="283"/>
        <v>ns</v>
      </c>
      <c r="AJ95" s="269" t="str">
        <f t="shared" si="283"/>
        <v>ns</v>
      </c>
      <c r="AK95" s="269" t="str">
        <f t="shared" si="283"/>
        <v>ns</v>
      </c>
      <c r="AL95" s="269" t="str">
        <f t="shared" si="283"/>
        <v>ns</v>
      </c>
      <c r="AM95" s="269" t="str">
        <f t="shared" si="283"/>
        <v>ns</v>
      </c>
      <c r="AN95" s="269" t="str">
        <f t="shared" si="283"/>
        <v>ns</v>
      </c>
      <c r="AO95" s="269" t="str">
        <f t="shared" si="283"/>
        <v>ns</v>
      </c>
      <c r="AP95" s="269" t="str">
        <f t="shared" si="283"/>
        <v>ns</v>
      </c>
      <c r="AQ95" s="269" t="str">
        <f t="shared" ref="AQ95:AZ104" si="284">IF(AQ$8&gt;$J95,"",IF($F$69&gt;$G$69,"ns",IF(ABS($L95-INDEX(RTO2SF_ORD,AQ$8,2))&gt;$B$84,"s","ns")))</f>
        <v>ns</v>
      </c>
      <c r="AR95" s="269" t="str">
        <f t="shared" si="284"/>
        <v/>
      </c>
      <c r="AS95" s="269" t="str">
        <f t="shared" si="284"/>
        <v/>
      </c>
      <c r="AT95" s="269" t="str">
        <f t="shared" si="284"/>
        <v/>
      </c>
      <c r="AU95" s="269" t="str">
        <f t="shared" si="284"/>
        <v/>
      </c>
      <c r="AV95" s="269" t="str">
        <f t="shared" si="284"/>
        <v/>
      </c>
      <c r="AW95" s="269" t="str">
        <f t="shared" si="284"/>
        <v/>
      </c>
      <c r="AX95" s="269" t="str">
        <f t="shared" si="284"/>
        <v/>
      </c>
      <c r="AY95" s="269" t="str">
        <f t="shared" si="284"/>
        <v/>
      </c>
      <c r="AZ95" s="269" t="str">
        <f t="shared" si="284"/>
        <v/>
      </c>
      <c r="BA95" s="269" t="str">
        <f t="shared" ref="BA95:BJ104" si="285">IF(BA$8&gt;$J95,"",IF($F$69&gt;$G$69,"ns",IF(ABS($L95-INDEX(RTO2SF_ORD,BA$8,2))&gt;$B$84,"s","ns")))</f>
        <v/>
      </c>
      <c r="BB95" s="269" t="str">
        <f t="shared" si="285"/>
        <v/>
      </c>
      <c r="BC95" s="269" t="str">
        <f t="shared" si="285"/>
        <v/>
      </c>
      <c r="BD95" s="269" t="str">
        <f t="shared" si="285"/>
        <v/>
      </c>
      <c r="BE95" s="269" t="str">
        <f t="shared" si="285"/>
        <v/>
      </c>
      <c r="BF95" s="269" t="str">
        <f t="shared" si="285"/>
        <v/>
      </c>
      <c r="BG95" s="269" t="str">
        <f t="shared" si="285"/>
        <v/>
      </c>
      <c r="BH95" s="269" t="str">
        <f t="shared" si="285"/>
        <v/>
      </c>
      <c r="BI95" s="269" t="str">
        <f t="shared" si="285"/>
        <v/>
      </c>
      <c r="BJ95" s="269" t="str">
        <f t="shared" si="285"/>
        <v/>
      </c>
      <c r="BK95" s="117"/>
      <c r="BL95" s="117"/>
      <c r="BS95" s="49"/>
      <c r="BT95" s="49"/>
      <c r="BU95" s="106"/>
      <c r="BV95" s="100">
        <v>31</v>
      </c>
      <c r="BW95" s="246">
        <f t="shared" si="249"/>
        <v>0</v>
      </c>
      <c r="BX95" s="247">
        <f t="shared" si="250"/>
        <v>1.9000000000000001E-4</v>
      </c>
      <c r="BY95" s="245" t="str">
        <f t="shared" ref="BY95:CH104" si="286">IF(BY$8&gt;$BV95,"",IF($BR$69&gt;$BS$69,"ns",IF(ABS($BX95-INDEX(RTO2CF_ORD,BY$8,2))&gt;$BN$84,"s","ns")))</f>
        <v>ns</v>
      </c>
      <c r="BZ95" s="245" t="str">
        <f t="shared" si="286"/>
        <v>ns</v>
      </c>
      <c r="CA95" s="245" t="str">
        <f t="shared" si="286"/>
        <v>ns</v>
      </c>
      <c r="CB95" s="245" t="str">
        <f t="shared" si="286"/>
        <v>ns</v>
      </c>
      <c r="CC95" s="245" t="str">
        <f t="shared" si="286"/>
        <v>ns</v>
      </c>
      <c r="CD95" s="245" t="str">
        <f t="shared" si="286"/>
        <v>ns</v>
      </c>
      <c r="CE95" s="245" t="str">
        <f t="shared" si="286"/>
        <v>ns</v>
      </c>
      <c r="CF95" s="245" t="str">
        <f t="shared" si="286"/>
        <v>ns</v>
      </c>
      <c r="CG95" s="245" t="str">
        <f t="shared" si="286"/>
        <v>ns</v>
      </c>
      <c r="CH95" s="245" t="str">
        <f t="shared" si="286"/>
        <v>ns</v>
      </c>
      <c r="CI95" s="245" t="str">
        <f t="shared" ref="CI95:CR104" si="287">IF(CI$8&gt;$BV95,"",IF($BR$69&gt;$BS$69,"ns",IF(ABS($BX95-INDEX(RTO2CF_ORD,CI$8,2))&gt;$BN$84,"s","ns")))</f>
        <v>ns</v>
      </c>
      <c r="CJ95" s="245" t="str">
        <f t="shared" si="287"/>
        <v>ns</v>
      </c>
      <c r="CK95" s="245" t="str">
        <f t="shared" si="287"/>
        <v>ns</v>
      </c>
      <c r="CL95" s="245" t="str">
        <f t="shared" si="287"/>
        <v>ns</v>
      </c>
      <c r="CM95" s="245" t="str">
        <f t="shared" si="287"/>
        <v>ns</v>
      </c>
      <c r="CN95" s="245" t="str">
        <f t="shared" si="287"/>
        <v>ns</v>
      </c>
      <c r="CO95" s="245" t="str">
        <f t="shared" si="287"/>
        <v>ns</v>
      </c>
      <c r="CP95" s="245" t="str">
        <f t="shared" si="287"/>
        <v>ns</v>
      </c>
      <c r="CQ95" s="245" t="str">
        <f t="shared" si="287"/>
        <v>ns</v>
      </c>
      <c r="CR95" s="245" t="str">
        <f t="shared" si="287"/>
        <v>ns</v>
      </c>
      <c r="CS95" s="245" t="str">
        <f t="shared" ref="CS95:DB104" si="288">IF(CS$8&gt;$BV95,"",IF($BR$69&gt;$BS$69,"ns",IF(ABS($BX95-INDEX(RTO2CF_ORD,CS$8,2))&gt;$BN$84,"s","ns")))</f>
        <v>ns</v>
      </c>
      <c r="CT95" s="245" t="str">
        <f t="shared" si="288"/>
        <v>ns</v>
      </c>
      <c r="CU95" s="245" t="str">
        <f t="shared" si="288"/>
        <v>ns</v>
      </c>
      <c r="CV95" s="245" t="str">
        <f t="shared" si="288"/>
        <v>ns</v>
      </c>
      <c r="CW95" s="245" t="str">
        <f t="shared" si="288"/>
        <v>ns</v>
      </c>
      <c r="CX95" s="245" t="str">
        <f t="shared" si="288"/>
        <v>ns</v>
      </c>
      <c r="CY95" s="245" t="str">
        <f t="shared" si="288"/>
        <v>ns</v>
      </c>
      <c r="CZ95" s="245" t="str">
        <f t="shared" si="288"/>
        <v>ns</v>
      </c>
      <c r="DA95" s="245" t="str">
        <f t="shared" si="288"/>
        <v>ns</v>
      </c>
      <c r="DB95" s="245" t="str">
        <f t="shared" si="288"/>
        <v>ns</v>
      </c>
      <c r="DC95" s="245" t="str">
        <f t="shared" ref="DC95:DL104" si="289">IF(DC$8&gt;$BV95,"",IF($BR$69&gt;$BS$69,"ns",IF(ABS($BX95-INDEX(RTO2CF_ORD,DC$8,2))&gt;$BN$84,"s","ns")))</f>
        <v>ns</v>
      </c>
      <c r="DD95" s="245" t="str">
        <f t="shared" si="289"/>
        <v/>
      </c>
      <c r="DE95" s="245" t="str">
        <f t="shared" si="289"/>
        <v/>
      </c>
      <c r="DF95" s="245" t="str">
        <f t="shared" si="289"/>
        <v/>
      </c>
      <c r="DG95" s="245" t="str">
        <f t="shared" si="289"/>
        <v/>
      </c>
      <c r="DH95" s="245" t="str">
        <f t="shared" si="289"/>
        <v/>
      </c>
      <c r="DI95" s="245" t="str">
        <f t="shared" si="289"/>
        <v/>
      </c>
      <c r="DJ95" s="245" t="str">
        <f t="shared" si="289"/>
        <v/>
      </c>
      <c r="DK95" s="245" t="str">
        <f t="shared" si="289"/>
        <v/>
      </c>
      <c r="DL95" s="245" t="str">
        <f t="shared" si="289"/>
        <v/>
      </c>
      <c r="DM95" s="245" t="str">
        <f t="shared" ref="DM95:DV104" si="290">IF(DM$8&gt;$BV95,"",IF($BR$69&gt;$BS$69,"ns",IF(ABS($BX95-INDEX(RTO2CF_ORD,DM$8,2))&gt;$BN$84,"s","ns")))</f>
        <v/>
      </c>
      <c r="DN95" s="245" t="str">
        <f t="shared" si="290"/>
        <v/>
      </c>
      <c r="DO95" s="245" t="str">
        <f t="shared" si="290"/>
        <v/>
      </c>
      <c r="DP95" s="245" t="str">
        <f t="shared" si="290"/>
        <v/>
      </c>
      <c r="DQ95" s="245" t="str">
        <f t="shared" si="290"/>
        <v/>
      </c>
      <c r="DR95" s="245" t="str">
        <f t="shared" si="290"/>
        <v/>
      </c>
      <c r="DS95" s="245" t="str">
        <f t="shared" si="290"/>
        <v/>
      </c>
      <c r="DT95" s="245" t="str">
        <f t="shared" si="290"/>
        <v/>
      </c>
      <c r="DU95" s="245" t="str">
        <f t="shared" si="290"/>
        <v/>
      </c>
      <c r="DV95" s="245" t="str">
        <f t="shared" si="290"/>
        <v/>
      </c>
      <c r="DW95" s="204"/>
      <c r="DX95" s="204"/>
      <c r="DY95" s="117"/>
      <c r="DZ95" s="228">
        <f t="shared" si="256"/>
        <v>32</v>
      </c>
      <c r="EA95" s="231">
        <f t="shared" si="234"/>
        <v>0</v>
      </c>
      <c r="EB95" s="232">
        <f t="shared" si="270"/>
        <v>0</v>
      </c>
      <c r="EC95" s="232">
        <f t="shared" si="270"/>
        <v>0</v>
      </c>
      <c r="ED95" s="232">
        <f t="shared" si="270"/>
        <v>0</v>
      </c>
      <c r="EE95" s="232">
        <f t="shared" si="270"/>
        <v>0</v>
      </c>
      <c r="EF95" s="232">
        <f t="shared" si="236"/>
        <v>0</v>
      </c>
      <c r="EG95" s="232">
        <f t="shared" si="237"/>
        <v>0</v>
      </c>
      <c r="EH95" s="228"/>
      <c r="EI95" s="228"/>
      <c r="EJ95" s="228"/>
      <c r="EK95" s="230"/>
      <c r="EL95" s="228">
        <f t="shared" si="257"/>
        <v>32</v>
      </c>
      <c r="EM95" s="231">
        <f t="shared" si="238"/>
        <v>0</v>
      </c>
      <c r="EN95" s="232">
        <f>IFERROR(INDEX(RTO2CF,$EL95,'ANVA-MDS'!EB$7),0)</f>
        <v>0</v>
      </c>
      <c r="EO95" s="232">
        <f>IFERROR(INDEX(RTO2CF,$EL95,'ANVA-MDS'!EC$7),0)</f>
        <v>0</v>
      </c>
      <c r="EP95" s="232">
        <f>IFERROR(INDEX(RTO2CF,$EL95,'ANVA-MDS'!ED$7),0)</f>
        <v>0</v>
      </c>
      <c r="EQ95" s="232">
        <f>IFERROR(INDEX(RTO2CF,$EL95,'ANVA-MDS'!EE$7),0)</f>
        <v>0</v>
      </c>
      <c r="ER95" s="232">
        <f t="shared" si="239"/>
        <v>0</v>
      </c>
      <c r="ES95" s="232">
        <f t="shared" si="240"/>
        <v>0</v>
      </c>
      <c r="ET95" s="228"/>
      <c r="EU95" s="228"/>
      <c r="EV95" s="228"/>
      <c r="EW95" s="230"/>
      <c r="EX95" s="232">
        <f t="shared" si="241"/>
        <v>0</v>
      </c>
      <c r="EY95" s="230"/>
      <c r="EZ95" s="230"/>
    </row>
    <row r="96" spans="1:156" ht="12.75" customHeight="1" x14ac:dyDescent="0.25">
      <c r="J96" s="100">
        <v>32</v>
      </c>
      <c r="K96" s="246">
        <f t="shared" si="242"/>
        <v>0</v>
      </c>
      <c r="L96" s="247">
        <f t="shared" si="243"/>
        <v>1.8000000000000001E-4</v>
      </c>
      <c r="M96" s="269" t="str">
        <f t="shared" si="281"/>
        <v>ns</v>
      </c>
      <c r="N96" s="269" t="str">
        <f t="shared" si="281"/>
        <v>ns</v>
      </c>
      <c r="O96" s="269" t="str">
        <f t="shared" si="281"/>
        <v>ns</v>
      </c>
      <c r="P96" s="269" t="str">
        <f t="shared" si="281"/>
        <v>ns</v>
      </c>
      <c r="Q96" s="269" t="str">
        <f t="shared" si="281"/>
        <v>ns</v>
      </c>
      <c r="R96" s="269" t="str">
        <f t="shared" si="281"/>
        <v>ns</v>
      </c>
      <c r="S96" s="269" t="str">
        <f t="shared" si="281"/>
        <v>ns</v>
      </c>
      <c r="T96" s="269" t="str">
        <f t="shared" si="281"/>
        <v>ns</v>
      </c>
      <c r="U96" s="269" t="str">
        <f t="shared" si="281"/>
        <v>ns</v>
      </c>
      <c r="V96" s="269" t="str">
        <f t="shared" si="281"/>
        <v>ns</v>
      </c>
      <c r="W96" s="269" t="str">
        <f t="shared" si="282"/>
        <v>ns</v>
      </c>
      <c r="X96" s="269" t="str">
        <f t="shared" si="282"/>
        <v>ns</v>
      </c>
      <c r="Y96" s="269" t="str">
        <f t="shared" si="282"/>
        <v>ns</v>
      </c>
      <c r="Z96" s="269" t="str">
        <f t="shared" si="282"/>
        <v>ns</v>
      </c>
      <c r="AA96" s="269" t="str">
        <f t="shared" si="282"/>
        <v>ns</v>
      </c>
      <c r="AB96" s="269" t="str">
        <f t="shared" si="282"/>
        <v>ns</v>
      </c>
      <c r="AC96" s="269" t="str">
        <f t="shared" si="282"/>
        <v>ns</v>
      </c>
      <c r="AD96" s="269" t="str">
        <f t="shared" si="282"/>
        <v>ns</v>
      </c>
      <c r="AE96" s="269" t="str">
        <f t="shared" si="282"/>
        <v>ns</v>
      </c>
      <c r="AF96" s="269" t="str">
        <f t="shared" si="282"/>
        <v>ns</v>
      </c>
      <c r="AG96" s="269" t="str">
        <f t="shared" si="283"/>
        <v>ns</v>
      </c>
      <c r="AH96" s="269" t="str">
        <f t="shared" si="283"/>
        <v>ns</v>
      </c>
      <c r="AI96" s="269" t="str">
        <f t="shared" si="283"/>
        <v>ns</v>
      </c>
      <c r="AJ96" s="269" t="str">
        <f t="shared" si="283"/>
        <v>ns</v>
      </c>
      <c r="AK96" s="269" t="str">
        <f t="shared" si="283"/>
        <v>ns</v>
      </c>
      <c r="AL96" s="269" t="str">
        <f t="shared" si="283"/>
        <v>ns</v>
      </c>
      <c r="AM96" s="269" t="str">
        <f t="shared" si="283"/>
        <v>ns</v>
      </c>
      <c r="AN96" s="269" t="str">
        <f t="shared" si="283"/>
        <v>ns</v>
      </c>
      <c r="AO96" s="269" t="str">
        <f t="shared" si="283"/>
        <v>ns</v>
      </c>
      <c r="AP96" s="269" t="str">
        <f t="shared" si="283"/>
        <v>ns</v>
      </c>
      <c r="AQ96" s="269" t="str">
        <f t="shared" si="284"/>
        <v>ns</v>
      </c>
      <c r="AR96" s="269" t="str">
        <f t="shared" si="284"/>
        <v>ns</v>
      </c>
      <c r="AS96" s="269" t="str">
        <f t="shared" si="284"/>
        <v/>
      </c>
      <c r="AT96" s="269" t="str">
        <f t="shared" si="284"/>
        <v/>
      </c>
      <c r="AU96" s="269" t="str">
        <f t="shared" si="284"/>
        <v/>
      </c>
      <c r="AV96" s="269" t="str">
        <f t="shared" si="284"/>
        <v/>
      </c>
      <c r="AW96" s="269" t="str">
        <f t="shared" si="284"/>
        <v/>
      </c>
      <c r="AX96" s="269" t="str">
        <f t="shared" si="284"/>
        <v/>
      </c>
      <c r="AY96" s="269" t="str">
        <f t="shared" si="284"/>
        <v/>
      </c>
      <c r="AZ96" s="269" t="str">
        <f t="shared" si="284"/>
        <v/>
      </c>
      <c r="BA96" s="269" t="str">
        <f t="shared" si="285"/>
        <v/>
      </c>
      <c r="BB96" s="269" t="str">
        <f t="shared" si="285"/>
        <v/>
      </c>
      <c r="BC96" s="269" t="str">
        <f t="shared" si="285"/>
        <v/>
      </c>
      <c r="BD96" s="269" t="str">
        <f t="shared" si="285"/>
        <v/>
      </c>
      <c r="BE96" s="269" t="str">
        <f t="shared" si="285"/>
        <v/>
      </c>
      <c r="BF96" s="269" t="str">
        <f t="shared" si="285"/>
        <v/>
      </c>
      <c r="BG96" s="269" t="str">
        <f t="shared" si="285"/>
        <v/>
      </c>
      <c r="BH96" s="269" t="str">
        <f t="shared" si="285"/>
        <v/>
      </c>
      <c r="BI96" s="269" t="str">
        <f t="shared" si="285"/>
        <v/>
      </c>
      <c r="BJ96" s="269" t="str">
        <f t="shared" si="285"/>
        <v/>
      </c>
      <c r="BS96" s="49"/>
      <c r="BT96" s="49"/>
      <c r="BU96" s="106"/>
      <c r="BV96" s="100">
        <v>32</v>
      </c>
      <c r="BW96" s="246">
        <f t="shared" si="249"/>
        <v>0</v>
      </c>
      <c r="BX96" s="247">
        <f t="shared" si="250"/>
        <v>1.8000000000000001E-4</v>
      </c>
      <c r="BY96" s="245" t="str">
        <f t="shared" si="286"/>
        <v>ns</v>
      </c>
      <c r="BZ96" s="245" t="str">
        <f t="shared" si="286"/>
        <v>ns</v>
      </c>
      <c r="CA96" s="245" t="str">
        <f t="shared" si="286"/>
        <v>ns</v>
      </c>
      <c r="CB96" s="245" t="str">
        <f t="shared" si="286"/>
        <v>ns</v>
      </c>
      <c r="CC96" s="245" t="str">
        <f t="shared" si="286"/>
        <v>ns</v>
      </c>
      <c r="CD96" s="245" t="str">
        <f t="shared" si="286"/>
        <v>ns</v>
      </c>
      <c r="CE96" s="245" t="str">
        <f t="shared" si="286"/>
        <v>ns</v>
      </c>
      <c r="CF96" s="245" t="str">
        <f t="shared" si="286"/>
        <v>ns</v>
      </c>
      <c r="CG96" s="245" t="str">
        <f t="shared" si="286"/>
        <v>ns</v>
      </c>
      <c r="CH96" s="245" t="str">
        <f t="shared" si="286"/>
        <v>ns</v>
      </c>
      <c r="CI96" s="245" t="str">
        <f t="shared" si="287"/>
        <v>ns</v>
      </c>
      <c r="CJ96" s="245" t="str">
        <f t="shared" si="287"/>
        <v>ns</v>
      </c>
      <c r="CK96" s="245" t="str">
        <f t="shared" si="287"/>
        <v>ns</v>
      </c>
      <c r="CL96" s="245" t="str">
        <f t="shared" si="287"/>
        <v>ns</v>
      </c>
      <c r="CM96" s="245" t="str">
        <f t="shared" si="287"/>
        <v>ns</v>
      </c>
      <c r="CN96" s="245" t="str">
        <f t="shared" si="287"/>
        <v>ns</v>
      </c>
      <c r="CO96" s="245" t="str">
        <f t="shared" si="287"/>
        <v>ns</v>
      </c>
      <c r="CP96" s="245" t="str">
        <f t="shared" si="287"/>
        <v>ns</v>
      </c>
      <c r="CQ96" s="245" t="str">
        <f t="shared" si="287"/>
        <v>ns</v>
      </c>
      <c r="CR96" s="245" t="str">
        <f t="shared" si="287"/>
        <v>ns</v>
      </c>
      <c r="CS96" s="245" t="str">
        <f t="shared" si="288"/>
        <v>ns</v>
      </c>
      <c r="CT96" s="245" t="str">
        <f t="shared" si="288"/>
        <v>ns</v>
      </c>
      <c r="CU96" s="245" t="str">
        <f t="shared" si="288"/>
        <v>ns</v>
      </c>
      <c r="CV96" s="245" t="str">
        <f t="shared" si="288"/>
        <v>ns</v>
      </c>
      <c r="CW96" s="245" t="str">
        <f t="shared" si="288"/>
        <v>ns</v>
      </c>
      <c r="CX96" s="245" t="str">
        <f t="shared" si="288"/>
        <v>ns</v>
      </c>
      <c r="CY96" s="245" t="str">
        <f t="shared" si="288"/>
        <v>ns</v>
      </c>
      <c r="CZ96" s="245" t="str">
        <f t="shared" si="288"/>
        <v>ns</v>
      </c>
      <c r="DA96" s="245" t="str">
        <f t="shared" si="288"/>
        <v>ns</v>
      </c>
      <c r="DB96" s="245" t="str">
        <f t="shared" si="288"/>
        <v>ns</v>
      </c>
      <c r="DC96" s="245" t="str">
        <f t="shared" si="289"/>
        <v>ns</v>
      </c>
      <c r="DD96" s="245" t="str">
        <f t="shared" si="289"/>
        <v>ns</v>
      </c>
      <c r="DE96" s="245" t="str">
        <f t="shared" si="289"/>
        <v/>
      </c>
      <c r="DF96" s="245" t="str">
        <f t="shared" si="289"/>
        <v/>
      </c>
      <c r="DG96" s="245" t="str">
        <f t="shared" si="289"/>
        <v/>
      </c>
      <c r="DH96" s="245" t="str">
        <f t="shared" si="289"/>
        <v/>
      </c>
      <c r="DI96" s="245" t="str">
        <f t="shared" si="289"/>
        <v/>
      </c>
      <c r="DJ96" s="245" t="str">
        <f t="shared" si="289"/>
        <v/>
      </c>
      <c r="DK96" s="245" t="str">
        <f t="shared" si="289"/>
        <v/>
      </c>
      <c r="DL96" s="245" t="str">
        <f t="shared" si="289"/>
        <v/>
      </c>
      <c r="DM96" s="245" t="str">
        <f t="shared" si="290"/>
        <v/>
      </c>
      <c r="DN96" s="245" t="str">
        <f t="shared" si="290"/>
        <v/>
      </c>
      <c r="DO96" s="245" t="str">
        <f t="shared" si="290"/>
        <v/>
      </c>
      <c r="DP96" s="245" t="str">
        <f t="shared" si="290"/>
        <v/>
      </c>
      <c r="DQ96" s="245" t="str">
        <f t="shared" si="290"/>
        <v/>
      </c>
      <c r="DR96" s="245" t="str">
        <f t="shared" si="290"/>
        <v/>
      </c>
      <c r="DS96" s="245" t="str">
        <f t="shared" si="290"/>
        <v/>
      </c>
      <c r="DT96" s="245" t="str">
        <f t="shared" si="290"/>
        <v/>
      </c>
      <c r="DU96" s="245" t="str">
        <f t="shared" si="290"/>
        <v/>
      </c>
      <c r="DV96" s="245" t="str">
        <f t="shared" si="290"/>
        <v/>
      </c>
      <c r="DW96" s="204"/>
      <c r="DX96" s="204"/>
      <c r="DZ96" s="228">
        <f t="shared" si="256"/>
        <v>33</v>
      </c>
      <c r="EA96" s="231">
        <f t="shared" ref="EA96:EA113" si="291">IFERROR(INDEX(RTO2CV,$DZ96,1),0)</f>
        <v>0</v>
      </c>
      <c r="EB96" s="232">
        <f t="shared" si="270"/>
        <v>0</v>
      </c>
      <c r="EC96" s="232">
        <f t="shared" si="270"/>
        <v>0</v>
      </c>
      <c r="ED96" s="232">
        <f t="shared" si="270"/>
        <v>0</v>
      </c>
      <c r="EE96" s="232">
        <f t="shared" si="270"/>
        <v>0</v>
      </c>
      <c r="EF96" s="232">
        <f t="shared" ref="EF96:EF113" si="292">COUNTIFS(EB96:EE96,"&gt;1")</f>
        <v>0</v>
      </c>
      <c r="EG96" s="232">
        <f t="shared" ref="EG96:EG113" si="293">IFERROR(SUMIFS(EB96:EE96,EB96:EE96,"&gt;1"),0)</f>
        <v>0</v>
      </c>
      <c r="EH96" s="228"/>
      <c r="EI96" s="228"/>
      <c r="EJ96" s="228"/>
      <c r="EK96" s="230"/>
      <c r="EL96" s="228">
        <f t="shared" si="257"/>
        <v>33</v>
      </c>
      <c r="EM96" s="231">
        <f t="shared" ref="EM96:EM113" si="294">IFERROR(INDEX(RTO2CV,$EL96,1),0)</f>
        <v>0</v>
      </c>
      <c r="EN96" s="232">
        <f>IFERROR(INDEX(RTO2CF,$EL96,'ANVA-MDS'!EB$7),0)</f>
        <v>0</v>
      </c>
      <c r="EO96" s="232">
        <f>IFERROR(INDEX(RTO2CF,$EL96,'ANVA-MDS'!EC$7),0)</f>
        <v>0</v>
      </c>
      <c r="EP96" s="232">
        <f>IFERROR(INDEX(RTO2CF,$EL96,'ANVA-MDS'!ED$7),0)</f>
        <v>0</v>
      </c>
      <c r="EQ96" s="232">
        <f>IFERROR(INDEX(RTO2CF,$EL96,'ANVA-MDS'!EE$7),0)</f>
        <v>0</v>
      </c>
      <c r="ER96" s="232">
        <f t="shared" ref="ER96:ER113" si="295">COUNTIFS(EN96:EQ96,"&gt;1")</f>
        <v>0</v>
      </c>
      <c r="ES96" s="232">
        <f t="shared" ref="ES96:ES113" si="296">IFERROR(SUMIFS(EN96:EQ96,EN96:EQ96,"&gt;1"),0)</f>
        <v>0</v>
      </c>
      <c r="ET96" s="228"/>
      <c r="EU96" s="228"/>
      <c r="EV96" s="228"/>
      <c r="EW96" s="230"/>
      <c r="EX96" s="232">
        <f t="shared" ref="EX96:EX113" si="297">EG96+ES96</f>
        <v>0</v>
      </c>
      <c r="EY96" s="230"/>
      <c r="EZ96" s="230"/>
    </row>
    <row r="97" spans="10:156" ht="12.75" customHeight="1" x14ac:dyDescent="0.25">
      <c r="J97" s="100">
        <v>33</v>
      </c>
      <c r="K97" s="246">
        <f t="shared" ref="K97:K114" si="298">IFERROR(INDEX(RTO2SF_ORD,J97,1),"sd")</f>
        <v>0</v>
      </c>
      <c r="L97" s="247">
        <f t="shared" ref="L97:L114" si="299">IFERROR(INDEX(RTO2SF_ORD,J97,2),"sd")</f>
        <v>1.7000000000000001E-4</v>
      </c>
      <c r="M97" s="269" t="str">
        <f t="shared" si="281"/>
        <v>ns</v>
      </c>
      <c r="N97" s="269" t="str">
        <f t="shared" si="281"/>
        <v>ns</v>
      </c>
      <c r="O97" s="269" t="str">
        <f t="shared" si="281"/>
        <v>ns</v>
      </c>
      <c r="P97" s="269" t="str">
        <f t="shared" si="281"/>
        <v>ns</v>
      </c>
      <c r="Q97" s="269" t="str">
        <f t="shared" si="281"/>
        <v>ns</v>
      </c>
      <c r="R97" s="269" t="str">
        <f t="shared" si="281"/>
        <v>ns</v>
      </c>
      <c r="S97" s="269" t="str">
        <f t="shared" si="281"/>
        <v>ns</v>
      </c>
      <c r="T97" s="269" t="str">
        <f t="shared" si="281"/>
        <v>ns</v>
      </c>
      <c r="U97" s="269" t="str">
        <f t="shared" si="281"/>
        <v>ns</v>
      </c>
      <c r="V97" s="269" t="str">
        <f t="shared" si="281"/>
        <v>ns</v>
      </c>
      <c r="W97" s="269" t="str">
        <f t="shared" si="282"/>
        <v>ns</v>
      </c>
      <c r="X97" s="269" t="str">
        <f t="shared" si="282"/>
        <v>ns</v>
      </c>
      <c r="Y97" s="269" t="str">
        <f t="shared" si="282"/>
        <v>ns</v>
      </c>
      <c r="Z97" s="269" t="str">
        <f t="shared" si="282"/>
        <v>ns</v>
      </c>
      <c r="AA97" s="269" t="str">
        <f t="shared" si="282"/>
        <v>ns</v>
      </c>
      <c r="AB97" s="269" t="str">
        <f t="shared" si="282"/>
        <v>ns</v>
      </c>
      <c r="AC97" s="269" t="str">
        <f t="shared" si="282"/>
        <v>ns</v>
      </c>
      <c r="AD97" s="269" t="str">
        <f t="shared" si="282"/>
        <v>ns</v>
      </c>
      <c r="AE97" s="269" t="str">
        <f t="shared" si="282"/>
        <v>ns</v>
      </c>
      <c r="AF97" s="269" t="str">
        <f t="shared" si="282"/>
        <v>ns</v>
      </c>
      <c r="AG97" s="269" t="str">
        <f t="shared" si="283"/>
        <v>ns</v>
      </c>
      <c r="AH97" s="269" t="str">
        <f t="shared" si="283"/>
        <v>ns</v>
      </c>
      <c r="AI97" s="269" t="str">
        <f t="shared" si="283"/>
        <v>ns</v>
      </c>
      <c r="AJ97" s="269" t="str">
        <f t="shared" si="283"/>
        <v>ns</v>
      </c>
      <c r="AK97" s="269" t="str">
        <f t="shared" si="283"/>
        <v>ns</v>
      </c>
      <c r="AL97" s="269" t="str">
        <f t="shared" si="283"/>
        <v>ns</v>
      </c>
      <c r="AM97" s="269" t="str">
        <f t="shared" si="283"/>
        <v>ns</v>
      </c>
      <c r="AN97" s="269" t="str">
        <f t="shared" si="283"/>
        <v>ns</v>
      </c>
      <c r="AO97" s="269" t="str">
        <f t="shared" si="283"/>
        <v>ns</v>
      </c>
      <c r="AP97" s="269" t="str">
        <f t="shared" si="283"/>
        <v>ns</v>
      </c>
      <c r="AQ97" s="269" t="str">
        <f t="shared" si="284"/>
        <v>ns</v>
      </c>
      <c r="AR97" s="269" t="str">
        <f t="shared" si="284"/>
        <v>ns</v>
      </c>
      <c r="AS97" s="269" t="str">
        <f t="shared" si="284"/>
        <v>ns</v>
      </c>
      <c r="AT97" s="269" t="str">
        <f t="shared" si="284"/>
        <v/>
      </c>
      <c r="AU97" s="269" t="str">
        <f t="shared" si="284"/>
        <v/>
      </c>
      <c r="AV97" s="269" t="str">
        <f t="shared" si="284"/>
        <v/>
      </c>
      <c r="AW97" s="269" t="str">
        <f t="shared" si="284"/>
        <v/>
      </c>
      <c r="AX97" s="269" t="str">
        <f t="shared" si="284"/>
        <v/>
      </c>
      <c r="AY97" s="269" t="str">
        <f t="shared" si="284"/>
        <v/>
      </c>
      <c r="AZ97" s="269" t="str">
        <f t="shared" si="284"/>
        <v/>
      </c>
      <c r="BA97" s="269" t="str">
        <f t="shared" si="285"/>
        <v/>
      </c>
      <c r="BB97" s="269" t="str">
        <f t="shared" si="285"/>
        <v/>
      </c>
      <c r="BC97" s="269" t="str">
        <f t="shared" si="285"/>
        <v/>
      </c>
      <c r="BD97" s="269" t="str">
        <f t="shared" si="285"/>
        <v/>
      </c>
      <c r="BE97" s="269" t="str">
        <f t="shared" si="285"/>
        <v/>
      </c>
      <c r="BF97" s="269" t="str">
        <f t="shared" si="285"/>
        <v/>
      </c>
      <c r="BG97" s="269" t="str">
        <f t="shared" si="285"/>
        <v/>
      </c>
      <c r="BH97" s="269" t="str">
        <f t="shared" si="285"/>
        <v/>
      </c>
      <c r="BI97" s="269" t="str">
        <f t="shared" si="285"/>
        <v/>
      </c>
      <c r="BJ97" s="269" t="str">
        <f t="shared" si="285"/>
        <v/>
      </c>
      <c r="BS97" s="49"/>
      <c r="BT97" s="131"/>
      <c r="BU97" s="106"/>
      <c r="BV97" s="100">
        <v>33</v>
      </c>
      <c r="BW97" s="246">
        <f t="shared" ref="BW97:BW114" si="300">IFERROR(INDEX(RTO2CF_ORD,BV97,1),"sd")</f>
        <v>0</v>
      </c>
      <c r="BX97" s="247">
        <f t="shared" ref="BX97:BX114" si="301">IFERROR(INDEX(RTO2CF_ORD,BV97,2),"sd")</f>
        <v>1.7000000000000001E-4</v>
      </c>
      <c r="BY97" s="245" t="str">
        <f t="shared" si="286"/>
        <v>ns</v>
      </c>
      <c r="BZ97" s="245" t="str">
        <f t="shared" si="286"/>
        <v>ns</v>
      </c>
      <c r="CA97" s="245" t="str">
        <f t="shared" si="286"/>
        <v>ns</v>
      </c>
      <c r="CB97" s="245" t="str">
        <f t="shared" si="286"/>
        <v>ns</v>
      </c>
      <c r="CC97" s="245" t="str">
        <f t="shared" si="286"/>
        <v>ns</v>
      </c>
      <c r="CD97" s="245" t="str">
        <f t="shared" si="286"/>
        <v>ns</v>
      </c>
      <c r="CE97" s="245" t="str">
        <f t="shared" si="286"/>
        <v>ns</v>
      </c>
      <c r="CF97" s="245" t="str">
        <f t="shared" si="286"/>
        <v>ns</v>
      </c>
      <c r="CG97" s="245" t="str">
        <f t="shared" si="286"/>
        <v>ns</v>
      </c>
      <c r="CH97" s="245" t="str">
        <f t="shared" si="286"/>
        <v>ns</v>
      </c>
      <c r="CI97" s="245" t="str">
        <f t="shared" si="287"/>
        <v>ns</v>
      </c>
      <c r="CJ97" s="245" t="str">
        <f t="shared" si="287"/>
        <v>ns</v>
      </c>
      <c r="CK97" s="245" t="str">
        <f t="shared" si="287"/>
        <v>ns</v>
      </c>
      <c r="CL97" s="245" t="str">
        <f t="shared" si="287"/>
        <v>ns</v>
      </c>
      <c r="CM97" s="245" t="str">
        <f t="shared" si="287"/>
        <v>ns</v>
      </c>
      <c r="CN97" s="245" t="str">
        <f t="shared" si="287"/>
        <v>ns</v>
      </c>
      <c r="CO97" s="245" t="str">
        <f t="shared" si="287"/>
        <v>ns</v>
      </c>
      <c r="CP97" s="245" t="str">
        <f t="shared" si="287"/>
        <v>ns</v>
      </c>
      <c r="CQ97" s="245" t="str">
        <f t="shared" si="287"/>
        <v>ns</v>
      </c>
      <c r="CR97" s="245" t="str">
        <f t="shared" si="287"/>
        <v>ns</v>
      </c>
      <c r="CS97" s="245" t="str">
        <f t="shared" si="288"/>
        <v>ns</v>
      </c>
      <c r="CT97" s="245" t="str">
        <f t="shared" si="288"/>
        <v>ns</v>
      </c>
      <c r="CU97" s="245" t="str">
        <f t="shared" si="288"/>
        <v>ns</v>
      </c>
      <c r="CV97" s="245" t="str">
        <f t="shared" si="288"/>
        <v>ns</v>
      </c>
      <c r="CW97" s="245" t="str">
        <f t="shared" si="288"/>
        <v>ns</v>
      </c>
      <c r="CX97" s="245" t="str">
        <f t="shared" si="288"/>
        <v>ns</v>
      </c>
      <c r="CY97" s="245" t="str">
        <f t="shared" si="288"/>
        <v>ns</v>
      </c>
      <c r="CZ97" s="245" t="str">
        <f t="shared" si="288"/>
        <v>ns</v>
      </c>
      <c r="DA97" s="245" t="str">
        <f t="shared" si="288"/>
        <v>ns</v>
      </c>
      <c r="DB97" s="245" t="str">
        <f t="shared" si="288"/>
        <v>ns</v>
      </c>
      <c r="DC97" s="245" t="str">
        <f t="shared" si="289"/>
        <v>ns</v>
      </c>
      <c r="DD97" s="245" t="str">
        <f t="shared" si="289"/>
        <v>ns</v>
      </c>
      <c r="DE97" s="245" t="str">
        <f t="shared" si="289"/>
        <v>ns</v>
      </c>
      <c r="DF97" s="245" t="str">
        <f t="shared" si="289"/>
        <v/>
      </c>
      <c r="DG97" s="245" t="str">
        <f t="shared" si="289"/>
        <v/>
      </c>
      <c r="DH97" s="245" t="str">
        <f t="shared" si="289"/>
        <v/>
      </c>
      <c r="DI97" s="245" t="str">
        <f t="shared" si="289"/>
        <v/>
      </c>
      <c r="DJ97" s="245" t="str">
        <f t="shared" si="289"/>
        <v/>
      </c>
      <c r="DK97" s="245" t="str">
        <f t="shared" si="289"/>
        <v/>
      </c>
      <c r="DL97" s="245" t="str">
        <f t="shared" si="289"/>
        <v/>
      </c>
      <c r="DM97" s="245" t="str">
        <f t="shared" si="290"/>
        <v/>
      </c>
      <c r="DN97" s="245" t="str">
        <f t="shared" si="290"/>
        <v/>
      </c>
      <c r="DO97" s="245" t="str">
        <f t="shared" si="290"/>
        <v/>
      </c>
      <c r="DP97" s="245" t="str">
        <f t="shared" si="290"/>
        <v/>
      </c>
      <c r="DQ97" s="245" t="str">
        <f t="shared" si="290"/>
        <v/>
      </c>
      <c r="DR97" s="245" t="str">
        <f t="shared" si="290"/>
        <v/>
      </c>
      <c r="DS97" s="245" t="str">
        <f t="shared" si="290"/>
        <v/>
      </c>
      <c r="DT97" s="245" t="str">
        <f t="shared" si="290"/>
        <v/>
      </c>
      <c r="DU97" s="245" t="str">
        <f t="shared" si="290"/>
        <v/>
      </c>
      <c r="DV97" s="245" t="str">
        <f t="shared" si="290"/>
        <v/>
      </c>
      <c r="DW97" s="204"/>
      <c r="DX97" s="204"/>
      <c r="DZ97" s="228">
        <f t="shared" ref="DZ97:DZ113" si="302">DZ96+1</f>
        <v>34</v>
      </c>
      <c r="EA97" s="231">
        <f t="shared" si="291"/>
        <v>0</v>
      </c>
      <c r="EB97" s="232">
        <f t="shared" si="270"/>
        <v>0</v>
      </c>
      <c r="EC97" s="232">
        <f t="shared" si="270"/>
        <v>0</v>
      </c>
      <c r="ED97" s="232">
        <f t="shared" si="270"/>
        <v>0</v>
      </c>
      <c r="EE97" s="232">
        <f t="shared" si="270"/>
        <v>0</v>
      </c>
      <c r="EF97" s="232">
        <f t="shared" si="292"/>
        <v>0</v>
      </c>
      <c r="EG97" s="232">
        <f t="shared" si="293"/>
        <v>0</v>
      </c>
      <c r="EH97" s="228"/>
      <c r="EI97" s="228"/>
      <c r="EJ97" s="228"/>
      <c r="EK97" s="230"/>
      <c r="EL97" s="228">
        <f t="shared" ref="EL97:EL113" si="303">EL96+1</f>
        <v>34</v>
      </c>
      <c r="EM97" s="231">
        <f t="shared" si="294"/>
        <v>0</v>
      </c>
      <c r="EN97" s="232">
        <f>IFERROR(INDEX(RTO2CF,$EL97,'ANVA-MDS'!EB$7),0)</f>
        <v>0</v>
      </c>
      <c r="EO97" s="232">
        <f>IFERROR(INDEX(RTO2CF,$EL97,'ANVA-MDS'!EC$7),0)</f>
        <v>0</v>
      </c>
      <c r="EP97" s="232">
        <f>IFERROR(INDEX(RTO2CF,$EL97,'ANVA-MDS'!ED$7),0)</f>
        <v>0</v>
      </c>
      <c r="EQ97" s="232">
        <f>IFERROR(INDEX(RTO2CF,$EL97,'ANVA-MDS'!EE$7),0)</f>
        <v>0</v>
      </c>
      <c r="ER97" s="232">
        <f t="shared" si="295"/>
        <v>0</v>
      </c>
      <c r="ES97" s="232">
        <f t="shared" si="296"/>
        <v>0</v>
      </c>
      <c r="ET97" s="228"/>
      <c r="EU97" s="228"/>
      <c r="EV97" s="228"/>
      <c r="EW97" s="230"/>
      <c r="EX97" s="232">
        <f t="shared" si="297"/>
        <v>0</v>
      </c>
      <c r="EY97" s="230"/>
      <c r="EZ97" s="230"/>
    </row>
    <row r="98" spans="10:156" ht="12.75" customHeight="1" x14ac:dyDescent="0.25">
      <c r="J98" s="100">
        <v>34</v>
      </c>
      <c r="K98" s="246">
        <f t="shared" si="298"/>
        <v>0</v>
      </c>
      <c r="L98" s="247">
        <f t="shared" si="299"/>
        <v>1.6000000000000001E-4</v>
      </c>
      <c r="M98" s="269" t="str">
        <f t="shared" si="281"/>
        <v>ns</v>
      </c>
      <c r="N98" s="269" t="str">
        <f t="shared" si="281"/>
        <v>ns</v>
      </c>
      <c r="O98" s="269" t="str">
        <f t="shared" si="281"/>
        <v>ns</v>
      </c>
      <c r="P98" s="269" t="str">
        <f t="shared" si="281"/>
        <v>ns</v>
      </c>
      <c r="Q98" s="269" t="str">
        <f t="shared" si="281"/>
        <v>ns</v>
      </c>
      <c r="R98" s="269" t="str">
        <f t="shared" si="281"/>
        <v>ns</v>
      </c>
      <c r="S98" s="269" t="str">
        <f t="shared" si="281"/>
        <v>ns</v>
      </c>
      <c r="T98" s="269" t="str">
        <f t="shared" si="281"/>
        <v>ns</v>
      </c>
      <c r="U98" s="269" t="str">
        <f t="shared" si="281"/>
        <v>ns</v>
      </c>
      <c r="V98" s="269" t="str">
        <f t="shared" si="281"/>
        <v>ns</v>
      </c>
      <c r="W98" s="269" t="str">
        <f t="shared" si="282"/>
        <v>ns</v>
      </c>
      <c r="X98" s="269" t="str">
        <f t="shared" si="282"/>
        <v>ns</v>
      </c>
      <c r="Y98" s="269" t="str">
        <f t="shared" si="282"/>
        <v>ns</v>
      </c>
      <c r="Z98" s="269" t="str">
        <f t="shared" si="282"/>
        <v>ns</v>
      </c>
      <c r="AA98" s="269" t="str">
        <f t="shared" si="282"/>
        <v>ns</v>
      </c>
      <c r="AB98" s="269" t="str">
        <f t="shared" si="282"/>
        <v>ns</v>
      </c>
      <c r="AC98" s="269" t="str">
        <f t="shared" si="282"/>
        <v>ns</v>
      </c>
      <c r="AD98" s="269" t="str">
        <f t="shared" si="282"/>
        <v>ns</v>
      </c>
      <c r="AE98" s="269" t="str">
        <f t="shared" si="282"/>
        <v>ns</v>
      </c>
      <c r="AF98" s="269" t="str">
        <f t="shared" si="282"/>
        <v>ns</v>
      </c>
      <c r="AG98" s="269" t="str">
        <f t="shared" si="283"/>
        <v>ns</v>
      </c>
      <c r="AH98" s="269" t="str">
        <f t="shared" si="283"/>
        <v>ns</v>
      </c>
      <c r="AI98" s="269" t="str">
        <f t="shared" si="283"/>
        <v>ns</v>
      </c>
      <c r="AJ98" s="269" t="str">
        <f t="shared" si="283"/>
        <v>ns</v>
      </c>
      <c r="AK98" s="269" t="str">
        <f t="shared" si="283"/>
        <v>ns</v>
      </c>
      <c r="AL98" s="269" t="str">
        <f t="shared" si="283"/>
        <v>ns</v>
      </c>
      <c r="AM98" s="269" t="str">
        <f t="shared" si="283"/>
        <v>ns</v>
      </c>
      <c r="AN98" s="269" t="str">
        <f t="shared" si="283"/>
        <v>ns</v>
      </c>
      <c r="AO98" s="269" t="str">
        <f t="shared" si="283"/>
        <v>ns</v>
      </c>
      <c r="AP98" s="269" t="str">
        <f t="shared" si="283"/>
        <v>ns</v>
      </c>
      <c r="AQ98" s="269" t="str">
        <f t="shared" si="284"/>
        <v>ns</v>
      </c>
      <c r="AR98" s="269" t="str">
        <f t="shared" si="284"/>
        <v>ns</v>
      </c>
      <c r="AS98" s="269" t="str">
        <f t="shared" si="284"/>
        <v>ns</v>
      </c>
      <c r="AT98" s="269" t="str">
        <f t="shared" si="284"/>
        <v>ns</v>
      </c>
      <c r="AU98" s="269" t="str">
        <f t="shared" si="284"/>
        <v/>
      </c>
      <c r="AV98" s="269" t="str">
        <f t="shared" si="284"/>
        <v/>
      </c>
      <c r="AW98" s="269" t="str">
        <f t="shared" si="284"/>
        <v/>
      </c>
      <c r="AX98" s="269" t="str">
        <f t="shared" si="284"/>
        <v/>
      </c>
      <c r="AY98" s="269" t="str">
        <f t="shared" si="284"/>
        <v/>
      </c>
      <c r="AZ98" s="269" t="str">
        <f t="shared" si="284"/>
        <v/>
      </c>
      <c r="BA98" s="269" t="str">
        <f t="shared" si="285"/>
        <v/>
      </c>
      <c r="BB98" s="269" t="str">
        <f t="shared" si="285"/>
        <v/>
      </c>
      <c r="BC98" s="269" t="str">
        <f t="shared" si="285"/>
        <v/>
      </c>
      <c r="BD98" s="269" t="str">
        <f t="shared" si="285"/>
        <v/>
      </c>
      <c r="BE98" s="269" t="str">
        <f t="shared" si="285"/>
        <v/>
      </c>
      <c r="BF98" s="269" t="str">
        <f t="shared" si="285"/>
        <v/>
      </c>
      <c r="BG98" s="269" t="str">
        <f t="shared" si="285"/>
        <v/>
      </c>
      <c r="BH98" s="269" t="str">
        <f t="shared" si="285"/>
        <v/>
      </c>
      <c r="BI98" s="269" t="str">
        <f t="shared" si="285"/>
        <v/>
      </c>
      <c r="BJ98" s="269" t="str">
        <f t="shared" si="285"/>
        <v/>
      </c>
      <c r="BS98" s="49"/>
      <c r="BT98" s="131"/>
      <c r="BU98" s="106"/>
      <c r="BV98" s="100">
        <v>34</v>
      </c>
      <c r="BW98" s="246">
        <f t="shared" si="300"/>
        <v>0</v>
      </c>
      <c r="BX98" s="247">
        <f t="shared" si="301"/>
        <v>1.6000000000000001E-4</v>
      </c>
      <c r="BY98" s="245" t="str">
        <f t="shared" si="286"/>
        <v>ns</v>
      </c>
      <c r="BZ98" s="245" t="str">
        <f t="shared" si="286"/>
        <v>ns</v>
      </c>
      <c r="CA98" s="245" t="str">
        <f t="shared" si="286"/>
        <v>ns</v>
      </c>
      <c r="CB98" s="245" t="str">
        <f t="shared" si="286"/>
        <v>ns</v>
      </c>
      <c r="CC98" s="245" t="str">
        <f t="shared" si="286"/>
        <v>ns</v>
      </c>
      <c r="CD98" s="245" t="str">
        <f t="shared" si="286"/>
        <v>ns</v>
      </c>
      <c r="CE98" s="245" t="str">
        <f t="shared" si="286"/>
        <v>ns</v>
      </c>
      <c r="CF98" s="245" t="str">
        <f t="shared" si="286"/>
        <v>ns</v>
      </c>
      <c r="CG98" s="245" t="str">
        <f t="shared" si="286"/>
        <v>ns</v>
      </c>
      <c r="CH98" s="245" t="str">
        <f t="shared" si="286"/>
        <v>ns</v>
      </c>
      <c r="CI98" s="245" t="str">
        <f t="shared" si="287"/>
        <v>ns</v>
      </c>
      <c r="CJ98" s="245" t="str">
        <f t="shared" si="287"/>
        <v>ns</v>
      </c>
      <c r="CK98" s="245" t="str">
        <f t="shared" si="287"/>
        <v>ns</v>
      </c>
      <c r="CL98" s="245" t="str">
        <f t="shared" si="287"/>
        <v>ns</v>
      </c>
      <c r="CM98" s="245" t="str">
        <f t="shared" si="287"/>
        <v>ns</v>
      </c>
      <c r="CN98" s="245" t="str">
        <f t="shared" si="287"/>
        <v>ns</v>
      </c>
      <c r="CO98" s="245" t="str">
        <f t="shared" si="287"/>
        <v>ns</v>
      </c>
      <c r="CP98" s="245" t="str">
        <f t="shared" si="287"/>
        <v>ns</v>
      </c>
      <c r="CQ98" s="245" t="str">
        <f t="shared" si="287"/>
        <v>ns</v>
      </c>
      <c r="CR98" s="245" t="str">
        <f t="shared" si="287"/>
        <v>ns</v>
      </c>
      <c r="CS98" s="245" t="str">
        <f t="shared" si="288"/>
        <v>ns</v>
      </c>
      <c r="CT98" s="245" t="str">
        <f t="shared" si="288"/>
        <v>ns</v>
      </c>
      <c r="CU98" s="245" t="str">
        <f t="shared" si="288"/>
        <v>ns</v>
      </c>
      <c r="CV98" s="245" t="str">
        <f t="shared" si="288"/>
        <v>ns</v>
      </c>
      <c r="CW98" s="245" t="str">
        <f t="shared" si="288"/>
        <v>ns</v>
      </c>
      <c r="CX98" s="245" t="str">
        <f t="shared" si="288"/>
        <v>ns</v>
      </c>
      <c r="CY98" s="245" t="str">
        <f t="shared" si="288"/>
        <v>ns</v>
      </c>
      <c r="CZ98" s="245" t="str">
        <f t="shared" si="288"/>
        <v>ns</v>
      </c>
      <c r="DA98" s="245" t="str">
        <f t="shared" si="288"/>
        <v>ns</v>
      </c>
      <c r="DB98" s="245" t="str">
        <f t="shared" si="288"/>
        <v>ns</v>
      </c>
      <c r="DC98" s="245" t="str">
        <f t="shared" si="289"/>
        <v>ns</v>
      </c>
      <c r="DD98" s="245" t="str">
        <f t="shared" si="289"/>
        <v>ns</v>
      </c>
      <c r="DE98" s="245" t="str">
        <f t="shared" si="289"/>
        <v>ns</v>
      </c>
      <c r="DF98" s="245" t="str">
        <f t="shared" si="289"/>
        <v>ns</v>
      </c>
      <c r="DG98" s="245" t="str">
        <f t="shared" si="289"/>
        <v/>
      </c>
      <c r="DH98" s="245" t="str">
        <f t="shared" si="289"/>
        <v/>
      </c>
      <c r="DI98" s="245" t="str">
        <f t="shared" si="289"/>
        <v/>
      </c>
      <c r="DJ98" s="245" t="str">
        <f t="shared" si="289"/>
        <v/>
      </c>
      <c r="DK98" s="245" t="str">
        <f t="shared" si="289"/>
        <v/>
      </c>
      <c r="DL98" s="245" t="str">
        <f t="shared" si="289"/>
        <v/>
      </c>
      <c r="DM98" s="245" t="str">
        <f t="shared" si="290"/>
        <v/>
      </c>
      <c r="DN98" s="245" t="str">
        <f t="shared" si="290"/>
        <v/>
      </c>
      <c r="DO98" s="245" t="str">
        <f t="shared" si="290"/>
        <v/>
      </c>
      <c r="DP98" s="245" t="str">
        <f t="shared" si="290"/>
        <v/>
      </c>
      <c r="DQ98" s="245" t="str">
        <f t="shared" si="290"/>
        <v/>
      </c>
      <c r="DR98" s="245" t="str">
        <f t="shared" si="290"/>
        <v/>
      </c>
      <c r="DS98" s="245" t="str">
        <f t="shared" si="290"/>
        <v/>
      </c>
      <c r="DT98" s="245" t="str">
        <f t="shared" si="290"/>
        <v/>
      </c>
      <c r="DU98" s="245" t="str">
        <f t="shared" si="290"/>
        <v/>
      </c>
      <c r="DV98" s="245" t="str">
        <f t="shared" si="290"/>
        <v/>
      </c>
      <c r="DW98" s="204"/>
      <c r="DX98" s="204"/>
      <c r="DZ98" s="228">
        <f t="shared" si="302"/>
        <v>35</v>
      </c>
      <c r="EA98" s="231">
        <f t="shared" si="291"/>
        <v>0</v>
      </c>
      <c r="EB98" s="232">
        <f t="shared" si="270"/>
        <v>0</v>
      </c>
      <c r="EC98" s="232">
        <f t="shared" si="270"/>
        <v>0</v>
      </c>
      <c r="ED98" s="232">
        <f t="shared" si="270"/>
        <v>0</v>
      </c>
      <c r="EE98" s="232">
        <f t="shared" si="270"/>
        <v>0</v>
      </c>
      <c r="EF98" s="232">
        <f t="shared" si="292"/>
        <v>0</v>
      </c>
      <c r="EG98" s="232">
        <f t="shared" si="293"/>
        <v>0</v>
      </c>
      <c r="EH98" s="228"/>
      <c r="EI98" s="228"/>
      <c r="EJ98" s="228"/>
      <c r="EK98" s="230"/>
      <c r="EL98" s="228">
        <f t="shared" si="303"/>
        <v>35</v>
      </c>
      <c r="EM98" s="231">
        <f t="shared" si="294"/>
        <v>0</v>
      </c>
      <c r="EN98" s="232">
        <f>IFERROR(INDEX(RTO2CF,$EL98,'ANVA-MDS'!EB$7),0)</f>
        <v>0</v>
      </c>
      <c r="EO98" s="232">
        <f>IFERROR(INDEX(RTO2CF,$EL98,'ANVA-MDS'!EC$7),0)</f>
        <v>0</v>
      </c>
      <c r="EP98" s="232">
        <f>IFERROR(INDEX(RTO2CF,$EL98,'ANVA-MDS'!ED$7),0)</f>
        <v>0</v>
      </c>
      <c r="EQ98" s="232">
        <f>IFERROR(INDEX(RTO2CF,$EL98,'ANVA-MDS'!EE$7),0)</f>
        <v>0</v>
      </c>
      <c r="ER98" s="232">
        <f t="shared" si="295"/>
        <v>0</v>
      </c>
      <c r="ES98" s="232">
        <f t="shared" si="296"/>
        <v>0</v>
      </c>
      <c r="ET98" s="228"/>
      <c r="EU98" s="228"/>
      <c r="EV98" s="228"/>
      <c r="EW98" s="230"/>
      <c r="EX98" s="232">
        <f t="shared" si="297"/>
        <v>0</v>
      </c>
      <c r="EY98" s="230"/>
      <c r="EZ98" s="230"/>
    </row>
    <row r="99" spans="10:156" ht="12.75" customHeight="1" x14ac:dyDescent="0.25">
      <c r="J99" s="100">
        <v>35</v>
      </c>
      <c r="K99" s="246">
        <f t="shared" si="298"/>
        <v>0</v>
      </c>
      <c r="L99" s="247">
        <f t="shared" si="299"/>
        <v>1.5000000000000001E-4</v>
      </c>
      <c r="M99" s="269" t="str">
        <f t="shared" si="281"/>
        <v>ns</v>
      </c>
      <c r="N99" s="269" t="str">
        <f t="shared" si="281"/>
        <v>ns</v>
      </c>
      <c r="O99" s="269" t="str">
        <f t="shared" si="281"/>
        <v>ns</v>
      </c>
      <c r="P99" s="269" t="str">
        <f t="shared" si="281"/>
        <v>ns</v>
      </c>
      <c r="Q99" s="269" t="str">
        <f t="shared" si="281"/>
        <v>ns</v>
      </c>
      <c r="R99" s="269" t="str">
        <f t="shared" si="281"/>
        <v>ns</v>
      </c>
      <c r="S99" s="269" t="str">
        <f t="shared" si="281"/>
        <v>ns</v>
      </c>
      <c r="T99" s="269" t="str">
        <f t="shared" si="281"/>
        <v>ns</v>
      </c>
      <c r="U99" s="269" t="str">
        <f t="shared" si="281"/>
        <v>ns</v>
      </c>
      <c r="V99" s="269" t="str">
        <f t="shared" si="281"/>
        <v>ns</v>
      </c>
      <c r="W99" s="269" t="str">
        <f t="shared" si="282"/>
        <v>ns</v>
      </c>
      <c r="X99" s="269" t="str">
        <f t="shared" si="282"/>
        <v>ns</v>
      </c>
      <c r="Y99" s="269" t="str">
        <f t="shared" si="282"/>
        <v>ns</v>
      </c>
      <c r="Z99" s="269" t="str">
        <f t="shared" si="282"/>
        <v>ns</v>
      </c>
      <c r="AA99" s="269" t="str">
        <f t="shared" si="282"/>
        <v>ns</v>
      </c>
      <c r="AB99" s="269" t="str">
        <f t="shared" si="282"/>
        <v>ns</v>
      </c>
      <c r="AC99" s="269" t="str">
        <f t="shared" si="282"/>
        <v>ns</v>
      </c>
      <c r="AD99" s="269" t="str">
        <f t="shared" si="282"/>
        <v>ns</v>
      </c>
      <c r="AE99" s="269" t="str">
        <f t="shared" si="282"/>
        <v>ns</v>
      </c>
      <c r="AF99" s="269" t="str">
        <f t="shared" si="282"/>
        <v>ns</v>
      </c>
      <c r="AG99" s="269" t="str">
        <f t="shared" si="283"/>
        <v>ns</v>
      </c>
      <c r="AH99" s="269" t="str">
        <f t="shared" si="283"/>
        <v>ns</v>
      </c>
      <c r="AI99" s="269" t="str">
        <f t="shared" si="283"/>
        <v>ns</v>
      </c>
      <c r="AJ99" s="269" t="str">
        <f t="shared" si="283"/>
        <v>ns</v>
      </c>
      <c r="AK99" s="269" t="str">
        <f t="shared" si="283"/>
        <v>ns</v>
      </c>
      <c r="AL99" s="269" t="str">
        <f t="shared" si="283"/>
        <v>ns</v>
      </c>
      <c r="AM99" s="269" t="str">
        <f t="shared" si="283"/>
        <v>ns</v>
      </c>
      <c r="AN99" s="269" t="str">
        <f t="shared" si="283"/>
        <v>ns</v>
      </c>
      <c r="AO99" s="269" t="str">
        <f t="shared" si="283"/>
        <v>ns</v>
      </c>
      <c r="AP99" s="269" t="str">
        <f t="shared" si="283"/>
        <v>ns</v>
      </c>
      <c r="AQ99" s="269" t="str">
        <f t="shared" si="284"/>
        <v>ns</v>
      </c>
      <c r="AR99" s="269" t="str">
        <f t="shared" si="284"/>
        <v>ns</v>
      </c>
      <c r="AS99" s="269" t="str">
        <f t="shared" si="284"/>
        <v>ns</v>
      </c>
      <c r="AT99" s="269" t="str">
        <f t="shared" si="284"/>
        <v>ns</v>
      </c>
      <c r="AU99" s="269" t="str">
        <f t="shared" si="284"/>
        <v>ns</v>
      </c>
      <c r="AV99" s="269" t="str">
        <f t="shared" si="284"/>
        <v/>
      </c>
      <c r="AW99" s="269" t="str">
        <f t="shared" si="284"/>
        <v/>
      </c>
      <c r="AX99" s="269" t="str">
        <f t="shared" si="284"/>
        <v/>
      </c>
      <c r="AY99" s="269" t="str">
        <f t="shared" si="284"/>
        <v/>
      </c>
      <c r="AZ99" s="269" t="str">
        <f t="shared" si="284"/>
        <v/>
      </c>
      <c r="BA99" s="269" t="str">
        <f t="shared" si="285"/>
        <v/>
      </c>
      <c r="BB99" s="269" t="str">
        <f t="shared" si="285"/>
        <v/>
      </c>
      <c r="BC99" s="269" t="str">
        <f t="shared" si="285"/>
        <v/>
      </c>
      <c r="BD99" s="269" t="str">
        <f t="shared" si="285"/>
        <v/>
      </c>
      <c r="BE99" s="269" t="str">
        <f t="shared" si="285"/>
        <v/>
      </c>
      <c r="BF99" s="269" t="str">
        <f t="shared" si="285"/>
        <v/>
      </c>
      <c r="BG99" s="269" t="str">
        <f t="shared" si="285"/>
        <v/>
      </c>
      <c r="BH99" s="269" t="str">
        <f t="shared" si="285"/>
        <v/>
      </c>
      <c r="BI99" s="269" t="str">
        <f t="shared" si="285"/>
        <v/>
      </c>
      <c r="BJ99" s="269" t="str">
        <f t="shared" si="285"/>
        <v/>
      </c>
      <c r="BS99" s="49"/>
      <c r="BT99" s="49"/>
      <c r="BU99" s="106"/>
      <c r="BV99" s="100">
        <v>35</v>
      </c>
      <c r="BW99" s="246">
        <f t="shared" si="300"/>
        <v>0</v>
      </c>
      <c r="BX99" s="247">
        <f t="shared" si="301"/>
        <v>1.5000000000000001E-4</v>
      </c>
      <c r="BY99" s="245" t="str">
        <f t="shared" si="286"/>
        <v>ns</v>
      </c>
      <c r="BZ99" s="245" t="str">
        <f t="shared" si="286"/>
        <v>ns</v>
      </c>
      <c r="CA99" s="245" t="str">
        <f t="shared" si="286"/>
        <v>ns</v>
      </c>
      <c r="CB99" s="245" t="str">
        <f t="shared" si="286"/>
        <v>ns</v>
      </c>
      <c r="CC99" s="245" t="str">
        <f t="shared" si="286"/>
        <v>ns</v>
      </c>
      <c r="CD99" s="245" t="str">
        <f t="shared" si="286"/>
        <v>ns</v>
      </c>
      <c r="CE99" s="245" t="str">
        <f t="shared" si="286"/>
        <v>ns</v>
      </c>
      <c r="CF99" s="245" t="str">
        <f t="shared" si="286"/>
        <v>ns</v>
      </c>
      <c r="CG99" s="245" t="str">
        <f t="shared" si="286"/>
        <v>ns</v>
      </c>
      <c r="CH99" s="245" t="str">
        <f t="shared" si="286"/>
        <v>ns</v>
      </c>
      <c r="CI99" s="245" t="str">
        <f t="shared" si="287"/>
        <v>ns</v>
      </c>
      <c r="CJ99" s="245" t="str">
        <f t="shared" si="287"/>
        <v>ns</v>
      </c>
      <c r="CK99" s="245" t="str">
        <f t="shared" si="287"/>
        <v>ns</v>
      </c>
      <c r="CL99" s="245" t="str">
        <f t="shared" si="287"/>
        <v>ns</v>
      </c>
      <c r="CM99" s="245" t="str">
        <f t="shared" si="287"/>
        <v>ns</v>
      </c>
      <c r="CN99" s="245" t="str">
        <f t="shared" si="287"/>
        <v>ns</v>
      </c>
      <c r="CO99" s="245" t="str">
        <f t="shared" si="287"/>
        <v>ns</v>
      </c>
      <c r="CP99" s="245" t="str">
        <f t="shared" si="287"/>
        <v>ns</v>
      </c>
      <c r="CQ99" s="245" t="str">
        <f t="shared" si="287"/>
        <v>ns</v>
      </c>
      <c r="CR99" s="245" t="str">
        <f t="shared" si="287"/>
        <v>ns</v>
      </c>
      <c r="CS99" s="245" t="str">
        <f t="shared" si="288"/>
        <v>ns</v>
      </c>
      <c r="CT99" s="245" t="str">
        <f t="shared" si="288"/>
        <v>ns</v>
      </c>
      <c r="CU99" s="245" t="str">
        <f t="shared" si="288"/>
        <v>ns</v>
      </c>
      <c r="CV99" s="245" t="str">
        <f t="shared" si="288"/>
        <v>ns</v>
      </c>
      <c r="CW99" s="245" t="str">
        <f t="shared" si="288"/>
        <v>ns</v>
      </c>
      <c r="CX99" s="245" t="str">
        <f t="shared" si="288"/>
        <v>ns</v>
      </c>
      <c r="CY99" s="245" t="str">
        <f t="shared" si="288"/>
        <v>ns</v>
      </c>
      <c r="CZ99" s="245" t="str">
        <f t="shared" si="288"/>
        <v>ns</v>
      </c>
      <c r="DA99" s="245" t="str">
        <f t="shared" si="288"/>
        <v>ns</v>
      </c>
      <c r="DB99" s="245" t="str">
        <f t="shared" si="288"/>
        <v>ns</v>
      </c>
      <c r="DC99" s="245" t="str">
        <f t="shared" si="289"/>
        <v>ns</v>
      </c>
      <c r="DD99" s="245" t="str">
        <f t="shared" si="289"/>
        <v>ns</v>
      </c>
      <c r="DE99" s="245" t="str">
        <f t="shared" si="289"/>
        <v>ns</v>
      </c>
      <c r="DF99" s="245" t="str">
        <f t="shared" si="289"/>
        <v>ns</v>
      </c>
      <c r="DG99" s="245" t="str">
        <f t="shared" si="289"/>
        <v>ns</v>
      </c>
      <c r="DH99" s="245" t="str">
        <f t="shared" si="289"/>
        <v/>
      </c>
      <c r="DI99" s="245" t="str">
        <f t="shared" si="289"/>
        <v/>
      </c>
      <c r="DJ99" s="245" t="str">
        <f t="shared" si="289"/>
        <v/>
      </c>
      <c r="DK99" s="245" t="str">
        <f t="shared" si="289"/>
        <v/>
      </c>
      <c r="DL99" s="245" t="str">
        <f t="shared" si="289"/>
        <v/>
      </c>
      <c r="DM99" s="245" t="str">
        <f t="shared" si="290"/>
        <v/>
      </c>
      <c r="DN99" s="245" t="str">
        <f t="shared" si="290"/>
        <v/>
      </c>
      <c r="DO99" s="245" t="str">
        <f t="shared" si="290"/>
        <v/>
      </c>
      <c r="DP99" s="245" t="str">
        <f t="shared" si="290"/>
        <v/>
      </c>
      <c r="DQ99" s="245" t="str">
        <f t="shared" si="290"/>
        <v/>
      </c>
      <c r="DR99" s="245" t="str">
        <f t="shared" si="290"/>
        <v/>
      </c>
      <c r="DS99" s="245" t="str">
        <f t="shared" si="290"/>
        <v/>
      </c>
      <c r="DT99" s="245" t="str">
        <f t="shared" si="290"/>
        <v/>
      </c>
      <c r="DU99" s="245" t="str">
        <f t="shared" si="290"/>
        <v/>
      </c>
      <c r="DV99" s="245" t="str">
        <f t="shared" si="290"/>
        <v/>
      </c>
      <c r="DW99" s="204"/>
      <c r="DX99" s="204"/>
      <c r="DZ99" s="228">
        <f t="shared" si="302"/>
        <v>36</v>
      </c>
      <c r="EA99" s="231">
        <f t="shared" si="291"/>
        <v>0</v>
      </c>
      <c r="EB99" s="232">
        <f t="shared" si="270"/>
        <v>0</v>
      </c>
      <c r="EC99" s="232">
        <f t="shared" si="270"/>
        <v>0</v>
      </c>
      <c r="ED99" s="232">
        <f t="shared" si="270"/>
        <v>0</v>
      </c>
      <c r="EE99" s="232">
        <f t="shared" si="270"/>
        <v>0</v>
      </c>
      <c r="EF99" s="232">
        <f t="shared" si="292"/>
        <v>0</v>
      </c>
      <c r="EG99" s="232">
        <f t="shared" si="293"/>
        <v>0</v>
      </c>
      <c r="EH99" s="228"/>
      <c r="EI99" s="228"/>
      <c r="EJ99" s="228"/>
      <c r="EK99" s="230"/>
      <c r="EL99" s="228">
        <f t="shared" si="303"/>
        <v>36</v>
      </c>
      <c r="EM99" s="231">
        <f t="shared" si="294"/>
        <v>0</v>
      </c>
      <c r="EN99" s="232">
        <f>IFERROR(INDEX(RTO2CF,$EL99,'ANVA-MDS'!EB$7),0)</f>
        <v>0</v>
      </c>
      <c r="EO99" s="232">
        <f>IFERROR(INDEX(RTO2CF,$EL99,'ANVA-MDS'!EC$7),0)</f>
        <v>0</v>
      </c>
      <c r="EP99" s="232">
        <f>IFERROR(INDEX(RTO2CF,$EL99,'ANVA-MDS'!ED$7),0)</f>
        <v>0</v>
      </c>
      <c r="EQ99" s="232">
        <f>IFERROR(INDEX(RTO2CF,$EL99,'ANVA-MDS'!EE$7),0)</f>
        <v>0</v>
      </c>
      <c r="ER99" s="232">
        <f t="shared" si="295"/>
        <v>0</v>
      </c>
      <c r="ES99" s="232">
        <f t="shared" si="296"/>
        <v>0</v>
      </c>
      <c r="ET99" s="228"/>
      <c r="EU99" s="228"/>
      <c r="EV99" s="228"/>
      <c r="EW99" s="230"/>
      <c r="EX99" s="232">
        <f t="shared" si="297"/>
        <v>0</v>
      </c>
      <c r="EY99" s="230"/>
      <c r="EZ99" s="230"/>
    </row>
    <row r="100" spans="10:156" ht="12.75" customHeight="1" x14ac:dyDescent="0.25">
      <c r="J100" s="100">
        <v>36</v>
      </c>
      <c r="K100" s="246">
        <f t="shared" si="298"/>
        <v>0</v>
      </c>
      <c r="L100" s="247">
        <f t="shared" si="299"/>
        <v>1.4000000000000001E-4</v>
      </c>
      <c r="M100" s="269" t="str">
        <f t="shared" si="281"/>
        <v>ns</v>
      </c>
      <c r="N100" s="269" t="str">
        <f t="shared" si="281"/>
        <v>ns</v>
      </c>
      <c r="O100" s="269" t="str">
        <f t="shared" si="281"/>
        <v>ns</v>
      </c>
      <c r="P100" s="269" t="str">
        <f t="shared" si="281"/>
        <v>ns</v>
      </c>
      <c r="Q100" s="269" t="str">
        <f t="shared" si="281"/>
        <v>ns</v>
      </c>
      <c r="R100" s="269" t="str">
        <f t="shared" si="281"/>
        <v>ns</v>
      </c>
      <c r="S100" s="269" t="str">
        <f t="shared" si="281"/>
        <v>ns</v>
      </c>
      <c r="T100" s="269" t="str">
        <f t="shared" si="281"/>
        <v>ns</v>
      </c>
      <c r="U100" s="269" t="str">
        <f t="shared" si="281"/>
        <v>ns</v>
      </c>
      <c r="V100" s="269" t="str">
        <f t="shared" si="281"/>
        <v>ns</v>
      </c>
      <c r="W100" s="269" t="str">
        <f t="shared" si="282"/>
        <v>ns</v>
      </c>
      <c r="X100" s="269" t="str">
        <f t="shared" si="282"/>
        <v>ns</v>
      </c>
      <c r="Y100" s="269" t="str">
        <f t="shared" si="282"/>
        <v>ns</v>
      </c>
      <c r="Z100" s="269" t="str">
        <f t="shared" si="282"/>
        <v>ns</v>
      </c>
      <c r="AA100" s="269" t="str">
        <f t="shared" si="282"/>
        <v>ns</v>
      </c>
      <c r="AB100" s="269" t="str">
        <f t="shared" si="282"/>
        <v>ns</v>
      </c>
      <c r="AC100" s="269" t="str">
        <f t="shared" si="282"/>
        <v>ns</v>
      </c>
      <c r="AD100" s="269" t="str">
        <f t="shared" si="282"/>
        <v>ns</v>
      </c>
      <c r="AE100" s="269" t="str">
        <f t="shared" si="282"/>
        <v>ns</v>
      </c>
      <c r="AF100" s="269" t="str">
        <f t="shared" si="282"/>
        <v>ns</v>
      </c>
      <c r="AG100" s="269" t="str">
        <f t="shared" si="283"/>
        <v>ns</v>
      </c>
      <c r="AH100" s="269" t="str">
        <f t="shared" si="283"/>
        <v>ns</v>
      </c>
      <c r="AI100" s="269" t="str">
        <f t="shared" si="283"/>
        <v>ns</v>
      </c>
      <c r="AJ100" s="269" t="str">
        <f t="shared" si="283"/>
        <v>ns</v>
      </c>
      <c r="AK100" s="269" t="str">
        <f t="shared" si="283"/>
        <v>ns</v>
      </c>
      <c r="AL100" s="269" t="str">
        <f t="shared" si="283"/>
        <v>ns</v>
      </c>
      <c r="AM100" s="269" t="str">
        <f t="shared" si="283"/>
        <v>ns</v>
      </c>
      <c r="AN100" s="269" t="str">
        <f t="shared" si="283"/>
        <v>ns</v>
      </c>
      <c r="AO100" s="269" t="str">
        <f t="shared" si="283"/>
        <v>ns</v>
      </c>
      <c r="AP100" s="269" t="str">
        <f t="shared" si="283"/>
        <v>ns</v>
      </c>
      <c r="AQ100" s="269" t="str">
        <f t="shared" si="284"/>
        <v>ns</v>
      </c>
      <c r="AR100" s="269" t="str">
        <f t="shared" si="284"/>
        <v>ns</v>
      </c>
      <c r="AS100" s="269" t="str">
        <f t="shared" si="284"/>
        <v>ns</v>
      </c>
      <c r="AT100" s="269" t="str">
        <f t="shared" si="284"/>
        <v>ns</v>
      </c>
      <c r="AU100" s="269" t="str">
        <f t="shared" si="284"/>
        <v>ns</v>
      </c>
      <c r="AV100" s="269" t="str">
        <f t="shared" si="284"/>
        <v>ns</v>
      </c>
      <c r="AW100" s="269" t="str">
        <f t="shared" si="284"/>
        <v/>
      </c>
      <c r="AX100" s="269" t="str">
        <f t="shared" si="284"/>
        <v/>
      </c>
      <c r="AY100" s="269" t="str">
        <f t="shared" si="284"/>
        <v/>
      </c>
      <c r="AZ100" s="269" t="str">
        <f t="shared" si="284"/>
        <v/>
      </c>
      <c r="BA100" s="269" t="str">
        <f t="shared" si="285"/>
        <v/>
      </c>
      <c r="BB100" s="269" t="str">
        <f t="shared" si="285"/>
        <v/>
      </c>
      <c r="BC100" s="269" t="str">
        <f t="shared" si="285"/>
        <v/>
      </c>
      <c r="BD100" s="269" t="str">
        <f t="shared" si="285"/>
        <v/>
      </c>
      <c r="BE100" s="269" t="str">
        <f t="shared" si="285"/>
        <v/>
      </c>
      <c r="BF100" s="269" t="str">
        <f t="shared" si="285"/>
        <v/>
      </c>
      <c r="BG100" s="269" t="str">
        <f t="shared" si="285"/>
        <v/>
      </c>
      <c r="BH100" s="269" t="str">
        <f t="shared" si="285"/>
        <v/>
      </c>
      <c r="BI100" s="269" t="str">
        <f t="shared" si="285"/>
        <v/>
      </c>
      <c r="BJ100" s="269" t="str">
        <f t="shared" si="285"/>
        <v/>
      </c>
      <c r="BS100" s="49"/>
      <c r="BT100" s="131"/>
      <c r="BU100" s="106"/>
      <c r="BV100" s="100">
        <v>36</v>
      </c>
      <c r="BW100" s="246">
        <f t="shared" si="300"/>
        <v>0</v>
      </c>
      <c r="BX100" s="247">
        <f t="shared" si="301"/>
        <v>1.4000000000000001E-4</v>
      </c>
      <c r="BY100" s="245" t="str">
        <f t="shared" si="286"/>
        <v>ns</v>
      </c>
      <c r="BZ100" s="245" t="str">
        <f t="shared" si="286"/>
        <v>ns</v>
      </c>
      <c r="CA100" s="245" t="str">
        <f t="shared" si="286"/>
        <v>ns</v>
      </c>
      <c r="CB100" s="245" t="str">
        <f t="shared" si="286"/>
        <v>ns</v>
      </c>
      <c r="CC100" s="245" t="str">
        <f t="shared" si="286"/>
        <v>ns</v>
      </c>
      <c r="CD100" s="245" t="str">
        <f t="shared" si="286"/>
        <v>ns</v>
      </c>
      <c r="CE100" s="245" t="str">
        <f t="shared" si="286"/>
        <v>ns</v>
      </c>
      <c r="CF100" s="245" t="str">
        <f t="shared" si="286"/>
        <v>ns</v>
      </c>
      <c r="CG100" s="245" t="str">
        <f t="shared" si="286"/>
        <v>ns</v>
      </c>
      <c r="CH100" s="245" t="str">
        <f t="shared" si="286"/>
        <v>ns</v>
      </c>
      <c r="CI100" s="245" t="str">
        <f t="shared" si="287"/>
        <v>ns</v>
      </c>
      <c r="CJ100" s="245" t="str">
        <f t="shared" si="287"/>
        <v>ns</v>
      </c>
      <c r="CK100" s="245" t="str">
        <f t="shared" si="287"/>
        <v>ns</v>
      </c>
      <c r="CL100" s="245" t="str">
        <f t="shared" si="287"/>
        <v>ns</v>
      </c>
      <c r="CM100" s="245" t="str">
        <f t="shared" si="287"/>
        <v>ns</v>
      </c>
      <c r="CN100" s="245" t="str">
        <f t="shared" si="287"/>
        <v>ns</v>
      </c>
      <c r="CO100" s="245" t="str">
        <f t="shared" si="287"/>
        <v>ns</v>
      </c>
      <c r="CP100" s="245" t="str">
        <f t="shared" si="287"/>
        <v>ns</v>
      </c>
      <c r="CQ100" s="245" t="str">
        <f t="shared" si="287"/>
        <v>ns</v>
      </c>
      <c r="CR100" s="245" t="str">
        <f t="shared" si="287"/>
        <v>ns</v>
      </c>
      <c r="CS100" s="245" t="str">
        <f t="shared" si="288"/>
        <v>ns</v>
      </c>
      <c r="CT100" s="245" t="str">
        <f t="shared" si="288"/>
        <v>ns</v>
      </c>
      <c r="CU100" s="245" t="str">
        <f t="shared" si="288"/>
        <v>ns</v>
      </c>
      <c r="CV100" s="245" t="str">
        <f t="shared" si="288"/>
        <v>ns</v>
      </c>
      <c r="CW100" s="245" t="str">
        <f t="shared" si="288"/>
        <v>ns</v>
      </c>
      <c r="CX100" s="245" t="str">
        <f t="shared" si="288"/>
        <v>ns</v>
      </c>
      <c r="CY100" s="245" t="str">
        <f t="shared" si="288"/>
        <v>ns</v>
      </c>
      <c r="CZ100" s="245" t="str">
        <f t="shared" si="288"/>
        <v>ns</v>
      </c>
      <c r="DA100" s="245" t="str">
        <f t="shared" si="288"/>
        <v>ns</v>
      </c>
      <c r="DB100" s="245" t="str">
        <f t="shared" si="288"/>
        <v>ns</v>
      </c>
      <c r="DC100" s="245" t="str">
        <f t="shared" si="289"/>
        <v>ns</v>
      </c>
      <c r="DD100" s="245" t="str">
        <f t="shared" si="289"/>
        <v>ns</v>
      </c>
      <c r="DE100" s="245" t="str">
        <f t="shared" si="289"/>
        <v>ns</v>
      </c>
      <c r="DF100" s="245" t="str">
        <f t="shared" si="289"/>
        <v>ns</v>
      </c>
      <c r="DG100" s="245" t="str">
        <f t="shared" si="289"/>
        <v>ns</v>
      </c>
      <c r="DH100" s="245" t="str">
        <f t="shared" si="289"/>
        <v>ns</v>
      </c>
      <c r="DI100" s="245" t="str">
        <f t="shared" si="289"/>
        <v/>
      </c>
      <c r="DJ100" s="245" t="str">
        <f t="shared" si="289"/>
        <v/>
      </c>
      <c r="DK100" s="245" t="str">
        <f t="shared" si="289"/>
        <v/>
      </c>
      <c r="DL100" s="245" t="str">
        <f t="shared" si="289"/>
        <v/>
      </c>
      <c r="DM100" s="245" t="str">
        <f t="shared" si="290"/>
        <v/>
      </c>
      <c r="DN100" s="245" t="str">
        <f t="shared" si="290"/>
        <v/>
      </c>
      <c r="DO100" s="245" t="str">
        <f t="shared" si="290"/>
        <v/>
      </c>
      <c r="DP100" s="245" t="str">
        <f t="shared" si="290"/>
        <v/>
      </c>
      <c r="DQ100" s="245" t="str">
        <f t="shared" si="290"/>
        <v/>
      </c>
      <c r="DR100" s="245" t="str">
        <f t="shared" si="290"/>
        <v/>
      </c>
      <c r="DS100" s="245" t="str">
        <f t="shared" si="290"/>
        <v/>
      </c>
      <c r="DT100" s="245" t="str">
        <f t="shared" si="290"/>
        <v/>
      </c>
      <c r="DU100" s="245" t="str">
        <f t="shared" si="290"/>
        <v/>
      </c>
      <c r="DV100" s="245" t="str">
        <f t="shared" si="290"/>
        <v/>
      </c>
      <c r="DW100" s="204"/>
      <c r="DX100" s="204"/>
      <c r="DZ100" s="228">
        <f t="shared" si="302"/>
        <v>37</v>
      </c>
      <c r="EA100" s="231">
        <f t="shared" si="291"/>
        <v>0</v>
      </c>
      <c r="EB100" s="232">
        <f t="shared" si="270"/>
        <v>0</v>
      </c>
      <c r="EC100" s="232">
        <f t="shared" si="270"/>
        <v>0</v>
      </c>
      <c r="ED100" s="232">
        <f t="shared" si="270"/>
        <v>0</v>
      </c>
      <c r="EE100" s="232">
        <f t="shared" si="270"/>
        <v>0</v>
      </c>
      <c r="EF100" s="232">
        <f t="shared" si="292"/>
        <v>0</v>
      </c>
      <c r="EG100" s="232">
        <f t="shared" si="293"/>
        <v>0</v>
      </c>
      <c r="EH100" s="228"/>
      <c r="EI100" s="228"/>
      <c r="EJ100" s="228"/>
      <c r="EK100" s="230"/>
      <c r="EL100" s="228">
        <f t="shared" si="303"/>
        <v>37</v>
      </c>
      <c r="EM100" s="231">
        <f t="shared" si="294"/>
        <v>0</v>
      </c>
      <c r="EN100" s="232">
        <f>IFERROR(INDEX(RTO2CF,$EL100,'ANVA-MDS'!EB$7),0)</f>
        <v>0</v>
      </c>
      <c r="EO100" s="232">
        <f>IFERROR(INDEX(RTO2CF,$EL100,'ANVA-MDS'!EC$7),0)</f>
        <v>0</v>
      </c>
      <c r="EP100" s="232">
        <f>IFERROR(INDEX(RTO2CF,$EL100,'ANVA-MDS'!ED$7),0)</f>
        <v>0</v>
      </c>
      <c r="EQ100" s="232">
        <f>IFERROR(INDEX(RTO2CF,$EL100,'ANVA-MDS'!EE$7),0)</f>
        <v>0</v>
      </c>
      <c r="ER100" s="232">
        <f t="shared" si="295"/>
        <v>0</v>
      </c>
      <c r="ES100" s="232">
        <f t="shared" si="296"/>
        <v>0</v>
      </c>
      <c r="ET100" s="228"/>
      <c r="EU100" s="228"/>
      <c r="EV100" s="228"/>
      <c r="EW100" s="230"/>
      <c r="EX100" s="232">
        <f t="shared" si="297"/>
        <v>0</v>
      </c>
      <c r="EY100" s="230"/>
      <c r="EZ100" s="230"/>
    </row>
    <row r="101" spans="10:156" ht="12.75" customHeight="1" x14ac:dyDescent="0.25">
      <c r="J101" s="100">
        <v>37</v>
      </c>
      <c r="K101" s="246">
        <f t="shared" si="298"/>
        <v>0</v>
      </c>
      <c r="L101" s="247">
        <f t="shared" si="299"/>
        <v>1.3000000000000002E-4</v>
      </c>
      <c r="M101" s="269" t="str">
        <f t="shared" si="281"/>
        <v>ns</v>
      </c>
      <c r="N101" s="269" t="str">
        <f t="shared" si="281"/>
        <v>ns</v>
      </c>
      <c r="O101" s="269" t="str">
        <f t="shared" si="281"/>
        <v>ns</v>
      </c>
      <c r="P101" s="269" t="str">
        <f t="shared" si="281"/>
        <v>ns</v>
      </c>
      <c r="Q101" s="269" t="str">
        <f t="shared" si="281"/>
        <v>ns</v>
      </c>
      <c r="R101" s="269" t="str">
        <f t="shared" si="281"/>
        <v>ns</v>
      </c>
      <c r="S101" s="269" t="str">
        <f t="shared" si="281"/>
        <v>ns</v>
      </c>
      <c r="T101" s="269" t="str">
        <f t="shared" si="281"/>
        <v>ns</v>
      </c>
      <c r="U101" s="269" t="str">
        <f t="shared" si="281"/>
        <v>ns</v>
      </c>
      <c r="V101" s="269" t="str">
        <f t="shared" si="281"/>
        <v>ns</v>
      </c>
      <c r="W101" s="269" t="str">
        <f t="shared" si="282"/>
        <v>ns</v>
      </c>
      <c r="X101" s="269" t="str">
        <f t="shared" si="282"/>
        <v>ns</v>
      </c>
      <c r="Y101" s="269" t="str">
        <f t="shared" si="282"/>
        <v>ns</v>
      </c>
      <c r="Z101" s="269" t="str">
        <f t="shared" si="282"/>
        <v>ns</v>
      </c>
      <c r="AA101" s="269" t="str">
        <f t="shared" si="282"/>
        <v>ns</v>
      </c>
      <c r="AB101" s="269" t="str">
        <f t="shared" si="282"/>
        <v>ns</v>
      </c>
      <c r="AC101" s="269" t="str">
        <f t="shared" si="282"/>
        <v>ns</v>
      </c>
      <c r="AD101" s="269" t="str">
        <f t="shared" si="282"/>
        <v>ns</v>
      </c>
      <c r="AE101" s="269" t="str">
        <f t="shared" si="282"/>
        <v>ns</v>
      </c>
      <c r="AF101" s="269" t="str">
        <f t="shared" si="282"/>
        <v>ns</v>
      </c>
      <c r="AG101" s="269" t="str">
        <f t="shared" si="283"/>
        <v>ns</v>
      </c>
      <c r="AH101" s="269" t="str">
        <f t="shared" si="283"/>
        <v>ns</v>
      </c>
      <c r="AI101" s="269" t="str">
        <f t="shared" si="283"/>
        <v>ns</v>
      </c>
      <c r="AJ101" s="269" t="str">
        <f t="shared" si="283"/>
        <v>ns</v>
      </c>
      <c r="AK101" s="269" t="str">
        <f t="shared" si="283"/>
        <v>ns</v>
      </c>
      <c r="AL101" s="269" t="str">
        <f t="shared" si="283"/>
        <v>ns</v>
      </c>
      <c r="AM101" s="269" t="str">
        <f t="shared" si="283"/>
        <v>ns</v>
      </c>
      <c r="AN101" s="269" t="str">
        <f t="shared" si="283"/>
        <v>ns</v>
      </c>
      <c r="AO101" s="269" t="str">
        <f t="shared" si="283"/>
        <v>ns</v>
      </c>
      <c r="AP101" s="269" t="str">
        <f t="shared" si="283"/>
        <v>ns</v>
      </c>
      <c r="AQ101" s="269" t="str">
        <f t="shared" si="284"/>
        <v>ns</v>
      </c>
      <c r="AR101" s="269" t="str">
        <f t="shared" si="284"/>
        <v>ns</v>
      </c>
      <c r="AS101" s="269" t="str">
        <f t="shared" si="284"/>
        <v>ns</v>
      </c>
      <c r="AT101" s="269" t="str">
        <f t="shared" si="284"/>
        <v>ns</v>
      </c>
      <c r="AU101" s="269" t="str">
        <f t="shared" si="284"/>
        <v>ns</v>
      </c>
      <c r="AV101" s="269" t="str">
        <f t="shared" si="284"/>
        <v>ns</v>
      </c>
      <c r="AW101" s="269" t="str">
        <f t="shared" si="284"/>
        <v>ns</v>
      </c>
      <c r="AX101" s="269" t="str">
        <f t="shared" si="284"/>
        <v/>
      </c>
      <c r="AY101" s="269" t="str">
        <f t="shared" si="284"/>
        <v/>
      </c>
      <c r="AZ101" s="269" t="str">
        <f t="shared" si="284"/>
        <v/>
      </c>
      <c r="BA101" s="269" t="str">
        <f t="shared" si="285"/>
        <v/>
      </c>
      <c r="BB101" s="269" t="str">
        <f t="shared" si="285"/>
        <v/>
      </c>
      <c r="BC101" s="269" t="str">
        <f t="shared" si="285"/>
        <v/>
      </c>
      <c r="BD101" s="269" t="str">
        <f t="shared" si="285"/>
        <v/>
      </c>
      <c r="BE101" s="269" t="str">
        <f t="shared" si="285"/>
        <v/>
      </c>
      <c r="BF101" s="269" t="str">
        <f t="shared" si="285"/>
        <v/>
      </c>
      <c r="BG101" s="269" t="str">
        <f t="shared" si="285"/>
        <v/>
      </c>
      <c r="BH101" s="269" t="str">
        <f t="shared" si="285"/>
        <v/>
      </c>
      <c r="BI101" s="269" t="str">
        <f t="shared" si="285"/>
        <v/>
      </c>
      <c r="BJ101" s="269" t="str">
        <f t="shared" si="285"/>
        <v/>
      </c>
      <c r="BS101" s="49"/>
      <c r="BT101" s="49"/>
      <c r="BV101" s="100">
        <v>37</v>
      </c>
      <c r="BW101" s="246">
        <f t="shared" si="300"/>
        <v>0</v>
      </c>
      <c r="BX101" s="247">
        <f t="shared" si="301"/>
        <v>1.3000000000000002E-4</v>
      </c>
      <c r="BY101" s="245" t="str">
        <f t="shared" si="286"/>
        <v>ns</v>
      </c>
      <c r="BZ101" s="245" t="str">
        <f t="shared" si="286"/>
        <v>ns</v>
      </c>
      <c r="CA101" s="245" t="str">
        <f t="shared" si="286"/>
        <v>ns</v>
      </c>
      <c r="CB101" s="245" t="str">
        <f t="shared" si="286"/>
        <v>ns</v>
      </c>
      <c r="CC101" s="245" t="str">
        <f t="shared" si="286"/>
        <v>ns</v>
      </c>
      <c r="CD101" s="245" t="str">
        <f t="shared" si="286"/>
        <v>ns</v>
      </c>
      <c r="CE101" s="245" t="str">
        <f t="shared" si="286"/>
        <v>ns</v>
      </c>
      <c r="CF101" s="245" t="str">
        <f t="shared" si="286"/>
        <v>ns</v>
      </c>
      <c r="CG101" s="245" t="str">
        <f t="shared" si="286"/>
        <v>ns</v>
      </c>
      <c r="CH101" s="245" t="str">
        <f t="shared" si="286"/>
        <v>ns</v>
      </c>
      <c r="CI101" s="245" t="str">
        <f t="shared" si="287"/>
        <v>ns</v>
      </c>
      <c r="CJ101" s="245" t="str">
        <f t="shared" si="287"/>
        <v>ns</v>
      </c>
      <c r="CK101" s="245" t="str">
        <f t="shared" si="287"/>
        <v>ns</v>
      </c>
      <c r="CL101" s="245" t="str">
        <f t="shared" si="287"/>
        <v>ns</v>
      </c>
      <c r="CM101" s="245" t="str">
        <f t="shared" si="287"/>
        <v>ns</v>
      </c>
      <c r="CN101" s="245" t="str">
        <f t="shared" si="287"/>
        <v>ns</v>
      </c>
      <c r="CO101" s="245" t="str">
        <f t="shared" si="287"/>
        <v>ns</v>
      </c>
      <c r="CP101" s="245" t="str">
        <f t="shared" si="287"/>
        <v>ns</v>
      </c>
      <c r="CQ101" s="245" t="str">
        <f t="shared" si="287"/>
        <v>ns</v>
      </c>
      <c r="CR101" s="245" t="str">
        <f t="shared" si="287"/>
        <v>ns</v>
      </c>
      <c r="CS101" s="245" t="str">
        <f t="shared" si="288"/>
        <v>ns</v>
      </c>
      <c r="CT101" s="245" t="str">
        <f t="shared" si="288"/>
        <v>ns</v>
      </c>
      <c r="CU101" s="245" t="str">
        <f t="shared" si="288"/>
        <v>ns</v>
      </c>
      <c r="CV101" s="245" t="str">
        <f t="shared" si="288"/>
        <v>ns</v>
      </c>
      <c r="CW101" s="245" t="str">
        <f t="shared" si="288"/>
        <v>ns</v>
      </c>
      <c r="CX101" s="245" t="str">
        <f t="shared" si="288"/>
        <v>ns</v>
      </c>
      <c r="CY101" s="245" t="str">
        <f t="shared" si="288"/>
        <v>ns</v>
      </c>
      <c r="CZ101" s="245" t="str">
        <f t="shared" si="288"/>
        <v>ns</v>
      </c>
      <c r="DA101" s="245" t="str">
        <f t="shared" si="288"/>
        <v>ns</v>
      </c>
      <c r="DB101" s="245" t="str">
        <f t="shared" si="288"/>
        <v>ns</v>
      </c>
      <c r="DC101" s="245" t="str">
        <f t="shared" si="289"/>
        <v>ns</v>
      </c>
      <c r="DD101" s="245" t="str">
        <f t="shared" si="289"/>
        <v>ns</v>
      </c>
      <c r="DE101" s="245" t="str">
        <f t="shared" si="289"/>
        <v>ns</v>
      </c>
      <c r="DF101" s="245" t="str">
        <f t="shared" si="289"/>
        <v>ns</v>
      </c>
      <c r="DG101" s="245" t="str">
        <f t="shared" si="289"/>
        <v>ns</v>
      </c>
      <c r="DH101" s="245" t="str">
        <f t="shared" si="289"/>
        <v>ns</v>
      </c>
      <c r="DI101" s="245" t="str">
        <f t="shared" si="289"/>
        <v>ns</v>
      </c>
      <c r="DJ101" s="245" t="str">
        <f t="shared" si="289"/>
        <v/>
      </c>
      <c r="DK101" s="245" t="str">
        <f t="shared" si="289"/>
        <v/>
      </c>
      <c r="DL101" s="245" t="str">
        <f t="shared" si="289"/>
        <v/>
      </c>
      <c r="DM101" s="245" t="str">
        <f t="shared" si="290"/>
        <v/>
      </c>
      <c r="DN101" s="245" t="str">
        <f t="shared" si="290"/>
        <v/>
      </c>
      <c r="DO101" s="245" t="str">
        <f t="shared" si="290"/>
        <v/>
      </c>
      <c r="DP101" s="245" t="str">
        <f t="shared" si="290"/>
        <v/>
      </c>
      <c r="DQ101" s="245" t="str">
        <f t="shared" si="290"/>
        <v/>
      </c>
      <c r="DR101" s="245" t="str">
        <f t="shared" si="290"/>
        <v/>
      </c>
      <c r="DS101" s="245" t="str">
        <f t="shared" si="290"/>
        <v/>
      </c>
      <c r="DT101" s="245" t="str">
        <f t="shared" si="290"/>
        <v/>
      </c>
      <c r="DU101" s="245" t="str">
        <f t="shared" si="290"/>
        <v/>
      </c>
      <c r="DV101" s="245" t="str">
        <f t="shared" si="290"/>
        <v/>
      </c>
      <c r="DW101" s="204"/>
      <c r="DX101" s="204"/>
      <c r="DZ101" s="228">
        <f t="shared" si="302"/>
        <v>38</v>
      </c>
      <c r="EA101" s="231">
        <f t="shared" si="291"/>
        <v>0</v>
      </c>
      <c r="EB101" s="232">
        <f t="shared" si="270"/>
        <v>0</v>
      </c>
      <c r="EC101" s="232">
        <f t="shared" si="270"/>
        <v>0</v>
      </c>
      <c r="ED101" s="232">
        <f t="shared" si="270"/>
        <v>0</v>
      </c>
      <c r="EE101" s="232">
        <f t="shared" si="270"/>
        <v>0</v>
      </c>
      <c r="EF101" s="232">
        <f t="shared" si="292"/>
        <v>0</v>
      </c>
      <c r="EG101" s="232">
        <f t="shared" si="293"/>
        <v>0</v>
      </c>
      <c r="EH101" s="228"/>
      <c r="EI101" s="228"/>
      <c r="EJ101" s="228"/>
      <c r="EK101" s="230"/>
      <c r="EL101" s="228">
        <f t="shared" si="303"/>
        <v>38</v>
      </c>
      <c r="EM101" s="231">
        <f t="shared" si="294"/>
        <v>0</v>
      </c>
      <c r="EN101" s="232">
        <f>IFERROR(INDEX(RTO2CF,$EL101,'ANVA-MDS'!EB$7),0)</f>
        <v>0</v>
      </c>
      <c r="EO101" s="232">
        <f>IFERROR(INDEX(RTO2CF,$EL101,'ANVA-MDS'!EC$7),0)</f>
        <v>0</v>
      </c>
      <c r="EP101" s="232">
        <f>IFERROR(INDEX(RTO2CF,$EL101,'ANVA-MDS'!ED$7),0)</f>
        <v>0</v>
      </c>
      <c r="EQ101" s="232">
        <f>IFERROR(INDEX(RTO2CF,$EL101,'ANVA-MDS'!EE$7),0)</f>
        <v>0</v>
      </c>
      <c r="ER101" s="232">
        <f t="shared" si="295"/>
        <v>0</v>
      </c>
      <c r="ES101" s="232">
        <f t="shared" si="296"/>
        <v>0</v>
      </c>
      <c r="ET101" s="228"/>
      <c r="EU101" s="228"/>
      <c r="EV101" s="228"/>
      <c r="EW101" s="230"/>
      <c r="EX101" s="232">
        <f t="shared" si="297"/>
        <v>0</v>
      </c>
      <c r="EY101" s="230"/>
      <c r="EZ101" s="230"/>
    </row>
    <row r="102" spans="10:156" ht="12.75" customHeight="1" x14ac:dyDescent="0.25">
      <c r="J102" s="100">
        <v>38</v>
      </c>
      <c r="K102" s="246">
        <f t="shared" si="298"/>
        <v>0</v>
      </c>
      <c r="L102" s="247">
        <f t="shared" si="299"/>
        <v>1.2000000000000002E-4</v>
      </c>
      <c r="M102" s="269" t="str">
        <f t="shared" si="281"/>
        <v>ns</v>
      </c>
      <c r="N102" s="269" t="str">
        <f t="shared" si="281"/>
        <v>ns</v>
      </c>
      <c r="O102" s="269" t="str">
        <f t="shared" si="281"/>
        <v>ns</v>
      </c>
      <c r="P102" s="269" t="str">
        <f t="shared" si="281"/>
        <v>ns</v>
      </c>
      <c r="Q102" s="269" t="str">
        <f t="shared" si="281"/>
        <v>ns</v>
      </c>
      <c r="R102" s="269" t="str">
        <f t="shared" si="281"/>
        <v>ns</v>
      </c>
      <c r="S102" s="269" t="str">
        <f t="shared" si="281"/>
        <v>ns</v>
      </c>
      <c r="T102" s="269" t="str">
        <f t="shared" si="281"/>
        <v>ns</v>
      </c>
      <c r="U102" s="269" t="str">
        <f t="shared" si="281"/>
        <v>ns</v>
      </c>
      <c r="V102" s="269" t="str">
        <f t="shared" si="281"/>
        <v>ns</v>
      </c>
      <c r="W102" s="269" t="str">
        <f t="shared" si="282"/>
        <v>ns</v>
      </c>
      <c r="X102" s="269" t="str">
        <f t="shared" si="282"/>
        <v>ns</v>
      </c>
      <c r="Y102" s="269" t="str">
        <f t="shared" si="282"/>
        <v>ns</v>
      </c>
      <c r="Z102" s="269" t="str">
        <f t="shared" si="282"/>
        <v>ns</v>
      </c>
      <c r="AA102" s="269" t="str">
        <f t="shared" si="282"/>
        <v>ns</v>
      </c>
      <c r="AB102" s="269" t="str">
        <f t="shared" si="282"/>
        <v>ns</v>
      </c>
      <c r="AC102" s="269" t="str">
        <f t="shared" si="282"/>
        <v>ns</v>
      </c>
      <c r="AD102" s="269" t="str">
        <f t="shared" si="282"/>
        <v>ns</v>
      </c>
      <c r="AE102" s="269" t="str">
        <f t="shared" si="282"/>
        <v>ns</v>
      </c>
      <c r="AF102" s="269" t="str">
        <f t="shared" si="282"/>
        <v>ns</v>
      </c>
      <c r="AG102" s="269" t="str">
        <f t="shared" si="283"/>
        <v>ns</v>
      </c>
      <c r="AH102" s="269" t="str">
        <f t="shared" si="283"/>
        <v>ns</v>
      </c>
      <c r="AI102" s="269" t="str">
        <f t="shared" si="283"/>
        <v>ns</v>
      </c>
      <c r="AJ102" s="269" t="str">
        <f t="shared" si="283"/>
        <v>ns</v>
      </c>
      <c r="AK102" s="269" t="str">
        <f t="shared" si="283"/>
        <v>ns</v>
      </c>
      <c r="AL102" s="269" t="str">
        <f t="shared" si="283"/>
        <v>ns</v>
      </c>
      <c r="AM102" s="269" t="str">
        <f t="shared" si="283"/>
        <v>ns</v>
      </c>
      <c r="AN102" s="269" t="str">
        <f t="shared" si="283"/>
        <v>ns</v>
      </c>
      <c r="AO102" s="269" t="str">
        <f t="shared" si="283"/>
        <v>ns</v>
      </c>
      <c r="AP102" s="269" t="str">
        <f t="shared" si="283"/>
        <v>ns</v>
      </c>
      <c r="AQ102" s="269" t="str">
        <f t="shared" si="284"/>
        <v>ns</v>
      </c>
      <c r="AR102" s="269" t="str">
        <f t="shared" si="284"/>
        <v>ns</v>
      </c>
      <c r="AS102" s="269" t="str">
        <f t="shared" si="284"/>
        <v>ns</v>
      </c>
      <c r="AT102" s="269" t="str">
        <f t="shared" si="284"/>
        <v>ns</v>
      </c>
      <c r="AU102" s="269" t="str">
        <f t="shared" si="284"/>
        <v>ns</v>
      </c>
      <c r="AV102" s="269" t="str">
        <f t="shared" si="284"/>
        <v>ns</v>
      </c>
      <c r="AW102" s="269" t="str">
        <f t="shared" si="284"/>
        <v>ns</v>
      </c>
      <c r="AX102" s="269" t="str">
        <f t="shared" si="284"/>
        <v>ns</v>
      </c>
      <c r="AY102" s="269" t="str">
        <f t="shared" si="284"/>
        <v/>
      </c>
      <c r="AZ102" s="269" t="str">
        <f t="shared" si="284"/>
        <v/>
      </c>
      <c r="BA102" s="269" t="str">
        <f t="shared" si="285"/>
        <v/>
      </c>
      <c r="BB102" s="269" t="str">
        <f t="shared" si="285"/>
        <v/>
      </c>
      <c r="BC102" s="269" t="str">
        <f t="shared" si="285"/>
        <v/>
      </c>
      <c r="BD102" s="269" t="str">
        <f t="shared" si="285"/>
        <v/>
      </c>
      <c r="BE102" s="269" t="str">
        <f t="shared" si="285"/>
        <v/>
      </c>
      <c r="BF102" s="269" t="str">
        <f t="shared" si="285"/>
        <v/>
      </c>
      <c r="BG102" s="269" t="str">
        <f t="shared" si="285"/>
        <v/>
      </c>
      <c r="BH102" s="269" t="str">
        <f t="shared" si="285"/>
        <v/>
      </c>
      <c r="BI102" s="269" t="str">
        <f t="shared" si="285"/>
        <v/>
      </c>
      <c r="BJ102" s="269" t="str">
        <f t="shared" si="285"/>
        <v/>
      </c>
      <c r="BS102" s="49"/>
      <c r="BT102" s="49"/>
      <c r="BV102" s="100">
        <v>38</v>
      </c>
      <c r="BW102" s="246">
        <f t="shared" si="300"/>
        <v>0</v>
      </c>
      <c r="BX102" s="247">
        <f t="shared" si="301"/>
        <v>1.2000000000000002E-4</v>
      </c>
      <c r="BY102" s="245" t="str">
        <f t="shared" si="286"/>
        <v>ns</v>
      </c>
      <c r="BZ102" s="245" t="str">
        <f t="shared" si="286"/>
        <v>ns</v>
      </c>
      <c r="CA102" s="245" t="str">
        <f t="shared" si="286"/>
        <v>ns</v>
      </c>
      <c r="CB102" s="245" t="str">
        <f t="shared" si="286"/>
        <v>ns</v>
      </c>
      <c r="CC102" s="245" t="str">
        <f t="shared" si="286"/>
        <v>ns</v>
      </c>
      <c r="CD102" s="245" t="str">
        <f t="shared" si="286"/>
        <v>ns</v>
      </c>
      <c r="CE102" s="245" t="str">
        <f t="shared" si="286"/>
        <v>ns</v>
      </c>
      <c r="CF102" s="245" t="str">
        <f t="shared" si="286"/>
        <v>ns</v>
      </c>
      <c r="CG102" s="245" t="str">
        <f t="shared" si="286"/>
        <v>ns</v>
      </c>
      <c r="CH102" s="245" t="str">
        <f t="shared" si="286"/>
        <v>ns</v>
      </c>
      <c r="CI102" s="245" t="str">
        <f t="shared" si="287"/>
        <v>ns</v>
      </c>
      <c r="CJ102" s="245" t="str">
        <f t="shared" si="287"/>
        <v>ns</v>
      </c>
      <c r="CK102" s="245" t="str">
        <f t="shared" si="287"/>
        <v>ns</v>
      </c>
      <c r="CL102" s="245" t="str">
        <f t="shared" si="287"/>
        <v>ns</v>
      </c>
      <c r="CM102" s="245" t="str">
        <f t="shared" si="287"/>
        <v>ns</v>
      </c>
      <c r="CN102" s="245" t="str">
        <f t="shared" si="287"/>
        <v>ns</v>
      </c>
      <c r="CO102" s="245" t="str">
        <f t="shared" si="287"/>
        <v>ns</v>
      </c>
      <c r="CP102" s="245" t="str">
        <f t="shared" si="287"/>
        <v>ns</v>
      </c>
      <c r="CQ102" s="245" t="str">
        <f t="shared" si="287"/>
        <v>ns</v>
      </c>
      <c r="CR102" s="245" t="str">
        <f t="shared" si="287"/>
        <v>ns</v>
      </c>
      <c r="CS102" s="245" t="str">
        <f t="shared" si="288"/>
        <v>ns</v>
      </c>
      <c r="CT102" s="245" t="str">
        <f t="shared" si="288"/>
        <v>ns</v>
      </c>
      <c r="CU102" s="245" t="str">
        <f t="shared" si="288"/>
        <v>ns</v>
      </c>
      <c r="CV102" s="245" t="str">
        <f t="shared" si="288"/>
        <v>ns</v>
      </c>
      <c r="CW102" s="245" t="str">
        <f t="shared" si="288"/>
        <v>ns</v>
      </c>
      <c r="CX102" s="245" t="str">
        <f t="shared" si="288"/>
        <v>ns</v>
      </c>
      <c r="CY102" s="245" t="str">
        <f t="shared" si="288"/>
        <v>ns</v>
      </c>
      <c r="CZ102" s="245" t="str">
        <f t="shared" si="288"/>
        <v>ns</v>
      </c>
      <c r="DA102" s="245" t="str">
        <f t="shared" si="288"/>
        <v>ns</v>
      </c>
      <c r="DB102" s="245" t="str">
        <f t="shared" si="288"/>
        <v>ns</v>
      </c>
      <c r="DC102" s="245" t="str">
        <f t="shared" si="289"/>
        <v>ns</v>
      </c>
      <c r="DD102" s="245" t="str">
        <f t="shared" si="289"/>
        <v>ns</v>
      </c>
      <c r="DE102" s="245" t="str">
        <f t="shared" si="289"/>
        <v>ns</v>
      </c>
      <c r="DF102" s="245" t="str">
        <f t="shared" si="289"/>
        <v>ns</v>
      </c>
      <c r="DG102" s="245" t="str">
        <f t="shared" si="289"/>
        <v>ns</v>
      </c>
      <c r="DH102" s="245" t="str">
        <f t="shared" si="289"/>
        <v>ns</v>
      </c>
      <c r="DI102" s="245" t="str">
        <f t="shared" si="289"/>
        <v>ns</v>
      </c>
      <c r="DJ102" s="245" t="str">
        <f t="shared" si="289"/>
        <v>ns</v>
      </c>
      <c r="DK102" s="245" t="str">
        <f t="shared" si="289"/>
        <v/>
      </c>
      <c r="DL102" s="245" t="str">
        <f t="shared" si="289"/>
        <v/>
      </c>
      <c r="DM102" s="245" t="str">
        <f t="shared" si="290"/>
        <v/>
      </c>
      <c r="DN102" s="245" t="str">
        <f t="shared" si="290"/>
        <v/>
      </c>
      <c r="DO102" s="245" t="str">
        <f t="shared" si="290"/>
        <v/>
      </c>
      <c r="DP102" s="245" t="str">
        <f t="shared" si="290"/>
        <v/>
      </c>
      <c r="DQ102" s="245" t="str">
        <f t="shared" si="290"/>
        <v/>
      </c>
      <c r="DR102" s="245" t="str">
        <f t="shared" si="290"/>
        <v/>
      </c>
      <c r="DS102" s="245" t="str">
        <f t="shared" si="290"/>
        <v/>
      </c>
      <c r="DT102" s="245" t="str">
        <f t="shared" si="290"/>
        <v/>
      </c>
      <c r="DU102" s="245" t="str">
        <f t="shared" si="290"/>
        <v/>
      </c>
      <c r="DV102" s="245" t="str">
        <f t="shared" si="290"/>
        <v/>
      </c>
      <c r="DW102" s="204"/>
      <c r="DX102" s="204"/>
      <c r="DZ102" s="228">
        <f t="shared" si="302"/>
        <v>39</v>
      </c>
      <c r="EA102" s="231">
        <f t="shared" si="291"/>
        <v>0</v>
      </c>
      <c r="EB102" s="232">
        <f t="shared" si="270"/>
        <v>0</v>
      </c>
      <c r="EC102" s="232">
        <f t="shared" si="270"/>
        <v>0</v>
      </c>
      <c r="ED102" s="232">
        <f t="shared" si="270"/>
        <v>0</v>
      </c>
      <c r="EE102" s="232">
        <f t="shared" si="270"/>
        <v>0</v>
      </c>
      <c r="EF102" s="232">
        <f t="shared" si="292"/>
        <v>0</v>
      </c>
      <c r="EG102" s="232">
        <f t="shared" si="293"/>
        <v>0</v>
      </c>
      <c r="EH102" s="228"/>
      <c r="EI102" s="228"/>
      <c r="EJ102" s="228"/>
      <c r="EK102" s="230"/>
      <c r="EL102" s="228">
        <f t="shared" si="303"/>
        <v>39</v>
      </c>
      <c r="EM102" s="231">
        <f t="shared" si="294"/>
        <v>0</v>
      </c>
      <c r="EN102" s="232">
        <f>IFERROR(INDEX(RTO2CF,$EL102,'ANVA-MDS'!EB$7),0)</f>
        <v>0</v>
      </c>
      <c r="EO102" s="232">
        <f>IFERROR(INDEX(RTO2CF,$EL102,'ANVA-MDS'!EC$7),0)</f>
        <v>0</v>
      </c>
      <c r="EP102" s="232">
        <f>IFERROR(INDEX(RTO2CF,$EL102,'ANVA-MDS'!ED$7),0)</f>
        <v>0</v>
      </c>
      <c r="EQ102" s="232">
        <f>IFERROR(INDEX(RTO2CF,$EL102,'ANVA-MDS'!EE$7),0)</f>
        <v>0</v>
      </c>
      <c r="ER102" s="232">
        <f t="shared" si="295"/>
        <v>0</v>
      </c>
      <c r="ES102" s="232">
        <f t="shared" si="296"/>
        <v>0</v>
      </c>
      <c r="ET102" s="228"/>
      <c r="EU102" s="228"/>
      <c r="EV102" s="228"/>
      <c r="EW102" s="230"/>
      <c r="EX102" s="232">
        <f t="shared" si="297"/>
        <v>0</v>
      </c>
      <c r="EY102" s="230"/>
      <c r="EZ102" s="230"/>
    </row>
    <row r="103" spans="10:156" ht="12.75" customHeight="1" x14ac:dyDescent="0.25">
      <c r="J103" s="100">
        <v>39</v>
      </c>
      <c r="K103" s="246">
        <f t="shared" si="298"/>
        <v>0</v>
      </c>
      <c r="L103" s="247">
        <f t="shared" si="299"/>
        <v>1.1E-4</v>
      </c>
      <c r="M103" s="269" t="str">
        <f t="shared" si="281"/>
        <v>ns</v>
      </c>
      <c r="N103" s="269" t="str">
        <f t="shared" si="281"/>
        <v>ns</v>
      </c>
      <c r="O103" s="269" t="str">
        <f t="shared" si="281"/>
        <v>ns</v>
      </c>
      <c r="P103" s="269" t="str">
        <f t="shared" si="281"/>
        <v>ns</v>
      </c>
      <c r="Q103" s="269" t="str">
        <f t="shared" si="281"/>
        <v>ns</v>
      </c>
      <c r="R103" s="269" t="str">
        <f t="shared" si="281"/>
        <v>ns</v>
      </c>
      <c r="S103" s="269" t="str">
        <f t="shared" si="281"/>
        <v>ns</v>
      </c>
      <c r="T103" s="269" t="str">
        <f t="shared" si="281"/>
        <v>ns</v>
      </c>
      <c r="U103" s="269" t="str">
        <f t="shared" si="281"/>
        <v>ns</v>
      </c>
      <c r="V103" s="269" t="str">
        <f t="shared" si="281"/>
        <v>ns</v>
      </c>
      <c r="W103" s="269" t="str">
        <f t="shared" si="282"/>
        <v>ns</v>
      </c>
      <c r="X103" s="269" t="str">
        <f t="shared" si="282"/>
        <v>ns</v>
      </c>
      <c r="Y103" s="269" t="str">
        <f t="shared" si="282"/>
        <v>ns</v>
      </c>
      <c r="Z103" s="269" t="str">
        <f t="shared" si="282"/>
        <v>ns</v>
      </c>
      <c r="AA103" s="269" t="str">
        <f t="shared" si="282"/>
        <v>ns</v>
      </c>
      <c r="AB103" s="269" t="str">
        <f t="shared" si="282"/>
        <v>ns</v>
      </c>
      <c r="AC103" s="269" t="str">
        <f t="shared" si="282"/>
        <v>ns</v>
      </c>
      <c r="AD103" s="269" t="str">
        <f t="shared" si="282"/>
        <v>ns</v>
      </c>
      <c r="AE103" s="269" t="str">
        <f t="shared" si="282"/>
        <v>ns</v>
      </c>
      <c r="AF103" s="269" t="str">
        <f t="shared" si="282"/>
        <v>ns</v>
      </c>
      <c r="AG103" s="269" t="str">
        <f t="shared" si="283"/>
        <v>ns</v>
      </c>
      <c r="AH103" s="269" t="str">
        <f t="shared" si="283"/>
        <v>ns</v>
      </c>
      <c r="AI103" s="269" t="str">
        <f t="shared" si="283"/>
        <v>ns</v>
      </c>
      <c r="AJ103" s="269" t="str">
        <f t="shared" si="283"/>
        <v>ns</v>
      </c>
      <c r="AK103" s="269" t="str">
        <f t="shared" si="283"/>
        <v>ns</v>
      </c>
      <c r="AL103" s="269" t="str">
        <f t="shared" si="283"/>
        <v>ns</v>
      </c>
      <c r="AM103" s="269" t="str">
        <f t="shared" si="283"/>
        <v>ns</v>
      </c>
      <c r="AN103" s="269" t="str">
        <f t="shared" si="283"/>
        <v>ns</v>
      </c>
      <c r="AO103" s="269" t="str">
        <f t="shared" si="283"/>
        <v>ns</v>
      </c>
      <c r="AP103" s="269" t="str">
        <f t="shared" si="283"/>
        <v>ns</v>
      </c>
      <c r="AQ103" s="269" t="str">
        <f t="shared" si="284"/>
        <v>ns</v>
      </c>
      <c r="AR103" s="269" t="str">
        <f t="shared" si="284"/>
        <v>ns</v>
      </c>
      <c r="AS103" s="269" t="str">
        <f t="shared" si="284"/>
        <v>ns</v>
      </c>
      <c r="AT103" s="269" t="str">
        <f t="shared" si="284"/>
        <v>ns</v>
      </c>
      <c r="AU103" s="269" t="str">
        <f t="shared" si="284"/>
        <v>ns</v>
      </c>
      <c r="AV103" s="269" t="str">
        <f t="shared" si="284"/>
        <v>ns</v>
      </c>
      <c r="AW103" s="269" t="str">
        <f t="shared" si="284"/>
        <v>ns</v>
      </c>
      <c r="AX103" s="269" t="str">
        <f t="shared" si="284"/>
        <v>ns</v>
      </c>
      <c r="AY103" s="269" t="str">
        <f t="shared" si="284"/>
        <v>ns</v>
      </c>
      <c r="AZ103" s="269" t="str">
        <f t="shared" si="284"/>
        <v/>
      </c>
      <c r="BA103" s="269" t="str">
        <f t="shared" si="285"/>
        <v/>
      </c>
      <c r="BB103" s="269" t="str">
        <f t="shared" si="285"/>
        <v/>
      </c>
      <c r="BC103" s="269" t="str">
        <f t="shared" si="285"/>
        <v/>
      </c>
      <c r="BD103" s="269" t="str">
        <f t="shared" si="285"/>
        <v/>
      </c>
      <c r="BE103" s="269" t="str">
        <f t="shared" si="285"/>
        <v/>
      </c>
      <c r="BF103" s="269" t="str">
        <f t="shared" si="285"/>
        <v/>
      </c>
      <c r="BG103" s="269" t="str">
        <f t="shared" si="285"/>
        <v/>
      </c>
      <c r="BH103" s="269" t="str">
        <f t="shared" si="285"/>
        <v/>
      </c>
      <c r="BI103" s="269" t="str">
        <f t="shared" si="285"/>
        <v/>
      </c>
      <c r="BJ103" s="269" t="str">
        <f t="shared" si="285"/>
        <v/>
      </c>
      <c r="BS103" s="49"/>
      <c r="BT103" s="49"/>
      <c r="BV103" s="100">
        <v>39</v>
      </c>
      <c r="BW103" s="246">
        <f t="shared" si="300"/>
        <v>0</v>
      </c>
      <c r="BX103" s="247">
        <f t="shared" si="301"/>
        <v>1.1E-4</v>
      </c>
      <c r="BY103" s="245" t="str">
        <f t="shared" si="286"/>
        <v>ns</v>
      </c>
      <c r="BZ103" s="245" t="str">
        <f t="shared" si="286"/>
        <v>ns</v>
      </c>
      <c r="CA103" s="245" t="str">
        <f t="shared" si="286"/>
        <v>ns</v>
      </c>
      <c r="CB103" s="245" t="str">
        <f t="shared" si="286"/>
        <v>ns</v>
      </c>
      <c r="CC103" s="245" t="str">
        <f t="shared" si="286"/>
        <v>ns</v>
      </c>
      <c r="CD103" s="245" t="str">
        <f t="shared" si="286"/>
        <v>ns</v>
      </c>
      <c r="CE103" s="245" t="str">
        <f t="shared" si="286"/>
        <v>ns</v>
      </c>
      <c r="CF103" s="245" t="str">
        <f t="shared" si="286"/>
        <v>ns</v>
      </c>
      <c r="CG103" s="245" t="str">
        <f t="shared" si="286"/>
        <v>ns</v>
      </c>
      <c r="CH103" s="245" t="str">
        <f t="shared" si="286"/>
        <v>ns</v>
      </c>
      <c r="CI103" s="245" t="str">
        <f t="shared" si="287"/>
        <v>ns</v>
      </c>
      <c r="CJ103" s="245" t="str">
        <f t="shared" si="287"/>
        <v>ns</v>
      </c>
      <c r="CK103" s="245" t="str">
        <f t="shared" si="287"/>
        <v>ns</v>
      </c>
      <c r="CL103" s="245" t="str">
        <f t="shared" si="287"/>
        <v>ns</v>
      </c>
      <c r="CM103" s="245" t="str">
        <f t="shared" si="287"/>
        <v>ns</v>
      </c>
      <c r="CN103" s="245" t="str">
        <f t="shared" si="287"/>
        <v>ns</v>
      </c>
      <c r="CO103" s="245" t="str">
        <f t="shared" si="287"/>
        <v>ns</v>
      </c>
      <c r="CP103" s="245" t="str">
        <f t="shared" si="287"/>
        <v>ns</v>
      </c>
      <c r="CQ103" s="245" t="str">
        <f t="shared" si="287"/>
        <v>ns</v>
      </c>
      <c r="CR103" s="245" t="str">
        <f t="shared" si="287"/>
        <v>ns</v>
      </c>
      <c r="CS103" s="245" t="str">
        <f t="shared" si="288"/>
        <v>ns</v>
      </c>
      <c r="CT103" s="245" t="str">
        <f t="shared" si="288"/>
        <v>ns</v>
      </c>
      <c r="CU103" s="245" t="str">
        <f t="shared" si="288"/>
        <v>ns</v>
      </c>
      <c r="CV103" s="245" t="str">
        <f t="shared" si="288"/>
        <v>ns</v>
      </c>
      <c r="CW103" s="245" t="str">
        <f t="shared" si="288"/>
        <v>ns</v>
      </c>
      <c r="CX103" s="245" t="str">
        <f t="shared" si="288"/>
        <v>ns</v>
      </c>
      <c r="CY103" s="245" t="str">
        <f t="shared" si="288"/>
        <v>ns</v>
      </c>
      <c r="CZ103" s="245" t="str">
        <f t="shared" si="288"/>
        <v>ns</v>
      </c>
      <c r="DA103" s="245" t="str">
        <f t="shared" si="288"/>
        <v>ns</v>
      </c>
      <c r="DB103" s="245" t="str">
        <f t="shared" si="288"/>
        <v>ns</v>
      </c>
      <c r="DC103" s="245" t="str">
        <f t="shared" si="289"/>
        <v>ns</v>
      </c>
      <c r="DD103" s="245" t="str">
        <f t="shared" si="289"/>
        <v>ns</v>
      </c>
      <c r="DE103" s="245" t="str">
        <f t="shared" si="289"/>
        <v>ns</v>
      </c>
      <c r="DF103" s="245" t="str">
        <f t="shared" si="289"/>
        <v>ns</v>
      </c>
      <c r="DG103" s="245" t="str">
        <f t="shared" si="289"/>
        <v>ns</v>
      </c>
      <c r="DH103" s="245" t="str">
        <f t="shared" si="289"/>
        <v>ns</v>
      </c>
      <c r="DI103" s="245" t="str">
        <f t="shared" si="289"/>
        <v>ns</v>
      </c>
      <c r="DJ103" s="245" t="str">
        <f t="shared" si="289"/>
        <v>ns</v>
      </c>
      <c r="DK103" s="245" t="str">
        <f t="shared" si="289"/>
        <v>ns</v>
      </c>
      <c r="DL103" s="245" t="str">
        <f t="shared" si="289"/>
        <v/>
      </c>
      <c r="DM103" s="245" t="str">
        <f t="shared" si="290"/>
        <v/>
      </c>
      <c r="DN103" s="245" t="str">
        <f t="shared" si="290"/>
        <v/>
      </c>
      <c r="DO103" s="245" t="str">
        <f t="shared" si="290"/>
        <v/>
      </c>
      <c r="DP103" s="245" t="str">
        <f t="shared" si="290"/>
        <v/>
      </c>
      <c r="DQ103" s="245" t="str">
        <f t="shared" si="290"/>
        <v/>
      </c>
      <c r="DR103" s="245" t="str">
        <f t="shared" si="290"/>
        <v/>
      </c>
      <c r="DS103" s="245" t="str">
        <f t="shared" si="290"/>
        <v/>
      </c>
      <c r="DT103" s="245" t="str">
        <f t="shared" si="290"/>
        <v/>
      </c>
      <c r="DU103" s="245" t="str">
        <f t="shared" si="290"/>
        <v/>
      </c>
      <c r="DV103" s="245" t="str">
        <f t="shared" si="290"/>
        <v/>
      </c>
      <c r="DW103" s="204"/>
      <c r="DX103" s="204"/>
      <c r="DZ103" s="228">
        <f t="shared" si="302"/>
        <v>40</v>
      </c>
      <c r="EA103" s="231">
        <f t="shared" si="291"/>
        <v>0</v>
      </c>
      <c r="EB103" s="232">
        <f t="shared" si="270"/>
        <v>0</v>
      </c>
      <c r="EC103" s="232">
        <f t="shared" si="270"/>
        <v>0</v>
      </c>
      <c r="ED103" s="232">
        <f t="shared" si="270"/>
        <v>0</v>
      </c>
      <c r="EE103" s="232">
        <f t="shared" si="270"/>
        <v>0</v>
      </c>
      <c r="EF103" s="232">
        <f t="shared" si="292"/>
        <v>0</v>
      </c>
      <c r="EG103" s="232">
        <f t="shared" si="293"/>
        <v>0</v>
      </c>
      <c r="EH103" s="228"/>
      <c r="EI103" s="228"/>
      <c r="EJ103" s="228"/>
      <c r="EK103" s="230"/>
      <c r="EL103" s="228">
        <f t="shared" si="303"/>
        <v>40</v>
      </c>
      <c r="EM103" s="231">
        <f t="shared" si="294"/>
        <v>0</v>
      </c>
      <c r="EN103" s="232">
        <f>IFERROR(INDEX(RTO2CF,$EL103,'ANVA-MDS'!EB$7),0)</f>
        <v>0</v>
      </c>
      <c r="EO103" s="232">
        <f>IFERROR(INDEX(RTO2CF,$EL103,'ANVA-MDS'!EC$7),0)</f>
        <v>0</v>
      </c>
      <c r="EP103" s="232">
        <f>IFERROR(INDEX(RTO2CF,$EL103,'ANVA-MDS'!ED$7),0)</f>
        <v>0</v>
      </c>
      <c r="EQ103" s="232">
        <f>IFERROR(INDEX(RTO2CF,$EL103,'ANVA-MDS'!EE$7),0)</f>
        <v>0</v>
      </c>
      <c r="ER103" s="232">
        <f t="shared" si="295"/>
        <v>0</v>
      </c>
      <c r="ES103" s="232">
        <f t="shared" si="296"/>
        <v>0</v>
      </c>
      <c r="ET103" s="228"/>
      <c r="EU103" s="228"/>
      <c r="EV103" s="228"/>
      <c r="EW103" s="230"/>
      <c r="EX103" s="232">
        <f t="shared" si="297"/>
        <v>0</v>
      </c>
      <c r="EY103" s="230"/>
      <c r="EZ103" s="230"/>
    </row>
    <row r="104" spans="10:156" ht="12.75" customHeight="1" x14ac:dyDescent="0.25">
      <c r="J104" s="100">
        <v>40</v>
      </c>
      <c r="K104" s="246">
        <f t="shared" si="298"/>
        <v>0</v>
      </c>
      <c r="L104" s="247">
        <f t="shared" si="299"/>
        <v>1E-4</v>
      </c>
      <c r="M104" s="269" t="str">
        <f t="shared" si="281"/>
        <v>ns</v>
      </c>
      <c r="N104" s="269" t="str">
        <f t="shared" si="281"/>
        <v>ns</v>
      </c>
      <c r="O104" s="269" t="str">
        <f t="shared" si="281"/>
        <v>ns</v>
      </c>
      <c r="P104" s="269" t="str">
        <f t="shared" si="281"/>
        <v>ns</v>
      </c>
      <c r="Q104" s="269" t="str">
        <f t="shared" si="281"/>
        <v>ns</v>
      </c>
      <c r="R104" s="269" t="str">
        <f t="shared" si="281"/>
        <v>ns</v>
      </c>
      <c r="S104" s="269" t="str">
        <f t="shared" si="281"/>
        <v>ns</v>
      </c>
      <c r="T104" s="269" t="str">
        <f t="shared" si="281"/>
        <v>ns</v>
      </c>
      <c r="U104" s="269" t="str">
        <f t="shared" si="281"/>
        <v>ns</v>
      </c>
      <c r="V104" s="269" t="str">
        <f t="shared" si="281"/>
        <v>ns</v>
      </c>
      <c r="W104" s="269" t="str">
        <f t="shared" si="282"/>
        <v>ns</v>
      </c>
      <c r="X104" s="269" t="str">
        <f t="shared" si="282"/>
        <v>ns</v>
      </c>
      <c r="Y104" s="269" t="str">
        <f t="shared" si="282"/>
        <v>ns</v>
      </c>
      <c r="Z104" s="269" t="str">
        <f t="shared" si="282"/>
        <v>ns</v>
      </c>
      <c r="AA104" s="269" t="str">
        <f t="shared" si="282"/>
        <v>ns</v>
      </c>
      <c r="AB104" s="269" t="str">
        <f t="shared" si="282"/>
        <v>ns</v>
      </c>
      <c r="AC104" s="269" t="str">
        <f t="shared" si="282"/>
        <v>ns</v>
      </c>
      <c r="AD104" s="269" t="str">
        <f t="shared" si="282"/>
        <v>ns</v>
      </c>
      <c r="AE104" s="269" t="str">
        <f t="shared" si="282"/>
        <v>ns</v>
      </c>
      <c r="AF104" s="269" t="str">
        <f t="shared" si="282"/>
        <v>ns</v>
      </c>
      <c r="AG104" s="269" t="str">
        <f t="shared" si="283"/>
        <v>ns</v>
      </c>
      <c r="AH104" s="269" t="str">
        <f t="shared" si="283"/>
        <v>ns</v>
      </c>
      <c r="AI104" s="269" t="str">
        <f t="shared" si="283"/>
        <v>ns</v>
      </c>
      <c r="AJ104" s="269" t="str">
        <f t="shared" si="283"/>
        <v>ns</v>
      </c>
      <c r="AK104" s="269" t="str">
        <f t="shared" si="283"/>
        <v>ns</v>
      </c>
      <c r="AL104" s="269" t="str">
        <f t="shared" si="283"/>
        <v>ns</v>
      </c>
      <c r="AM104" s="269" t="str">
        <f t="shared" si="283"/>
        <v>ns</v>
      </c>
      <c r="AN104" s="269" t="str">
        <f t="shared" si="283"/>
        <v>ns</v>
      </c>
      <c r="AO104" s="269" t="str">
        <f t="shared" si="283"/>
        <v>ns</v>
      </c>
      <c r="AP104" s="269" t="str">
        <f t="shared" si="283"/>
        <v>ns</v>
      </c>
      <c r="AQ104" s="269" t="str">
        <f t="shared" si="284"/>
        <v>ns</v>
      </c>
      <c r="AR104" s="269" t="str">
        <f t="shared" si="284"/>
        <v>ns</v>
      </c>
      <c r="AS104" s="269" t="str">
        <f t="shared" si="284"/>
        <v>ns</v>
      </c>
      <c r="AT104" s="269" t="str">
        <f t="shared" si="284"/>
        <v>ns</v>
      </c>
      <c r="AU104" s="269" t="str">
        <f t="shared" si="284"/>
        <v>ns</v>
      </c>
      <c r="AV104" s="269" t="str">
        <f t="shared" si="284"/>
        <v>ns</v>
      </c>
      <c r="AW104" s="269" t="str">
        <f t="shared" si="284"/>
        <v>ns</v>
      </c>
      <c r="AX104" s="269" t="str">
        <f t="shared" si="284"/>
        <v>ns</v>
      </c>
      <c r="AY104" s="269" t="str">
        <f t="shared" si="284"/>
        <v>ns</v>
      </c>
      <c r="AZ104" s="269" t="str">
        <f t="shared" si="284"/>
        <v>ns</v>
      </c>
      <c r="BA104" s="269" t="str">
        <f t="shared" si="285"/>
        <v/>
      </c>
      <c r="BB104" s="269" t="str">
        <f t="shared" si="285"/>
        <v/>
      </c>
      <c r="BC104" s="269" t="str">
        <f t="shared" si="285"/>
        <v/>
      </c>
      <c r="BD104" s="269" t="str">
        <f t="shared" si="285"/>
        <v/>
      </c>
      <c r="BE104" s="269" t="str">
        <f t="shared" si="285"/>
        <v/>
      </c>
      <c r="BF104" s="269" t="str">
        <f t="shared" si="285"/>
        <v/>
      </c>
      <c r="BG104" s="269" t="str">
        <f t="shared" si="285"/>
        <v/>
      </c>
      <c r="BH104" s="269" t="str">
        <f t="shared" si="285"/>
        <v/>
      </c>
      <c r="BI104" s="269" t="str">
        <f t="shared" si="285"/>
        <v/>
      </c>
      <c r="BJ104" s="269" t="str">
        <f t="shared" si="285"/>
        <v/>
      </c>
      <c r="BS104" s="49"/>
      <c r="BT104" s="49"/>
      <c r="BV104" s="100">
        <v>40</v>
      </c>
      <c r="BW104" s="246">
        <f t="shared" si="300"/>
        <v>0</v>
      </c>
      <c r="BX104" s="247">
        <f t="shared" si="301"/>
        <v>1E-4</v>
      </c>
      <c r="BY104" s="245" t="str">
        <f t="shared" si="286"/>
        <v>ns</v>
      </c>
      <c r="BZ104" s="245" t="str">
        <f t="shared" si="286"/>
        <v>ns</v>
      </c>
      <c r="CA104" s="245" t="str">
        <f t="shared" si="286"/>
        <v>ns</v>
      </c>
      <c r="CB104" s="245" t="str">
        <f t="shared" si="286"/>
        <v>ns</v>
      </c>
      <c r="CC104" s="245" t="str">
        <f t="shared" si="286"/>
        <v>ns</v>
      </c>
      <c r="CD104" s="245" t="str">
        <f t="shared" si="286"/>
        <v>ns</v>
      </c>
      <c r="CE104" s="245" t="str">
        <f t="shared" si="286"/>
        <v>ns</v>
      </c>
      <c r="CF104" s="245" t="str">
        <f t="shared" si="286"/>
        <v>ns</v>
      </c>
      <c r="CG104" s="245" t="str">
        <f t="shared" si="286"/>
        <v>ns</v>
      </c>
      <c r="CH104" s="245" t="str">
        <f t="shared" si="286"/>
        <v>ns</v>
      </c>
      <c r="CI104" s="245" t="str">
        <f t="shared" si="287"/>
        <v>ns</v>
      </c>
      <c r="CJ104" s="245" t="str">
        <f t="shared" si="287"/>
        <v>ns</v>
      </c>
      <c r="CK104" s="245" t="str">
        <f t="shared" si="287"/>
        <v>ns</v>
      </c>
      <c r="CL104" s="245" t="str">
        <f t="shared" si="287"/>
        <v>ns</v>
      </c>
      <c r="CM104" s="245" t="str">
        <f t="shared" si="287"/>
        <v>ns</v>
      </c>
      <c r="CN104" s="245" t="str">
        <f t="shared" si="287"/>
        <v>ns</v>
      </c>
      <c r="CO104" s="245" t="str">
        <f t="shared" si="287"/>
        <v>ns</v>
      </c>
      <c r="CP104" s="245" t="str">
        <f t="shared" si="287"/>
        <v>ns</v>
      </c>
      <c r="CQ104" s="245" t="str">
        <f t="shared" si="287"/>
        <v>ns</v>
      </c>
      <c r="CR104" s="245" t="str">
        <f t="shared" si="287"/>
        <v>ns</v>
      </c>
      <c r="CS104" s="245" t="str">
        <f t="shared" si="288"/>
        <v>ns</v>
      </c>
      <c r="CT104" s="245" t="str">
        <f t="shared" si="288"/>
        <v>ns</v>
      </c>
      <c r="CU104" s="245" t="str">
        <f t="shared" si="288"/>
        <v>ns</v>
      </c>
      <c r="CV104" s="245" t="str">
        <f t="shared" si="288"/>
        <v>ns</v>
      </c>
      <c r="CW104" s="245" t="str">
        <f t="shared" si="288"/>
        <v>ns</v>
      </c>
      <c r="CX104" s="245" t="str">
        <f t="shared" si="288"/>
        <v>ns</v>
      </c>
      <c r="CY104" s="245" t="str">
        <f t="shared" si="288"/>
        <v>ns</v>
      </c>
      <c r="CZ104" s="245" t="str">
        <f t="shared" si="288"/>
        <v>ns</v>
      </c>
      <c r="DA104" s="245" t="str">
        <f t="shared" si="288"/>
        <v>ns</v>
      </c>
      <c r="DB104" s="245" t="str">
        <f t="shared" si="288"/>
        <v>ns</v>
      </c>
      <c r="DC104" s="245" t="str">
        <f t="shared" si="289"/>
        <v>ns</v>
      </c>
      <c r="DD104" s="245" t="str">
        <f t="shared" si="289"/>
        <v>ns</v>
      </c>
      <c r="DE104" s="245" t="str">
        <f t="shared" si="289"/>
        <v>ns</v>
      </c>
      <c r="DF104" s="245" t="str">
        <f t="shared" si="289"/>
        <v>ns</v>
      </c>
      <c r="DG104" s="245" t="str">
        <f t="shared" si="289"/>
        <v>ns</v>
      </c>
      <c r="DH104" s="245" t="str">
        <f t="shared" si="289"/>
        <v>ns</v>
      </c>
      <c r="DI104" s="245" t="str">
        <f t="shared" si="289"/>
        <v>ns</v>
      </c>
      <c r="DJ104" s="245" t="str">
        <f t="shared" si="289"/>
        <v>ns</v>
      </c>
      <c r="DK104" s="245" t="str">
        <f t="shared" si="289"/>
        <v>ns</v>
      </c>
      <c r="DL104" s="245" t="str">
        <f t="shared" si="289"/>
        <v>ns</v>
      </c>
      <c r="DM104" s="245" t="str">
        <f t="shared" si="290"/>
        <v/>
      </c>
      <c r="DN104" s="245" t="str">
        <f t="shared" si="290"/>
        <v/>
      </c>
      <c r="DO104" s="245" t="str">
        <f t="shared" si="290"/>
        <v/>
      </c>
      <c r="DP104" s="245" t="str">
        <f t="shared" si="290"/>
        <v/>
      </c>
      <c r="DQ104" s="245" t="str">
        <f t="shared" si="290"/>
        <v/>
      </c>
      <c r="DR104" s="245" t="str">
        <f t="shared" si="290"/>
        <v/>
      </c>
      <c r="DS104" s="245" t="str">
        <f t="shared" si="290"/>
        <v/>
      </c>
      <c r="DT104" s="245" t="str">
        <f t="shared" si="290"/>
        <v/>
      </c>
      <c r="DU104" s="245" t="str">
        <f t="shared" si="290"/>
        <v/>
      </c>
      <c r="DV104" s="245" t="str">
        <f t="shared" si="290"/>
        <v/>
      </c>
      <c r="DW104" s="204"/>
      <c r="DX104" s="204"/>
      <c r="DZ104" s="228">
        <f t="shared" si="302"/>
        <v>41</v>
      </c>
      <c r="EA104" s="231">
        <f t="shared" si="291"/>
        <v>0</v>
      </c>
      <c r="EB104" s="232">
        <f t="shared" ref="EB104:EE113" si="304">IFERROR(INDEX(RTO2SF,$DZ104,EB$7),0)</f>
        <v>0</v>
      </c>
      <c r="EC104" s="232">
        <f t="shared" si="304"/>
        <v>0</v>
      </c>
      <c r="ED104" s="232">
        <f t="shared" si="304"/>
        <v>0</v>
      </c>
      <c r="EE104" s="232">
        <f t="shared" si="304"/>
        <v>0</v>
      </c>
      <c r="EF104" s="232">
        <f t="shared" si="292"/>
        <v>0</v>
      </c>
      <c r="EG104" s="232">
        <f t="shared" si="293"/>
        <v>0</v>
      </c>
      <c r="EH104" s="228"/>
      <c r="EI104" s="228"/>
      <c r="EJ104" s="228"/>
      <c r="EK104" s="230"/>
      <c r="EL104" s="228">
        <f t="shared" si="303"/>
        <v>41</v>
      </c>
      <c r="EM104" s="231">
        <f t="shared" si="294"/>
        <v>0</v>
      </c>
      <c r="EN104" s="232">
        <f>IFERROR(INDEX(RTO2CF,$EL104,'ANVA-MDS'!EB$7),0)</f>
        <v>0</v>
      </c>
      <c r="EO104" s="232">
        <f>IFERROR(INDEX(RTO2CF,$EL104,'ANVA-MDS'!EC$7),0)</f>
        <v>0</v>
      </c>
      <c r="EP104" s="232">
        <f>IFERROR(INDEX(RTO2CF,$EL104,'ANVA-MDS'!ED$7),0)</f>
        <v>0</v>
      </c>
      <c r="EQ104" s="232">
        <f>IFERROR(INDEX(RTO2CF,$EL104,'ANVA-MDS'!EE$7),0)</f>
        <v>0</v>
      </c>
      <c r="ER104" s="232">
        <f t="shared" si="295"/>
        <v>0</v>
      </c>
      <c r="ES104" s="232">
        <f t="shared" si="296"/>
        <v>0</v>
      </c>
      <c r="ET104" s="228"/>
      <c r="EU104" s="228"/>
      <c r="EV104" s="228"/>
      <c r="EW104" s="230"/>
      <c r="EX104" s="232">
        <f t="shared" si="297"/>
        <v>0</v>
      </c>
      <c r="EY104" s="230"/>
      <c r="EZ104" s="230"/>
    </row>
    <row r="105" spans="10:156" ht="12.75" customHeight="1" x14ac:dyDescent="0.25">
      <c r="J105" s="100">
        <v>41</v>
      </c>
      <c r="K105" s="246">
        <f t="shared" si="298"/>
        <v>0</v>
      </c>
      <c r="L105" s="247">
        <f t="shared" si="299"/>
        <v>9.0000000000000006E-5</v>
      </c>
      <c r="M105" s="269" t="str">
        <f t="shared" ref="M105:V114" si="305">IF(M$8&gt;$J105,"",IF($F$69&gt;$G$69,"ns",IF(ABS($L105-INDEX(RTO2SF_ORD,M$8,2))&gt;$B$84,"s","ns")))</f>
        <v>ns</v>
      </c>
      <c r="N105" s="269" t="str">
        <f t="shared" si="305"/>
        <v>ns</v>
      </c>
      <c r="O105" s="269" t="str">
        <f t="shared" si="305"/>
        <v>ns</v>
      </c>
      <c r="P105" s="269" t="str">
        <f t="shared" si="305"/>
        <v>ns</v>
      </c>
      <c r="Q105" s="269" t="str">
        <f t="shared" si="305"/>
        <v>ns</v>
      </c>
      <c r="R105" s="269" t="str">
        <f t="shared" si="305"/>
        <v>ns</v>
      </c>
      <c r="S105" s="269" t="str">
        <f t="shared" si="305"/>
        <v>ns</v>
      </c>
      <c r="T105" s="269" t="str">
        <f t="shared" si="305"/>
        <v>ns</v>
      </c>
      <c r="U105" s="269" t="str">
        <f t="shared" si="305"/>
        <v>ns</v>
      </c>
      <c r="V105" s="269" t="str">
        <f t="shared" si="305"/>
        <v>ns</v>
      </c>
      <c r="W105" s="269" t="str">
        <f t="shared" ref="W105:AF114" si="306">IF(W$8&gt;$J105,"",IF($F$69&gt;$G$69,"ns",IF(ABS($L105-INDEX(RTO2SF_ORD,W$8,2))&gt;$B$84,"s","ns")))</f>
        <v>ns</v>
      </c>
      <c r="X105" s="269" t="str">
        <f t="shared" si="306"/>
        <v>ns</v>
      </c>
      <c r="Y105" s="269" t="str">
        <f t="shared" si="306"/>
        <v>ns</v>
      </c>
      <c r="Z105" s="269" t="str">
        <f t="shared" si="306"/>
        <v>ns</v>
      </c>
      <c r="AA105" s="269" t="str">
        <f t="shared" si="306"/>
        <v>ns</v>
      </c>
      <c r="AB105" s="269" t="str">
        <f t="shared" si="306"/>
        <v>ns</v>
      </c>
      <c r="AC105" s="269" t="str">
        <f t="shared" si="306"/>
        <v>ns</v>
      </c>
      <c r="AD105" s="269" t="str">
        <f t="shared" si="306"/>
        <v>ns</v>
      </c>
      <c r="AE105" s="269" t="str">
        <f t="shared" si="306"/>
        <v>ns</v>
      </c>
      <c r="AF105" s="269" t="str">
        <f t="shared" si="306"/>
        <v>ns</v>
      </c>
      <c r="AG105" s="269" t="str">
        <f t="shared" ref="AG105:AP114" si="307">IF(AG$8&gt;$J105,"",IF($F$69&gt;$G$69,"ns",IF(ABS($L105-INDEX(RTO2SF_ORD,AG$8,2))&gt;$B$84,"s","ns")))</f>
        <v>ns</v>
      </c>
      <c r="AH105" s="269" t="str">
        <f t="shared" si="307"/>
        <v>ns</v>
      </c>
      <c r="AI105" s="269" t="str">
        <f t="shared" si="307"/>
        <v>ns</v>
      </c>
      <c r="AJ105" s="269" t="str">
        <f t="shared" si="307"/>
        <v>ns</v>
      </c>
      <c r="AK105" s="269" t="str">
        <f t="shared" si="307"/>
        <v>ns</v>
      </c>
      <c r="AL105" s="269" t="str">
        <f t="shared" si="307"/>
        <v>ns</v>
      </c>
      <c r="AM105" s="269" t="str">
        <f t="shared" si="307"/>
        <v>ns</v>
      </c>
      <c r="AN105" s="269" t="str">
        <f t="shared" si="307"/>
        <v>ns</v>
      </c>
      <c r="AO105" s="269" t="str">
        <f t="shared" si="307"/>
        <v>ns</v>
      </c>
      <c r="AP105" s="269" t="str">
        <f t="shared" si="307"/>
        <v>ns</v>
      </c>
      <c r="AQ105" s="269" t="str">
        <f t="shared" ref="AQ105:AZ114" si="308">IF(AQ$8&gt;$J105,"",IF($F$69&gt;$G$69,"ns",IF(ABS($L105-INDEX(RTO2SF_ORD,AQ$8,2))&gt;$B$84,"s","ns")))</f>
        <v>ns</v>
      </c>
      <c r="AR105" s="269" t="str">
        <f t="shared" si="308"/>
        <v>ns</v>
      </c>
      <c r="AS105" s="269" t="str">
        <f t="shared" si="308"/>
        <v>ns</v>
      </c>
      <c r="AT105" s="269" t="str">
        <f t="shared" si="308"/>
        <v>ns</v>
      </c>
      <c r="AU105" s="269" t="str">
        <f t="shared" si="308"/>
        <v>ns</v>
      </c>
      <c r="AV105" s="269" t="str">
        <f t="shared" si="308"/>
        <v>ns</v>
      </c>
      <c r="AW105" s="269" t="str">
        <f t="shared" si="308"/>
        <v>ns</v>
      </c>
      <c r="AX105" s="269" t="str">
        <f t="shared" si="308"/>
        <v>ns</v>
      </c>
      <c r="AY105" s="269" t="str">
        <f t="shared" si="308"/>
        <v>ns</v>
      </c>
      <c r="AZ105" s="269" t="str">
        <f t="shared" si="308"/>
        <v>ns</v>
      </c>
      <c r="BA105" s="269" t="str">
        <f t="shared" ref="BA105:BJ114" si="309">IF(BA$8&gt;$J105,"",IF($F$69&gt;$G$69,"ns",IF(ABS($L105-INDEX(RTO2SF_ORD,BA$8,2))&gt;$B$84,"s","ns")))</f>
        <v>ns</v>
      </c>
      <c r="BB105" s="269" t="str">
        <f t="shared" si="309"/>
        <v/>
      </c>
      <c r="BC105" s="269" t="str">
        <f t="shared" si="309"/>
        <v/>
      </c>
      <c r="BD105" s="269" t="str">
        <f t="shared" si="309"/>
        <v/>
      </c>
      <c r="BE105" s="269" t="str">
        <f t="shared" si="309"/>
        <v/>
      </c>
      <c r="BF105" s="269" t="str">
        <f t="shared" si="309"/>
        <v/>
      </c>
      <c r="BG105" s="269" t="str">
        <f t="shared" si="309"/>
        <v/>
      </c>
      <c r="BH105" s="269" t="str">
        <f t="shared" si="309"/>
        <v/>
      </c>
      <c r="BI105" s="269" t="str">
        <f t="shared" si="309"/>
        <v/>
      </c>
      <c r="BJ105" s="269" t="str">
        <f t="shared" si="309"/>
        <v/>
      </c>
      <c r="BS105" s="49"/>
      <c r="BT105" s="49"/>
      <c r="BV105" s="100">
        <v>41</v>
      </c>
      <c r="BW105" s="246">
        <f t="shared" si="300"/>
        <v>0</v>
      </c>
      <c r="BX105" s="247">
        <f t="shared" si="301"/>
        <v>9.0000000000000006E-5</v>
      </c>
      <c r="BY105" s="245" t="str">
        <f t="shared" ref="BY105:CH114" si="310">IF(BY$8&gt;$BV105,"",IF($BR$69&gt;$BS$69,"ns",IF(ABS($BX105-INDEX(RTO2CF_ORD,BY$8,2))&gt;$BN$84,"s","ns")))</f>
        <v>ns</v>
      </c>
      <c r="BZ105" s="245" t="str">
        <f t="shared" si="310"/>
        <v>ns</v>
      </c>
      <c r="CA105" s="245" t="str">
        <f t="shared" si="310"/>
        <v>ns</v>
      </c>
      <c r="CB105" s="245" t="str">
        <f t="shared" si="310"/>
        <v>ns</v>
      </c>
      <c r="CC105" s="245" t="str">
        <f t="shared" si="310"/>
        <v>ns</v>
      </c>
      <c r="CD105" s="245" t="str">
        <f t="shared" si="310"/>
        <v>ns</v>
      </c>
      <c r="CE105" s="245" t="str">
        <f t="shared" si="310"/>
        <v>ns</v>
      </c>
      <c r="CF105" s="245" t="str">
        <f t="shared" si="310"/>
        <v>ns</v>
      </c>
      <c r="CG105" s="245" t="str">
        <f t="shared" si="310"/>
        <v>ns</v>
      </c>
      <c r="CH105" s="245" t="str">
        <f t="shared" si="310"/>
        <v>ns</v>
      </c>
      <c r="CI105" s="245" t="str">
        <f t="shared" ref="CI105:CR114" si="311">IF(CI$8&gt;$BV105,"",IF($BR$69&gt;$BS$69,"ns",IF(ABS($BX105-INDEX(RTO2CF_ORD,CI$8,2))&gt;$BN$84,"s","ns")))</f>
        <v>ns</v>
      </c>
      <c r="CJ105" s="245" t="str">
        <f t="shared" si="311"/>
        <v>ns</v>
      </c>
      <c r="CK105" s="245" t="str">
        <f t="shared" si="311"/>
        <v>ns</v>
      </c>
      <c r="CL105" s="245" t="str">
        <f t="shared" si="311"/>
        <v>ns</v>
      </c>
      <c r="CM105" s="245" t="str">
        <f t="shared" si="311"/>
        <v>ns</v>
      </c>
      <c r="CN105" s="245" t="str">
        <f t="shared" si="311"/>
        <v>ns</v>
      </c>
      <c r="CO105" s="245" t="str">
        <f t="shared" si="311"/>
        <v>ns</v>
      </c>
      <c r="CP105" s="245" t="str">
        <f t="shared" si="311"/>
        <v>ns</v>
      </c>
      <c r="CQ105" s="245" t="str">
        <f t="shared" si="311"/>
        <v>ns</v>
      </c>
      <c r="CR105" s="245" t="str">
        <f t="shared" si="311"/>
        <v>ns</v>
      </c>
      <c r="CS105" s="245" t="str">
        <f t="shared" ref="CS105:DB114" si="312">IF(CS$8&gt;$BV105,"",IF($BR$69&gt;$BS$69,"ns",IF(ABS($BX105-INDEX(RTO2CF_ORD,CS$8,2))&gt;$BN$84,"s","ns")))</f>
        <v>ns</v>
      </c>
      <c r="CT105" s="245" t="str">
        <f t="shared" si="312"/>
        <v>ns</v>
      </c>
      <c r="CU105" s="245" t="str">
        <f t="shared" si="312"/>
        <v>ns</v>
      </c>
      <c r="CV105" s="245" t="str">
        <f t="shared" si="312"/>
        <v>ns</v>
      </c>
      <c r="CW105" s="245" t="str">
        <f t="shared" si="312"/>
        <v>ns</v>
      </c>
      <c r="CX105" s="245" t="str">
        <f t="shared" si="312"/>
        <v>ns</v>
      </c>
      <c r="CY105" s="245" t="str">
        <f t="shared" si="312"/>
        <v>ns</v>
      </c>
      <c r="CZ105" s="245" t="str">
        <f t="shared" si="312"/>
        <v>ns</v>
      </c>
      <c r="DA105" s="245" t="str">
        <f t="shared" si="312"/>
        <v>ns</v>
      </c>
      <c r="DB105" s="245" t="str">
        <f t="shared" si="312"/>
        <v>ns</v>
      </c>
      <c r="DC105" s="245" t="str">
        <f t="shared" ref="DC105:DL114" si="313">IF(DC$8&gt;$BV105,"",IF($BR$69&gt;$BS$69,"ns",IF(ABS($BX105-INDEX(RTO2CF_ORD,DC$8,2))&gt;$BN$84,"s","ns")))</f>
        <v>ns</v>
      </c>
      <c r="DD105" s="245" t="str">
        <f t="shared" si="313"/>
        <v>ns</v>
      </c>
      <c r="DE105" s="245" t="str">
        <f t="shared" si="313"/>
        <v>ns</v>
      </c>
      <c r="DF105" s="245" t="str">
        <f t="shared" si="313"/>
        <v>ns</v>
      </c>
      <c r="DG105" s="245" t="str">
        <f t="shared" si="313"/>
        <v>ns</v>
      </c>
      <c r="DH105" s="245" t="str">
        <f t="shared" si="313"/>
        <v>ns</v>
      </c>
      <c r="DI105" s="245" t="str">
        <f t="shared" si="313"/>
        <v>ns</v>
      </c>
      <c r="DJ105" s="245" t="str">
        <f t="shared" si="313"/>
        <v>ns</v>
      </c>
      <c r="DK105" s="245" t="str">
        <f t="shared" si="313"/>
        <v>ns</v>
      </c>
      <c r="DL105" s="245" t="str">
        <f t="shared" si="313"/>
        <v>ns</v>
      </c>
      <c r="DM105" s="245" t="str">
        <f t="shared" ref="DM105:DV114" si="314">IF(DM$8&gt;$BV105,"",IF($BR$69&gt;$BS$69,"ns",IF(ABS($BX105-INDEX(RTO2CF_ORD,DM$8,2))&gt;$BN$84,"s","ns")))</f>
        <v>ns</v>
      </c>
      <c r="DN105" s="245" t="str">
        <f t="shared" si="314"/>
        <v/>
      </c>
      <c r="DO105" s="245" t="str">
        <f t="shared" si="314"/>
        <v/>
      </c>
      <c r="DP105" s="245" t="str">
        <f t="shared" si="314"/>
        <v/>
      </c>
      <c r="DQ105" s="245" t="str">
        <f t="shared" si="314"/>
        <v/>
      </c>
      <c r="DR105" s="245" t="str">
        <f t="shared" si="314"/>
        <v/>
      </c>
      <c r="DS105" s="245" t="str">
        <f t="shared" si="314"/>
        <v/>
      </c>
      <c r="DT105" s="245" t="str">
        <f t="shared" si="314"/>
        <v/>
      </c>
      <c r="DU105" s="245" t="str">
        <f t="shared" si="314"/>
        <v/>
      </c>
      <c r="DV105" s="245" t="str">
        <f t="shared" si="314"/>
        <v/>
      </c>
      <c r="DW105" s="204"/>
      <c r="DX105" s="204"/>
      <c r="DZ105" s="228">
        <f t="shared" si="302"/>
        <v>42</v>
      </c>
      <c r="EA105" s="231">
        <f t="shared" si="291"/>
        <v>0</v>
      </c>
      <c r="EB105" s="232">
        <f t="shared" si="304"/>
        <v>0</v>
      </c>
      <c r="EC105" s="232">
        <f t="shared" si="304"/>
        <v>0</v>
      </c>
      <c r="ED105" s="232">
        <f t="shared" si="304"/>
        <v>0</v>
      </c>
      <c r="EE105" s="232">
        <f t="shared" si="304"/>
        <v>0</v>
      </c>
      <c r="EF105" s="232">
        <f t="shared" si="292"/>
        <v>0</v>
      </c>
      <c r="EG105" s="232">
        <f t="shared" si="293"/>
        <v>0</v>
      </c>
      <c r="EH105" s="228"/>
      <c r="EI105" s="228"/>
      <c r="EJ105" s="228"/>
      <c r="EK105" s="230"/>
      <c r="EL105" s="228">
        <f t="shared" si="303"/>
        <v>42</v>
      </c>
      <c r="EM105" s="231">
        <f t="shared" si="294"/>
        <v>0</v>
      </c>
      <c r="EN105" s="232">
        <f>IFERROR(INDEX(RTO2CF,$EL105,'ANVA-MDS'!EB$7),0)</f>
        <v>0</v>
      </c>
      <c r="EO105" s="232">
        <f>IFERROR(INDEX(RTO2CF,$EL105,'ANVA-MDS'!EC$7),0)</f>
        <v>0</v>
      </c>
      <c r="EP105" s="232">
        <f>IFERROR(INDEX(RTO2CF,$EL105,'ANVA-MDS'!ED$7),0)</f>
        <v>0</v>
      </c>
      <c r="EQ105" s="232">
        <f>IFERROR(INDEX(RTO2CF,$EL105,'ANVA-MDS'!EE$7),0)</f>
        <v>0</v>
      </c>
      <c r="ER105" s="232">
        <f t="shared" si="295"/>
        <v>0</v>
      </c>
      <c r="ES105" s="232">
        <f t="shared" si="296"/>
        <v>0</v>
      </c>
      <c r="ET105" s="228"/>
      <c r="EU105" s="228"/>
      <c r="EV105" s="228"/>
      <c r="EW105" s="230"/>
      <c r="EX105" s="232">
        <f t="shared" si="297"/>
        <v>0</v>
      </c>
      <c r="EY105" s="230"/>
      <c r="EZ105" s="230"/>
    </row>
    <row r="106" spans="10:156" ht="12.75" customHeight="1" x14ac:dyDescent="0.25">
      <c r="J106" s="100">
        <v>42</v>
      </c>
      <c r="K106" s="246">
        <f t="shared" si="298"/>
        <v>0</v>
      </c>
      <c r="L106" s="247">
        <f t="shared" si="299"/>
        <v>8.0000000000000007E-5</v>
      </c>
      <c r="M106" s="269" t="str">
        <f t="shared" si="305"/>
        <v>ns</v>
      </c>
      <c r="N106" s="269" t="str">
        <f t="shared" si="305"/>
        <v>ns</v>
      </c>
      <c r="O106" s="269" t="str">
        <f t="shared" si="305"/>
        <v>ns</v>
      </c>
      <c r="P106" s="269" t="str">
        <f t="shared" si="305"/>
        <v>ns</v>
      </c>
      <c r="Q106" s="269" t="str">
        <f t="shared" si="305"/>
        <v>ns</v>
      </c>
      <c r="R106" s="269" t="str">
        <f t="shared" si="305"/>
        <v>ns</v>
      </c>
      <c r="S106" s="269" t="str">
        <f t="shared" si="305"/>
        <v>ns</v>
      </c>
      <c r="T106" s="269" t="str">
        <f t="shared" si="305"/>
        <v>ns</v>
      </c>
      <c r="U106" s="269" t="str">
        <f t="shared" si="305"/>
        <v>ns</v>
      </c>
      <c r="V106" s="269" t="str">
        <f t="shared" si="305"/>
        <v>ns</v>
      </c>
      <c r="W106" s="269" t="str">
        <f t="shared" si="306"/>
        <v>ns</v>
      </c>
      <c r="X106" s="269" t="str">
        <f t="shared" si="306"/>
        <v>ns</v>
      </c>
      <c r="Y106" s="269" t="str">
        <f t="shared" si="306"/>
        <v>ns</v>
      </c>
      <c r="Z106" s="269" t="str">
        <f t="shared" si="306"/>
        <v>ns</v>
      </c>
      <c r="AA106" s="269" t="str">
        <f t="shared" si="306"/>
        <v>ns</v>
      </c>
      <c r="AB106" s="269" t="str">
        <f t="shared" si="306"/>
        <v>ns</v>
      </c>
      <c r="AC106" s="269" t="str">
        <f t="shared" si="306"/>
        <v>ns</v>
      </c>
      <c r="AD106" s="269" t="str">
        <f t="shared" si="306"/>
        <v>ns</v>
      </c>
      <c r="AE106" s="269" t="str">
        <f t="shared" si="306"/>
        <v>ns</v>
      </c>
      <c r="AF106" s="269" t="str">
        <f t="shared" si="306"/>
        <v>ns</v>
      </c>
      <c r="AG106" s="269" t="str">
        <f t="shared" si="307"/>
        <v>ns</v>
      </c>
      <c r="AH106" s="269" t="str">
        <f t="shared" si="307"/>
        <v>ns</v>
      </c>
      <c r="AI106" s="269" t="str">
        <f t="shared" si="307"/>
        <v>ns</v>
      </c>
      <c r="AJ106" s="269" t="str">
        <f t="shared" si="307"/>
        <v>ns</v>
      </c>
      <c r="AK106" s="269" t="str">
        <f t="shared" si="307"/>
        <v>ns</v>
      </c>
      <c r="AL106" s="269" t="str">
        <f t="shared" si="307"/>
        <v>ns</v>
      </c>
      <c r="AM106" s="269" t="str">
        <f t="shared" si="307"/>
        <v>ns</v>
      </c>
      <c r="AN106" s="269" t="str">
        <f t="shared" si="307"/>
        <v>ns</v>
      </c>
      <c r="AO106" s="269" t="str">
        <f t="shared" si="307"/>
        <v>ns</v>
      </c>
      <c r="AP106" s="269" t="str">
        <f t="shared" si="307"/>
        <v>ns</v>
      </c>
      <c r="AQ106" s="269" t="str">
        <f t="shared" si="308"/>
        <v>ns</v>
      </c>
      <c r="AR106" s="269" t="str">
        <f t="shared" si="308"/>
        <v>ns</v>
      </c>
      <c r="AS106" s="269" t="str">
        <f t="shared" si="308"/>
        <v>ns</v>
      </c>
      <c r="AT106" s="269" t="str">
        <f t="shared" si="308"/>
        <v>ns</v>
      </c>
      <c r="AU106" s="269" t="str">
        <f t="shared" si="308"/>
        <v>ns</v>
      </c>
      <c r="AV106" s="269" t="str">
        <f t="shared" si="308"/>
        <v>ns</v>
      </c>
      <c r="AW106" s="269" t="str">
        <f t="shared" si="308"/>
        <v>ns</v>
      </c>
      <c r="AX106" s="269" t="str">
        <f t="shared" si="308"/>
        <v>ns</v>
      </c>
      <c r="AY106" s="269" t="str">
        <f t="shared" si="308"/>
        <v>ns</v>
      </c>
      <c r="AZ106" s="269" t="str">
        <f t="shared" si="308"/>
        <v>ns</v>
      </c>
      <c r="BA106" s="269" t="str">
        <f t="shared" si="309"/>
        <v>ns</v>
      </c>
      <c r="BB106" s="269" t="str">
        <f t="shared" si="309"/>
        <v>ns</v>
      </c>
      <c r="BC106" s="269" t="str">
        <f t="shared" si="309"/>
        <v/>
      </c>
      <c r="BD106" s="269" t="str">
        <f t="shared" si="309"/>
        <v/>
      </c>
      <c r="BE106" s="269" t="str">
        <f t="shared" si="309"/>
        <v/>
      </c>
      <c r="BF106" s="269" t="str">
        <f t="shared" si="309"/>
        <v/>
      </c>
      <c r="BG106" s="269" t="str">
        <f t="shared" si="309"/>
        <v/>
      </c>
      <c r="BH106" s="269" t="str">
        <f t="shared" si="309"/>
        <v/>
      </c>
      <c r="BI106" s="269" t="str">
        <f t="shared" si="309"/>
        <v/>
      </c>
      <c r="BJ106" s="269" t="str">
        <f t="shared" si="309"/>
        <v/>
      </c>
      <c r="BS106" s="49"/>
      <c r="BT106" s="49"/>
      <c r="BV106" s="100">
        <v>42</v>
      </c>
      <c r="BW106" s="246">
        <f t="shared" si="300"/>
        <v>0</v>
      </c>
      <c r="BX106" s="247">
        <f t="shared" si="301"/>
        <v>8.0000000000000007E-5</v>
      </c>
      <c r="BY106" s="245" t="str">
        <f t="shared" si="310"/>
        <v>ns</v>
      </c>
      <c r="BZ106" s="245" t="str">
        <f t="shared" si="310"/>
        <v>ns</v>
      </c>
      <c r="CA106" s="245" t="str">
        <f t="shared" si="310"/>
        <v>ns</v>
      </c>
      <c r="CB106" s="245" t="str">
        <f t="shared" si="310"/>
        <v>ns</v>
      </c>
      <c r="CC106" s="245" t="str">
        <f t="shared" si="310"/>
        <v>ns</v>
      </c>
      <c r="CD106" s="245" t="str">
        <f t="shared" si="310"/>
        <v>ns</v>
      </c>
      <c r="CE106" s="245" t="str">
        <f t="shared" si="310"/>
        <v>ns</v>
      </c>
      <c r="CF106" s="245" t="str">
        <f t="shared" si="310"/>
        <v>ns</v>
      </c>
      <c r="CG106" s="245" t="str">
        <f t="shared" si="310"/>
        <v>ns</v>
      </c>
      <c r="CH106" s="245" t="str">
        <f t="shared" si="310"/>
        <v>ns</v>
      </c>
      <c r="CI106" s="245" t="str">
        <f t="shared" si="311"/>
        <v>ns</v>
      </c>
      <c r="CJ106" s="245" t="str">
        <f t="shared" si="311"/>
        <v>ns</v>
      </c>
      <c r="CK106" s="245" t="str">
        <f t="shared" si="311"/>
        <v>ns</v>
      </c>
      <c r="CL106" s="245" t="str">
        <f t="shared" si="311"/>
        <v>ns</v>
      </c>
      <c r="CM106" s="245" t="str">
        <f t="shared" si="311"/>
        <v>ns</v>
      </c>
      <c r="CN106" s="245" t="str">
        <f t="shared" si="311"/>
        <v>ns</v>
      </c>
      <c r="CO106" s="245" t="str">
        <f t="shared" si="311"/>
        <v>ns</v>
      </c>
      <c r="CP106" s="245" t="str">
        <f t="shared" si="311"/>
        <v>ns</v>
      </c>
      <c r="CQ106" s="245" t="str">
        <f t="shared" si="311"/>
        <v>ns</v>
      </c>
      <c r="CR106" s="245" t="str">
        <f t="shared" si="311"/>
        <v>ns</v>
      </c>
      <c r="CS106" s="245" t="str">
        <f t="shared" si="312"/>
        <v>ns</v>
      </c>
      <c r="CT106" s="245" t="str">
        <f t="shared" si="312"/>
        <v>ns</v>
      </c>
      <c r="CU106" s="245" t="str">
        <f t="shared" si="312"/>
        <v>ns</v>
      </c>
      <c r="CV106" s="245" t="str">
        <f t="shared" si="312"/>
        <v>ns</v>
      </c>
      <c r="CW106" s="245" t="str">
        <f t="shared" si="312"/>
        <v>ns</v>
      </c>
      <c r="CX106" s="245" t="str">
        <f t="shared" si="312"/>
        <v>ns</v>
      </c>
      <c r="CY106" s="245" t="str">
        <f t="shared" si="312"/>
        <v>ns</v>
      </c>
      <c r="CZ106" s="245" t="str">
        <f t="shared" si="312"/>
        <v>ns</v>
      </c>
      <c r="DA106" s="245" t="str">
        <f t="shared" si="312"/>
        <v>ns</v>
      </c>
      <c r="DB106" s="245" t="str">
        <f t="shared" si="312"/>
        <v>ns</v>
      </c>
      <c r="DC106" s="245" t="str">
        <f t="shared" si="313"/>
        <v>ns</v>
      </c>
      <c r="DD106" s="245" t="str">
        <f t="shared" si="313"/>
        <v>ns</v>
      </c>
      <c r="DE106" s="245" t="str">
        <f t="shared" si="313"/>
        <v>ns</v>
      </c>
      <c r="DF106" s="245" t="str">
        <f t="shared" si="313"/>
        <v>ns</v>
      </c>
      <c r="DG106" s="245" t="str">
        <f t="shared" si="313"/>
        <v>ns</v>
      </c>
      <c r="DH106" s="245" t="str">
        <f t="shared" si="313"/>
        <v>ns</v>
      </c>
      <c r="DI106" s="245" t="str">
        <f t="shared" si="313"/>
        <v>ns</v>
      </c>
      <c r="DJ106" s="245" t="str">
        <f t="shared" si="313"/>
        <v>ns</v>
      </c>
      <c r="DK106" s="245" t="str">
        <f t="shared" si="313"/>
        <v>ns</v>
      </c>
      <c r="DL106" s="245" t="str">
        <f t="shared" si="313"/>
        <v>ns</v>
      </c>
      <c r="DM106" s="245" t="str">
        <f t="shared" si="314"/>
        <v>ns</v>
      </c>
      <c r="DN106" s="245" t="str">
        <f t="shared" si="314"/>
        <v>ns</v>
      </c>
      <c r="DO106" s="245" t="str">
        <f t="shared" si="314"/>
        <v/>
      </c>
      <c r="DP106" s="245" t="str">
        <f t="shared" si="314"/>
        <v/>
      </c>
      <c r="DQ106" s="245" t="str">
        <f t="shared" si="314"/>
        <v/>
      </c>
      <c r="DR106" s="245" t="str">
        <f t="shared" si="314"/>
        <v/>
      </c>
      <c r="DS106" s="245" t="str">
        <f t="shared" si="314"/>
        <v/>
      </c>
      <c r="DT106" s="245" t="str">
        <f t="shared" si="314"/>
        <v/>
      </c>
      <c r="DU106" s="245" t="str">
        <f t="shared" si="314"/>
        <v/>
      </c>
      <c r="DV106" s="245" t="str">
        <f t="shared" si="314"/>
        <v/>
      </c>
      <c r="DW106" s="204"/>
      <c r="DX106" s="204"/>
      <c r="DZ106" s="228">
        <f t="shared" si="302"/>
        <v>43</v>
      </c>
      <c r="EA106" s="231">
        <f t="shared" si="291"/>
        <v>0</v>
      </c>
      <c r="EB106" s="232">
        <f t="shared" si="304"/>
        <v>0</v>
      </c>
      <c r="EC106" s="232">
        <f t="shared" si="304"/>
        <v>0</v>
      </c>
      <c r="ED106" s="232">
        <f t="shared" si="304"/>
        <v>0</v>
      </c>
      <c r="EE106" s="232">
        <f t="shared" si="304"/>
        <v>0</v>
      </c>
      <c r="EF106" s="232">
        <f t="shared" si="292"/>
        <v>0</v>
      </c>
      <c r="EG106" s="232">
        <f t="shared" si="293"/>
        <v>0</v>
      </c>
      <c r="EH106" s="228"/>
      <c r="EI106" s="228"/>
      <c r="EJ106" s="228"/>
      <c r="EK106" s="230"/>
      <c r="EL106" s="228">
        <f t="shared" si="303"/>
        <v>43</v>
      </c>
      <c r="EM106" s="231">
        <f t="shared" si="294"/>
        <v>0</v>
      </c>
      <c r="EN106" s="232">
        <f>IFERROR(INDEX(RTO2CF,$EL106,'ANVA-MDS'!EB$7),0)</f>
        <v>0</v>
      </c>
      <c r="EO106" s="232">
        <f>IFERROR(INDEX(RTO2CF,$EL106,'ANVA-MDS'!EC$7),0)</f>
        <v>0</v>
      </c>
      <c r="EP106" s="232">
        <f>IFERROR(INDEX(RTO2CF,$EL106,'ANVA-MDS'!ED$7),0)</f>
        <v>0</v>
      </c>
      <c r="EQ106" s="232">
        <f>IFERROR(INDEX(RTO2CF,$EL106,'ANVA-MDS'!EE$7),0)</f>
        <v>0</v>
      </c>
      <c r="ER106" s="232">
        <f t="shared" si="295"/>
        <v>0</v>
      </c>
      <c r="ES106" s="232">
        <f t="shared" si="296"/>
        <v>0</v>
      </c>
      <c r="ET106" s="228"/>
      <c r="EU106" s="228"/>
      <c r="EV106" s="228"/>
      <c r="EW106" s="230"/>
      <c r="EX106" s="232">
        <f t="shared" si="297"/>
        <v>0</v>
      </c>
      <c r="EY106" s="230"/>
      <c r="EZ106" s="230"/>
    </row>
    <row r="107" spans="10:156" ht="12.75" customHeight="1" x14ac:dyDescent="0.25">
      <c r="J107" s="100">
        <v>43</v>
      </c>
      <c r="K107" s="246">
        <f t="shared" si="298"/>
        <v>0</v>
      </c>
      <c r="L107" s="247">
        <f t="shared" si="299"/>
        <v>7.0000000000000007E-5</v>
      </c>
      <c r="M107" s="269" t="str">
        <f t="shared" si="305"/>
        <v>ns</v>
      </c>
      <c r="N107" s="269" t="str">
        <f t="shared" si="305"/>
        <v>ns</v>
      </c>
      <c r="O107" s="269" t="str">
        <f t="shared" si="305"/>
        <v>ns</v>
      </c>
      <c r="P107" s="269" t="str">
        <f t="shared" si="305"/>
        <v>ns</v>
      </c>
      <c r="Q107" s="269" t="str">
        <f t="shared" si="305"/>
        <v>ns</v>
      </c>
      <c r="R107" s="269" t="str">
        <f t="shared" si="305"/>
        <v>ns</v>
      </c>
      <c r="S107" s="269" t="str">
        <f t="shared" si="305"/>
        <v>ns</v>
      </c>
      <c r="T107" s="269" t="str">
        <f t="shared" si="305"/>
        <v>ns</v>
      </c>
      <c r="U107" s="269" t="str">
        <f t="shared" si="305"/>
        <v>ns</v>
      </c>
      <c r="V107" s="269" t="str">
        <f t="shared" si="305"/>
        <v>ns</v>
      </c>
      <c r="W107" s="269" t="str">
        <f t="shared" si="306"/>
        <v>ns</v>
      </c>
      <c r="X107" s="269" t="str">
        <f t="shared" si="306"/>
        <v>ns</v>
      </c>
      <c r="Y107" s="269" t="str">
        <f t="shared" si="306"/>
        <v>ns</v>
      </c>
      <c r="Z107" s="269" t="str">
        <f t="shared" si="306"/>
        <v>ns</v>
      </c>
      <c r="AA107" s="269" t="str">
        <f t="shared" si="306"/>
        <v>ns</v>
      </c>
      <c r="AB107" s="269" t="str">
        <f t="shared" si="306"/>
        <v>ns</v>
      </c>
      <c r="AC107" s="269" t="str">
        <f t="shared" si="306"/>
        <v>ns</v>
      </c>
      <c r="AD107" s="269" t="str">
        <f t="shared" si="306"/>
        <v>ns</v>
      </c>
      <c r="AE107" s="269" t="str">
        <f t="shared" si="306"/>
        <v>ns</v>
      </c>
      <c r="AF107" s="269" t="str">
        <f t="shared" si="306"/>
        <v>ns</v>
      </c>
      <c r="AG107" s="269" t="str">
        <f t="shared" si="307"/>
        <v>ns</v>
      </c>
      <c r="AH107" s="269" t="str">
        <f t="shared" si="307"/>
        <v>ns</v>
      </c>
      <c r="AI107" s="269" t="str">
        <f t="shared" si="307"/>
        <v>ns</v>
      </c>
      <c r="AJ107" s="269" t="str">
        <f t="shared" si="307"/>
        <v>ns</v>
      </c>
      <c r="AK107" s="269" t="str">
        <f t="shared" si="307"/>
        <v>ns</v>
      </c>
      <c r="AL107" s="269" t="str">
        <f t="shared" si="307"/>
        <v>ns</v>
      </c>
      <c r="AM107" s="269" t="str">
        <f t="shared" si="307"/>
        <v>ns</v>
      </c>
      <c r="AN107" s="269" t="str">
        <f t="shared" si="307"/>
        <v>ns</v>
      </c>
      <c r="AO107" s="269" t="str">
        <f t="shared" si="307"/>
        <v>ns</v>
      </c>
      <c r="AP107" s="269" t="str">
        <f t="shared" si="307"/>
        <v>ns</v>
      </c>
      <c r="AQ107" s="269" t="str">
        <f t="shared" si="308"/>
        <v>ns</v>
      </c>
      <c r="AR107" s="269" t="str">
        <f t="shared" si="308"/>
        <v>ns</v>
      </c>
      <c r="AS107" s="269" t="str">
        <f t="shared" si="308"/>
        <v>ns</v>
      </c>
      <c r="AT107" s="269" t="str">
        <f t="shared" si="308"/>
        <v>ns</v>
      </c>
      <c r="AU107" s="269" t="str">
        <f t="shared" si="308"/>
        <v>ns</v>
      </c>
      <c r="AV107" s="269" t="str">
        <f t="shared" si="308"/>
        <v>ns</v>
      </c>
      <c r="AW107" s="269" t="str">
        <f t="shared" si="308"/>
        <v>ns</v>
      </c>
      <c r="AX107" s="269" t="str">
        <f t="shared" si="308"/>
        <v>ns</v>
      </c>
      <c r="AY107" s="269" t="str">
        <f t="shared" si="308"/>
        <v>ns</v>
      </c>
      <c r="AZ107" s="269" t="str">
        <f t="shared" si="308"/>
        <v>ns</v>
      </c>
      <c r="BA107" s="269" t="str">
        <f t="shared" si="309"/>
        <v>ns</v>
      </c>
      <c r="BB107" s="269" t="str">
        <f t="shared" si="309"/>
        <v>ns</v>
      </c>
      <c r="BC107" s="269" t="str">
        <f t="shared" si="309"/>
        <v>ns</v>
      </c>
      <c r="BD107" s="269" t="str">
        <f t="shared" si="309"/>
        <v/>
      </c>
      <c r="BE107" s="269" t="str">
        <f t="shared" si="309"/>
        <v/>
      </c>
      <c r="BF107" s="269" t="str">
        <f t="shared" si="309"/>
        <v/>
      </c>
      <c r="BG107" s="269" t="str">
        <f t="shared" si="309"/>
        <v/>
      </c>
      <c r="BH107" s="269" t="str">
        <f t="shared" si="309"/>
        <v/>
      </c>
      <c r="BI107" s="269" t="str">
        <f t="shared" si="309"/>
        <v/>
      </c>
      <c r="BJ107" s="269" t="str">
        <f t="shared" si="309"/>
        <v/>
      </c>
      <c r="BS107" s="49"/>
      <c r="BT107" s="49"/>
      <c r="BV107" s="100">
        <v>43</v>
      </c>
      <c r="BW107" s="246">
        <f t="shared" si="300"/>
        <v>0</v>
      </c>
      <c r="BX107" s="247">
        <f t="shared" si="301"/>
        <v>7.0000000000000007E-5</v>
      </c>
      <c r="BY107" s="245" t="str">
        <f t="shared" si="310"/>
        <v>ns</v>
      </c>
      <c r="BZ107" s="245" t="str">
        <f t="shared" si="310"/>
        <v>ns</v>
      </c>
      <c r="CA107" s="245" t="str">
        <f t="shared" si="310"/>
        <v>ns</v>
      </c>
      <c r="CB107" s="245" t="str">
        <f t="shared" si="310"/>
        <v>ns</v>
      </c>
      <c r="CC107" s="245" t="str">
        <f t="shared" si="310"/>
        <v>ns</v>
      </c>
      <c r="CD107" s="245" t="str">
        <f t="shared" si="310"/>
        <v>ns</v>
      </c>
      <c r="CE107" s="245" t="str">
        <f t="shared" si="310"/>
        <v>ns</v>
      </c>
      <c r="CF107" s="245" t="str">
        <f t="shared" si="310"/>
        <v>ns</v>
      </c>
      <c r="CG107" s="245" t="str">
        <f t="shared" si="310"/>
        <v>ns</v>
      </c>
      <c r="CH107" s="245" t="str">
        <f t="shared" si="310"/>
        <v>ns</v>
      </c>
      <c r="CI107" s="245" t="str">
        <f t="shared" si="311"/>
        <v>ns</v>
      </c>
      <c r="CJ107" s="245" t="str">
        <f t="shared" si="311"/>
        <v>ns</v>
      </c>
      <c r="CK107" s="245" t="str">
        <f t="shared" si="311"/>
        <v>ns</v>
      </c>
      <c r="CL107" s="245" t="str">
        <f t="shared" si="311"/>
        <v>ns</v>
      </c>
      <c r="CM107" s="245" t="str">
        <f t="shared" si="311"/>
        <v>ns</v>
      </c>
      <c r="CN107" s="245" t="str">
        <f t="shared" si="311"/>
        <v>ns</v>
      </c>
      <c r="CO107" s="245" t="str">
        <f t="shared" si="311"/>
        <v>ns</v>
      </c>
      <c r="CP107" s="245" t="str">
        <f t="shared" si="311"/>
        <v>ns</v>
      </c>
      <c r="CQ107" s="245" t="str">
        <f t="shared" si="311"/>
        <v>ns</v>
      </c>
      <c r="CR107" s="245" t="str">
        <f t="shared" si="311"/>
        <v>ns</v>
      </c>
      <c r="CS107" s="245" t="str">
        <f t="shared" si="312"/>
        <v>ns</v>
      </c>
      <c r="CT107" s="245" t="str">
        <f t="shared" si="312"/>
        <v>ns</v>
      </c>
      <c r="CU107" s="245" t="str">
        <f t="shared" si="312"/>
        <v>ns</v>
      </c>
      <c r="CV107" s="245" t="str">
        <f t="shared" si="312"/>
        <v>ns</v>
      </c>
      <c r="CW107" s="245" t="str">
        <f t="shared" si="312"/>
        <v>ns</v>
      </c>
      <c r="CX107" s="245" t="str">
        <f t="shared" si="312"/>
        <v>ns</v>
      </c>
      <c r="CY107" s="245" t="str">
        <f t="shared" si="312"/>
        <v>ns</v>
      </c>
      <c r="CZ107" s="245" t="str">
        <f t="shared" si="312"/>
        <v>ns</v>
      </c>
      <c r="DA107" s="245" t="str">
        <f t="shared" si="312"/>
        <v>ns</v>
      </c>
      <c r="DB107" s="245" t="str">
        <f t="shared" si="312"/>
        <v>ns</v>
      </c>
      <c r="DC107" s="245" t="str">
        <f t="shared" si="313"/>
        <v>ns</v>
      </c>
      <c r="DD107" s="245" t="str">
        <f t="shared" si="313"/>
        <v>ns</v>
      </c>
      <c r="DE107" s="245" t="str">
        <f t="shared" si="313"/>
        <v>ns</v>
      </c>
      <c r="DF107" s="245" t="str">
        <f t="shared" si="313"/>
        <v>ns</v>
      </c>
      <c r="DG107" s="245" t="str">
        <f t="shared" si="313"/>
        <v>ns</v>
      </c>
      <c r="DH107" s="245" t="str">
        <f t="shared" si="313"/>
        <v>ns</v>
      </c>
      <c r="DI107" s="245" t="str">
        <f t="shared" si="313"/>
        <v>ns</v>
      </c>
      <c r="DJ107" s="245" t="str">
        <f t="shared" si="313"/>
        <v>ns</v>
      </c>
      <c r="DK107" s="245" t="str">
        <f t="shared" si="313"/>
        <v>ns</v>
      </c>
      <c r="DL107" s="245" t="str">
        <f t="shared" si="313"/>
        <v>ns</v>
      </c>
      <c r="DM107" s="245" t="str">
        <f t="shared" si="314"/>
        <v>ns</v>
      </c>
      <c r="DN107" s="245" t="str">
        <f t="shared" si="314"/>
        <v>ns</v>
      </c>
      <c r="DO107" s="245" t="str">
        <f t="shared" si="314"/>
        <v>ns</v>
      </c>
      <c r="DP107" s="245" t="str">
        <f t="shared" si="314"/>
        <v/>
      </c>
      <c r="DQ107" s="245" t="str">
        <f t="shared" si="314"/>
        <v/>
      </c>
      <c r="DR107" s="245" t="str">
        <f t="shared" si="314"/>
        <v/>
      </c>
      <c r="DS107" s="245" t="str">
        <f t="shared" si="314"/>
        <v/>
      </c>
      <c r="DT107" s="245" t="str">
        <f t="shared" si="314"/>
        <v/>
      </c>
      <c r="DU107" s="245" t="str">
        <f t="shared" si="314"/>
        <v/>
      </c>
      <c r="DV107" s="245" t="str">
        <f t="shared" si="314"/>
        <v/>
      </c>
      <c r="DW107" s="204"/>
      <c r="DX107" s="204"/>
      <c r="DZ107" s="228">
        <f t="shared" si="302"/>
        <v>44</v>
      </c>
      <c r="EA107" s="231">
        <f t="shared" si="291"/>
        <v>0</v>
      </c>
      <c r="EB107" s="232">
        <f t="shared" si="304"/>
        <v>0</v>
      </c>
      <c r="EC107" s="232">
        <f t="shared" si="304"/>
        <v>0</v>
      </c>
      <c r="ED107" s="232">
        <f t="shared" si="304"/>
        <v>0</v>
      </c>
      <c r="EE107" s="232">
        <f t="shared" si="304"/>
        <v>0</v>
      </c>
      <c r="EF107" s="232">
        <f t="shared" si="292"/>
        <v>0</v>
      </c>
      <c r="EG107" s="232">
        <f t="shared" si="293"/>
        <v>0</v>
      </c>
      <c r="EH107" s="228"/>
      <c r="EI107" s="228"/>
      <c r="EJ107" s="228"/>
      <c r="EK107" s="230"/>
      <c r="EL107" s="228">
        <f t="shared" si="303"/>
        <v>44</v>
      </c>
      <c r="EM107" s="231">
        <f t="shared" si="294"/>
        <v>0</v>
      </c>
      <c r="EN107" s="232">
        <f>IFERROR(INDEX(RTO2CF,$EL107,'ANVA-MDS'!EB$7),0)</f>
        <v>0</v>
      </c>
      <c r="EO107" s="232">
        <f>IFERROR(INDEX(RTO2CF,$EL107,'ANVA-MDS'!EC$7),0)</f>
        <v>0</v>
      </c>
      <c r="EP107" s="232">
        <f>IFERROR(INDEX(RTO2CF,$EL107,'ANVA-MDS'!ED$7),0)</f>
        <v>0</v>
      </c>
      <c r="EQ107" s="232">
        <f>IFERROR(INDEX(RTO2CF,$EL107,'ANVA-MDS'!EE$7),0)</f>
        <v>0</v>
      </c>
      <c r="ER107" s="232">
        <f t="shared" si="295"/>
        <v>0</v>
      </c>
      <c r="ES107" s="232">
        <f t="shared" si="296"/>
        <v>0</v>
      </c>
      <c r="ET107" s="228"/>
      <c r="EU107" s="228"/>
      <c r="EV107" s="228"/>
      <c r="EW107" s="230"/>
      <c r="EX107" s="232">
        <f t="shared" si="297"/>
        <v>0</v>
      </c>
      <c r="EY107" s="230"/>
      <c r="EZ107" s="230"/>
    </row>
    <row r="108" spans="10:156" ht="12.75" customHeight="1" x14ac:dyDescent="0.25">
      <c r="J108" s="100">
        <v>44</v>
      </c>
      <c r="K108" s="246">
        <f t="shared" si="298"/>
        <v>0</v>
      </c>
      <c r="L108" s="247">
        <f t="shared" si="299"/>
        <v>6.0000000000000008E-5</v>
      </c>
      <c r="M108" s="269" t="str">
        <f t="shared" si="305"/>
        <v>ns</v>
      </c>
      <c r="N108" s="269" t="str">
        <f t="shared" si="305"/>
        <v>ns</v>
      </c>
      <c r="O108" s="269" t="str">
        <f t="shared" si="305"/>
        <v>ns</v>
      </c>
      <c r="P108" s="269" t="str">
        <f t="shared" si="305"/>
        <v>ns</v>
      </c>
      <c r="Q108" s="269" t="str">
        <f t="shared" si="305"/>
        <v>ns</v>
      </c>
      <c r="R108" s="269" t="str">
        <f t="shared" si="305"/>
        <v>ns</v>
      </c>
      <c r="S108" s="269" t="str">
        <f t="shared" si="305"/>
        <v>ns</v>
      </c>
      <c r="T108" s="269" t="str">
        <f t="shared" si="305"/>
        <v>ns</v>
      </c>
      <c r="U108" s="269" t="str">
        <f t="shared" si="305"/>
        <v>ns</v>
      </c>
      <c r="V108" s="269" t="str">
        <f t="shared" si="305"/>
        <v>ns</v>
      </c>
      <c r="W108" s="269" t="str">
        <f t="shared" si="306"/>
        <v>ns</v>
      </c>
      <c r="X108" s="269" t="str">
        <f t="shared" si="306"/>
        <v>ns</v>
      </c>
      <c r="Y108" s="269" t="str">
        <f t="shared" si="306"/>
        <v>ns</v>
      </c>
      <c r="Z108" s="269" t="str">
        <f t="shared" si="306"/>
        <v>ns</v>
      </c>
      <c r="AA108" s="269" t="str">
        <f t="shared" si="306"/>
        <v>ns</v>
      </c>
      <c r="AB108" s="269" t="str">
        <f t="shared" si="306"/>
        <v>ns</v>
      </c>
      <c r="AC108" s="269" t="str">
        <f t="shared" si="306"/>
        <v>ns</v>
      </c>
      <c r="AD108" s="269" t="str">
        <f t="shared" si="306"/>
        <v>ns</v>
      </c>
      <c r="AE108" s="269" t="str">
        <f t="shared" si="306"/>
        <v>ns</v>
      </c>
      <c r="AF108" s="269" t="str">
        <f t="shared" si="306"/>
        <v>ns</v>
      </c>
      <c r="AG108" s="269" t="str">
        <f t="shared" si="307"/>
        <v>ns</v>
      </c>
      <c r="AH108" s="269" t="str">
        <f t="shared" si="307"/>
        <v>ns</v>
      </c>
      <c r="AI108" s="269" t="str">
        <f t="shared" si="307"/>
        <v>ns</v>
      </c>
      <c r="AJ108" s="269" t="str">
        <f t="shared" si="307"/>
        <v>ns</v>
      </c>
      <c r="AK108" s="269" t="str">
        <f t="shared" si="307"/>
        <v>ns</v>
      </c>
      <c r="AL108" s="269" t="str">
        <f t="shared" si="307"/>
        <v>ns</v>
      </c>
      <c r="AM108" s="269" t="str">
        <f t="shared" si="307"/>
        <v>ns</v>
      </c>
      <c r="AN108" s="269" t="str">
        <f t="shared" si="307"/>
        <v>ns</v>
      </c>
      <c r="AO108" s="269" t="str">
        <f t="shared" si="307"/>
        <v>ns</v>
      </c>
      <c r="AP108" s="269" t="str">
        <f t="shared" si="307"/>
        <v>ns</v>
      </c>
      <c r="AQ108" s="269" t="str">
        <f t="shared" si="308"/>
        <v>ns</v>
      </c>
      <c r="AR108" s="269" t="str">
        <f t="shared" si="308"/>
        <v>ns</v>
      </c>
      <c r="AS108" s="269" t="str">
        <f t="shared" si="308"/>
        <v>ns</v>
      </c>
      <c r="AT108" s="269" t="str">
        <f t="shared" si="308"/>
        <v>ns</v>
      </c>
      <c r="AU108" s="269" t="str">
        <f t="shared" si="308"/>
        <v>ns</v>
      </c>
      <c r="AV108" s="269" t="str">
        <f t="shared" si="308"/>
        <v>ns</v>
      </c>
      <c r="AW108" s="269" t="str">
        <f t="shared" si="308"/>
        <v>ns</v>
      </c>
      <c r="AX108" s="269" t="str">
        <f t="shared" si="308"/>
        <v>ns</v>
      </c>
      <c r="AY108" s="269" t="str">
        <f t="shared" si="308"/>
        <v>ns</v>
      </c>
      <c r="AZ108" s="269" t="str">
        <f t="shared" si="308"/>
        <v>ns</v>
      </c>
      <c r="BA108" s="269" t="str">
        <f t="shared" si="309"/>
        <v>ns</v>
      </c>
      <c r="BB108" s="269" t="str">
        <f t="shared" si="309"/>
        <v>ns</v>
      </c>
      <c r="BC108" s="269" t="str">
        <f t="shared" si="309"/>
        <v>ns</v>
      </c>
      <c r="BD108" s="269" t="str">
        <f t="shared" si="309"/>
        <v>ns</v>
      </c>
      <c r="BE108" s="269" t="str">
        <f t="shared" si="309"/>
        <v/>
      </c>
      <c r="BF108" s="269" t="str">
        <f t="shared" si="309"/>
        <v/>
      </c>
      <c r="BG108" s="269" t="str">
        <f t="shared" si="309"/>
        <v/>
      </c>
      <c r="BH108" s="269" t="str">
        <f t="shared" si="309"/>
        <v/>
      </c>
      <c r="BI108" s="269" t="str">
        <f t="shared" si="309"/>
        <v/>
      </c>
      <c r="BJ108" s="269" t="str">
        <f t="shared" si="309"/>
        <v/>
      </c>
      <c r="BS108" s="49"/>
      <c r="BT108" s="49"/>
      <c r="BV108" s="100">
        <v>44</v>
      </c>
      <c r="BW108" s="246">
        <f t="shared" si="300"/>
        <v>0</v>
      </c>
      <c r="BX108" s="247">
        <f t="shared" si="301"/>
        <v>6.0000000000000008E-5</v>
      </c>
      <c r="BY108" s="245" t="str">
        <f t="shared" si="310"/>
        <v>ns</v>
      </c>
      <c r="BZ108" s="245" t="str">
        <f t="shared" si="310"/>
        <v>ns</v>
      </c>
      <c r="CA108" s="245" t="str">
        <f t="shared" si="310"/>
        <v>ns</v>
      </c>
      <c r="CB108" s="245" t="str">
        <f t="shared" si="310"/>
        <v>ns</v>
      </c>
      <c r="CC108" s="245" t="str">
        <f t="shared" si="310"/>
        <v>ns</v>
      </c>
      <c r="CD108" s="245" t="str">
        <f t="shared" si="310"/>
        <v>ns</v>
      </c>
      <c r="CE108" s="245" t="str">
        <f t="shared" si="310"/>
        <v>ns</v>
      </c>
      <c r="CF108" s="245" t="str">
        <f t="shared" si="310"/>
        <v>ns</v>
      </c>
      <c r="CG108" s="245" t="str">
        <f t="shared" si="310"/>
        <v>ns</v>
      </c>
      <c r="CH108" s="245" t="str">
        <f t="shared" si="310"/>
        <v>ns</v>
      </c>
      <c r="CI108" s="245" t="str">
        <f t="shared" si="311"/>
        <v>ns</v>
      </c>
      <c r="CJ108" s="245" t="str">
        <f t="shared" si="311"/>
        <v>ns</v>
      </c>
      <c r="CK108" s="245" t="str">
        <f t="shared" si="311"/>
        <v>ns</v>
      </c>
      <c r="CL108" s="245" t="str">
        <f t="shared" si="311"/>
        <v>ns</v>
      </c>
      <c r="CM108" s="245" t="str">
        <f t="shared" si="311"/>
        <v>ns</v>
      </c>
      <c r="CN108" s="245" t="str">
        <f t="shared" si="311"/>
        <v>ns</v>
      </c>
      <c r="CO108" s="245" t="str">
        <f t="shared" si="311"/>
        <v>ns</v>
      </c>
      <c r="CP108" s="245" t="str">
        <f t="shared" si="311"/>
        <v>ns</v>
      </c>
      <c r="CQ108" s="245" t="str">
        <f t="shared" si="311"/>
        <v>ns</v>
      </c>
      <c r="CR108" s="245" t="str">
        <f t="shared" si="311"/>
        <v>ns</v>
      </c>
      <c r="CS108" s="245" t="str">
        <f t="shared" si="312"/>
        <v>ns</v>
      </c>
      <c r="CT108" s="245" t="str">
        <f t="shared" si="312"/>
        <v>ns</v>
      </c>
      <c r="CU108" s="245" t="str">
        <f t="shared" si="312"/>
        <v>ns</v>
      </c>
      <c r="CV108" s="245" t="str">
        <f t="shared" si="312"/>
        <v>ns</v>
      </c>
      <c r="CW108" s="245" t="str">
        <f t="shared" si="312"/>
        <v>ns</v>
      </c>
      <c r="CX108" s="245" t="str">
        <f t="shared" si="312"/>
        <v>ns</v>
      </c>
      <c r="CY108" s="245" t="str">
        <f t="shared" si="312"/>
        <v>ns</v>
      </c>
      <c r="CZ108" s="245" t="str">
        <f t="shared" si="312"/>
        <v>ns</v>
      </c>
      <c r="DA108" s="245" t="str">
        <f t="shared" si="312"/>
        <v>ns</v>
      </c>
      <c r="DB108" s="245" t="str">
        <f t="shared" si="312"/>
        <v>ns</v>
      </c>
      <c r="DC108" s="245" t="str">
        <f t="shared" si="313"/>
        <v>ns</v>
      </c>
      <c r="DD108" s="245" t="str">
        <f t="shared" si="313"/>
        <v>ns</v>
      </c>
      <c r="DE108" s="245" t="str">
        <f t="shared" si="313"/>
        <v>ns</v>
      </c>
      <c r="DF108" s="245" t="str">
        <f t="shared" si="313"/>
        <v>ns</v>
      </c>
      <c r="DG108" s="245" t="str">
        <f t="shared" si="313"/>
        <v>ns</v>
      </c>
      <c r="DH108" s="245" t="str">
        <f t="shared" si="313"/>
        <v>ns</v>
      </c>
      <c r="DI108" s="245" t="str">
        <f t="shared" si="313"/>
        <v>ns</v>
      </c>
      <c r="DJ108" s="245" t="str">
        <f t="shared" si="313"/>
        <v>ns</v>
      </c>
      <c r="DK108" s="245" t="str">
        <f t="shared" si="313"/>
        <v>ns</v>
      </c>
      <c r="DL108" s="245" t="str">
        <f t="shared" si="313"/>
        <v>ns</v>
      </c>
      <c r="DM108" s="245" t="str">
        <f t="shared" si="314"/>
        <v>ns</v>
      </c>
      <c r="DN108" s="245" t="str">
        <f t="shared" si="314"/>
        <v>ns</v>
      </c>
      <c r="DO108" s="245" t="str">
        <f t="shared" si="314"/>
        <v>ns</v>
      </c>
      <c r="DP108" s="245" t="str">
        <f t="shared" si="314"/>
        <v>ns</v>
      </c>
      <c r="DQ108" s="245" t="str">
        <f t="shared" si="314"/>
        <v/>
      </c>
      <c r="DR108" s="245" t="str">
        <f t="shared" si="314"/>
        <v/>
      </c>
      <c r="DS108" s="245" t="str">
        <f t="shared" si="314"/>
        <v/>
      </c>
      <c r="DT108" s="245" t="str">
        <f t="shared" si="314"/>
        <v/>
      </c>
      <c r="DU108" s="245" t="str">
        <f t="shared" si="314"/>
        <v/>
      </c>
      <c r="DV108" s="245" t="str">
        <f t="shared" si="314"/>
        <v/>
      </c>
      <c r="DW108" s="204"/>
      <c r="DX108" s="204"/>
      <c r="DZ108" s="228">
        <f t="shared" si="302"/>
        <v>45</v>
      </c>
      <c r="EA108" s="231">
        <f t="shared" si="291"/>
        <v>0</v>
      </c>
      <c r="EB108" s="232">
        <f t="shared" si="304"/>
        <v>0</v>
      </c>
      <c r="EC108" s="232">
        <f t="shared" si="304"/>
        <v>0</v>
      </c>
      <c r="ED108" s="232">
        <f t="shared" si="304"/>
        <v>0</v>
      </c>
      <c r="EE108" s="232">
        <f t="shared" si="304"/>
        <v>0</v>
      </c>
      <c r="EF108" s="232">
        <f t="shared" si="292"/>
        <v>0</v>
      </c>
      <c r="EG108" s="232">
        <f t="shared" si="293"/>
        <v>0</v>
      </c>
      <c r="EH108" s="228"/>
      <c r="EI108" s="228"/>
      <c r="EJ108" s="228"/>
      <c r="EK108" s="230"/>
      <c r="EL108" s="228">
        <f t="shared" si="303"/>
        <v>45</v>
      </c>
      <c r="EM108" s="231">
        <f t="shared" si="294"/>
        <v>0</v>
      </c>
      <c r="EN108" s="232">
        <f>IFERROR(INDEX(RTO2CF,$EL108,'ANVA-MDS'!EB$7),0)</f>
        <v>0</v>
      </c>
      <c r="EO108" s="232">
        <f>IFERROR(INDEX(RTO2CF,$EL108,'ANVA-MDS'!EC$7),0)</f>
        <v>0</v>
      </c>
      <c r="EP108" s="232">
        <f>IFERROR(INDEX(RTO2CF,$EL108,'ANVA-MDS'!ED$7),0)</f>
        <v>0</v>
      </c>
      <c r="EQ108" s="232">
        <f>IFERROR(INDEX(RTO2CF,$EL108,'ANVA-MDS'!EE$7),0)</f>
        <v>0</v>
      </c>
      <c r="ER108" s="232">
        <f t="shared" si="295"/>
        <v>0</v>
      </c>
      <c r="ES108" s="232">
        <f t="shared" si="296"/>
        <v>0</v>
      </c>
      <c r="ET108" s="228"/>
      <c r="EU108" s="228"/>
      <c r="EV108" s="228"/>
      <c r="EW108" s="230"/>
      <c r="EX108" s="232">
        <f t="shared" si="297"/>
        <v>0</v>
      </c>
      <c r="EY108" s="230"/>
      <c r="EZ108" s="230"/>
    </row>
    <row r="109" spans="10:156" ht="12.75" customHeight="1" x14ac:dyDescent="0.25">
      <c r="J109" s="100">
        <v>45</v>
      </c>
      <c r="K109" s="246">
        <f t="shared" si="298"/>
        <v>0</v>
      </c>
      <c r="L109" s="247">
        <f t="shared" si="299"/>
        <v>5.0000000000000002E-5</v>
      </c>
      <c r="M109" s="269" t="str">
        <f t="shared" si="305"/>
        <v>ns</v>
      </c>
      <c r="N109" s="269" t="str">
        <f t="shared" si="305"/>
        <v>ns</v>
      </c>
      <c r="O109" s="269" t="str">
        <f t="shared" si="305"/>
        <v>ns</v>
      </c>
      <c r="P109" s="269" t="str">
        <f t="shared" si="305"/>
        <v>ns</v>
      </c>
      <c r="Q109" s="269" t="str">
        <f t="shared" si="305"/>
        <v>ns</v>
      </c>
      <c r="R109" s="269" t="str">
        <f t="shared" si="305"/>
        <v>ns</v>
      </c>
      <c r="S109" s="269" t="str">
        <f t="shared" si="305"/>
        <v>ns</v>
      </c>
      <c r="T109" s="269" t="str">
        <f t="shared" si="305"/>
        <v>ns</v>
      </c>
      <c r="U109" s="269" t="str">
        <f t="shared" si="305"/>
        <v>ns</v>
      </c>
      <c r="V109" s="269" t="str">
        <f t="shared" si="305"/>
        <v>ns</v>
      </c>
      <c r="W109" s="269" t="str">
        <f t="shared" si="306"/>
        <v>ns</v>
      </c>
      <c r="X109" s="269" t="str">
        <f t="shared" si="306"/>
        <v>ns</v>
      </c>
      <c r="Y109" s="269" t="str">
        <f t="shared" si="306"/>
        <v>ns</v>
      </c>
      <c r="Z109" s="269" t="str">
        <f t="shared" si="306"/>
        <v>ns</v>
      </c>
      <c r="AA109" s="269" t="str">
        <f t="shared" si="306"/>
        <v>ns</v>
      </c>
      <c r="AB109" s="269" t="str">
        <f t="shared" si="306"/>
        <v>ns</v>
      </c>
      <c r="AC109" s="269" t="str">
        <f t="shared" si="306"/>
        <v>ns</v>
      </c>
      <c r="AD109" s="269" t="str">
        <f t="shared" si="306"/>
        <v>ns</v>
      </c>
      <c r="AE109" s="269" t="str">
        <f t="shared" si="306"/>
        <v>ns</v>
      </c>
      <c r="AF109" s="269" t="str">
        <f t="shared" si="306"/>
        <v>ns</v>
      </c>
      <c r="AG109" s="269" t="str">
        <f t="shared" si="307"/>
        <v>ns</v>
      </c>
      <c r="AH109" s="269" t="str">
        <f t="shared" si="307"/>
        <v>ns</v>
      </c>
      <c r="AI109" s="269" t="str">
        <f t="shared" si="307"/>
        <v>ns</v>
      </c>
      <c r="AJ109" s="269" t="str">
        <f t="shared" si="307"/>
        <v>ns</v>
      </c>
      <c r="AK109" s="269" t="str">
        <f t="shared" si="307"/>
        <v>ns</v>
      </c>
      <c r="AL109" s="269" t="str">
        <f t="shared" si="307"/>
        <v>ns</v>
      </c>
      <c r="AM109" s="269" t="str">
        <f t="shared" si="307"/>
        <v>ns</v>
      </c>
      <c r="AN109" s="269" t="str">
        <f t="shared" si="307"/>
        <v>ns</v>
      </c>
      <c r="AO109" s="269" t="str">
        <f t="shared" si="307"/>
        <v>ns</v>
      </c>
      <c r="AP109" s="269" t="str">
        <f t="shared" si="307"/>
        <v>ns</v>
      </c>
      <c r="AQ109" s="269" t="str">
        <f t="shared" si="308"/>
        <v>ns</v>
      </c>
      <c r="AR109" s="269" t="str">
        <f t="shared" si="308"/>
        <v>ns</v>
      </c>
      <c r="AS109" s="269" t="str">
        <f t="shared" si="308"/>
        <v>ns</v>
      </c>
      <c r="AT109" s="269" t="str">
        <f t="shared" si="308"/>
        <v>ns</v>
      </c>
      <c r="AU109" s="269" t="str">
        <f t="shared" si="308"/>
        <v>ns</v>
      </c>
      <c r="AV109" s="269" t="str">
        <f t="shared" si="308"/>
        <v>ns</v>
      </c>
      <c r="AW109" s="269" t="str">
        <f t="shared" si="308"/>
        <v>ns</v>
      </c>
      <c r="AX109" s="269" t="str">
        <f t="shared" si="308"/>
        <v>ns</v>
      </c>
      <c r="AY109" s="269" t="str">
        <f t="shared" si="308"/>
        <v>ns</v>
      </c>
      <c r="AZ109" s="269" t="str">
        <f t="shared" si="308"/>
        <v>ns</v>
      </c>
      <c r="BA109" s="269" t="str">
        <f t="shared" si="309"/>
        <v>ns</v>
      </c>
      <c r="BB109" s="269" t="str">
        <f t="shared" si="309"/>
        <v>ns</v>
      </c>
      <c r="BC109" s="269" t="str">
        <f t="shared" si="309"/>
        <v>ns</v>
      </c>
      <c r="BD109" s="269" t="str">
        <f t="shared" si="309"/>
        <v>ns</v>
      </c>
      <c r="BE109" s="269" t="str">
        <f t="shared" si="309"/>
        <v>ns</v>
      </c>
      <c r="BF109" s="269" t="str">
        <f t="shared" si="309"/>
        <v/>
      </c>
      <c r="BG109" s="269" t="str">
        <f t="shared" si="309"/>
        <v/>
      </c>
      <c r="BH109" s="269" t="str">
        <f t="shared" si="309"/>
        <v/>
      </c>
      <c r="BI109" s="269" t="str">
        <f t="shared" si="309"/>
        <v/>
      </c>
      <c r="BJ109" s="269" t="str">
        <f t="shared" si="309"/>
        <v/>
      </c>
      <c r="BS109" s="49"/>
      <c r="BT109" s="49"/>
      <c r="BV109" s="100">
        <v>45</v>
      </c>
      <c r="BW109" s="246">
        <f t="shared" si="300"/>
        <v>0</v>
      </c>
      <c r="BX109" s="247">
        <f t="shared" si="301"/>
        <v>5.0000000000000002E-5</v>
      </c>
      <c r="BY109" s="245" t="str">
        <f t="shared" si="310"/>
        <v>ns</v>
      </c>
      <c r="BZ109" s="245" t="str">
        <f t="shared" si="310"/>
        <v>ns</v>
      </c>
      <c r="CA109" s="245" t="str">
        <f t="shared" si="310"/>
        <v>ns</v>
      </c>
      <c r="CB109" s="245" t="str">
        <f t="shared" si="310"/>
        <v>ns</v>
      </c>
      <c r="CC109" s="245" t="str">
        <f t="shared" si="310"/>
        <v>ns</v>
      </c>
      <c r="CD109" s="245" t="str">
        <f t="shared" si="310"/>
        <v>ns</v>
      </c>
      <c r="CE109" s="245" t="str">
        <f t="shared" si="310"/>
        <v>ns</v>
      </c>
      <c r="CF109" s="245" t="str">
        <f t="shared" si="310"/>
        <v>ns</v>
      </c>
      <c r="CG109" s="245" t="str">
        <f t="shared" si="310"/>
        <v>ns</v>
      </c>
      <c r="CH109" s="245" t="str">
        <f t="shared" si="310"/>
        <v>ns</v>
      </c>
      <c r="CI109" s="245" t="str">
        <f t="shared" si="311"/>
        <v>ns</v>
      </c>
      <c r="CJ109" s="245" t="str">
        <f t="shared" si="311"/>
        <v>ns</v>
      </c>
      <c r="CK109" s="245" t="str">
        <f t="shared" si="311"/>
        <v>ns</v>
      </c>
      <c r="CL109" s="245" t="str">
        <f t="shared" si="311"/>
        <v>ns</v>
      </c>
      <c r="CM109" s="245" t="str">
        <f t="shared" si="311"/>
        <v>ns</v>
      </c>
      <c r="CN109" s="245" t="str">
        <f t="shared" si="311"/>
        <v>ns</v>
      </c>
      <c r="CO109" s="245" t="str">
        <f t="shared" si="311"/>
        <v>ns</v>
      </c>
      <c r="CP109" s="245" t="str">
        <f t="shared" si="311"/>
        <v>ns</v>
      </c>
      <c r="CQ109" s="245" t="str">
        <f t="shared" si="311"/>
        <v>ns</v>
      </c>
      <c r="CR109" s="245" t="str">
        <f t="shared" si="311"/>
        <v>ns</v>
      </c>
      <c r="CS109" s="245" t="str">
        <f t="shared" si="312"/>
        <v>ns</v>
      </c>
      <c r="CT109" s="245" t="str">
        <f t="shared" si="312"/>
        <v>ns</v>
      </c>
      <c r="CU109" s="245" t="str">
        <f t="shared" si="312"/>
        <v>ns</v>
      </c>
      <c r="CV109" s="245" t="str">
        <f t="shared" si="312"/>
        <v>ns</v>
      </c>
      <c r="CW109" s="245" t="str">
        <f t="shared" si="312"/>
        <v>ns</v>
      </c>
      <c r="CX109" s="245" t="str">
        <f t="shared" si="312"/>
        <v>ns</v>
      </c>
      <c r="CY109" s="245" t="str">
        <f t="shared" si="312"/>
        <v>ns</v>
      </c>
      <c r="CZ109" s="245" t="str">
        <f t="shared" si="312"/>
        <v>ns</v>
      </c>
      <c r="DA109" s="245" t="str">
        <f t="shared" si="312"/>
        <v>ns</v>
      </c>
      <c r="DB109" s="245" t="str">
        <f t="shared" si="312"/>
        <v>ns</v>
      </c>
      <c r="DC109" s="245" t="str">
        <f t="shared" si="313"/>
        <v>ns</v>
      </c>
      <c r="DD109" s="245" t="str">
        <f t="shared" si="313"/>
        <v>ns</v>
      </c>
      <c r="DE109" s="245" t="str">
        <f t="shared" si="313"/>
        <v>ns</v>
      </c>
      <c r="DF109" s="245" t="str">
        <f t="shared" si="313"/>
        <v>ns</v>
      </c>
      <c r="DG109" s="245" t="str">
        <f t="shared" si="313"/>
        <v>ns</v>
      </c>
      <c r="DH109" s="245" t="str">
        <f t="shared" si="313"/>
        <v>ns</v>
      </c>
      <c r="DI109" s="245" t="str">
        <f t="shared" si="313"/>
        <v>ns</v>
      </c>
      <c r="DJ109" s="245" t="str">
        <f t="shared" si="313"/>
        <v>ns</v>
      </c>
      <c r="DK109" s="245" t="str">
        <f t="shared" si="313"/>
        <v>ns</v>
      </c>
      <c r="DL109" s="245" t="str">
        <f t="shared" si="313"/>
        <v>ns</v>
      </c>
      <c r="DM109" s="245" t="str">
        <f t="shared" si="314"/>
        <v>ns</v>
      </c>
      <c r="DN109" s="245" t="str">
        <f t="shared" si="314"/>
        <v>ns</v>
      </c>
      <c r="DO109" s="245" t="str">
        <f t="shared" si="314"/>
        <v>ns</v>
      </c>
      <c r="DP109" s="245" t="str">
        <f t="shared" si="314"/>
        <v>ns</v>
      </c>
      <c r="DQ109" s="245" t="str">
        <f t="shared" si="314"/>
        <v>ns</v>
      </c>
      <c r="DR109" s="245" t="str">
        <f t="shared" si="314"/>
        <v/>
      </c>
      <c r="DS109" s="245" t="str">
        <f t="shared" si="314"/>
        <v/>
      </c>
      <c r="DT109" s="245" t="str">
        <f t="shared" si="314"/>
        <v/>
      </c>
      <c r="DU109" s="245" t="str">
        <f t="shared" si="314"/>
        <v/>
      </c>
      <c r="DV109" s="245" t="str">
        <f t="shared" si="314"/>
        <v/>
      </c>
      <c r="DW109" s="204"/>
      <c r="DX109" s="204"/>
      <c r="DZ109" s="228">
        <f t="shared" si="302"/>
        <v>46</v>
      </c>
      <c r="EA109" s="231">
        <f t="shared" si="291"/>
        <v>0</v>
      </c>
      <c r="EB109" s="232">
        <f t="shared" si="304"/>
        <v>0</v>
      </c>
      <c r="EC109" s="232">
        <f t="shared" si="304"/>
        <v>0</v>
      </c>
      <c r="ED109" s="232">
        <f t="shared" si="304"/>
        <v>0</v>
      </c>
      <c r="EE109" s="232">
        <f t="shared" si="304"/>
        <v>0</v>
      </c>
      <c r="EF109" s="232">
        <f t="shared" si="292"/>
        <v>0</v>
      </c>
      <c r="EG109" s="232">
        <f t="shared" si="293"/>
        <v>0</v>
      </c>
      <c r="EH109" s="228"/>
      <c r="EI109" s="228"/>
      <c r="EJ109" s="228"/>
      <c r="EK109" s="230"/>
      <c r="EL109" s="228">
        <f t="shared" si="303"/>
        <v>46</v>
      </c>
      <c r="EM109" s="231">
        <f t="shared" si="294"/>
        <v>0</v>
      </c>
      <c r="EN109" s="232">
        <f>IFERROR(INDEX(RTO2CF,$EL109,'ANVA-MDS'!EB$7),0)</f>
        <v>0</v>
      </c>
      <c r="EO109" s="232">
        <f>IFERROR(INDEX(RTO2CF,$EL109,'ANVA-MDS'!EC$7),0)</f>
        <v>0</v>
      </c>
      <c r="EP109" s="232">
        <f>IFERROR(INDEX(RTO2CF,$EL109,'ANVA-MDS'!ED$7),0)</f>
        <v>0</v>
      </c>
      <c r="EQ109" s="232">
        <f>IFERROR(INDEX(RTO2CF,$EL109,'ANVA-MDS'!EE$7),0)</f>
        <v>0</v>
      </c>
      <c r="ER109" s="232">
        <f t="shared" si="295"/>
        <v>0</v>
      </c>
      <c r="ES109" s="232">
        <f t="shared" si="296"/>
        <v>0</v>
      </c>
      <c r="ET109" s="228"/>
      <c r="EU109" s="228"/>
      <c r="EV109" s="228"/>
      <c r="EW109" s="230"/>
      <c r="EX109" s="232">
        <f t="shared" si="297"/>
        <v>0</v>
      </c>
      <c r="EY109" s="230"/>
      <c r="EZ109" s="230"/>
    </row>
    <row r="110" spans="10:156" ht="12.75" customHeight="1" x14ac:dyDescent="0.25">
      <c r="J110" s="100">
        <v>46</v>
      </c>
      <c r="K110" s="246">
        <f t="shared" si="298"/>
        <v>0</v>
      </c>
      <c r="L110" s="247">
        <f t="shared" si="299"/>
        <v>4.0000000000000003E-5</v>
      </c>
      <c r="M110" s="269" t="str">
        <f t="shared" si="305"/>
        <v>ns</v>
      </c>
      <c r="N110" s="269" t="str">
        <f t="shared" si="305"/>
        <v>ns</v>
      </c>
      <c r="O110" s="269" t="str">
        <f t="shared" si="305"/>
        <v>ns</v>
      </c>
      <c r="P110" s="269" t="str">
        <f t="shared" si="305"/>
        <v>ns</v>
      </c>
      <c r="Q110" s="269" t="str">
        <f t="shared" si="305"/>
        <v>ns</v>
      </c>
      <c r="R110" s="269" t="str">
        <f t="shared" si="305"/>
        <v>ns</v>
      </c>
      <c r="S110" s="269" t="str">
        <f t="shared" si="305"/>
        <v>ns</v>
      </c>
      <c r="T110" s="269" t="str">
        <f t="shared" si="305"/>
        <v>ns</v>
      </c>
      <c r="U110" s="269" t="str">
        <f t="shared" si="305"/>
        <v>ns</v>
      </c>
      <c r="V110" s="269" t="str">
        <f t="shared" si="305"/>
        <v>ns</v>
      </c>
      <c r="W110" s="269" t="str">
        <f t="shared" si="306"/>
        <v>ns</v>
      </c>
      <c r="X110" s="269" t="str">
        <f t="shared" si="306"/>
        <v>ns</v>
      </c>
      <c r="Y110" s="269" t="str">
        <f t="shared" si="306"/>
        <v>ns</v>
      </c>
      <c r="Z110" s="269" t="str">
        <f t="shared" si="306"/>
        <v>ns</v>
      </c>
      <c r="AA110" s="269" t="str">
        <f t="shared" si="306"/>
        <v>ns</v>
      </c>
      <c r="AB110" s="269" t="str">
        <f t="shared" si="306"/>
        <v>ns</v>
      </c>
      <c r="AC110" s="269" t="str">
        <f t="shared" si="306"/>
        <v>ns</v>
      </c>
      <c r="AD110" s="269" t="str">
        <f t="shared" si="306"/>
        <v>ns</v>
      </c>
      <c r="AE110" s="269" t="str">
        <f t="shared" si="306"/>
        <v>ns</v>
      </c>
      <c r="AF110" s="269" t="str">
        <f t="shared" si="306"/>
        <v>ns</v>
      </c>
      <c r="AG110" s="269" t="str">
        <f t="shared" si="307"/>
        <v>ns</v>
      </c>
      <c r="AH110" s="269" t="str">
        <f t="shared" si="307"/>
        <v>ns</v>
      </c>
      <c r="AI110" s="269" t="str">
        <f t="shared" si="307"/>
        <v>ns</v>
      </c>
      <c r="AJ110" s="269" t="str">
        <f t="shared" si="307"/>
        <v>ns</v>
      </c>
      <c r="AK110" s="269" t="str">
        <f t="shared" si="307"/>
        <v>ns</v>
      </c>
      <c r="AL110" s="269" t="str">
        <f t="shared" si="307"/>
        <v>ns</v>
      </c>
      <c r="AM110" s="269" t="str">
        <f t="shared" si="307"/>
        <v>ns</v>
      </c>
      <c r="AN110" s="269" t="str">
        <f t="shared" si="307"/>
        <v>ns</v>
      </c>
      <c r="AO110" s="269" t="str">
        <f t="shared" si="307"/>
        <v>ns</v>
      </c>
      <c r="AP110" s="269" t="str">
        <f t="shared" si="307"/>
        <v>ns</v>
      </c>
      <c r="AQ110" s="269" t="str">
        <f t="shared" si="308"/>
        <v>ns</v>
      </c>
      <c r="AR110" s="269" t="str">
        <f t="shared" si="308"/>
        <v>ns</v>
      </c>
      <c r="AS110" s="269" t="str">
        <f t="shared" si="308"/>
        <v>ns</v>
      </c>
      <c r="AT110" s="269" t="str">
        <f t="shared" si="308"/>
        <v>ns</v>
      </c>
      <c r="AU110" s="269" t="str">
        <f t="shared" si="308"/>
        <v>ns</v>
      </c>
      <c r="AV110" s="269" t="str">
        <f t="shared" si="308"/>
        <v>ns</v>
      </c>
      <c r="AW110" s="269" t="str">
        <f t="shared" si="308"/>
        <v>ns</v>
      </c>
      <c r="AX110" s="269" t="str">
        <f t="shared" si="308"/>
        <v>ns</v>
      </c>
      <c r="AY110" s="269" t="str">
        <f t="shared" si="308"/>
        <v>ns</v>
      </c>
      <c r="AZ110" s="269" t="str">
        <f t="shared" si="308"/>
        <v>ns</v>
      </c>
      <c r="BA110" s="269" t="str">
        <f t="shared" si="309"/>
        <v>ns</v>
      </c>
      <c r="BB110" s="269" t="str">
        <f t="shared" si="309"/>
        <v>ns</v>
      </c>
      <c r="BC110" s="269" t="str">
        <f t="shared" si="309"/>
        <v>ns</v>
      </c>
      <c r="BD110" s="269" t="str">
        <f t="shared" si="309"/>
        <v>ns</v>
      </c>
      <c r="BE110" s="269" t="str">
        <f t="shared" si="309"/>
        <v>ns</v>
      </c>
      <c r="BF110" s="269" t="str">
        <f t="shared" si="309"/>
        <v>ns</v>
      </c>
      <c r="BG110" s="269" t="str">
        <f t="shared" si="309"/>
        <v/>
      </c>
      <c r="BH110" s="269" t="str">
        <f t="shared" si="309"/>
        <v/>
      </c>
      <c r="BI110" s="269" t="str">
        <f t="shared" si="309"/>
        <v/>
      </c>
      <c r="BJ110" s="269" t="str">
        <f t="shared" si="309"/>
        <v/>
      </c>
      <c r="BS110" s="49"/>
      <c r="BT110" s="49"/>
      <c r="BV110" s="100">
        <v>46</v>
      </c>
      <c r="BW110" s="246">
        <f t="shared" si="300"/>
        <v>0</v>
      </c>
      <c r="BX110" s="247">
        <f t="shared" si="301"/>
        <v>4.0000000000000003E-5</v>
      </c>
      <c r="BY110" s="245" t="str">
        <f t="shared" si="310"/>
        <v>ns</v>
      </c>
      <c r="BZ110" s="245" t="str">
        <f t="shared" si="310"/>
        <v>ns</v>
      </c>
      <c r="CA110" s="245" t="str">
        <f t="shared" si="310"/>
        <v>ns</v>
      </c>
      <c r="CB110" s="245" t="str">
        <f t="shared" si="310"/>
        <v>ns</v>
      </c>
      <c r="CC110" s="245" t="str">
        <f t="shared" si="310"/>
        <v>ns</v>
      </c>
      <c r="CD110" s="245" t="str">
        <f t="shared" si="310"/>
        <v>ns</v>
      </c>
      <c r="CE110" s="245" t="str">
        <f t="shared" si="310"/>
        <v>ns</v>
      </c>
      <c r="CF110" s="245" t="str">
        <f t="shared" si="310"/>
        <v>ns</v>
      </c>
      <c r="CG110" s="245" t="str">
        <f t="shared" si="310"/>
        <v>ns</v>
      </c>
      <c r="CH110" s="245" t="str">
        <f t="shared" si="310"/>
        <v>ns</v>
      </c>
      <c r="CI110" s="245" t="str">
        <f t="shared" si="311"/>
        <v>ns</v>
      </c>
      <c r="CJ110" s="245" t="str">
        <f t="shared" si="311"/>
        <v>ns</v>
      </c>
      <c r="CK110" s="245" t="str">
        <f t="shared" si="311"/>
        <v>ns</v>
      </c>
      <c r="CL110" s="245" t="str">
        <f t="shared" si="311"/>
        <v>ns</v>
      </c>
      <c r="CM110" s="245" t="str">
        <f t="shared" si="311"/>
        <v>ns</v>
      </c>
      <c r="CN110" s="245" t="str">
        <f t="shared" si="311"/>
        <v>ns</v>
      </c>
      <c r="CO110" s="245" t="str">
        <f t="shared" si="311"/>
        <v>ns</v>
      </c>
      <c r="CP110" s="245" t="str">
        <f t="shared" si="311"/>
        <v>ns</v>
      </c>
      <c r="CQ110" s="245" t="str">
        <f t="shared" si="311"/>
        <v>ns</v>
      </c>
      <c r="CR110" s="245" t="str">
        <f t="shared" si="311"/>
        <v>ns</v>
      </c>
      <c r="CS110" s="245" t="str">
        <f t="shared" si="312"/>
        <v>ns</v>
      </c>
      <c r="CT110" s="245" t="str">
        <f t="shared" si="312"/>
        <v>ns</v>
      </c>
      <c r="CU110" s="245" t="str">
        <f t="shared" si="312"/>
        <v>ns</v>
      </c>
      <c r="CV110" s="245" t="str">
        <f t="shared" si="312"/>
        <v>ns</v>
      </c>
      <c r="CW110" s="245" t="str">
        <f t="shared" si="312"/>
        <v>ns</v>
      </c>
      <c r="CX110" s="245" t="str">
        <f t="shared" si="312"/>
        <v>ns</v>
      </c>
      <c r="CY110" s="245" t="str">
        <f t="shared" si="312"/>
        <v>ns</v>
      </c>
      <c r="CZ110" s="245" t="str">
        <f t="shared" si="312"/>
        <v>ns</v>
      </c>
      <c r="DA110" s="245" t="str">
        <f t="shared" si="312"/>
        <v>ns</v>
      </c>
      <c r="DB110" s="245" t="str">
        <f t="shared" si="312"/>
        <v>ns</v>
      </c>
      <c r="DC110" s="245" t="str">
        <f t="shared" si="313"/>
        <v>ns</v>
      </c>
      <c r="DD110" s="245" t="str">
        <f t="shared" si="313"/>
        <v>ns</v>
      </c>
      <c r="DE110" s="245" t="str">
        <f t="shared" si="313"/>
        <v>ns</v>
      </c>
      <c r="DF110" s="245" t="str">
        <f t="shared" si="313"/>
        <v>ns</v>
      </c>
      <c r="DG110" s="245" t="str">
        <f t="shared" si="313"/>
        <v>ns</v>
      </c>
      <c r="DH110" s="245" t="str">
        <f t="shared" si="313"/>
        <v>ns</v>
      </c>
      <c r="DI110" s="245" t="str">
        <f t="shared" si="313"/>
        <v>ns</v>
      </c>
      <c r="DJ110" s="245" t="str">
        <f t="shared" si="313"/>
        <v>ns</v>
      </c>
      <c r="DK110" s="245" t="str">
        <f t="shared" si="313"/>
        <v>ns</v>
      </c>
      <c r="DL110" s="245" t="str">
        <f t="shared" si="313"/>
        <v>ns</v>
      </c>
      <c r="DM110" s="245" t="str">
        <f t="shared" si="314"/>
        <v>ns</v>
      </c>
      <c r="DN110" s="245" t="str">
        <f t="shared" si="314"/>
        <v>ns</v>
      </c>
      <c r="DO110" s="245" t="str">
        <f t="shared" si="314"/>
        <v>ns</v>
      </c>
      <c r="DP110" s="245" t="str">
        <f t="shared" si="314"/>
        <v>ns</v>
      </c>
      <c r="DQ110" s="245" t="str">
        <f t="shared" si="314"/>
        <v>ns</v>
      </c>
      <c r="DR110" s="245" t="str">
        <f t="shared" si="314"/>
        <v>ns</v>
      </c>
      <c r="DS110" s="245" t="str">
        <f t="shared" si="314"/>
        <v/>
      </c>
      <c r="DT110" s="245" t="str">
        <f t="shared" si="314"/>
        <v/>
      </c>
      <c r="DU110" s="245" t="str">
        <f t="shared" si="314"/>
        <v/>
      </c>
      <c r="DV110" s="245" t="str">
        <f t="shared" si="314"/>
        <v/>
      </c>
      <c r="DW110" s="204"/>
      <c r="DX110" s="204"/>
      <c r="DZ110" s="228">
        <f t="shared" si="302"/>
        <v>47</v>
      </c>
      <c r="EA110" s="231">
        <f t="shared" si="291"/>
        <v>0</v>
      </c>
      <c r="EB110" s="232">
        <f t="shared" si="304"/>
        <v>0</v>
      </c>
      <c r="EC110" s="232">
        <f t="shared" si="304"/>
        <v>0</v>
      </c>
      <c r="ED110" s="232">
        <f t="shared" si="304"/>
        <v>0</v>
      </c>
      <c r="EE110" s="232">
        <f t="shared" si="304"/>
        <v>0</v>
      </c>
      <c r="EF110" s="232">
        <f t="shared" si="292"/>
        <v>0</v>
      </c>
      <c r="EG110" s="232">
        <f t="shared" si="293"/>
        <v>0</v>
      </c>
      <c r="EH110" s="228"/>
      <c r="EI110" s="228"/>
      <c r="EJ110" s="228"/>
      <c r="EK110" s="230"/>
      <c r="EL110" s="228">
        <f t="shared" si="303"/>
        <v>47</v>
      </c>
      <c r="EM110" s="231">
        <f t="shared" si="294"/>
        <v>0</v>
      </c>
      <c r="EN110" s="232">
        <f>IFERROR(INDEX(RTO2CF,$EL110,'ANVA-MDS'!EB$7),0)</f>
        <v>0</v>
      </c>
      <c r="EO110" s="232">
        <f>IFERROR(INDEX(RTO2CF,$EL110,'ANVA-MDS'!EC$7),0)</f>
        <v>0</v>
      </c>
      <c r="EP110" s="232">
        <f>IFERROR(INDEX(RTO2CF,$EL110,'ANVA-MDS'!ED$7),0)</f>
        <v>0</v>
      </c>
      <c r="EQ110" s="232">
        <f>IFERROR(INDEX(RTO2CF,$EL110,'ANVA-MDS'!EE$7),0)</f>
        <v>0</v>
      </c>
      <c r="ER110" s="232">
        <f t="shared" si="295"/>
        <v>0</v>
      </c>
      <c r="ES110" s="232">
        <f t="shared" si="296"/>
        <v>0</v>
      </c>
      <c r="ET110" s="228"/>
      <c r="EU110" s="228"/>
      <c r="EV110" s="228"/>
      <c r="EW110" s="230"/>
      <c r="EX110" s="232">
        <f t="shared" si="297"/>
        <v>0</v>
      </c>
      <c r="EY110" s="230"/>
      <c r="EZ110" s="230"/>
    </row>
    <row r="111" spans="10:156" ht="12.75" customHeight="1" x14ac:dyDescent="0.25">
      <c r="J111" s="100">
        <v>47</v>
      </c>
      <c r="K111" s="246">
        <f t="shared" si="298"/>
        <v>0</v>
      </c>
      <c r="L111" s="247">
        <f t="shared" si="299"/>
        <v>3.0000000000000004E-5</v>
      </c>
      <c r="M111" s="269" t="str">
        <f t="shared" si="305"/>
        <v>ns</v>
      </c>
      <c r="N111" s="269" t="str">
        <f t="shared" si="305"/>
        <v>ns</v>
      </c>
      <c r="O111" s="269" t="str">
        <f t="shared" si="305"/>
        <v>ns</v>
      </c>
      <c r="P111" s="269" t="str">
        <f t="shared" si="305"/>
        <v>ns</v>
      </c>
      <c r="Q111" s="269" t="str">
        <f t="shared" si="305"/>
        <v>ns</v>
      </c>
      <c r="R111" s="269" t="str">
        <f t="shared" si="305"/>
        <v>ns</v>
      </c>
      <c r="S111" s="269" t="str">
        <f t="shared" si="305"/>
        <v>ns</v>
      </c>
      <c r="T111" s="269" t="str">
        <f t="shared" si="305"/>
        <v>ns</v>
      </c>
      <c r="U111" s="269" t="str">
        <f t="shared" si="305"/>
        <v>ns</v>
      </c>
      <c r="V111" s="269" t="str">
        <f t="shared" si="305"/>
        <v>ns</v>
      </c>
      <c r="W111" s="269" t="str">
        <f t="shared" si="306"/>
        <v>ns</v>
      </c>
      <c r="X111" s="269" t="str">
        <f t="shared" si="306"/>
        <v>ns</v>
      </c>
      <c r="Y111" s="269" t="str">
        <f t="shared" si="306"/>
        <v>ns</v>
      </c>
      <c r="Z111" s="269" t="str">
        <f t="shared" si="306"/>
        <v>ns</v>
      </c>
      <c r="AA111" s="269" t="str">
        <f t="shared" si="306"/>
        <v>ns</v>
      </c>
      <c r="AB111" s="269" t="str">
        <f t="shared" si="306"/>
        <v>ns</v>
      </c>
      <c r="AC111" s="269" t="str">
        <f t="shared" si="306"/>
        <v>ns</v>
      </c>
      <c r="AD111" s="269" t="str">
        <f t="shared" si="306"/>
        <v>ns</v>
      </c>
      <c r="AE111" s="269" t="str">
        <f t="shared" si="306"/>
        <v>ns</v>
      </c>
      <c r="AF111" s="269" t="str">
        <f t="shared" si="306"/>
        <v>ns</v>
      </c>
      <c r="AG111" s="269" t="str">
        <f t="shared" si="307"/>
        <v>ns</v>
      </c>
      <c r="AH111" s="269" t="str">
        <f t="shared" si="307"/>
        <v>ns</v>
      </c>
      <c r="AI111" s="269" t="str">
        <f t="shared" si="307"/>
        <v>ns</v>
      </c>
      <c r="AJ111" s="269" t="str">
        <f t="shared" si="307"/>
        <v>ns</v>
      </c>
      <c r="AK111" s="269" t="str">
        <f t="shared" si="307"/>
        <v>ns</v>
      </c>
      <c r="AL111" s="269" t="str">
        <f t="shared" si="307"/>
        <v>ns</v>
      </c>
      <c r="AM111" s="269" t="str">
        <f t="shared" si="307"/>
        <v>ns</v>
      </c>
      <c r="AN111" s="269" t="str">
        <f t="shared" si="307"/>
        <v>ns</v>
      </c>
      <c r="AO111" s="269" t="str">
        <f t="shared" si="307"/>
        <v>ns</v>
      </c>
      <c r="AP111" s="269" t="str">
        <f t="shared" si="307"/>
        <v>ns</v>
      </c>
      <c r="AQ111" s="269" t="str">
        <f t="shared" si="308"/>
        <v>ns</v>
      </c>
      <c r="AR111" s="269" t="str">
        <f t="shared" si="308"/>
        <v>ns</v>
      </c>
      <c r="AS111" s="269" t="str">
        <f t="shared" si="308"/>
        <v>ns</v>
      </c>
      <c r="AT111" s="269" t="str">
        <f t="shared" si="308"/>
        <v>ns</v>
      </c>
      <c r="AU111" s="269" t="str">
        <f t="shared" si="308"/>
        <v>ns</v>
      </c>
      <c r="AV111" s="269" t="str">
        <f t="shared" si="308"/>
        <v>ns</v>
      </c>
      <c r="AW111" s="269" t="str">
        <f t="shared" si="308"/>
        <v>ns</v>
      </c>
      <c r="AX111" s="269" t="str">
        <f t="shared" si="308"/>
        <v>ns</v>
      </c>
      <c r="AY111" s="269" t="str">
        <f t="shared" si="308"/>
        <v>ns</v>
      </c>
      <c r="AZ111" s="269" t="str">
        <f t="shared" si="308"/>
        <v>ns</v>
      </c>
      <c r="BA111" s="269" t="str">
        <f t="shared" si="309"/>
        <v>ns</v>
      </c>
      <c r="BB111" s="269" t="str">
        <f t="shared" si="309"/>
        <v>ns</v>
      </c>
      <c r="BC111" s="269" t="str">
        <f t="shared" si="309"/>
        <v>ns</v>
      </c>
      <c r="BD111" s="269" t="str">
        <f t="shared" si="309"/>
        <v>ns</v>
      </c>
      <c r="BE111" s="269" t="str">
        <f t="shared" si="309"/>
        <v>ns</v>
      </c>
      <c r="BF111" s="269" t="str">
        <f t="shared" si="309"/>
        <v>ns</v>
      </c>
      <c r="BG111" s="269" t="str">
        <f t="shared" si="309"/>
        <v>ns</v>
      </c>
      <c r="BH111" s="269" t="str">
        <f t="shared" si="309"/>
        <v/>
      </c>
      <c r="BI111" s="269" t="str">
        <f t="shared" si="309"/>
        <v/>
      </c>
      <c r="BJ111" s="269" t="str">
        <f t="shared" si="309"/>
        <v/>
      </c>
      <c r="BS111" s="49"/>
      <c r="BT111" s="49"/>
      <c r="BV111" s="100">
        <v>47</v>
      </c>
      <c r="BW111" s="246">
        <f t="shared" si="300"/>
        <v>0</v>
      </c>
      <c r="BX111" s="247">
        <f t="shared" si="301"/>
        <v>3.0000000000000004E-5</v>
      </c>
      <c r="BY111" s="245" t="str">
        <f t="shared" si="310"/>
        <v>ns</v>
      </c>
      <c r="BZ111" s="245" t="str">
        <f t="shared" si="310"/>
        <v>ns</v>
      </c>
      <c r="CA111" s="245" t="str">
        <f t="shared" si="310"/>
        <v>ns</v>
      </c>
      <c r="CB111" s="245" t="str">
        <f t="shared" si="310"/>
        <v>ns</v>
      </c>
      <c r="CC111" s="245" t="str">
        <f t="shared" si="310"/>
        <v>ns</v>
      </c>
      <c r="CD111" s="245" t="str">
        <f t="shared" si="310"/>
        <v>ns</v>
      </c>
      <c r="CE111" s="245" t="str">
        <f t="shared" si="310"/>
        <v>ns</v>
      </c>
      <c r="CF111" s="245" t="str">
        <f t="shared" si="310"/>
        <v>ns</v>
      </c>
      <c r="CG111" s="245" t="str">
        <f t="shared" si="310"/>
        <v>ns</v>
      </c>
      <c r="CH111" s="245" t="str">
        <f t="shared" si="310"/>
        <v>ns</v>
      </c>
      <c r="CI111" s="245" t="str">
        <f t="shared" si="311"/>
        <v>ns</v>
      </c>
      <c r="CJ111" s="245" t="str">
        <f t="shared" si="311"/>
        <v>ns</v>
      </c>
      <c r="CK111" s="245" t="str">
        <f t="shared" si="311"/>
        <v>ns</v>
      </c>
      <c r="CL111" s="245" t="str">
        <f t="shared" si="311"/>
        <v>ns</v>
      </c>
      <c r="CM111" s="245" t="str">
        <f t="shared" si="311"/>
        <v>ns</v>
      </c>
      <c r="CN111" s="245" t="str">
        <f t="shared" si="311"/>
        <v>ns</v>
      </c>
      <c r="CO111" s="245" t="str">
        <f t="shared" si="311"/>
        <v>ns</v>
      </c>
      <c r="CP111" s="245" t="str">
        <f t="shared" si="311"/>
        <v>ns</v>
      </c>
      <c r="CQ111" s="245" t="str">
        <f t="shared" si="311"/>
        <v>ns</v>
      </c>
      <c r="CR111" s="245" t="str">
        <f t="shared" si="311"/>
        <v>ns</v>
      </c>
      <c r="CS111" s="245" t="str">
        <f t="shared" si="312"/>
        <v>ns</v>
      </c>
      <c r="CT111" s="245" t="str">
        <f t="shared" si="312"/>
        <v>ns</v>
      </c>
      <c r="CU111" s="245" t="str">
        <f t="shared" si="312"/>
        <v>ns</v>
      </c>
      <c r="CV111" s="245" t="str">
        <f t="shared" si="312"/>
        <v>ns</v>
      </c>
      <c r="CW111" s="245" t="str">
        <f t="shared" si="312"/>
        <v>ns</v>
      </c>
      <c r="CX111" s="245" t="str">
        <f t="shared" si="312"/>
        <v>ns</v>
      </c>
      <c r="CY111" s="245" t="str">
        <f t="shared" si="312"/>
        <v>ns</v>
      </c>
      <c r="CZ111" s="245" t="str">
        <f t="shared" si="312"/>
        <v>ns</v>
      </c>
      <c r="DA111" s="245" t="str">
        <f t="shared" si="312"/>
        <v>ns</v>
      </c>
      <c r="DB111" s="245" t="str">
        <f t="shared" si="312"/>
        <v>ns</v>
      </c>
      <c r="DC111" s="245" t="str">
        <f t="shared" si="313"/>
        <v>ns</v>
      </c>
      <c r="DD111" s="245" t="str">
        <f t="shared" si="313"/>
        <v>ns</v>
      </c>
      <c r="DE111" s="245" t="str">
        <f t="shared" si="313"/>
        <v>ns</v>
      </c>
      <c r="DF111" s="245" t="str">
        <f t="shared" si="313"/>
        <v>ns</v>
      </c>
      <c r="DG111" s="245" t="str">
        <f t="shared" si="313"/>
        <v>ns</v>
      </c>
      <c r="DH111" s="245" t="str">
        <f t="shared" si="313"/>
        <v>ns</v>
      </c>
      <c r="DI111" s="245" t="str">
        <f t="shared" si="313"/>
        <v>ns</v>
      </c>
      <c r="DJ111" s="245" t="str">
        <f t="shared" si="313"/>
        <v>ns</v>
      </c>
      <c r="DK111" s="245" t="str">
        <f t="shared" si="313"/>
        <v>ns</v>
      </c>
      <c r="DL111" s="245" t="str">
        <f t="shared" si="313"/>
        <v>ns</v>
      </c>
      <c r="DM111" s="245" t="str">
        <f t="shared" si="314"/>
        <v>ns</v>
      </c>
      <c r="DN111" s="245" t="str">
        <f t="shared" si="314"/>
        <v>ns</v>
      </c>
      <c r="DO111" s="245" t="str">
        <f t="shared" si="314"/>
        <v>ns</v>
      </c>
      <c r="DP111" s="245" t="str">
        <f t="shared" si="314"/>
        <v>ns</v>
      </c>
      <c r="DQ111" s="245" t="str">
        <f t="shared" si="314"/>
        <v>ns</v>
      </c>
      <c r="DR111" s="245" t="str">
        <f t="shared" si="314"/>
        <v>ns</v>
      </c>
      <c r="DS111" s="245" t="str">
        <f t="shared" si="314"/>
        <v>ns</v>
      </c>
      <c r="DT111" s="245" t="str">
        <f t="shared" si="314"/>
        <v/>
      </c>
      <c r="DU111" s="245" t="str">
        <f t="shared" si="314"/>
        <v/>
      </c>
      <c r="DV111" s="245" t="str">
        <f t="shared" si="314"/>
        <v/>
      </c>
      <c r="DW111" s="204"/>
      <c r="DX111" s="204"/>
      <c r="DZ111" s="228">
        <f t="shared" si="302"/>
        <v>48</v>
      </c>
      <c r="EA111" s="231">
        <f t="shared" si="291"/>
        <v>0</v>
      </c>
      <c r="EB111" s="232">
        <f t="shared" si="304"/>
        <v>0</v>
      </c>
      <c r="EC111" s="232">
        <f t="shared" si="304"/>
        <v>0</v>
      </c>
      <c r="ED111" s="232">
        <f t="shared" si="304"/>
        <v>0</v>
      </c>
      <c r="EE111" s="232">
        <f t="shared" si="304"/>
        <v>0</v>
      </c>
      <c r="EF111" s="232">
        <f t="shared" si="292"/>
        <v>0</v>
      </c>
      <c r="EG111" s="232">
        <f t="shared" si="293"/>
        <v>0</v>
      </c>
      <c r="EH111" s="228"/>
      <c r="EI111" s="228"/>
      <c r="EJ111" s="228"/>
      <c r="EK111" s="230"/>
      <c r="EL111" s="228">
        <f t="shared" si="303"/>
        <v>48</v>
      </c>
      <c r="EM111" s="231">
        <f t="shared" si="294"/>
        <v>0</v>
      </c>
      <c r="EN111" s="232">
        <f>IFERROR(INDEX(RTO2CF,$EL111,'ANVA-MDS'!EB$7),0)</f>
        <v>0</v>
      </c>
      <c r="EO111" s="232">
        <f>IFERROR(INDEX(RTO2CF,$EL111,'ANVA-MDS'!EC$7),0)</f>
        <v>0</v>
      </c>
      <c r="EP111" s="232">
        <f>IFERROR(INDEX(RTO2CF,$EL111,'ANVA-MDS'!ED$7),0)</f>
        <v>0</v>
      </c>
      <c r="EQ111" s="232">
        <f>IFERROR(INDEX(RTO2CF,$EL111,'ANVA-MDS'!EE$7),0)</f>
        <v>0</v>
      </c>
      <c r="ER111" s="232">
        <f t="shared" si="295"/>
        <v>0</v>
      </c>
      <c r="ES111" s="232">
        <f t="shared" si="296"/>
        <v>0</v>
      </c>
      <c r="ET111" s="228"/>
      <c r="EU111" s="228"/>
      <c r="EV111" s="228"/>
      <c r="EW111" s="230"/>
      <c r="EX111" s="232">
        <f t="shared" si="297"/>
        <v>0</v>
      </c>
      <c r="EY111" s="230"/>
      <c r="EZ111" s="230"/>
    </row>
    <row r="112" spans="10:156" ht="12.75" customHeight="1" x14ac:dyDescent="0.25">
      <c r="J112" s="100">
        <v>48</v>
      </c>
      <c r="K112" s="246">
        <f t="shared" si="298"/>
        <v>0</v>
      </c>
      <c r="L112" s="247">
        <f t="shared" si="299"/>
        <v>2.0000000000000002E-5</v>
      </c>
      <c r="M112" s="269" t="str">
        <f t="shared" si="305"/>
        <v>ns</v>
      </c>
      <c r="N112" s="269" t="str">
        <f t="shared" si="305"/>
        <v>ns</v>
      </c>
      <c r="O112" s="269" t="str">
        <f t="shared" si="305"/>
        <v>ns</v>
      </c>
      <c r="P112" s="269" t="str">
        <f t="shared" si="305"/>
        <v>ns</v>
      </c>
      <c r="Q112" s="269" t="str">
        <f t="shared" si="305"/>
        <v>ns</v>
      </c>
      <c r="R112" s="269" t="str">
        <f t="shared" si="305"/>
        <v>ns</v>
      </c>
      <c r="S112" s="269" t="str">
        <f t="shared" si="305"/>
        <v>ns</v>
      </c>
      <c r="T112" s="269" t="str">
        <f t="shared" si="305"/>
        <v>ns</v>
      </c>
      <c r="U112" s="269" t="str">
        <f t="shared" si="305"/>
        <v>ns</v>
      </c>
      <c r="V112" s="269" t="str">
        <f t="shared" si="305"/>
        <v>ns</v>
      </c>
      <c r="W112" s="269" t="str">
        <f t="shared" si="306"/>
        <v>ns</v>
      </c>
      <c r="X112" s="269" t="str">
        <f t="shared" si="306"/>
        <v>ns</v>
      </c>
      <c r="Y112" s="269" t="str">
        <f t="shared" si="306"/>
        <v>ns</v>
      </c>
      <c r="Z112" s="269" t="str">
        <f t="shared" si="306"/>
        <v>ns</v>
      </c>
      <c r="AA112" s="269" t="str">
        <f t="shared" si="306"/>
        <v>ns</v>
      </c>
      <c r="AB112" s="269" t="str">
        <f t="shared" si="306"/>
        <v>ns</v>
      </c>
      <c r="AC112" s="269" t="str">
        <f t="shared" si="306"/>
        <v>ns</v>
      </c>
      <c r="AD112" s="269" t="str">
        <f t="shared" si="306"/>
        <v>ns</v>
      </c>
      <c r="AE112" s="269" t="str">
        <f t="shared" si="306"/>
        <v>ns</v>
      </c>
      <c r="AF112" s="269" t="str">
        <f t="shared" si="306"/>
        <v>ns</v>
      </c>
      <c r="AG112" s="269" t="str">
        <f t="shared" si="307"/>
        <v>ns</v>
      </c>
      <c r="AH112" s="269" t="str">
        <f t="shared" si="307"/>
        <v>ns</v>
      </c>
      <c r="AI112" s="269" t="str">
        <f t="shared" si="307"/>
        <v>ns</v>
      </c>
      <c r="AJ112" s="269" t="str">
        <f t="shared" si="307"/>
        <v>ns</v>
      </c>
      <c r="AK112" s="269" t="str">
        <f t="shared" si="307"/>
        <v>ns</v>
      </c>
      <c r="AL112" s="269" t="str">
        <f t="shared" si="307"/>
        <v>ns</v>
      </c>
      <c r="AM112" s="269" t="str">
        <f t="shared" si="307"/>
        <v>ns</v>
      </c>
      <c r="AN112" s="269" t="str">
        <f t="shared" si="307"/>
        <v>ns</v>
      </c>
      <c r="AO112" s="269" t="str">
        <f t="shared" si="307"/>
        <v>ns</v>
      </c>
      <c r="AP112" s="269" t="str">
        <f t="shared" si="307"/>
        <v>ns</v>
      </c>
      <c r="AQ112" s="269" t="str">
        <f t="shared" si="308"/>
        <v>ns</v>
      </c>
      <c r="AR112" s="269" t="str">
        <f t="shared" si="308"/>
        <v>ns</v>
      </c>
      <c r="AS112" s="269" t="str">
        <f t="shared" si="308"/>
        <v>ns</v>
      </c>
      <c r="AT112" s="269" t="str">
        <f t="shared" si="308"/>
        <v>ns</v>
      </c>
      <c r="AU112" s="269" t="str">
        <f t="shared" si="308"/>
        <v>ns</v>
      </c>
      <c r="AV112" s="269" t="str">
        <f t="shared" si="308"/>
        <v>ns</v>
      </c>
      <c r="AW112" s="269" t="str">
        <f t="shared" si="308"/>
        <v>ns</v>
      </c>
      <c r="AX112" s="269" t="str">
        <f t="shared" si="308"/>
        <v>ns</v>
      </c>
      <c r="AY112" s="269" t="str">
        <f t="shared" si="308"/>
        <v>ns</v>
      </c>
      <c r="AZ112" s="269" t="str">
        <f t="shared" si="308"/>
        <v>ns</v>
      </c>
      <c r="BA112" s="269" t="str">
        <f t="shared" si="309"/>
        <v>ns</v>
      </c>
      <c r="BB112" s="269" t="str">
        <f t="shared" si="309"/>
        <v>ns</v>
      </c>
      <c r="BC112" s="269" t="str">
        <f t="shared" si="309"/>
        <v>ns</v>
      </c>
      <c r="BD112" s="269" t="str">
        <f t="shared" si="309"/>
        <v>ns</v>
      </c>
      <c r="BE112" s="269" t="str">
        <f t="shared" si="309"/>
        <v>ns</v>
      </c>
      <c r="BF112" s="269" t="str">
        <f t="shared" si="309"/>
        <v>ns</v>
      </c>
      <c r="BG112" s="269" t="str">
        <f t="shared" si="309"/>
        <v>ns</v>
      </c>
      <c r="BH112" s="269" t="str">
        <f t="shared" si="309"/>
        <v>ns</v>
      </c>
      <c r="BI112" s="269" t="str">
        <f t="shared" si="309"/>
        <v/>
      </c>
      <c r="BJ112" s="269" t="str">
        <f t="shared" si="309"/>
        <v/>
      </c>
      <c r="BS112" s="49"/>
      <c r="BT112" s="49"/>
      <c r="BV112" s="100">
        <v>48</v>
      </c>
      <c r="BW112" s="246">
        <f t="shared" si="300"/>
        <v>0</v>
      </c>
      <c r="BX112" s="247">
        <f t="shared" si="301"/>
        <v>2.0000000000000002E-5</v>
      </c>
      <c r="BY112" s="245" t="str">
        <f t="shared" si="310"/>
        <v>ns</v>
      </c>
      <c r="BZ112" s="245" t="str">
        <f t="shared" si="310"/>
        <v>ns</v>
      </c>
      <c r="CA112" s="245" t="str">
        <f t="shared" si="310"/>
        <v>ns</v>
      </c>
      <c r="CB112" s="245" t="str">
        <f t="shared" si="310"/>
        <v>ns</v>
      </c>
      <c r="CC112" s="245" t="str">
        <f t="shared" si="310"/>
        <v>ns</v>
      </c>
      <c r="CD112" s="245" t="str">
        <f t="shared" si="310"/>
        <v>ns</v>
      </c>
      <c r="CE112" s="245" t="str">
        <f t="shared" si="310"/>
        <v>ns</v>
      </c>
      <c r="CF112" s="245" t="str">
        <f t="shared" si="310"/>
        <v>ns</v>
      </c>
      <c r="CG112" s="245" t="str">
        <f t="shared" si="310"/>
        <v>ns</v>
      </c>
      <c r="CH112" s="245" t="str">
        <f t="shared" si="310"/>
        <v>ns</v>
      </c>
      <c r="CI112" s="245" t="str">
        <f t="shared" si="311"/>
        <v>ns</v>
      </c>
      <c r="CJ112" s="245" t="str">
        <f t="shared" si="311"/>
        <v>ns</v>
      </c>
      <c r="CK112" s="245" t="str">
        <f t="shared" si="311"/>
        <v>ns</v>
      </c>
      <c r="CL112" s="245" t="str">
        <f t="shared" si="311"/>
        <v>ns</v>
      </c>
      <c r="CM112" s="245" t="str">
        <f t="shared" si="311"/>
        <v>ns</v>
      </c>
      <c r="CN112" s="245" t="str">
        <f t="shared" si="311"/>
        <v>ns</v>
      </c>
      <c r="CO112" s="245" t="str">
        <f t="shared" si="311"/>
        <v>ns</v>
      </c>
      <c r="CP112" s="245" t="str">
        <f t="shared" si="311"/>
        <v>ns</v>
      </c>
      <c r="CQ112" s="245" t="str">
        <f t="shared" si="311"/>
        <v>ns</v>
      </c>
      <c r="CR112" s="245" t="str">
        <f t="shared" si="311"/>
        <v>ns</v>
      </c>
      <c r="CS112" s="245" t="str">
        <f t="shared" si="312"/>
        <v>ns</v>
      </c>
      <c r="CT112" s="245" t="str">
        <f t="shared" si="312"/>
        <v>ns</v>
      </c>
      <c r="CU112" s="245" t="str">
        <f t="shared" si="312"/>
        <v>ns</v>
      </c>
      <c r="CV112" s="245" t="str">
        <f t="shared" si="312"/>
        <v>ns</v>
      </c>
      <c r="CW112" s="245" t="str">
        <f t="shared" si="312"/>
        <v>ns</v>
      </c>
      <c r="CX112" s="245" t="str">
        <f t="shared" si="312"/>
        <v>ns</v>
      </c>
      <c r="CY112" s="245" t="str">
        <f t="shared" si="312"/>
        <v>ns</v>
      </c>
      <c r="CZ112" s="245" t="str">
        <f t="shared" si="312"/>
        <v>ns</v>
      </c>
      <c r="DA112" s="245" t="str">
        <f t="shared" si="312"/>
        <v>ns</v>
      </c>
      <c r="DB112" s="245" t="str">
        <f t="shared" si="312"/>
        <v>ns</v>
      </c>
      <c r="DC112" s="245" t="str">
        <f t="shared" si="313"/>
        <v>ns</v>
      </c>
      <c r="DD112" s="245" t="str">
        <f t="shared" si="313"/>
        <v>ns</v>
      </c>
      <c r="DE112" s="245" t="str">
        <f t="shared" si="313"/>
        <v>ns</v>
      </c>
      <c r="DF112" s="245" t="str">
        <f t="shared" si="313"/>
        <v>ns</v>
      </c>
      <c r="DG112" s="245" t="str">
        <f t="shared" si="313"/>
        <v>ns</v>
      </c>
      <c r="DH112" s="245" t="str">
        <f t="shared" si="313"/>
        <v>ns</v>
      </c>
      <c r="DI112" s="245" t="str">
        <f t="shared" si="313"/>
        <v>ns</v>
      </c>
      <c r="DJ112" s="245" t="str">
        <f t="shared" si="313"/>
        <v>ns</v>
      </c>
      <c r="DK112" s="245" t="str">
        <f t="shared" si="313"/>
        <v>ns</v>
      </c>
      <c r="DL112" s="245" t="str">
        <f t="shared" si="313"/>
        <v>ns</v>
      </c>
      <c r="DM112" s="245" t="str">
        <f t="shared" si="314"/>
        <v>ns</v>
      </c>
      <c r="DN112" s="245" t="str">
        <f t="shared" si="314"/>
        <v>ns</v>
      </c>
      <c r="DO112" s="245" t="str">
        <f t="shared" si="314"/>
        <v>ns</v>
      </c>
      <c r="DP112" s="245" t="str">
        <f t="shared" si="314"/>
        <v>ns</v>
      </c>
      <c r="DQ112" s="245" t="str">
        <f t="shared" si="314"/>
        <v>ns</v>
      </c>
      <c r="DR112" s="245" t="str">
        <f t="shared" si="314"/>
        <v>ns</v>
      </c>
      <c r="DS112" s="245" t="str">
        <f t="shared" si="314"/>
        <v>ns</v>
      </c>
      <c r="DT112" s="245" t="str">
        <f t="shared" si="314"/>
        <v>ns</v>
      </c>
      <c r="DU112" s="245" t="str">
        <f t="shared" si="314"/>
        <v/>
      </c>
      <c r="DV112" s="245" t="str">
        <f t="shared" si="314"/>
        <v/>
      </c>
      <c r="DW112" s="204"/>
      <c r="DX112" s="204"/>
      <c r="DZ112" s="228">
        <f t="shared" si="302"/>
        <v>49</v>
      </c>
      <c r="EA112" s="231">
        <f t="shared" si="291"/>
        <v>0</v>
      </c>
      <c r="EB112" s="232">
        <f t="shared" si="304"/>
        <v>0</v>
      </c>
      <c r="EC112" s="232">
        <f t="shared" si="304"/>
        <v>0</v>
      </c>
      <c r="ED112" s="232">
        <f t="shared" si="304"/>
        <v>0</v>
      </c>
      <c r="EE112" s="232">
        <f t="shared" si="304"/>
        <v>0</v>
      </c>
      <c r="EF112" s="232">
        <f t="shared" si="292"/>
        <v>0</v>
      </c>
      <c r="EG112" s="232">
        <f t="shared" si="293"/>
        <v>0</v>
      </c>
      <c r="EH112" s="228"/>
      <c r="EI112" s="228"/>
      <c r="EJ112" s="228"/>
      <c r="EK112" s="230"/>
      <c r="EL112" s="228">
        <f t="shared" si="303"/>
        <v>49</v>
      </c>
      <c r="EM112" s="231">
        <f t="shared" si="294"/>
        <v>0</v>
      </c>
      <c r="EN112" s="232">
        <f>IFERROR(INDEX(RTO2CF,$EL112,'ANVA-MDS'!EB$7),0)</f>
        <v>0</v>
      </c>
      <c r="EO112" s="232">
        <f>IFERROR(INDEX(RTO2CF,$EL112,'ANVA-MDS'!EC$7),0)</f>
        <v>0</v>
      </c>
      <c r="EP112" s="232">
        <f>IFERROR(INDEX(RTO2CF,$EL112,'ANVA-MDS'!ED$7),0)</f>
        <v>0</v>
      </c>
      <c r="EQ112" s="232">
        <f>IFERROR(INDEX(RTO2CF,$EL112,'ANVA-MDS'!EE$7),0)</f>
        <v>0</v>
      </c>
      <c r="ER112" s="232">
        <f t="shared" si="295"/>
        <v>0</v>
      </c>
      <c r="ES112" s="232">
        <f t="shared" si="296"/>
        <v>0</v>
      </c>
      <c r="ET112" s="228"/>
      <c r="EU112" s="228"/>
      <c r="EV112" s="228"/>
      <c r="EW112" s="230"/>
      <c r="EX112" s="232">
        <f t="shared" si="297"/>
        <v>0</v>
      </c>
      <c r="EY112" s="230"/>
      <c r="EZ112" s="230"/>
    </row>
    <row r="113" spans="1:156" ht="12.75" customHeight="1" x14ac:dyDescent="0.25">
      <c r="J113" s="100">
        <v>49</v>
      </c>
      <c r="K113" s="246">
        <f t="shared" si="298"/>
        <v>0</v>
      </c>
      <c r="L113" s="247">
        <f t="shared" si="299"/>
        <v>1.0000000000000001E-5</v>
      </c>
      <c r="M113" s="269" t="str">
        <f t="shared" si="305"/>
        <v>ns</v>
      </c>
      <c r="N113" s="269" t="str">
        <f t="shared" si="305"/>
        <v>ns</v>
      </c>
      <c r="O113" s="269" t="str">
        <f t="shared" si="305"/>
        <v>ns</v>
      </c>
      <c r="P113" s="269" t="str">
        <f t="shared" si="305"/>
        <v>ns</v>
      </c>
      <c r="Q113" s="269" t="str">
        <f t="shared" si="305"/>
        <v>ns</v>
      </c>
      <c r="R113" s="269" t="str">
        <f t="shared" si="305"/>
        <v>ns</v>
      </c>
      <c r="S113" s="269" t="str">
        <f t="shared" si="305"/>
        <v>ns</v>
      </c>
      <c r="T113" s="269" t="str">
        <f t="shared" si="305"/>
        <v>ns</v>
      </c>
      <c r="U113" s="269" t="str">
        <f t="shared" si="305"/>
        <v>ns</v>
      </c>
      <c r="V113" s="269" t="str">
        <f t="shared" si="305"/>
        <v>ns</v>
      </c>
      <c r="W113" s="269" t="str">
        <f t="shared" si="306"/>
        <v>ns</v>
      </c>
      <c r="X113" s="269" t="str">
        <f t="shared" si="306"/>
        <v>ns</v>
      </c>
      <c r="Y113" s="269" t="str">
        <f t="shared" si="306"/>
        <v>ns</v>
      </c>
      <c r="Z113" s="269" t="str">
        <f t="shared" si="306"/>
        <v>ns</v>
      </c>
      <c r="AA113" s="269" t="str">
        <f t="shared" si="306"/>
        <v>ns</v>
      </c>
      <c r="AB113" s="269" t="str">
        <f t="shared" si="306"/>
        <v>ns</v>
      </c>
      <c r="AC113" s="269" t="str">
        <f t="shared" si="306"/>
        <v>ns</v>
      </c>
      <c r="AD113" s="269" t="str">
        <f t="shared" si="306"/>
        <v>ns</v>
      </c>
      <c r="AE113" s="269" t="str">
        <f t="shared" si="306"/>
        <v>ns</v>
      </c>
      <c r="AF113" s="269" t="str">
        <f t="shared" si="306"/>
        <v>ns</v>
      </c>
      <c r="AG113" s="269" t="str">
        <f t="shared" si="307"/>
        <v>ns</v>
      </c>
      <c r="AH113" s="269" t="str">
        <f t="shared" si="307"/>
        <v>ns</v>
      </c>
      <c r="AI113" s="269" t="str">
        <f t="shared" si="307"/>
        <v>ns</v>
      </c>
      <c r="AJ113" s="269" t="str">
        <f t="shared" si="307"/>
        <v>ns</v>
      </c>
      <c r="AK113" s="269" t="str">
        <f t="shared" si="307"/>
        <v>ns</v>
      </c>
      <c r="AL113" s="269" t="str">
        <f t="shared" si="307"/>
        <v>ns</v>
      </c>
      <c r="AM113" s="269" t="str">
        <f t="shared" si="307"/>
        <v>ns</v>
      </c>
      <c r="AN113" s="269" t="str">
        <f t="shared" si="307"/>
        <v>ns</v>
      </c>
      <c r="AO113" s="269" t="str">
        <f t="shared" si="307"/>
        <v>ns</v>
      </c>
      <c r="AP113" s="269" t="str">
        <f t="shared" si="307"/>
        <v>ns</v>
      </c>
      <c r="AQ113" s="269" t="str">
        <f t="shared" si="308"/>
        <v>ns</v>
      </c>
      <c r="AR113" s="269" t="str">
        <f t="shared" si="308"/>
        <v>ns</v>
      </c>
      <c r="AS113" s="269" t="str">
        <f t="shared" si="308"/>
        <v>ns</v>
      </c>
      <c r="AT113" s="269" t="str">
        <f t="shared" si="308"/>
        <v>ns</v>
      </c>
      <c r="AU113" s="269" t="str">
        <f t="shared" si="308"/>
        <v>ns</v>
      </c>
      <c r="AV113" s="269" t="str">
        <f t="shared" si="308"/>
        <v>ns</v>
      </c>
      <c r="AW113" s="269" t="str">
        <f t="shared" si="308"/>
        <v>ns</v>
      </c>
      <c r="AX113" s="269" t="str">
        <f t="shared" si="308"/>
        <v>ns</v>
      </c>
      <c r="AY113" s="269" t="str">
        <f t="shared" si="308"/>
        <v>ns</v>
      </c>
      <c r="AZ113" s="269" t="str">
        <f t="shared" si="308"/>
        <v>ns</v>
      </c>
      <c r="BA113" s="269" t="str">
        <f t="shared" si="309"/>
        <v>ns</v>
      </c>
      <c r="BB113" s="269" t="str">
        <f t="shared" si="309"/>
        <v>ns</v>
      </c>
      <c r="BC113" s="269" t="str">
        <f t="shared" si="309"/>
        <v>ns</v>
      </c>
      <c r="BD113" s="269" t="str">
        <f t="shared" si="309"/>
        <v>ns</v>
      </c>
      <c r="BE113" s="269" t="str">
        <f t="shared" si="309"/>
        <v>ns</v>
      </c>
      <c r="BF113" s="269" t="str">
        <f t="shared" si="309"/>
        <v>ns</v>
      </c>
      <c r="BG113" s="269" t="str">
        <f t="shared" si="309"/>
        <v>ns</v>
      </c>
      <c r="BH113" s="269" t="str">
        <f t="shared" si="309"/>
        <v>ns</v>
      </c>
      <c r="BI113" s="269" t="str">
        <f t="shared" si="309"/>
        <v>ns</v>
      </c>
      <c r="BJ113" s="269" t="str">
        <f t="shared" si="309"/>
        <v/>
      </c>
      <c r="BS113" s="49"/>
      <c r="BT113" s="49"/>
      <c r="BV113" s="100">
        <v>49</v>
      </c>
      <c r="BW113" s="246">
        <f t="shared" si="300"/>
        <v>0</v>
      </c>
      <c r="BX113" s="247">
        <f t="shared" si="301"/>
        <v>1.0000000000000001E-5</v>
      </c>
      <c r="BY113" s="245" t="str">
        <f t="shared" si="310"/>
        <v>ns</v>
      </c>
      <c r="BZ113" s="245" t="str">
        <f t="shared" si="310"/>
        <v>ns</v>
      </c>
      <c r="CA113" s="245" t="str">
        <f t="shared" si="310"/>
        <v>ns</v>
      </c>
      <c r="CB113" s="245" t="str">
        <f t="shared" si="310"/>
        <v>ns</v>
      </c>
      <c r="CC113" s="245" t="str">
        <f t="shared" si="310"/>
        <v>ns</v>
      </c>
      <c r="CD113" s="245" t="str">
        <f t="shared" si="310"/>
        <v>ns</v>
      </c>
      <c r="CE113" s="245" t="str">
        <f t="shared" si="310"/>
        <v>ns</v>
      </c>
      <c r="CF113" s="245" t="str">
        <f t="shared" si="310"/>
        <v>ns</v>
      </c>
      <c r="CG113" s="245" t="str">
        <f t="shared" si="310"/>
        <v>ns</v>
      </c>
      <c r="CH113" s="245" t="str">
        <f t="shared" si="310"/>
        <v>ns</v>
      </c>
      <c r="CI113" s="245" t="str">
        <f t="shared" si="311"/>
        <v>ns</v>
      </c>
      <c r="CJ113" s="245" t="str">
        <f t="shared" si="311"/>
        <v>ns</v>
      </c>
      <c r="CK113" s="245" t="str">
        <f t="shared" si="311"/>
        <v>ns</v>
      </c>
      <c r="CL113" s="245" t="str">
        <f t="shared" si="311"/>
        <v>ns</v>
      </c>
      <c r="CM113" s="245" t="str">
        <f t="shared" si="311"/>
        <v>ns</v>
      </c>
      <c r="CN113" s="245" t="str">
        <f t="shared" si="311"/>
        <v>ns</v>
      </c>
      <c r="CO113" s="245" t="str">
        <f t="shared" si="311"/>
        <v>ns</v>
      </c>
      <c r="CP113" s="245" t="str">
        <f t="shared" si="311"/>
        <v>ns</v>
      </c>
      <c r="CQ113" s="245" t="str">
        <f t="shared" si="311"/>
        <v>ns</v>
      </c>
      <c r="CR113" s="245" t="str">
        <f t="shared" si="311"/>
        <v>ns</v>
      </c>
      <c r="CS113" s="245" t="str">
        <f t="shared" si="312"/>
        <v>ns</v>
      </c>
      <c r="CT113" s="245" t="str">
        <f t="shared" si="312"/>
        <v>ns</v>
      </c>
      <c r="CU113" s="245" t="str">
        <f t="shared" si="312"/>
        <v>ns</v>
      </c>
      <c r="CV113" s="245" t="str">
        <f t="shared" si="312"/>
        <v>ns</v>
      </c>
      <c r="CW113" s="245" t="str">
        <f t="shared" si="312"/>
        <v>ns</v>
      </c>
      <c r="CX113" s="245" t="str">
        <f t="shared" si="312"/>
        <v>ns</v>
      </c>
      <c r="CY113" s="245" t="str">
        <f t="shared" si="312"/>
        <v>ns</v>
      </c>
      <c r="CZ113" s="245" t="str">
        <f t="shared" si="312"/>
        <v>ns</v>
      </c>
      <c r="DA113" s="245" t="str">
        <f t="shared" si="312"/>
        <v>ns</v>
      </c>
      <c r="DB113" s="245" t="str">
        <f t="shared" si="312"/>
        <v>ns</v>
      </c>
      <c r="DC113" s="245" t="str">
        <f t="shared" si="313"/>
        <v>ns</v>
      </c>
      <c r="DD113" s="245" t="str">
        <f t="shared" si="313"/>
        <v>ns</v>
      </c>
      <c r="DE113" s="245" t="str">
        <f t="shared" si="313"/>
        <v>ns</v>
      </c>
      <c r="DF113" s="245" t="str">
        <f t="shared" si="313"/>
        <v>ns</v>
      </c>
      <c r="DG113" s="245" t="str">
        <f t="shared" si="313"/>
        <v>ns</v>
      </c>
      <c r="DH113" s="245" t="str">
        <f t="shared" si="313"/>
        <v>ns</v>
      </c>
      <c r="DI113" s="245" t="str">
        <f t="shared" si="313"/>
        <v>ns</v>
      </c>
      <c r="DJ113" s="245" t="str">
        <f t="shared" si="313"/>
        <v>ns</v>
      </c>
      <c r="DK113" s="245" t="str">
        <f t="shared" si="313"/>
        <v>ns</v>
      </c>
      <c r="DL113" s="245" t="str">
        <f t="shared" si="313"/>
        <v>ns</v>
      </c>
      <c r="DM113" s="245" t="str">
        <f t="shared" si="314"/>
        <v>ns</v>
      </c>
      <c r="DN113" s="245" t="str">
        <f t="shared" si="314"/>
        <v>ns</v>
      </c>
      <c r="DO113" s="245" t="str">
        <f t="shared" si="314"/>
        <v>ns</v>
      </c>
      <c r="DP113" s="245" t="str">
        <f t="shared" si="314"/>
        <v>ns</v>
      </c>
      <c r="DQ113" s="245" t="str">
        <f t="shared" si="314"/>
        <v>ns</v>
      </c>
      <c r="DR113" s="245" t="str">
        <f t="shared" si="314"/>
        <v>ns</v>
      </c>
      <c r="DS113" s="245" t="str">
        <f t="shared" si="314"/>
        <v>ns</v>
      </c>
      <c r="DT113" s="245" t="str">
        <f t="shared" si="314"/>
        <v>ns</v>
      </c>
      <c r="DU113" s="245" t="str">
        <f t="shared" si="314"/>
        <v>ns</v>
      </c>
      <c r="DV113" s="245" t="str">
        <f t="shared" si="314"/>
        <v/>
      </c>
      <c r="DW113" s="204"/>
      <c r="DX113" s="204"/>
      <c r="DZ113" s="228">
        <f t="shared" si="302"/>
        <v>50</v>
      </c>
      <c r="EA113" s="231">
        <f t="shared" si="291"/>
        <v>0</v>
      </c>
      <c r="EB113" s="232">
        <f t="shared" si="304"/>
        <v>0</v>
      </c>
      <c r="EC113" s="232">
        <f t="shared" si="304"/>
        <v>0</v>
      </c>
      <c r="ED113" s="232">
        <f t="shared" si="304"/>
        <v>0</v>
      </c>
      <c r="EE113" s="232">
        <f t="shared" si="304"/>
        <v>0</v>
      </c>
      <c r="EF113" s="232">
        <f t="shared" si="292"/>
        <v>0</v>
      </c>
      <c r="EG113" s="232">
        <f t="shared" si="293"/>
        <v>0</v>
      </c>
      <c r="EH113" s="228"/>
      <c r="EI113" s="228"/>
      <c r="EJ113" s="228"/>
      <c r="EK113" s="230"/>
      <c r="EL113" s="228">
        <f t="shared" si="303"/>
        <v>50</v>
      </c>
      <c r="EM113" s="231">
        <f t="shared" si="294"/>
        <v>0</v>
      </c>
      <c r="EN113" s="232">
        <f>IFERROR(INDEX(RTO2CF,$EL113,'ANVA-MDS'!EB$7),0)</f>
        <v>0</v>
      </c>
      <c r="EO113" s="232">
        <f>IFERROR(INDEX(RTO2CF,$EL113,'ANVA-MDS'!EC$7),0)</f>
        <v>0</v>
      </c>
      <c r="EP113" s="232">
        <f>IFERROR(INDEX(RTO2CF,$EL113,'ANVA-MDS'!ED$7),0)</f>
        <v>0</v>
      </c>
      <c r="EQ113" s="232">
        <f>IFERROR(INDEX(RTO2CF,$EL113,'ANVA-MDS'!EE$7),0)</f>
        <v>0</v>
      </c>
      <c r="ER113" s="232">
        <f t="shared" si="295"/>
        <v>0</v>
      </c>
      <c r="ES113" s="232">
        <f t="shared" si="296"/>
        <v>0</v>
      </c>
      <c r="ET113" s="228"/>
      <c r="EU113" s="228"/>
      <c r="EV113" s="228"/>
      <c r="EW113" s="230"/>
      <c r="EX113" s="232">
        <f t="shared" si="297"/>
        <v>0</v>
      </c>
      <c r="EY113" s="230"/>
      <c r="EZ113" s="230"/>
    </row>
    <row r="114" spans="1:156" ht="12.75" customHeight="1" x14ac:dyDescent="0.25">
      <c r="J114" s="100">
        <v>50</v>
      </c>
      <c r="K114" s="246">
        <f t="shared" si="298"/>
        <v>0</v>
      </c>
      <c r="L114" s="247">
        <f t="shared" si="299"/>
        <v>0</v>
      </c>
      <c r="M114" s="269" t="str">
        <f t="shared" si="305"/>
        <v>ns</v>
      </c>
      <c r="N114" s="269" t="str">
        <f t="shared" si="305"/>
        <v>ns</v>
      </c>
      <c r="O114" s="269" t="str">
        <f t="shared" si="305"/>
        <v>ns</v>
      </c>
      <c r="P114" s="269" t="str">
        <f t="shared" si="305"/>
        <v>ns</v>
      </c>
      <c r="Q114" s="269" t="str">
        <f t="shared" si="305"/>
        <v>ns</v>
      </c>
      <c r="R114" s="269" t="str">
        <f t="shared" si="305"/>
        <v>ns</v>
      </c>
      <c r="S114" s="269" t="str">
        <f t="shared" si="305"/>
        <v>ns</v>
      </c>
      <c r="T114" s="269" t="str">
        <f t="shared" si="305"/>
        <v>ns</v>
      </c>
      <c r="U114" s="269" t="str">
        <f t="shared" si="305"/>
        <v>ns</v>
      </c>
      <c r="V114" s="269" t="str">
        <f t="shared" si="305"/>
        <v>ns</v>
      </c>
      <c r="W114" s="269" t="str">
        <f t="shared" si="306"/>
        <v>ns</v>
      </c>
      <c r="X114" s="269" t="str">
        <f t="shared" si="306"/>
        <v>ns</v>
      </c>
      <c r="Y114" s="269" t="str">
        <f t="shared" si="306"/>
        <v>ns</v>
      </c>
      <c r="Z114" s="269" t="str">
        <f t="shared" si="306"/>
        <v>ns</v>
      </c>
      <c r="AA114" s="269" t="str">
        <f t="shared" si="306"/>
        <v>ns</v>
      </c>
      <c r="AB114" s="269" t="str">
        <f t="shared" si="306"/>
        <v>ns</v>
      </c>
      <c r="AC114" s="269" t="str">
        <f t="shared" si="306"/>
        <v>ns</v>
      </c>
      <c r="AD114" s="269" t="str">
        <f t="shared" si="306"/>
        <v>ns</v>
      </c>
      <c r="AE114" s="269" t="str">
        <f t="shared" si="306"/>
        <v>ns</v>
      </c>
      <c r="AF114" s="269" t="str">
        <f t="shared" si="306"/>
        <v>ns</v>
      </c>
      <c r="AG114" s="269" t="str">
        <f t="shared" si="307"/>
        <v>ns</v>
      </c>
      <c r="AH114" s="269" t="str">
        <f t="shared" si="307"/>
        <v>ns</v>
      </c>
      <c r="AI114" s="269" t="str">
        <f t="shared" si="307"/>
        <v>ns</v>
      </c>
      <c r="AJ114" s="269" t="str">
        <f t="shared" si="307"/>
        <v>ns</v>
      </c>
      <c r="AK114" s="269" t="str">
        <f t="shared" si="307"/>
        <v>ns</v>
      </c>
      <c r="AL114" s="269" t="str">
        <f t="shared" si="307"/>
        <v>ns</v>
      </c>
      <c r="AM114" s="269" t="str">
        <f t="shared" si="307"/>
        <v>ns</v>
      </c>
      <c r="AN114" s="269" t="str">
        <f t="shared" si="307"/>
        <v>ns</v>
      </c>
      <c r="AO114" s="269" t="str">
        <f t="shared" si="307"/>
        <v>ns</v>
      </c>
      <c r="AP114" s="269" t="str">
        <f t="shared" si="307"/>
        <v>ns</v>
      </c>
      <c r="AQ114" s="269" t="str">
        <f t="shared" si="308"/>
        <v>ns</v>
      </c>
      <c r="AR114" s="269" t="str">
        <f t="shared" si="308"/>
        <v>ns</v>
      </c>
      <c r="AS114" s="269" t="str">
        <f t="shared" si="308"/>
        <v>ns</v>
      </c>
      <c r="AT114" s="269" t="str">
        <f t="shared" si="308"/>
        <v>ns</v>
      </c>
      <c r="AU114" s="269" t="str">
        <f t="shared" si="308"/>
        <v>ns</v>
      </c>
      <c r="AV114" s="269" t="str">
        <f t="shared" si="308"/>
        <v>ns</v>
      </c>
      <c r="AW114" s="269" t="str">
        <f t="shared" si="308"/>
        <v>ns</v>
      </c>
      <c r="AX114" s="269" t="str">
        <f t="shared" si="308"/>
        <v>ns</v>
      </c>
      <c r="AY114" s="269" t="str">
        <f t="shared" si="308"/>
        <v>ns</v>
      </c>
      <c r="AZ114" s="269" t="str">
        <f t="shared" si="308"/>
        <v>ns</v>
      </c>
      <c r="BA114" s="269" t="str">
        <f t="shared" si="309"/>
        <v>ns</v>
      </c>
      <c r="BB114" s="269" t="str">
        <f t="shared" si="309"/>
        <v>ns</v>
      </c>
      <c r="BC114" s="269" t="str">
        <f t="shared" si="309"/>
        <v>ns</v>
      </c>
      <c r="BD114" s="269" t="str">
        <f t="shared" si="309"/>
        <v>ns</v>
      </c>
      <c r="BE114" s="269" t="str">
        <f t="shared" si="309"/>
        <v>ns</v>
      </c>
      <c r="BF114" s="269" t="str">
        <f t="shared" si="309"/>
        <v>ns</v>
      </c>
      <c r="BG114" s="269" t="str">
        <f t="shared" si="309"/>
        <v>ns</v>
      </c>
      <c r="BH114" s="269" t="str">
        <f t="shared" si="309"/>
        <v>ns</v>
      </c>
      <c r="BI114" s="269" t="str">
        <f t="shared" si="309"/>
        <v>ns</v>
      </c>
      <c r="BJ114" s="269" t="str">
        <f t="shared" si="309"/>
        <v>ns</v>
      </c>
      <c r="BS114" s="49"/>
      <c r="BT114" s="49"/>
      <c r="BV114" s="100">
        <v>50</v>
      </c>
      <c r="BW114" s="246">
        <f t="shared" si="300"/>
        <v>0</v>
      </c>
      <c r="BX114" s="247">
        <f t="shared" si="301"/>
        <v>0</v>
      </c>
      <c r="BY114" s="245" t="str">
        <f t="shared" si="310"/>
        <v>ns</v>
      </c>
      <c r="BZ114" s="245" t="str">
        <f t="shared" si="310"/>
        <v>ns</v>
      </c>
      <c r="CA114" s="245" t="str">
        <f t="shared" si="310"/>
        <v>ns</v>
      </c>
      <c r="CB114" s="245" t="str">
        <f t="shared" si="310"/>
        <v>ns</v>
      </c>
      <c r="CC114" s="245" t="str">
        <f t="shared" si="310"/>
        <v>ns</v>
      </c>
      <c r="CD114" s="245" t="str">
        <f t="shared" si="310"/>
        <v>ns</v>
      </c>
      <c r="CE114" s="245" t="str">
        <f t="shared" si="310"/>
        <v>ns</v>
      </c>
      <c r="CF114" s="245" t="str">
        <f t="shared" si="310"/>
        <v>ns</v>
      </c>
      <c r="CG114" s="245" t="str">
        <f t="shared" si="310"/>
        <v>ns</v>
      </c>
      <c r="CH114" s="245" t="str">
        <f t="shared" si="310"/>
        <v>ns</v>
      </c>
      <c r="CI114" s="245" t="str">
        <f t="shared" si="311"/>
        <v>ns</v>
      </c>
      <c r="CJ114" s="245" t="str">
        <f t="shared" si="311"/>
        <v>ns</v>
      </c>
      <c r="CK114" s="245" t="str">
        <f t="shared" si="311"/>
        <v>ns</v>
      </c>
      <c r="CL114" s="245" t="str">
        <f t="shared" si="311"/>
        <v>ns</v>
      </c>
      <c r="CM114" s="245" t="str">
        <f t="shared" si="311"/>
        <v>ns</v>
      </c>
      <c r="CN114" s="245" t="str">
        <f t="shared" si="311"/>
        <v>ns</v>
      </c>
      <c r="CO114" s="245" t="str">
        <f t="shared" si="311"/>
        <v>ns</v>
      </c>
      <c r="CP114" s="245" t="str">
        <f t="shared" si="311"/>
        <v>ns</v>
      </c>
      <c r="CQ114" s="245" t="str">
        <f t="shared" si="311"/>
        <v>ns</v>
      </c>
      <c r="CR114" s="245" t="str">
        <f t="shared" si="311"/>
        <v>ns</v>
      </c>
      <c r="CS114" s="245" t="str">
        <f t="shared" si="312"/>
        <v>ns</v>
      </c>
      <c r="CT114" s="245" t="str">
        <f t="shared" si="312"/>
        <v>ns</v>
      </c>
      <c r="CU114" s="245" t="str">
        <f t="shared" si="312"/>
        <v>ns</v>
      </c>
      <c r="CV114" s="245" t="str">
        <f t="shared" si="312"/>
        <v>ns</v>
      </c>
      <c r="CW114" s="245" t="str">
        <f t="shared" si="312"/>
        <v>ns</v>
      </c>
      <c r="CX114" s="245" t="str">
        <f t="shared" si="312"/>
        <v>ns</v>
      </c>
      <c r="CY114" s="245" t="str">
        <f t="shared" si="312"/>
        <v>ns</v>
      </c>
      <c r="CZ114" s="245" t="str">
        <f t="shared" si="312"/>
        <v>ns</v>
      </c>
      <c r="DA114" s="245" t="str">
        <f t="shared" si="312"/>
        <v>ns</v>
      </c>
      <c r="DB114" s="245" t="str">
        <f t="shared" si="312"/>
        <v>ns</v>
      </c>
      <c r="DC114" s="245" t="str">
        <f t="shared" si="313"/>
        <v>ns</v>
      </c>
      <c r="DD114" s="245" t="str">
        <f t="shared" si="313"/>
        <v>ns</v>
      </c>
      <c r="DE114" s="245" t="str">
        <f t="shared" si="313"/>
        <v>ns</v>
      </c>
      <c r="DF114" s="245" t="str">
        <f t="shared" si="313"/>
        <v>ns</v>
      </c>
      <c r="DG114" s="245" t="str">
        <f t="shared" si="313"/>
        <v>ns</v>
      </c>
      <c r="DH114" s="245" t="str">
        <f t="shared" si="313"/>
        <v>ns</v>
      </c>
      <c r="DI114" s="245" t="str">
        <f t="shared" si="313"/>
        <v>ns</v>
      </c>
      <c r="DJ114" s="245" t="str">
        <f t="shared" si="313"/>
        <v>ns</v>
      </c>
      <c r="DK114" s="245" t="str">
        <f t="shared" si="313"/>
        <v>ns</v>
      </c>
      <c r="DL114" s="245" t="str">
        <f t="shared" si="313"/>
        <v>ns</v>
      </c>
      <c r="DM114" s="245" t="str">
        <f t="shared" si="314"/>
        <v>ns</v>
      </c>
      <c r="DN114" s="245" t="str">
        <f t="shared" si="314"/>
        <v>ns</v>
      </c>
      <c r="DO114" s="245" t="str">
        <f t="shared" si="314"/>
        <v>ns</v>
      </c>
      <c r="DP114" s="245" t="str">
        <f t="shared" si="314"/>
        <v>ns</v>
      </c>
      <c r="DQ114" s="245" t="str">
        <f t="shared" si="314"/>
        <v>ns</v>
      </c>
      <c r="DR114" s="245" t="str">
        <f t="shared" si="314"/>
        <v>ns</v>
      </c>
      <c r="DS114" s="245" t="str">
        <f t="shared" si="314"/>
        <v>ns</v>
      </c>
      <c r="DT114" s="245" t="str">
        <f t="shared" si="314"/>
        <v>ns</v>
      </c>
      <c r="DU114" s="245" t="str">
        <f t="shared" si="314"/>
        <v>ns</v>
      </c>
      <c r="DV114" s="245" t="str">
        <f t="shared" si="314"/>
        <v>ns</v>
      </c>
      <c r="DW114" s="204"/>
      <c r="DX114" s="204"/>
      <c r="DZ114" s="229" t="s">
        <v>78</v>
      </c>
      <c r="EA114" s="232"/>
      <c r="EB114" s="232">
        <f>COUNTIFS(EB64:EB113,"&gt;1")</f>
        <v>0</v>
      </c>
      <c r="EC114" s="232">
        <f>COUNTIFS(EC64:EC113,"&gt;1")</f>
        <v>0</v>
      </c>
      <c r="ED114" s="232">
        <f>COUNTIFS(ED64:ED113,"&gt;1")</f>
        <v>0</v>
      </c>
      <c r="EE114" s="232">
        <f>COUNTIFS(EE64:EE113,"&gt;1")</f>
        <v>0</v>
      </c>
      <c r="EF114" s="236">
        <f>IF(EF64=0,0,IF(COUNTIFS(EB64:EE113,"&gt;1")&lt;&gt;EF64*EB114,0,1))</f>
        <v>0</v>
      </c>
      <c r="EG114" s="232"/>
      <c r="EH114" s="232"/>
      <c r="EI114" s="228"/>
      <c r="EJ114" s="228"/>
      <c r="EK114" s="230"/>
      <c r="EL114" s="229" t="s">
        <v>78</v>
      </c>
      <c r="EM114" s="232"/>
      <c r="EN114" s="232">
        <f>COUNTIFS(EN64:EN113,"&gt;1")</f>
        <v>0</v>
      </c>
      <c r="EO114" s="232">
        <f>COUNTIFS(EO64:EO113,"&gt;1")</f>
        <v>0</v>
      </c>
      <c r="EP114" s="232">
        <f>COUNTIFS(EP64:EP113,"&gt;1")</f>
        <v>0</v>
      </c>
      <c r="EQ114" s="232">
        <f>COUNTIFS(EQ64:EQ113,"&gt;1")</f>
        <v>0</v>
      </c>
      <c r="ER114" s="236">
        <f>IF(ER64=0,0,IF(COUNTIFS(EN64:EQ113,"&gt;1")&lt;&gt;ER64*EN114,0,1))</f>
        <v>0</v>
      </c>
      <c r="ES114" s="232"/>
      <c r="ET114" s="230"/>
      <c r="EU114" s="230"/>
      <c r="EV114" s="230"/>
      <c r="EW114" s="230"/>
      <c r="EX114" s="232"/>
      <c r="EY114" s="230"/>
      <c r="EZ114" s="230"/>
    </row>
    <row r="115" spans="1:156" ht="12.75" customHeight="1" x14ac:dyDescent="0.25">
      <c r="G115" s="49"/>
      <c r="H115" s="49"/>
      <c r="J115" s="106"/>
      <c r="K115" s="49"/>
      <c r="L115" s="2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DZ115" s="227" t="s">
        <v>37</v>
      </c>
      <c r="EA115" s="227"/>
      <c r="EB115" s="237">
        <f>IFERROR(SUMIFS(EB64:EB113,EB64:EB113,"&gt;1"),0)</f>
        <v>0</v>
      </c>
      <c r="EC115" s="237">
        <f>IFERROR(SUMIFS(EC64:EC113,EC64:EC113,"&gt;1"),0)</f>
        <v>0</v>
      </c>
      <c r="ED115" s="237">
        <f>IFERROR(SUMIFS(ED64:ED113,ED64:ED113,"&gt;1"),0)</f>
        <v>0</v>
      </c>
      <c r="EE115" s="237">
        <f>IFERROR(SUMIFS(EE64:EE113,EE64:EE113,"&gt;1"),0)</f>
        <v>0</v>
      </c>
      <c r="EF115" s="228"/>
      <c r="EG115" s="228"/>
      <c r="EH115" s="228"/>
      <c r="EI115" s="228"/>
      <c r="EJ115" s="228"/>
      <c r="EK115" s="230"/>
      <c r="EL115" s="227" t="s">
        <v>37</v>
      </c>
      <c r="EM115" s="227"/>
      <c r="EN115" s="237">
        <f>IFERROR(SUMIFS(EN64:EN113,EN64:EN113,"&gt;1"),0)</f>
        <v>0</v>
      </c>
      <c r="EO115" s="237">
        <f>IFERROR(SUMIFS(EO64:EO113,EO64:EO113,"&gt;1"),0)</f>
        <v>0</v>
      </c>
      <c r="EP115" s="237">
        <f>IFERROR(SUMIFS(EP64:EP113,EP64:EP113,"&gt;1"),0)</f>
        <v>0</v>
      </c>
      <c r="EQ115" s="237">
        <f>IFERROR(SUMIFS(EQ64:EQ113,EQ64:EQ113,"&gt;1"),0)</f>
        <v>0</v>
      </c>
      <c r="ER115" s="228"/>
      <c r="ES115" s="228"/>
      <c r="ET115" s="230"/>
      <c r="EU115" s="230"/>
      <c r="EV115" s="230"/>
      <c r="EW115" s="230"/>
      <c r="EX115" s="228"/>
      <c r="EY115" s="230"/>
      <c r="EZ115" s="230"/>
    </row>
    <row r="116" spans="1:156" ht="12.75" customHeight="1" x14ac:dyDescent="0.25">
      <c r="G116" s="49"/>
      <c r="H116" s="49"/>
      <c r="I116" s="106"/>
      <c r="J116" s="106"/>
      <c r="K116" s="106"/>
      <c r="L116" s="29"/>
      <c r="M116" s="49"/>
      <c r="N116" s="49"/>
      <c r="O116" s="49"/>
      <c r="P116" s="49"/>
      <c r="Q116" s="49"/>
      <c r="R116" s="49"/>
      <c r="S116" s="49"/>
      <c r="T116" s="49"/>
      <c r="U116" s="49"/>
      <c r="V116" s="49"/>
      <c r="W116" s="49"/>
      <c r="X116" s="49"/>
      <c r="Y116" s="49"/>
      <c r="Z116" s="49"/>
      <c r="AA116" s="49"/>
      <c r="AB116" s="49"/>
      <c r="DZ116" s="228"/>
      <c r="EA116" s="228"/>
      <c r="EB116" s="228"/>
      <c r="EC116" s="228"/>
      <c r="ED116" s="228"/>
      <c r="EE116" s="228"/>
      <c r="EF116" s="228"/>
      <c r="EG116" s="228"/>
      <c r="EH116" s="228"/>
      <c r="EI116" s="228"/>
      <c r="EJ116" s="228"/>
      <c r="EK116" s="230"/>
      <c r="EL116" s="230"/>
      <c r="EM116" s="230"/>
      <c r="EN116" s="230"/>
      <c r="EO116" s="230"/>
      <c r="EP116" s="230"/>
      <c r="EQ116" s="230"/>
      <c r="ER116" s="230"/>
      <c r="ES116" s="230"/>
      <c r="ET116" s="230"/>
      <c r="EU116" s="230"/>
      <c r="EV116" s="230"/>
      <c r="EW116" s="230"/>
      <c r="EX116" s="230"/>
      <c r="EY116" s="230"/>
      <c r="EZ116" s="230"/>
    </row>
    <row r="117" spans="1:156" ht="12.75" customHeight="1" x14ac:dyDescent="0.25">
      <c r="G117" s="49"/>
      <c r="H117" s="49"/>
      <c r="I117" s="106"/>
      <c r="J117" s="106"/>
      <c r="K117" s="106"/>
      <c r="L117" s="29"/>
      <c r="M117" s="49"/>
      <c r="N117" s="49"/>
      <c r="O117" s="49"/>
      <c r="P117" s="49"/>
      <c r="Q117" s="49"/>
      <c r="R117" s="49"/>
      <c r="S117" s="49"/>
      <c r="T117" s="49"/>
      <c r="U117" s="49"/>
      <c r="V117" s="49"/>
      <c r="W117" s="49"/>
      <c r="X117" s="49"/>
      <c r="Y117" s="49"/>
      <c r="Z117" s="49"/>
      <c r="AA117" s="49"/>
      <c r="AB117" s="49"/>
      <c r="DZ117" s="228"/>
      <c r="EA117" s="228"/>
      <c r="EB117" s="228"/>
      <c r="EC117" s="228"/>
      <c r="ED117" s="228"/>
      <c r="EE117" s="228"/>
      <c r="EF117" s="228"/>
      <c r="EG117" s="228"/>
      <c r="EH117" s="228"/>
      <c r="EI117" s="228"/>
      <c r="EJ117" s="228"/>
      <c r="EK117" s="230"/>
      <c r="EL117" s="230"/>
      <c r="EM117" s="230"/>
      <c r="EN117" s="230"/>
      <c r="EO117" s="230"/>
      <c r="EP117" s="230"/>
      <c r="EQ117" s="230"/>
      <c r="ER117" s="230"/>
      <c r="ES117" s="230"/>
      <c r="ET117" s="230"/>
      <c r="EU117" s="230"/>
      <c r="EV117" s="230"/>
      <c r="EW117" s="230"/>
      <c r="EX117" s="230"/>
      <c r="EY117" s="230"/>
      <c r="EZ117" s="230"/>
    </row>
    <row r="118" spans="1:156" ht="103.5" customHeight="1" x14ac:dyDescent="0.25">
      <c r="G118" s="49"/>
      <c r="H118" s="49"/>
      <c r="I118" s="106"/>
      <c r="J118" s="67"/>
      <c r="K118" s="67"/>
      <c r="M118" s="244" t="str">
        <f t="shared" ref="M118:AR118" si="315">IFERROR(INDEX(RTO3SF_ORD,M119,1),"sd")</f>
        <v>ACA 916</v>
      </c>
      <c r="N118" s="244" t="str">
        <f t="shared" si="315"/>
        <v>Klein Nutria</v>
      </c>
      <c r="O118" s="244" t="str">
        <f t="shared" si="315"/>
        <v>Audaz</v>
      </c>
      <c r="P118" s="244" t="str">
        <f t="shared" si="315"/>
        <v>ACA 460</v>
      </c>
      <c r="Q118" s="244" t="str">
        <f t="shared" si="315"/>
        <v>Aromo</v>
      </c>
      <c r="R118" s="244" t="str">
        <f t="shared" si="315"/>
        <v>MS INTA 817</v>
      </c>
      <c r="S118" s="244" t="str">
        <f t="shared" si="315"/>
        <v>ACA 917</v>
      </c>
      <c r="T118" s="244" t="str">
        <f t="shared" si="315"/>
        <v>Ceibo</v>
      </c>
      <c r="U118" s="244" t="str">
        <f t="shared" si="315"/>
        <v>Ginkgo</v>
      </c>
      <c r="V118" s="244" t="str">
        <f t="shared" si="315"/>
        <v>MS INTA 521</v>
      </c>
      <c r="W118" s="244" t="str">
        <f t="shared" si="315"/>
        <v>SP 12</v>
      </c>
      <c r="X118" s="244" t="str">
        <f t="shared" si="315"/>
        <v>Buck Hornero</v>
      </c>
      <c r="Y118" s="244" t="str">
        <f t="shared" si="315"/>
        <v>Tordo</v>
      </c>
      <c r="Z118" s="244" t="str">
        <f t="shared" si="315"/>
        <v>Buck Mutisia</v>
      </c>
      <c r="AA118" s="244" t="str">
        <f t="shared" si="315"/>
        <v>Exp. Arce</v>
      </c>
      <c r="AB118" s="244" t="str">
        <f t="shared" si="315"/>
        <v>Baguette 450</v>
      </c>
      <c r="AC118" s="244" t="str">
        <f t="shared" si="315"/>
        <v>Buck Fulgor</v>
      </c>
      <c r="AD118" s="244" t="str">
        <f t="shared" si="315"/>
        <v>Biointa 1006</v>
      </c>
      <c r="AE118" s="244" t="str">
        <f t="shared" si="315"/>
        <v>Buck Saeta</v>
      </c>
      <c r="AF118" s="244" t="str">
        <f t="shared" si="315"/>
        <v>LGWA 11-01</v>
      </c>
      <c r="AG118" s="244" t="str">
        <f t="shared" si="315"/>
        <v>Ñandubay</v>
      </c>
      <c r="AH118" s="244" t="str">
        <f t="shared" si="315"/>
        <v>MS INTA 415</v>
      </c>
      <c r="AI118" s="244" t="str">
        <f t="shared" si="315"/>
        <v>Biointa 1008</v>
      </c>
      <c r="AJ118" s="244" t="str">
        <f t="shared" si="315"/>
        <v>ACA 603</v>
      </c>
      <c r="AK118" s="244" t="str">
        <f t="shared" si="315"/>
        <v>ACA 921</v>
      </c>
      <c r="AL118" s="244" t="str">
        <f t="shared" si="315"/>
        <v>Alerce</v>
      </c>
      <c r="AM118" s="244" t="str">
        <f t="shared" si="315"/>
        <v>Buck Bravio</v>
      </c>
      <c r="AN118" s="244" t="str">
        <f t="shared" si="315"/>
        <v>Klein Potro</v>
      </c>
      <c r="AO118" s="244" t="str">
        <f t="shared" si="315"/>
        <v>LG Zaino</v>
      </c>
      <c r="AP118" s="244" t="str">
        <f t="shared" si="315"/>
        <v>Klein Valor</v>
      </c>
      <c r="AQ118" s="244" t="str">
        <f t="shared" si="315"/>
        <v>Buck Favorito II</v>
      </c>
      <c r="AR118" s="244" t="str">
        <f t="shared" si="315"/>
        <v>ACA 920</v>
      </c>
      <c r="AS118" s="244" t="str">
        <f t="shared" ref="AS118:BJ118" si="316">IFERROR(INDEX(RTO3SF_ORD,AS119,1),"sd")</f>
        <v>ACA 605</v>
      </c>
      <c r="AT118" s="244" t="str">
        <f t="shared" si="316"/>
        <v>Guayabo</v>
      </c>
      <c r="AU118" s="244" t="str">
        <f t="shared" si="316"/>
        <v>Klein Prometeo</v>
      </c>
      <c r="AV118" s="244">
        <f t="shared" si="316"/>
        <v>0</v>
      </c>
      <c r="AW118" s="244">
        <f t="shared" si="316"/>
        <v>0</v>
      </c>
      <c r="AX118" s="244">
        <f t="shared" si="316"/>
        <v>0</v>
      </c>
      <c r="AY118" s="244">
        <f t="shared" si="316"/>
        <v>0</v>
      </c>
      <c r="AZ118" s="244">
        <f t="shared" si="316"/>
        <v>0</v>
      </c>
      <c r="BA118" s="244">
        <f t="shared" si="316"/>
        <v>0</v>
      </c>
      <c r="BB118" s="244">
        <f t="shared" si="316"/>
        <v>0</v>
      </c>
      <c r="BC118" s="244">
        <f t="shared" si="316"/>
        <v>0</v>
      </c>
      <c r="BD118" s="244">
        <f t="shared" si="316"/>
        <v>0</v>
      </c>
      <c r="BE118" s="244">
        <f t="shared" si="316"/>
        <v>0</v>
      </c>
      <c r="BF118" s="244">
        <f t="shared" si="316"/>
        <v>0</v>
      </c>
      <c r="BG118" s="244">
        <f t="shared" si="316"/>
        <v>0</v>
      </c>
      <c r="BH118" s="244">
        <f t="shared" si="316"/>
        <v>0</v>
      </c>
      <c r="BI118" s="244">
        <f t="shared" si="316"/>
        <v>0</v>
      </c>
      <c r="BJ118" s="244">
        <f t="shared" si="316"/>
        <v>0</v>
      </c>
      <c r="BK118" s="106"/>
      <c r="BL118" s="106"/>
      <c r="BS118" s="67"/>
      <c r="BT118" s="67"/>
      <c r="BV118" s="67"/>
      <c r="BW118" s="67"/>
      <c r="BX118" s="140"/>
      <c r="BY118" s="244">
        <f t="shared" ref="BY118:DD118" si="317">IFERROR(INDEX(RTO3CF_ORD,BY119,1),"sd")</f>
        <v>0</v>
      </c>
      <c r="BZ118" s="244">
        <f t="shared" si="317"/>
        <v>0</v>
      </c>
      <c r="CA118" s="244">
        <f t="shared" si="317"/>
        <v>0</v>
      </c>
      <c r="CB118" s="244">
        <f t="shared" si="317"/>
        <v>0</v>
      </c>
      <c r="CC118" s="244">
        <f t="shared" si="317"/>
        <v>0</v>
      </c>
      <c r="CD118" s="244">
        <f t="shared" si="317"/>
        <v>0</v>
      </c>
      <c r="CE118" s="244">
        <f t="shared" si="317"/>
        <v>0</v>
      </c>
      <c r="CF118" s="244">
        <f t="shared" si="317"/>
        <v>0</v>
      </c>
      <c r="CG118" s="244">
        <f t="shared" si="317"/>
        <v>0</v>
      </c>
      <c r="CH118" s="244">
        <f t="shared" si="317"/>
        <v>0</v>
      </c>
      <c r="CI118" s="244">
        <f t="shared" si="317"/>
        <v>0</v>
      </c>
      <c r="CJ118" s="244">
        <f t="shared" si="317"/>
        <v>0</v>
      </c>
      <c r="CK118" s="244">
        <f t="shared" si="317"/>
        <v>0</v>
      </c>
      <c r="CL118" s="244">
        <f t="shared" si="317"/>
        <v>0</v>
      </c>
      <c r="CM118" s="244">
        <f t="shared" si="317"/>
        <v>0</v>
      </c>
      <c r="CN118" s="244">
        <f t="shared" si="317"/>
        <v>0</v>
      </c>
      <c r="CO118" s="244">
        <f t="shared" si="317"/>
        <v>0</v>
      </c>
      <c r="CP118" s="244">
        <f t="shared" si="317"/>
        <v>0</v>
      </c>
      <c r="CQ118" s="244">
        <f t="shared" si="317"/>
        <v>0</v>
      </c>
      <c r="CR118" s="244">
        <f t="shared" si="317"/>
        <v>0</v>
      </c>
      <c r="CS118" s="244">
        <f t="shared" si="317"/>
        <v>0</v>
      </c>
      <c r="CT118" s="244">
        <f t="shared" si="317"/>
        <v>0</v>
      </c>
      <c r="CU118" s="244">
        <f t="shared" si="317"/>
        <v>0</v>
      </c>
      <c r="CV118" s="244">
        <f t="shared" si="317"/>
        <v>0</v>
      </c>
      <c r="CW118" s="244">
        <f t="shared" si="317"/>
        <v>0</v>
      </c>
      <c r="CX118" s="244">
        <f t="shared" si="317"/>
        <v>0</v>
      </c>
      <c r="CY118" s="244">
        <f t="shared" si="317"/>
        <v>0</v>
      </c>
      <c r="CZ118" s="244">
        <f t="shared" si="317"/>
        <v>0</v>
      </c>
      <c r="DA118" s="244">
        <f t="shared" si="317"/>
        <v>0</v>
      </c>
      <c r="DB118" s="244">
        <f t="shared" si="317"/>
        <v>0</v>
      </c>
      <c r="DC118" s="244">
        <f t="shared" si="317"/>
        <v>0</v>
      </c>
      <c r="DD118" s="244">
        <f t="shared" si="317"/>
        <v>0</v>
      </c>
      <c r="DE118" s="244">
        <f t="shared" ref="DE118:DV118" si="318">IFERROR(INDEX(RTO3CF_ORD,DE119,1),"sd")</f>
        <v>0</v>
      </c>
      <c r="DF118" s="244">
        <f t="shared" si="318"/>
        <v>0</v>
      </c>
      <c r="DG118" s="244">
        <f t="shared" si="318"/>
        <v>0</v>
      </c>
      <c r="DH118" s="244">
        <f t="shared" si="318"/>
        <v>0</v>
      </c>
      <c r="DI118" s="244">
        <f t="shared" si="318"/>
        <v>0</v>
      </c>
      <c r="DJ118" s="244">
        <f t="shared" si="318"/>
        <v>0</v>
      </c>
      <c r="DK118" s="244">
        <f t="shared" si="318"/>
        <v>0</v>
      </c>
      <c r="DL118" s="244">
        <f t="shared" si="318"/>
        <v>0</v>
      </c>
      <c r="DM118" s="244">
        <f t="shared" si="318"/>
        <v>0</v>
      </c>
      <c r="DN118" s="244">
        <f t="shared" si="318"/>
        <v>0</v>
      </c>
      <c r="DO118" s="244">
        <f t="shared" si="318"/>
        <v>0</v>
      </c>
      <c r="DP118" s="244">
        <f t="shared" si="318"/>
        <v>0</v>
      </c>
      <c r="DQ118" s="244">
        <f t="shared" si="318"/>
        <v>0</v>
      </c>
      <c r="DR118" s="244">
        <f t="shared" si="318"/>
        <v>0</v>
      </c>
      <c r="DS118" s="244">
        <f t="shared" si="318"/>
        <v>0</v>
      </c>
      <c r="DT118" s="244">
        <f t="shared" si="318"/>
        <v>0</v>
      </c>
      <c r="DU118" s="244">
        <f t="shared" si="318"/>
        <v>0</v>
      </c>
      <c r="DV118" s="244">
        <f t="shared" si="318"/>
        <v>0</v>
      </c>
      <c r="DW118" s="143"/>
      <c r="DX118" s="143"/>
      <c r="DZ118" s="229" t="s">
        <v>104</v>
      </c>
      <c r="EA118" s="228" t="s">
        <v>1</v>
      </c>
      <c r="EB118" s="228">
        <v>1</v>
      </c>
      <c r="EC118" s="228">
        <v>2</v>
      </c>
      <c r="ED118" s="228">
        <v>3</v>
      </c>
      <c r="EE118" s="228">
        <v>4</v>
      </c>
      <c r="EF118" s="229" t="s">
        <v>79</v>
      </c>
      <c r="EG118" s="229" t="s">
        <v>37</v>
      </c>
      <c r="EH118" s="228"/>
      <c r="EI118" s="228" t="s">
        <v>98</v>
      </c>
      <c r="EJ118" s="228"/>
      <c r="EK118" s="230"/>
      <c r="EL118" s="229" t="s">
        <v>105</v>
      </c>
      <c r="EM118" s="228" t="s">
        <v>1</v>
      </c>
      <c r="EN118" s="228">
        <v>1</v>
      </c>
      <c r="EO118" s="228">
        <v>2</v>
      </c>
      <c r="EP118" s="228">
        <v>3</v>
      </c>
      <c r="EQ118" s="228">
        <v>4</v>
      </c>
      <c r="ER118" s="229" t="s">
        <v>79</v>
      </c>
      <c r="ES118" s="229" t="s">
        <v>37</v>
      </c>
      <c r="ET118" s="228"/>
      <c r="EU118" s="228" t="s">
        <v>98</v>
      </c>
      <c r="EV118" s="228"/>
      <c r="EW118" s="240"/>
      <c r="EX118" s="229" t="s">
        <v>37</v>
      </c>
      <c r="EY118" s="230" t="s">
        <v>110</v>
      </c>
      <c r="EZ118" s="230"/>
    </row>
    <row r="119" spans="1:156" ht="12.75" customHeight="1" x14ac:dyDescent="0.25">
      <c r="A119" s="51" t="str">
        <f>Fechas!$C$114</f>
        <v>3º ÉPOCA: CICLOS CORTOS E INTERMEDIOS SIN FUNG.</v>
      </c>
      <c r="B119" s="52"/>
      <c r="C119" s="52"/>
      <c r="D119" s="52"/>
      <c r="E119" s="52"/>
      <c r="F119" s="52"/>
      <c r="G119" s="217"/>
      <c r="H119" s="49"/>
      <c r="I119" s="106"/>
      <c r="J119" s="67"/>
      <c r="K119" s="141" t="s">
        <v>1</v>
      </c>
      <c r="L119" s="142" t="s">
        <v>43</v>
      </c>
      <c r="M119" s="206">
        <v>1</v>
      </c>
      <c r="N119" s="206">
        <f>M119+1</f>
        <v>2</v>
      </c>
      <c r="O119" s="206">
        <f t="shared" ref="O119" si="319">N119+1</f>
        <v>3</v>
      </c>
      <c r="P119" s="206">
        <f t="shared" ref="P119" si="320">O119+1</f>
        <v>4</v>
      </c>
      <c r="Q119" s="206">
        <f t="shared" ref="Q119" si="321">P119+1</f>
        <v>5</v>
      </c>
      <c r="R119" s="206">
        <f t="shared" ref="R119" si="322">Q119+1</f>
        <v>6</v>
      </c>
      <c r="S119" s="206">
        <f t="shared" ref="S119" si="323">R119+1</f>
        <v>7</v>
      </c>
      <c r="T119" s="206">
        <f t="shared" ref="T119" si="324">S119+1</f>
        <v>8</v>
      </c>
      <c r="U119" s="206">
        <f t="shared" ref="U119" si="325">T119+1</f>
        <v>9</v>
      </c>
      <c r="V119" s="206">
        <f t="shared" ref="V119" si="326">U119+1</f>
        <v>10</v>
      </c>
      <c r="W119" s="206">
        <f t="shared" ref="W119" si="327">V119+1</f>
        <v>11</v>
      </c>
      <c r="X119" s="206">
        <f t="shared" ref="X119" si="328">W119+1</f>
        <v>12</v>
      </c>
      <c r="Y119" s="206">
        <f t="shared" ref="Y119" si="329">X119+1</f>
        <v>13</v>
      </c>
      <c r="Z119" s="206">
        <f t="shared" ref="Z119" si="330">Y119+1</f>
        <v>14</v>
      </c>
      <c r="AA119" s="206">
        <f t="shared" ref="AA119" si="331">Z119+1</f>
        <v>15</v>
      </c>
      <c r="AB119" s="206">
        <f t="shared" ref="AB119" si="332">AA119+1</f>
        <v>16</v>
      </c>
      <c r="AC119" s="206">
        <f t="shared" ref="AC119" si="333">AB119+1</f>
        <v>17</v>
      </c>
      <c r="AD119" s="206">
        <f t="shared" ref="AD119" si="334">AC119+1</f>
        <v>18</v>
      </c>
      <c r="AE119" s="206">
        <f t="shared" ref="AE119" si="335">AD119+1</f>
        <v>19</v>
      </c>
      <c r="AF119" s="206">
        <f t="shared" ref="AF119" si="336">AE119+1</f>
        <v>20</v>
      </c>
      <c r="AG119" s="206">
        <f t="shared" ref="AG119" si="337">AF119+1</f>
        <v>21</v>
      </c>
      <c r="AH119" s="206">
        <f t="shared" ref="AH119" si="338">AG119+1</f>
        <v>22</v>
      </c>
      <c r="AI119" s="206">
        <f t="shared" ref="AI119" si="339">AH119+1</f>
        <v>23</v>
      </c>
      <c r="AJ119" s="206">
        <f t="shared" ref="AJ119" si="340">AI119+1</f>
        <v>24</v>
      </c>
      <c r="AK119" s="206">
        <f t="shared" ref="AK119" si="341">AJ119+1</f>
        <v>25</v>
      </c>
      <c r="AL119" s="206">
        <f t="shared" ref="AL119" si="342">AK119+1</f>
        <v>26</v>
      </c>
      <c r="AM119" s="206">
        <f t="shared" ref="AM119" si="343">AL119+1</f>
        <v>27</v>
      </c>
      <c r="AN119" s="206">
        <f t="shared" ref="AN119" si="344">AM119+1</f>
        <v>28</v>
      </c>
      <c r="AO119" s="206">
        <f t="shared" ref="AO119" si="345">AN119+1</f>
        <v>29</v>
      </c>
      <c r="AP119" s="206">
        <f t="shared" ref="AP119" si="346">AO119+1</f>
        <v>30</v>
      </c>
      <c r="AQ119" s="206">
        <f t="shared" ref="AQ119" si="347">AP119+1</f>
        <v>31</v>
      </c>
      <c r="AR119" s="206">
        <f t="shared" ref="AR119" si="348">AQ119+1</f>
        <v>32</v>
      </c>
      <c r="AS119" s="206">
        <f t="shared" ref="AS119" si="349">AR119+1</f>
        <v>33</v>
      </c>
      <c r="AT119" s="206">
        <f t="shared" ref="AT119" si="350">AS119+1</f>
        <v>34</v>
      </c>
      <c r="AU119" s="206">
        <f t="shared" ref="AU119" si="351">AT119+1</f>
        <v>35</v>
      </c>
      <c r="AV119" s="206">
        <f t="shared" ref="AV119" si="352">AU119+1</f>
        <v>36</v>
      </c>
      <c r="AW119" s="206">
        <f t="shared" ref="AW119" si="353">AV119+1</f>
        <v>37</v>
      </c>
      <c r="AX119" s="206">
        <f t="shared" ref="AX119" si="354">AW119+1</f>
        <v>38</v>
      </c>
      <c r="AY119" s="206">
        <f t="shared" ref="AY119" si="355">AX119+1</f>
        <v>39</v>
      </c>
      <c r="AZ119" s="206">
        <f t="shared" ref="AZ119" si="356">AY119+1</f>
        <v>40</v>
      </c>
      <c r="BA119" s="206">
        <f t="shared" ref="BA119" si="357">AZ119+1</f>
        <v>41</v>
      </c>
      <c r="BB119" s="206">
        <f t="shared" ref="BB119" si="358">BA119+1</f>
        <v>42</v>
      </c>
      <c r="BC119" s="206">
        <f t="shared" ref="BC119" si="359">BB119+1</f>
        <v>43</v>
      </c>
      <c r="BD119" s="206">
        <f t="shared" ref="BD119" si="360">BC119+1</f>
        <v>44</v>
      </c>
      <c r="BE119" s="206">
        <f t="shared" ref="BE119" si="361">BD119+1</f>
        <v>45</v>
      </c>
      <c r="BF119" s="206">
        <f t="shared" ref="BF119" si="362">BE119+1</f>
        <v>46</v>
      </c>
      <c r="BG119" s="206">
        <f t="shared" ref="BG119" si="363">BF119+1</f>
        <v>47</v>
      </c>
      <c r="BH119" s="206">
        <f t="shared" ref="BH119" si="364">BG119+1</f>
        <v>48</v>
      </c>
      <c r="BI119" s="206">
        <f t="shared" ref="BI119" si="365">BH119+1</f>
        <v>49</v>
      </c>
      <c r="BJ119" s="206">
        <f t="shared" ref="BJ119" si="366">BI119+1</f>
        <v>50</v>
      </c>
      <c r="BM119" s="55" t="str">
        <f>Fechas!$K$114</f>
        <v>3º ÉPOCA: CICLOS CORTOS E INTERMEDIOS CON FUNG.</v>
      </c>
      <c r="BN119" s="56"/>
      <c r="BO119" s="56"/>
      <c r="BP119" s="56"/>
      <c r="BQ119" s="56"/>
      <c r="BR119" s="56"/>
      <c r="BS119" s="172"/>
      <c r="BT119" s="49"/>
      <c r="BV119" s="67"/>
      <c r="BW119" s="141" t="s">
        <v>1</v>
      </c>
      <c r="BX119" s="142" t="s">
        <v>43</v>
      </c>
      <c r="BY119" s="206">
        <v>1</v>
      </c>
      <c r="BZ119" s="206">
        <f>BY119+1</f>
        <v>2</v>
      </c>
      <c r="CA119" s="206">
        <f t="shared" ref="CA119" si="367">BZ119+1</f>
        <v>3</v>
      </c>
      <c r="CB119" s="206">
        <f t="shared" ref="CB119" si="368">CA119+1</f>
        <v>4</v>
      </c>
      <c r="CC119" s="206">
        <f t="shared" ref="CC119" si="369">CB119+1</f>
        <v>5</v>
      </c>
      <c r="CD119" s="206">
        <f t="shared" ref="CD119" si="370">CC119+1</f>
        <v>6</v>
      </c>
      <c r="CE119" s="206">
        <f t="shared" ref="CE119" si="371">CD119+1</f>
        <v>7</v>
      </c>
      <c r="CF119" s="206">
        <f t="shared" ref="CF119" si="372">CE119+1</f>
        <v>8</v>
      </c>
      <c r="CG119" s="206">
        <f t="shared" ref="CG119" si="373">CF119+1</f>
        <v>9</v>
      </c>
      <c r="CH119" s="206">
        <f t="shared" ref="CH119" si="374">CG119+1</f>
        <v>10</v>
      </c>
      <c r="CI119" s="206">
        <f t="shared" ref="CI119" si="375">CH119+1</f>
        <v>11</v>
      </c>
      <c r="CJ119" s="206">
        <f t="shared" ref="CJ119" si="376">CI119+1</f>
        <v>12</v>
      </c>
      <c r="CK119" s="206">
        <f t="shared" ref="CK119" si="377">CJ119+1</f>
        <v>13</v>
      </c>
      <c r="CL119" s="206">
        <f t="shared" ref="CL119" si="378">CK119+1</f>
        <v>14</v>
      </c>
      <c r="CM119" s="206">
        <f t="shared" ref="CM119" si="379">CL119+1</f>
        <v>15</v>
      </c>
      <c r="CN119" s="206">
        <f t="shared" ref="CN119" si="380">CM119+1</f>
        <v>16</v>
      </c>
      <c r="CO119" s="206">
        <f t="shared" ref="CO119" si="381">CN119+1</f>
        <v>17</v>
      </c>
      <c r="CP119" s="206">
        <f t="shared" ref="CP119" si="382">CO119+1</f>
        <v>18</v>
      </c>
      <c r="CQ119" s="206">
        <f t="shared" ref="CQ119" si="383">CP119+1</f>
        <v>19</v>
      </c>
      <c r="CR119" s="206">
        <f t="shared" ref="CR119" si="384">CQ119+1</f>
        <v>20</v>
      </c>
      <c r="CS119" s="206">
        <f t="shared" ref="CS119" si="385">CR119+1</f>
        <v>21</v>
      </c>
      <c r="CT119" s="206">
        <f t="shared" ref="CT119" si="386">CS119+1</f>
        <v>22</v>
      </c>
      <c r="CU119" s="206">
        <f t="shared" ref="CU119" si="387">CT119+1</f>
        <v>23</v>
      </c>
      <c r="CV119" s="206">
        <f t="shared" ref="CV119" si="388">CU119+1</f>
        <v>24</v>
      </c>
      <c r="CW119" s="206">
        <f t="shared" ref="CW119" si="389">CV119+1</f>
        <v>25</v>
      </c>
      <c r="CX119" s="206">
        <f t="shared" ref="CX119" si="390">CW119+1</f>
        <v>26</v>
      </c>
      <c r="CY119" s="206">
        <f t="shared" ref="CY119" si="391">CX119+1</f>
        <v>27</v>
      </c>
      <c r="CZ119" s="206">
        <f t="shared" ref="CZ119" si="392">CY119+1</f>
        <v>28</v>
      </c>
      <c r="DA119" s="206">
        <f t="shared" ref="DA119" si="393">CZ119+1</f>
        <v>29</v>
      </c>
      <c r="DB119" s="206">
        <f t="shared" ref="DB119" si="394">DA119+1</f>
        <v>30</v>
      </c>
      <c r="DC119" s="206">
        <f t="shared" ref="DC119" si="395">DB119+1</f>
        <v>31</v>
      </c>
      <c r="DD119" s="206">
        <f t="shared" ref="DD119" si="396">DC119+1</f>
        <v>32</v>
      </c>
      <c r="DE119" s="206">
        <f t="shared" ref="DE119" si="397">DD119+1</f>
        <v>33</v>
      </c>
      <c r="DF119" s="206">
        <f t="shared" ref="DF119" si="398">DE119+1</f>
        <v>34</v>
      </c>
      <c r="DG119" s="206">
        <f t="shared" ref="DG119" si="399">DF119+1</f>
        <v>35</v>
      </c>
      <c r="DH119" s="206">
        <f t="shared" ref="DH119" si="400">DG119+1</f>
        <v>36</v>
      </c>
      <c r="DI119" s="206">
        <f t="shared" ref="DI119" si="401">DH119+1</f>
        <v>37</v>
      </c>
      <c r="DJ119" s="206">
        <f t="shared" ref="DJ119" si="402">DI119+1</f>
        <v>38</v>
      </c>
      <c r="DK119" s="206">
        <f t="shared" ref="DK119" si="403">DJ119+1</f>
        <v>39</v>
      </c>
      <c r="DL119" s="206">
        <f t="shared" ref="DL119" si="404">DK119+1</f>
        <v>40</v>
      </c>
      <c r="DM119" s="206">
        <f t="shared" ref="DM119" si="405">DL119+1</f>
        <v>41</v>
      </c>
      <c r="DN119" s="206">
        <f t="shared" ref="DN119" si="406">DM119+1</f>
        <v>42</v>
      </c>
      <c r="DO119" s="206">
        <f t="shared" ref="DO119" si="407">DN119+1</f>
        <v>43</v>
      </c>
      <c r="DP119" s="206">
        <f t="shared" ref="DP119" si="408">DO119+1</f>
        <v>44</v>
      </c>
      <c r="DQ119" s="206">
        <f t="shared" ref="DQ119" si="409">DP119+1</f>
        <v>45</v>
      </c>
      <c r="DR119" s="206">
        <f t="shared" ref="DR119" si="410">DQ119+1</f>
        <v>46</v>
      </c>
      <c r="DS119" s="206">
        <f t="shared" ref="DS119" si="411">DR119+1</f>
        <v>47</v>
      </c>
      <c r="DT119" s="206">
        <f t="shared" ref="DT119" si="412">DS119+1</f>
        <v>48</v>
      </c>
      <c r="DU119" s="206">
        <f t="shared" ref="DU119" si="413">DT119+1</f>
        <v>49</v>
      </c>
      <c r="DV119" s="206">
        <f t="shared" ref="DV119" si="414">DU119+1</f>
        <v>50</v>
      </c>
      <c r="DW119" s="49"/>
      <c r="DX119" s="49"/>
      <c r="DZ119" s="228">
        <v>1</v>
      </c>
      <c r="EA119" s="231" t="str">
        <f t="shared" ref="EA119:EA150" si="415">IFERROR(INDEX(RTO3CV,$DZ119,1),0)</f>
        <v>Buck Saeta</v>
      </c>
      <c r="EB119" s="232">
        <f t="shared" ref="EB119:EE138" si="416">IFERROR(INDEX(RTO3SF,$DZ119,EB$7),0)</f>
        <v>3108.8888888888887</v>
      </c>
      <c r="EC119" s="232">
        <f t="shared" si="416"/>
        <v>2353.3333333333335</v>
      </c>
      <c r="ED119" s="232">
        <f t="shared" si="416"/>
        <v>3204.4444444444443</v>
      </c>
      <c r="EE119" s="232">
        <f t="shared" si="416"/>
        <v>0</v>
      </c>
      <c r="EF119" s="232">
        <f t="shared" ref="EF119:EF150" si="417">COUNTIFS(EB119:EE119,"&gt;1")</f>
        <v>3</v>
      </c>
      <c r="EG119" s="232">
        <f t="shared" ref="EG119:EG150" si="418">IFERROR(SUMIFS(EB119:EE119,EB119:EE119,"&gt;1"),0)</f>
        <v>8666.6666666666679</v>
      </c>
      <c r="EH119" s="228"/>
      <c r="EI119" s="228" t="s">
        <v>80</v>
      </c>
      <c r="EJ119" s="232">
        <f>EB169*EF169</f>
        <v>35</v>
      </c>
      <c r="EK119" s="230"/>
      <c r="EL119" s="228">
        <v>1</v>
      </c>
      <c r="EM119" s="231" t="str">
        <f t="shared" ref="EM119:EM150" si="419">IFERROR(INDEX(RTO3CV,$EL119,1),0)</f>
        <v>Buck Saeta</v>
      </c>
      <c r="EN119" s="232">
        <f>IFERROR(INDEX(RTO3CF,$EL119,'ANVA-MDS'!EB$7),0)</f>
        <v>0</v>
      </c>
      <c r="EO119" s="232">
        <f>IFERROR(INDEX(RTO3CF,$EL119,'ANVA-MDS'!EC$7),0)</f>
        <v>0</v>
      </c>
      <c r="EP119" s="232">
        <f>IFERROR(INDEX(RTO3CF,$EL119,'ANVA-MDS'!ED$7),0)</f>
        <v>0</v>
      </c>
      <c r="EQ119" s="232">
        <f>IFERROR(INDEX(RTO3CF,$EL119,'ANVA-MDS'!EE$7),0)</f>
        <v>0</v>
      </c>
      <c r="ER119" s="232">
        <f t="shared" ref="ER119:ER150" si="420">COUNTIFS(EN119:EQ119,"&gt;1")</f>
        <v>0</v>
      </c>
      <c r="ES119" s="232">
        <f t="shared" ref="ES119:ES150" si="421">IFERROR(SUMIFS(EN119:EQ119,EN119:EQ119,"&gt;1"),0)</f>
        <v>0</v>
      </c>
      <c r="ET119" s="228"/>
      <c r="EU119" s="228" t="s">
        <v>80</v>
      </c>
      <c r="EV119" s="237">
        <f>EN169*ER169</f>
        <v>0</v>
      </c>
      <c r="EW119" s="230"/>
      <c r="EX119" s="232">
        <f t="shared" ref="EX119:EX150" si="422">EG119+ES119</f>
        <v>8666.6666666666679</v>
      </c>
      <c r="EY119" s="228" t="s">
        <v>80</v>
      </c>
      <c r="EZ119" s="266">
        <f>EV119</f>
        <v>0</v>
      </c>
    </row>
    <row r="120" spans="1:156" ht="12.75" customHeight="1" x14ac:dyDescent="0.25">
      <c r="I120" s="106"/>
      <c r="J120" s="100">
        <v>1</v>
      </c>
      <c r="K120" s="246" t="str">
        <f t="shared" ref="K120:K151" si="423">IFERROR(INDEX(RTO3SF_ORD,J120,1),"sd")</f>
        <v>ACA 916</v>
      </c>
      <c r="L120" s="247">
        <f t="shared" ref="L120:L151" si="424">IFERROR(INDEX(RTO3SF_ORD,J120,2),"sd")</f>
        <v>4404</v>
      </c>
      <c r="M120" s="269" t="str">
        <f t="shared" ref="M120:V129" si="425">IF(M$8&gt;$J120,"",IF($F$124&gt;$G$124,"ns",IF(ABS($L120-INDEX(RTO3SF_ORD,M$8,2))&gt;$B$139,"s","ns")))</f>
        <v>ns</v>
      </c>
      <c r="N120" s="269" t="str">
        <f t="shared" si="425"/>
        <v/>
      </c>
      <c r="O120" s="269" t="str">
        <f t="shared" si="425"/>
        <v/>
      </c>
      <c r="P120" s="269" t="str">
        <f t="shared" si="425"/>
        <v/>
      </c>
      <c r="Q120" s="269" t="str">
        <f t="shared" si="425"/>
        <v/>
      </c>
      <c r="R120" s="269" t="str">
        <f t="shared" si="425"/>
        <v/>
      </c>
      <c r="S120" s="269" t="str">
        <f t="shared" si="425"/>
        <v/>
      </c>
      <c r="T120" s="269" t="str">
        <f t="shared" si="425"/>
        <v/>
      </c>
      <c r="U120" s="269" t="str">
        <f t="shared" si="425"/>
        <v/>
      </c>
      <c r="V120" s="269" t="str">
        <f t="shared" si="425"/>
        <v/>
      </c>
      <c r="W120" s="269" t="str">
        <f t="shared" ref="W120:AF129" si="426">IF(W$8&gt;$J120,"",IF($F$124&gt;$G$124,"ns",IF(ABS($L120-INDEX(RTO3SF_ORD,W$8,2))&gt;$B$139,"s","ns")))</f>
        <v/>
      </c>
      <c r="X120" s="269" t="str">
        <f t="shared" si="426"/>
        <v/>
      </c>
      <c r="Y120" s="269" t="str">
        <f t="shared" si="426"/>
        <v/>
      </c>
      <c r="Z120" s="269" t="str">
        <f t="shared" si="426"/>
        <v/>
      </c>
      <c r="AA120" s="269" t="str">
        <f t="shared" si="426"/>
        <v/>
      </c>
      <c r="AB120" s="269" t="str">
        <f t="shared" si="426"/>
        <v/>
      </c>
      <c r="AC120" s="269" t="str">
        <f t="shared" si="426"/>
        <v/>
      </c>
      <c r="AD120" s="269" t="str">
        <f t="shared" si="426"/>
        <v/>
      </c>
      <c r="AE120" s="269" t="str">
        <f t="shared" si="426"/>
        <v/>
      </c>
      <c r="AF120" s="269" t="str">
        <f t="shared" si="426"/>
        <v/>
      </c>
      <c r="AG120" s="269" t="str">
        <f t="shared" ref="AG120:AP129" si="427">IF(AG$8&gt;$J120,"",IF($F$124&gt;$G$124,"ns",IF(ABS($L120-INDEX(RTO3SF_ORD,AG$8,2))&gt;$B$139,"s","ns")))</f>
        <v/>
      </c>
      <c r="AH120" s="269" t="str">
        <f t="shared" si="427"/>
        <v/>
      </c>
      <c r="AI120" s="269" t="str">
        <f t="shared" si="427"/>
        <v/>
      </c>
      <c r="AJ120" s="269" t="str">
        <f t="shared" si="427"/>
        <v/>
      </c>
      <c r="AK120" s="269" t="str">
        <f t="shared" si="427"/>
        <v/>
      </c>
      <c r="AL120" s="269" t="str">
        <f t="shared" si="427"/>
        <v/>
      </c>
      <c r="AM120" s="269" t="str">
        <f t="shared" si="427"/>
        <v/>
      </c>
      <c r="AN120" s="269" t="str">
        <f t="shared" si="427"/>
        <v/>
      </c>
      <c r="AO120" s="269" t="str">
        <f t="shared" si="427"/>
        <v/>
      </c>
      <c r="AP120" s="269" t="str">
        <f t="shared" si="427"/>
        <v/>
      </c>
      <c r="AQ120" s="269" t="str">
        <f t="shared" ref="AQ120:AZ129" si="428">IF(AQ$8&gt;$J120,"",IF($F$124&gt;$G$124,"ns",IF(ABS($L120-INDEX(RTO3SF_ORD,AQ$8,2))&gt;$B$139,"s","ns")))</f>
        <v/>
      </c>
      <c r="AR120" s="269" t="str">
        <f t="shared" si="428"/>
        <v/>
      </c>
      <c r="AS120" s="269" t="str">
        <f t="shared" si="428"/>
        <v/>
      </c>
      <c r="AT120" s="269" t="str">
        <f t="shared" si="428"/>
        <v/>
      </c>
      <c r="AU120" s="269" t="str">
        <f t="shared" si="428"/>
        <v/>
      </c>
      <c r="AV120" s="269" t="str">
        <f t="shared" si="428"/>
        <v/>
      </c>
      <c r="AW120" s="269" t="str">
        <f t="shared" si="428"/>
        <v/>
      </c>
      <c r="AX120" s="269" t="str">
        <f t="shared" si="428"/>
        <v/>
      </c>
      <c r="AY120" s="269" t="str">
        <f t="shared" si="428"/>
        <v/>
      </c>
      <c r="AZ120" s="269" t="str">
        <f t="shared" si="428"/>
        <v/>
      </c>
      <c r="BA120" s="269" t="str">
        <f t="shared" ref="BA120:BJ129" si="429">IF(BA$8&gt;$J120,"",IF($F$124&gt;$G$124,"ns",IF(ABS($L120-INDEX(RTO3SF_ORD,BA$8,2))&gt;$B$139,"s","ns")))</f>
        <v/>
      </c>
      <c r="BB120" s="269" t="str">
        <f t="shared" si="429"/>
        <v/>
      </c>
      <c r="BC120" s="269" t="str">
        <f t="shared" si="429"/>
        <v/>
      </c>
      <c r="BD120" s="269" t="str">
        <f t="shared" si="429"/>
        <v/>
      </c>
      <c r="BE120" s="269" t="str">
        <f t="shared" si="429"/>
        <v/>
      </c>
      <c r="BF120" s="269" t="str">
        <f t="shared" si="429"/>
        <v/>
      </c>
      <c r="BG120" s="269" t="str">
        <f t="shared" si="429"/>
        <v/>
      </c>
      <c r="BH120" s="269" t="str">
        <f t="shared" si="429"/>
        <v/>
      </c>
      <c r="BI120" s="269" t="str">
        <f t="shared" si="429"/>
        <v/>
      </c>
      <c r="BJ120" s="269" t="str">
        <f t="shared" si="429"/>
        <v/>
      </c>
      <c r="BS120" s="67"/>
      <c r="BT120" s="67"/>
      <c r="BV120" s="100">
        <v>1</v>
      </c>
      <c r="BW120" s="246">
        <f t="shared" ref="BW120:BW151" si="430">IFERROR(INDEX(RTO3CF_ORD,BV120,1),"sd")</f>
        <v>0</v>
      </c>
      <c r="BX120" s="247">
        <f t="shared" ref="BX120:BX151" si="431">IFERROR(INDEX(RTO3CF_ORD,BV120,2),"sd")</f>
        <v>4.9000000000000009E-4</v>
      </c>
      <c r="BY120" s="245" t="str">
        <f t="shared" ref="BY120:CH129" si="432">IF(BY$8&gt;$BV120,"",IF($BR$124&gt;$BS$124,"ns",IF(ABS($BX120-INDEX(RTO3CF_ORD,BY$8,2))&gt;$BN$139,"s","ns")))</f>
        <v>ns</v>
      </c>
      <c r="BZ120" s="245" t="str">
        <f t="shared" si="432"/>
        <v/>
      </c>
      <c r="CA120" s="245" t="str">
        <f t="shared" si="432"/>
        <v/>
      </c>
      <c r="CB120" s="245" t="str">
        <f t="shared" si="432"/>
        <v/>
      </c>
      <c r="CC120" s="245" t="str">
        <f t="shared" si="432"/>
        <v/>
      </c>
      <c r="CD120" s="245" t="str">
        <f t="shared" si="432"/>
        <v/>
      </c>
      <c r="CE120" s="245" t="str">
        <f t="shared" si="432"/>
        <v/>
      </c>
      <c r="CF120" s="245" t="str">
        <f t="shared" si="432"/>
        <v/>
      </c>
      <c r="CG120" s="245" t="str">
        <f t="shared" si="432"/>
        <v/>
      </c>
      <c r="CH120" s="245" t="str">
        <f t="shared" si="432"/>
        <v/>
      </c>
      <c r="CI120" s="245" t="str">
        <f t="shared" ref="CI120:CR129" si="433">IF(CI$8&gt;$BV120,"",IF($BR$124&gt;$BS$124,"ns",IF(ABS($BX120-INDEX(RTO3CF_ORD,CI$8,2))&gt;$BN$139,"s","ns")))</f>
        <v/>
      </c>
      <c r="CJ120" s="245" t="str">
        <f t="shared" si="433"/>
        <v/>
      </c>
      <c r="CK120" s="245" t="str">
        <f t="shared" si="433"/>
        <v/>
      </c>
      <c r="CL120" s="245" t="str">
        <f t="shared" si="433"/>
        <v/>
      </c>
      <c r="CM120" s="245" t="str">
        <f t="shared" si="433"/>
        <v/>
      </c>
      <c r="CN120" s="245" t="str">
        <f t="shared" si="433"/>
        <v/>
      </c>
      <c r="CO120" s="245" t="str">
        <f t="shared" si="433"/>
        <v/>
      </c>
      <c r="CP120" s="245" t="str">
        <f t="shared" si="433"/>
        <v/>
      </c>
      <c r="CQ120" s="245" t="str">
        <f t="shared" si="433"/>
        <v/>
      </c>
      <c r="CR120" s="245" t="str">
        <f t="shared" si="433"/>
        <v/>
      </c>
      <c r="CS120" s="245" t="str">
        <f t="shared" ref="CS120:DB129" si="434">IF(CS$8&gt;$BV120,"",IF($BR$124&gt;$BS$124,"ns",IF(ABS($BX120-INDEX(RTO3CF_ORD,CS$8,2))&gt;$BN$139,"s","ns")))</f>
        <v/>
      </c>
      <c r="CT120" s="245" t="str">
        <f t="shared" si="434"/>
        <v/>
      </c>
      <c r="CU120" s="245" t="str">
        <f t="shared" si="434"/>
        <v/>
      </c>
      <c r="CV120" s="245" t="str">
        <f t="shared" si="434"/>
        <v/>
      </c>
      <c r="CW120" s="245" t="str">
        <f t="shared" si="434"/>
        <v/>
      </c>
      <c r="CX120" s="245" t="str">
        <f t="shared" si="434"/>
        <v/>
      </c>
      <c r="CY120" s="245" t="str">
        <f t="shared" si="434"/>
        <v/>
      </c>
      <c r="CZ120" s="245" t="str">
        <f t="shared" si="434"/>
        <v/>
      </c>
      <c r="DA120" s="245" t="str">
        <f t="shared" si="434"/>
        <v/>
      </c>
      <c r="DB120" s="245" t="str">
        <f t="shared" si="434"/>
        <v/>
      </c>
      <c r="DC120" s="245" t="str">
        <f t="shared" ref="DC120:DL129" si="435">IF(DC$8&gt;$BV120,"",IF($BR$124&gt;$BS$124,"ns",IF(ABS($BX120-INDEX(RTO3CF_ORD,DC$8,2))&gt;$BN$139,"s","ns")))</f>
        <v/>
      </c>
      <c r="DD120" s="245" t="str">
        <f t="shared" si="435"/>
        <v/>
      </c>
      <c r="DE120" s="245" t="str">
        <f t="shared" si="435"/>
        <v/>
      </c>
      <c r="DF120" s="245" t="str">
        <f t="shared" si="435"/>
        <v/>
      </c>
      <c r="DG120" s="245" t="str">
        <f t="shared" si="435"/>
        <v/>
      </c>
      <c r="DH120" s="245" t="str">
        <f t="shared" si="435"/>
        <v/>
      </c>
      <c r="DI120" s="245" t="str">
        <f t="shared" si="435"/>
        <v/>
      </c>
      <c r="DJ120" s="245" t="str">
        <f t="shared" si="435"/>
        <v/>
      </c>
      <c r="DK120" s="245" t="str">
        <f t="shared" si="435"/>
        <v/>
      </c>
      <c r="DL120" s="245" t="str">
        <f t="shared" si="435"/>
        <v/>
      </c>
      <c r="DM120" s="245" t="str">
        <f t="shared" ref="DM120:DV129" si="436">IF(DM$8&gt;$BV120,"",IF($BR$124&gt;$BS$124,"ns",IF(ABS($BX120-INDEX(RTO3CF_ORD,DM$8,2))&gt;$BN$139,"s","ns")))</f>
        <v/>
      </c>
      <c r="DN120" s="245" t="str">
        <f t="shared" si="436"/>
        <v/>
      </c>
      <c r="DO120" s="245" t="str">
        <f t="shared" si="436"/>
        <v/>
      </c>
      <c r="DP120" s="245" t="str">
        <f t="shared" si="436"/>
        <v/>
      </c>
      <c r="DQ120" s="245" t="str">
        <f t="shared" si="436"/>
        <v/>
      </c>
      <c r="DR120" s="245" t="str">
        <f t="shared" si="436"/>
        <v/>
      </c>
      <c r="DS120" s="245" t="str">
        <f t="shared" si="436"/>
        <v/>
      </c>
      <c r="DT120" s="245" t="str">
        <f t="shared" si="436"/>
        <v/>
      </c>
      <c r="DU120" s="245" t="str">
        <f t="shared" si="436"/>
        <v/>
      </c>
      <c r="DV120" s="245" t="str">
        <f t="shared" si="436"/>
        <v/>
      </c>
      <c r="DW120" s="204"/>
      <c r="DX120" s="204"/>
      <c r="DZ120" s="228">
        <f t="shared" ref="DZ120:DZ151" si="437">DZ119+1</f>
        <v>2</v>
      </c>
      <c r="EA120" s="231" t="str">
        <f t="shared" si="415"/>
        <v>Buck Favorito II</v>
      </c>
      <c r="EB120" s="232">
        <f t="shared" si="416"/>
        <v>1688.8888888888889</v>
      </c>
      <c r="EC120" s="232">
        <f t="shared" si="416"/>
        <v>2340</v>
      </c>
      <c r="ED120" s="232">
        <f t="shared" si="416"/>
        <v>2566.6666666666665</v>
      </c>
      <c r="EE120" s="232">
        <f t="shared" si="416"/>
        <v>0</v>
      </c>
      <c r="EF120" s="232">
        <f t="shared" si="417"/>
        <v>3</v>
      </c>
      <c r="EG120" s="232">
        <f t="shared" si="418"/>
        <v>6595.5555555555547</v>
      </c>
      <c r="EH120" s="228"/>
      <c r="EI120" s="228" t="s">
        <v>81</v>
      </c>
      <c r="EJ120" s="232">
        <f>EF119*EF169</f>
        <v>3</v>
      </c>
      <c r="EK120" s="230"/>
      <c r="EL120" s="228">
        <f t="shared" ref="EL120:EL151" si="438">EL119+1</f>
        <v>2</v>
      </c>
      <c r="EM120" s="231" t="str">
        <f t="shared" si="419"/>
        <v>Buck Favorito II</v>
      </c>
      <c r="EN120" s="232">
        <f>IFERROR(INDEX(RTO3CF,$EL120,'ANVA-MDS'!EB$7),0)</f>
        <v>0</v>
      </c>
      <c r="EO120" s="232">
        <f>IFERROR(INDEX(RTO3CF,$EL120,'ANVA-MDS'!EC$7),0)</f>
        <v>0</v>
      </c>
      <c r="EP120" s="232">
        <f>IFERROR(INDEX(RTO3CF,$EL120,'ANVA-MDS'!ED$7),0)</f>
        <v>0</v>
      </c>
      <c r="EQ120" s="232">
        <f>IFERROR(INDEX(RTO3CF,$EL120,'ANVA-MDS'!EE$7),0)</f>
        <v>0</v>
      </c>
      <c r="ER120" s="232">
        <f t="shared" si="420"/>
        <v>0</v>
      </c>
      <c r="ES120" s="232">
        <f t="shared" si="421"/>
        <v>0</v>
      </c>
      <c r="ET120" s="228"/>
      <c r="EU120" s="228" t="s">
        <v>81</v>
      </c>
      <c r="EV120" s="237">
        <f>ER119*ER169</f>
        <v>0</v>
      </c>
      <c r="EW120" s="230"/>
      <c r="EX120" s="232">
        <f t="shared" si="422"/>
        <v>6595.5555555555547</v>
      </c>
      <c r="EY120" s="228" t="s">
        <v>81</v>
      </c>
      <c r="EZ120" s="266">
        <f>EV120</f>
        <v>0</v>
      </c>
    </row>
    <row r="121" spans="1:156" ht="12.75" customHeight="1" x14ac:dyDescent="0.25">
      <c r="A121" s="69" t="s">
        <v>33</v>
      </c>
      <c r="B121" s="219" t="str">
        <f>IF(EF169&lt;&gt;1,"Error en los datos SIN FUNGICIDA !!!","")</f>
        <v/>
      </c>
      <c r="I121" s="106"/>
      <c r="J121" s="100">
        <v>2</v>
      </c>
      <c r="K121" s="246" t="str">
        <f t="shared" si="423"/>
        <v>Klein Nutria</v>
      </c>
      <c r="L121" s="247">
        <f t="shared" si="424"/>
        <v>4278</v>
      </c>
      <c r="M121" s="269" t="str">
        <f t="shared" si="425"/>
        <v>ns</v>
      </c>
      <c r="N121" s="269" t="str">
        <f t="shared" si="425"/>
        <v>ns</v>
      </c>
      <c r="O121" s="269" t="str">
        <f t="shared" si="425"/>
        <v/>
      </c>
      <c r="P121" s="269" t="str">
        <f t="shared" si="425"/>
        <v/>
      </c>
      <c r="Q121" s="269" t="str">
        <f t="shared" si="425"/>
        <v/>
      </c>
      <c r="R121" s="269" t="str">
        <f t="shared" si="425"/>
        <v/>
      </c>
      <c r="S121" s="269" t="str">
        <f t="shared" si="425"/>
        <v/>
      </c>
      <c r="T121" s="269" t="str">
        <f t="shared" si="425"/>
        <v/>
      </c>
      <c r="U121" s="269" t="str">
        <f t="shared" si="425"/>
        <v/>
      </c>
      <c r="V121" s="269" t="str">
        <f t="shared" si="425"/>
        <v/>
      </c>
      <c r="W121" s="269" t="str">
        <f t="shared" si="426"/>
        <v/>
      </c>
      <c r="X121" s="269" t="str">
        <f t="shared" si="426"/>
        <v/>
      </c>
      <c r="Y121" s="269" t="str">
        <f t="shared" si="426"/>
        <v/>
      </c>
      <c r="Z121" s="269" t="str">
        <f t="shared" si="426"/>
        <v/>
      </c>
      <c r="AA121" s="269" t="str">
        <f t="shared" si="426"/>
        <v/>
      </c>
      <c r="AB121" s="269" t="str">
        <f t="shared" si="426"/>
        <v/>
      </c>
      <c r="AC121" s="269" t="str">
        <f t="shared" si="426"/>
        <v/>
      </c>
      <c r="AD121" s="269" t="str">
        <f t="shared" si="426"/>
        <v/>
      </c>
      <c r="AE121" s="269" t="str">
        <f t="shared" si="426"/>
        <v/>
      </c>
      <c r="AF121" s="269" t="str">
        <f t="shared" si="426"/>
        <v/>
      </c>
      <c r="AG121" s="269" t="str">
        <f t="shared" si="427"/>
        <v/>
      </c>
      <c r="AH121" s="269" t="str">
        <f t="shared" si="427"/>
        <v/>
      </c>
      <c r="AI121" s="269" t="str">
        <f t="shared" si="427"/>
        <v/>
      </c>
      <c r="AJ121" s="269" t="str">
        <f t="shared" si="427"/>
        <v/>
      </c>
      <c r="AK121" s="269" t="str">
        <f t="shared" si="427"/>
        <v/>
      </c>
      <c r="AL121" s="269" t="str">
        <f t="shared" si="427"/>
        <v/>
      </c>
      <c r="AM121" s="269" t="str">
        <f t="shared" si="427"/>
        <v/>
      </c>
      <c r="AN121" s="269" t="str">
        <f t="shared" si="427"/>
        <v/>
      </c>
      <c r="AO121" s="269" t="str">
        <f t="shared" si="427"/>
        <v/>
      </c>
      <c r="AP121" s="269" t="str">
        <f t="shared" si="427"/>
        <v/>
      </c>
      <c r="AQ121" s="269" t="str">
        <f t="shared" si="428"/>
        <v/>
      </c>
      <c r="AR121" s="269" t="str">
        <f t="shared" si="428"/>
        <v/>
      </c>
      <c r="AS121" s="269" t="str">
        <f t="shared" si="428"/>
        <v/>
      </c>
      <c r="AT121" s="269" t="str">
        <f t="shared" si="428"/>
        <v/>
      </c>
      <c r="AU121" s="269" t="str">
        <f t="shared" si="428"/>
        <v/>
      </c>
      <c r="AV121" s="269" t="str">
        <f t="shared" si="428"/>
        <v/>
      </c>
      <c r="AW121" s="269" t="str">
        <f t="shared" si="428"/>
        <v/>
      </c>
      <c r="AX121" s="269" t="str">
        <f t="shared" si="428"/>
        <v/>
      </c>
      <c r="AY121" s="269" t="str">
        <f t="shared" si="428"/>
        <v/>
      </c>
      <c r="AZ121" s="269" t="str">
        <f t="shared" si="428"/>
        <v/>
      </c>
      <c r="BA121" s="269" t="str">
        <f t="shared" si="429"/>
        <v/>
      </c>
      <c r="BB121" s="269" t="str">
        <f t="shared" si="429"/>
        <v/>
      </c>
      <c r="BC121" s="269" t="str">
        <f t="shared" si="429"/>
        <v/>
      </c>
      <c r="BD121" s="269" t="str">
        <f t="shared" si="429"/>
        <v/>
      </c>
      <c r="BE121" s="269" t="str">
        <f t="shared" si="429"/>
        <v/>
      </c>
      <c r="BF121" s="269" t="str">
        <f t="shared" si="429"/>
        <v/>
      </c>
      <c r="BG121" s="269" t="str">
        <f t="shared" si="429"/>
        <v/>
      </c>
      <c r="BH121" s="269" t="str">
        <f t="shared" si="429"/>
        <v/>
      </c>
      <c r="BI121" s="269" t="str">
        <f t="shared" si="429"/>
        <v/>
      </c>
      <c r="BJ121" s="269" t="str">
        <f t="shared" si="429"/>
        <v/>
      </c>
      <c r="BM121" s="69" t="s">
        <v>33</v>
      </c>
      <c r="BN121" s="219" t="str">
        <f>IF(ER169&lt;&gt;1,"Error en los datos CON FUNGICIDA !!!","")</f>
        <v>Error en los datos CON FUNGICIDA !!!</v>
      </c>
      <c r="BS121" s="67"/>
      <c r="BT121" s="67"/>
      <c r="BV121" s="100">
        <v>2</v>
      </c>
      <c r="BW121" s="246">
        <f t="shared" si="430"/>
        <v>0</v>
      </c>
      <c r="BX121" s="247">
        <f t="shared" si="431"/>
        <v>4.8000000000000007E-4</v>
      </c>
      <c r="BY121" s="245" t="str">
        <f t="shared" si="432"/>
        <v>ns</v>
      </c>
      <c r="BZ121" s="245" t="str">
        <f t="shared" si="432"/>
        <v>ns</v>
      </c>
      <c r="CA121" s="245" t="str">
        <f t="shared" si="432"/>
        <v/>
      </c>
      <c r="CB121" s="245" t="str">
        <f t="shared" si="432"/>
        <v/>
      </c>
      <c r="CC121" s="245" t="str">
        <f t="shared" si="432"/>
        <v/>
      </c>
      <c r="CD121" s="245" t="str">
        <f t="shared" si="432"/>
        <v/>
      </c>
      <c r="CE121" s="245" t="str">
        <f t="shared" si="432"/>
        <v/>
      </c>
      <c r="CF121" s="245" t="str">
        <f t="shared" si="432"/>
        <v/>
      </c>
      <c r="CG121" s="245" t="str">
        <f t="shared" si="432"/>
        <v/>
      </c>
      <c r="CH121" s="245" t="str">
        <f t="shared" si="432"/>
        <v/>
      </c>
      <c r="CI121" s="245" t="str">
        <f t="shared" si="433"/>
        <v/>
      </c>
      <c r="CJ121" s="245" t="str">
        <f t="shared" si="433"/>
        <v/>
      </c>
      <c r="CK121" s="245" t="str">
        <f t="shared" si="433"/>
        <v/>
      </c>
      <c r="CL121" s="245" t="str">
        <f t="shared" si="433"/>
        <v/>
      </c>
      <c r="CM121" s="245" t="str">
        <f t="shared" si="433"/>
        <v/>
      </c>
      <c r="CN121" s="245" t="str">
        <f t="shared" si="433"/>
        <v/>
      </c>
      <c r="CO121" s="245" t="str">
        <f t="shared" si="433"/>
        <v/>
      </c>
      <c r="CP121" s="245" t="str">
        <f t="shared" si="433"/>
        <v/>
      </c>
      <c r="CQ121" s="245" t="str">
        <f t="shared" si="433"/>
        <v/>
      </c>
      <c r="CR121" s="245" t="str">
        <f t="shared" si="433"/>
        <v/>
      </c>
      <c r="CS121" s="245" t="str">
        <f t="shared" si="434"/>
        <v/>
      </c>
      <c r="CT121" s="245" t="str">
        <f t="shared" si="434"/>
        <v/>
      </c>
      <c r="CU121" s="245" t="str">
        <f t="shared" si="434"/>
        <v/>
      </c>
      <c r="CV121" s="245" t="str">
        <f t="shared" si="434"/>
        <v/>
      </c>
      <c r="CW121" s="245" t="str">
        <f t="shared" si="434"/>
        <v/>
      </c>
      <c r="CX121" s="245" t="str">
        <f t="shared" si="434"/>
        <v/>
      </c>
      <c r="CY121" s="245" t="str">
        <f t="shared" si="434"/>
        <v/>
      </c>
      <c r="CZ121" s="245" t="str">
        <f t="shared" si="434"/>
        <v/>
      </c>
      <c r="DA121" s="245" t="str">
        <f t="shared" si="434"/>
        <v/>
      </c>
      <c r="DB121" s="245" t="str">
        <f t="shared" si="434"/>
        <v/>
      </c>
      <c r="DC121" s="245" t="str">
        <f t="shared" si="435"/>
        <v/>
      </c>
      <c r="DD121" s="245" t="str">
        <f t="shared" si="435"/>
        <v/>
      </c>
      <c r="DE121" s="245" t="str">
        <f t="shared" si="435"/>
        <v/>
      </c>
      <c r="DF121" s="245" t="str">
        <f t="shared" si="435"/>
        <v/>
      </c>
      <c r="DG121" s="245" t="str">
        <f t="shared" si="435"/>
        <v/>
      </c>
      <c r="DH121" s="245" t="str">
        <f t="shared" si="435"/>
        <v/>
      </c>
      <c r="DI121" s="245" t="str">
        <f t="shared" si="435"/>
        <v/>
      </c>
      <c r="DJ121" s="245" t="str">
        <f t="shared" si="435"/>
        <v/>
      </c>
      <c r="DK121" s="245" t="str">
        <f t="shared" si="435"/>
        <v/>
      </c>
      <c r="DL121" s="245" t="str">
        <f t="shared" si="435"/>
        <v/>
      </c>
      <c r="DM121" s="245" t="str">
        <f t="shared" si="436"/>
        <v/>
      </c>
      <c r="DN121" s="245" t="str">
        <f t="shared" si="436"/>
        <v/>
      </c>
      <c r="DO121" s="245" t="str">
        <f t="shared" si="436"/>
        <v/>
      </c>
      <c r="DP121" s="245" t="str">
        <f t="shared" si="436"/>
        <v/>
      </c>
      <c r="DQ121" s="245" t="str">
        <f t="shared" si="436"/>
        <v/>
      </c>
      <c r="DR121" s="245" t="str">
        <f t="shared" si="436"/>
        <v/>
      </c>
      <c r="DS121" s="245" t="str">
        <f t="shared" si="436"/>
        <v/>
      </c>
      <c r="DT121" s="245" t="str">
        <f t="shared" si="436"/>
        <v/>
      </c>
      <c r="DU121" s="245" t="str">
        <f t="shared" si="436"/>
        <v/>
      </c>
      <c r="DV121" s="245" t="str">
        <f t="shared" si="436"/>
        <v/>
      </c>
      <c r="DW121" s="204"/>
      <c r="DX121" s="204"/>
      <c r="DZ121" s="228">
        <f t="shared" si="437"/>
        <v>3</v>
      </c>
      <c r="EA121" s="231" t="str">
        <f t="shared" si="415"/>
        <v>Ceibo</v>
      </c>
      <c r="EB121" s="232">
        <f t="shared" si="416"/>
        <v>3957.7777777777778</v>
      </c>
      <c r="EC121" s="232">
        <f t="shared" si="416"/>
        <v>3804.4444444444443</v>
      </c>
      <c r="ED121" s="232">
        <f t="shared" si="416"/>
        <v>3437.7777777777778</v>
      </c>
      <c r="EE121" s="232">
        <f t="shared" si="416"/>
        <v>0</v>
      </c>
      <c r="EF121" s="232">
        <f t="shared" si="417"/>
        <v>3</v>
      </c>
      <c r="EG121" s="232">
        <f t="shared" si="418"/>
        <v>11200</v>
      </c>
      <c r="EH121" s="228"/>
      <c r="EI121" s="228" t="s">
        <v>82</v>
      </c>
      <c r="EJ121" s="228">
        <f>EJ119*EJ120</f>
        <v>105</v>
      </c>
      <c r="EK121" s="230"/>
      <c r="EL121" s="228">
        <f t="shared" si="438"/>
        <v>3</v>
      </c>
      <c r="EM121" s="231" t="str">
        <f t="shared" si="419"/>
        <v>Ceibo</v>
      </c>
      <c r="EN121" s="232">
        <f>IFERROR(INDEX(RTO3CF,$EL121,'ANVA-MDS'!EB$7),0)</f>
        <v>0</v>
      </c>
      <c r="EO121" s="232">
        <f>IFERROR(INDEX(RTO3CF,$EL121,'ANVA-MDS'!EC$7),0)</f>
        <v>0</v>
      </c>
      <c r="EP121" s="232">
        <f>IFERROR(INDEX(RTO3CF,$EL121,'ANVA-MDS'!ED$7),0)</f>
        <v>0</v>
      </c>
      <c r="EQ121" s="232">
        <f>IFERROR(INDEX(RTO3CF,$EL121,'ANVA-MDS'!EE$7),0)</f>
        <v>0</v>
      </c>
      <c r="ER121" s="232">
        <f t="shared" si="420"/>
        <v>0</v>
      </c>
      <c r="ES121" s="232">
        <f t="shared" si="421"/>
        <v>0</v>
      </c>
      <c r="ET121" s="228"/>
      <c r="EU121" s="228" t="s">
        <v>82</v>
      </c>
      <c r="EV121" s="227">
        <f>EV119*EV120</f>
        <v>0</v>
      </c>
      <c r="EW121" s="230"/>
      <c r="EX121" s="232">
        <f t="shared" si="422"/>
        <v>11200</v>
      </c>
      <c r="EY121" s="228" t="s">
        <v>82</v>
      </c>
      <c r="EZ121" s="267" t="str">
        <f>IF(EZ138=0,"sd",EZ132*EZ119*EZ120)</f>
        <v>sd</v>
      </c>
    </row>
    <row r="122" spans="1:156" ht="12.75" customHeight="1" x14ac:dyDescent="0.25">
      <c r="J122" s="100">
        <v>3</v>
      </c>
      <c r="K122" s="246" t="str">
        <f t="shared" si="423"/>
        <v>Audaz</v>
      </c>
      <c r="L122" s="247">
        <f t="shared" si="424"/>
        <v>4171</v>
      </c>
      <c r="M122" s="269" t="str">
        <f t="shared" si="425"/>
        <v>ns</v>
      </c>
      <c r="N122" s="269" t="str">
        <f t="shared" si="425"/>
        <v>ns</v>
      </c>
      <c r="O122" s="269" t="str">
        <f t="shared" si="425"/>
        <v>ns</v>
      </c>
      <c r="P122" s="269" t="str">
        <f t="shared" si="425"/>
        <v/>
      </c>
      <c r="Q122" s="269" t="str">
        <f t="shared" si="425"/>
        <v/>
      </c>
      <c r="R122" s="269" t="str">
        <f t="shared" si="425"/>
        <v/>
      </c>
      <c r="S122" s="269" t="str">
        <f t="shared" si="425"/>
        <v/>
      </c>
      <c r="T122" s="269" t="str">
        <f t="shared" si="425"/>
        <v/>
      </c>
      <c r="U122" s="269" t="str">
        <f t="shared" si="425"/>
        <v/>
      </c>
      <c r="V122" s="269" t="str">
        <f t="shared" si="425"/>
        <v/>
      </c>
      <c r="W122" s="269" t="str">
        <f t="shared" si="426"/>
        <v/>
      </c>
      <c r="X122" s="269" t="str">
        <f t="shared" si="426"/>
        <v/>
      </c>
      <c r="Y122" s="269" t="str">
        <f t="shared" si="426"/>
        <v/>
      </c>
      <c r="Z122" s="269" t="str">
        <f t="shared" si="426"/>
        <v/>
      </c>
      <c r="AA122" s="269" t="str">
        <f t="shared" si="426"/>
        <v/>
      </c>
      <c r="AB122" s="269" t="str">
        <f t="shared" si="426"/>
        <v/>
      </c>
      <c r="AC122" s="269" t="str">
        <f t="shared" si="426"/>
        <v/>
      </c>
      <c r="AD122" s="269" t="str">
        <f t="shared" si="426"/>
        <v/>
      </c>
      <c r="AE122" s="269" t="str">
        <f t="shared" si="426"/>
        <v/>
      </c>
      <c r="AF122" s="269" t="str">
        <f t="shared" si="426"/>
        <v/>
      </c>
      <c r="AG122" s="269" t="str">
        <f t="shared" si="427"/>
        <v/>
      </c>
      <c r="AH122" s="269" t="str">
        <f t="shared" si="427"/>
        <v/>
      </c>
      <c r="AI122" s="269" t="str">
        <f t="shared" si="427"/>
        <v/>
      </c>
      <c r="AJ122" s="269" t="str">
        <f t="shared" si="427"/>
        <v/>
      </c>
      <c r="AK122" s="269" t="str">
        <f t="shared" si="427"/>
        <v/>
      </c>
      <c r="AL122" s="269" t="str">
        <f t="shared" si="427"/>
        <v/>
      </c>
      <c r="AM122" s="269" t="str">
        <f t="shared" si="427"/>
        <v/>
      </c>
      <c r="AN122" s="269" t="str">
        <f t="shared" si="427"/>
        <v/>
      </c>
      <c r="AO122" s="269" t="str">
        <f t="shared" si="427"/>
        <v/>
      </c>
      <c r="AP122" s="269" t="str">
        <f t="shared" si="427"/>
        <v/>
      </c>
      <c r="AQ122" s="269" t="str">
        <f t="shared" si="428"/>
        <v/>
      </c>
      <c r="AR122" s="269" t="str">
        <f t="shared" si="428"/>
        <v/>
      </c>
      <c r="AS122" s="269" t="str">
        <f t="shared" si="428"/>
        <v/>
      </c>
      <c r="AT122" s="269" t="str">
        <f t="shared" si="428"/>
        <v/>
      </c>
      <c r="AU122" s="269" t="str">
        <f t="shared" si="428"/>
        <v/>
      </c>
      <c r="AV122" s="269" t="str">
        <f t="shared" si="428"/>
        <v/>
      </c>
      <c r="AW122" s="269" t="str">
        <f t="shared" si="428"/>
        <v/>
      </c>
      <c r="AX122" s="269" t="str">
        <f t="shared" si="428"/>
        <v/>
      </c>
      <c r="AY122" s="269" t="str">
        <f t="shared" si="428"/>
        <v/>
      </c>
      <c r="AZ122" s="269" t="str">
        <f t="shared" si="428"/>
        <v/>
      </c>
      <c r="BA122" s="269" t="str">
        <f t="shared" si="429"/>
        <v/>
      </c>
      <c r="BB122" s="269" t="str">
        <f t="shared" si="429"/>
        <v/>
      </c>
      <c r="BC122" s="269" t="str">
        <f t="shared" si="429"/>
        <v/>
      </c>
      <c r="BD122" s="269" t="str">
        <f t="shared" si="429"/>
        <v/>
      </c>
      <c r="BE122" s="269" t="str">
        <f t="shared" si="429"/>
        <v/>
      </c>
      <c r="BF122" s="269" t="str">
        <f t="shared" si="429"/>
        <v/>
      </c>
      <c r="BG122" s="269" t="str">
        <f t="shared" si="429"/>
        <v/>
      </c>
      <c r="BH122" s="269" t="str">
        <f t="shared" si="429"/>
        <v/>
      </c>
      <c r="BI122" s="269" t="str">
        <f t="shared" si="429"/>
        <v/>
      </c>
      <c r="BJ122" s="269" t="str">
        <f t="shared" si="429"/>
        <v/>
      </c>
      <c r="BS122" s="67"/>
      <c r="BT122" s="67"/>
      <c r="BV122" s="100">
        <v>3</v>
      </c>
      <c r="BW122" s="246">
        <f t="shared" si="430"/>
        <v>0</v>
      </c>
      <c r="BX122" s="247">
        <f t="shared" si="431"/>
        <v>4.7000000000000004E-4</v>
      </c>
      <c r="BY122" s="245" t="str">
        <f t="shared" si="432"/>
        <v>ns</v>
      </c>
      <c r="BZ122" s="245" t="str">
        <f t="shared" si="432"/>
        <v>ns</v>
      </c>
      <c r="CA122" s="245" t="str">
        <f t="shared" si="432"/>
        <v>ns</v>
      </c>
      <c r="CB122" s="245" t="str">
        <f t="shared" si="432"/>
        <v/>
      </c>
      <c r="CC122" s="245" t="str">
        <f t="shared" si="432"/>
        <v/>
      </c>
      <c r="CD122" s="245" t="str">
        <f t="shared" si="432"/>
        <v/>
      </c>
      <c r="CE122" s="245" t="str">
        <f t="shared" si="432"/>
        <v/>
      </c>
      <c r="CF122" s="245" t="str">
        <f t="shared" si="432"/>
        <v/>
      </c>
      <c r="CG122" s="245" t="str">
        <f t="shared" si="432"/>
        <v/>
      </c>
      <c r="CH122" s="245" t="str">
        <f t="shared" si="432"/>
        <v/>
      </c>
      <c r="CI122" s="245" t="str">
        <f t="shared" si="433"/>
        <v/>
      </c>
      <c r="CJ122" s="245" t="str">
        <f t="shared" si="433"/>
        <v/>
      </c>
      <c r="CK122" s="245" t="str">
        <f t="shared" si="433"/>
        <v/>
      </c>
      <c r="CL122" s="245" t="str">
        <f t="shared" si="433"/>
        <v/>
      </c>
      <c r="CM122" s="245" t="str">
        <f t="shared" si="433"/>
        <v/>
      </c>
      <c r="CN122" s="245" t="str">
        <f t="shared" si="433"/>
        <v/>
      </c>
      <c r="CO122" s="245" t="str">
        <f t="shared" si="433"/>
        <v/>
      </c>
      <c r="CP122" s="245" t="str">
        <f t="shared" si="433"/>
        <v/>
      </c>
      <c r="CQ122" s="245" t="str">
        <f t="shared" si="433"/>
        <v/>
      </c>
      <c r="CR122" s="245" t="str">
        <f t="shared" si="433"/>
        <v/>
      </c>
      <c r="CS122" s="245" t="str">
        <f t="shared" si="434"/>
        <v/>
      </c>
      <c r="CT122" s="245" t="str">
        <f t="shared" si="434"/>
        <v/>
      </c>
      <c r="CU122" s="245" t="str">
        <f t="shared" si="434"/>
        <v/>
      </c>
      <c r="CV122" s="245" t="str">
        <f t="shared" si="434"/>
        <v/>
      </c>
      <c r="CW122" s="245" t="str">
        <f t="shared" si="434"/>
        <v/>
      </c>
      <c r="CX122" s="245" t="str">
        <f t="shared" si="434"/>
        <v/>
      </c>
      <c r="CY122" s="245" t="str">
        <f t="shared" si="434"/>
        <v/>
      </c>
      <c r="CZ122" s="245" t="str">
        <f t="shared" si="434"/>
        <v/>
      </c>
      <c r="DA122" s="245" t="str">
        <f t="shared" si="434"/>
        <v/>
      </c>
      <c r="DB122" s="245" t="str">
        <f t="shared" si="434"/>
        <v/>
      </c>
      <c r="DC122" s="245" t="str">
        <f t="shared" si="435"/>
        <v/>
      </c>
      <c r="DD122" s="245" t="str">
        <f t="shared" si="435"/>
        <v/>
      </c>
      <c r="DE122" s="245" t="str">
        <f t="shared" si="435"/>
        <v/>
      </c>
      <c r="DF122" s="245" t="str">
        <f t="shared" si="435"/>
        <v/>
      </c>
      <c r="DG122" s="245" t="str">
        <f t="shared" si="435"/>
        <v/>
      </c>
      <c r="DH122" s="245" t="str">
        <f t="shared" si="435"/>
        <v/>
      </c>
      <c r="DI122" s="245" t="str">
        <f t="shared" si="435"/>
        <v/>
      </c>
      <c r="DJ122" s="245" t="str">
        <f t="shared" si="435"/>
        <v/>
      </c>
      <c r="DK122" s="245" t="str">
        <f t="shared" si="435"/>
        <v/>
      </c>
      <c r="DL122" s="245" t="str">
        <f t="shared" si="435"/>
        <v/>
      </c>
      <c r="DM122" s="245" t="str">
        <f t="shared" si="436"/>
        <v/>
      </c>
      <c r="DN122" s="245" t="str">
        <f t="shared" si="436"/>
        <v/>
      </c>
      <c r="DO122" s="245" t="str">
        <f t="shared" si="436"/>
        <v/>
      </c>
      <c r="DP122" s="245" t="str">
        <f t="shared" si="436"/>
        <v/>
      </c>
      <c r="DQ122" s="245" t="str">
        <f t="shared" si="436"/>
        <v/>
      </c>
      <c r="DR122" s="245" t="str">
        <f t="shared" si="436"/>
        <v/>
      </c>
      <c r="DS122" s="245" t="str">
        <f t="shared" si="436"/>
        <v/>
      </c>
      <c r="DT122" s="245" t="str">
        <f t="shared" si="436"/>
        <v/>
      </c>
      <c r="DU122" s="245" t="str">
        <f t="shared" si="436"/>
        <v/>
      </c>
      <c r="DV122" s="245" t="str">
        <f t="shared" si="436"/>
        <v/>
      </c>
      <c r="DW122" s="204"/>
      <c r="DX122" s="204"/>
      <c r="DZ122" s="228">
        <f t="shared" si="437"/>
        <v>4</v>
      </c>
      <c r="EA122" s="231" t="str">
        <f t="shared" si="415"/>
        <v>Klein.Potro</v>
      </c>
      <c r="EB122" s="232">
        <f t="shared" si="416"/>
        <v>2600</v>
      </c>
      <c r="EC122" s="232">
        <f t="shared" si="416"/>
        <v>2259.9999999999995</v>
      </c>
      <c r="ED122" s="232">
        <f t="shared" si="416"/>
        <v>2495.5555555555557</v>
      </c>
      <c r="EE122" s="232">
        <f t="shared" si="416"/>
        <v>0</v>
      </c>
      <c r="EF122" s="232">
        <f t="shared" si="417"/>
        <v>3</v>
      </c>
      <c r="EG122" s="232">
        <f t="shared" si="418"/>
        <v>7355.5555555555557</v>
      </c>
      <c r="EH122" s="228"/>
      <c r="EI122" s="228" t="s">
        <v>83</v>
      </c>
      <c r="EJ122" s="227">
        <f>SUMIFS(EB119:EE168,EB119:EE168,"&gt;1")</f>
        <v>319604.5555555555</v>
      </c>
      <c r="EK122" s="230"/>
      <c r="EL122" s="228">
        <f t="shared" si="438"/>
        <v>4</v>
      </c>
      <c r="EM122" s="231" t="str">
        <f t="shared" si="419"/>
        <v>Klein.Potro</v>
      </c>
      <c r="EN122" s="232">
        <f>IFERROR(INDEX(RTO3CF,$EL122,'ANVA-MDS'!EB$7),0)</f>
        <v>0</v>
      </c>
      <c r="EO122" s="232">
        <f>IFERROR(INDEX(RTO3CF,$EL122,'ANVA-MDS'!EC$7),0)</f>
        <v>0</v>
      </c>
      <c r="EP122" s="232">
        <f>IFERROR(INDEX(RTO3CF,$EL122,'ANVA-MDS'!ED$7),0)</f>
        <v>0</v>
      </c>
      <c r="EQ122" s="232">
        <f>IFERROR(INDEX(RTO3CF,$EL122,'ANVA-MDS'!EE$7),0)</f>
        <v>0</v>
      </c>
      <c r="ER122" s="232">
        <f t="shared" si="420"/>
        <v>0</v>
      </c>
      <c r="ES122" s="232">
        <f t="shared" si="421"/>
        <v>0</v>
      </c>
      <c r="ET122" s="228"/>
      <c r="EU122" s="228" t="s">
        <v>83</v>
      </c>
      <c r="EV122" s="227">
        <f>SUMIFS(EN119:EQ168,EN119:EQ168,"&gt;1")</f>
        <v>0</v>
      </c>
      <c r="EW122" s="230"/>
      <c r="EX122" s="232">
        <f t="shared" si="422"/>
        <v>7355.5555555555557</v>
      </c>
      <c r="EY122" s="228" t="s">
        <v>83</v>
      </c>
      <c r="EZ122" s="267">
        <f>EJ122+EV122</f>
        <v>319604.5555555555</v>
      </c>
    </row>
    <row r="123" spans="1:156" ht="12.75" customHeight="1" x14ac:dyDescent="0.25">
      <c r="A123" s="176" t="s">
        <v>34</v>
      </c>
      <c r="B123" s="100" t="s">
        <v>41</v>
      </c>
      <c r="C123" s="147" t="s">
        <v>38</v>
      </c>
      <c r="D123" s="100" t="s">
        <v>39</v>
      </c>
      <c r="E123" s="100" t="s">
        <v>40</v>
      </c>
      <c r="F123" s="100" t="s">
        <v>99</v>
      </c>
      <c r="G123" s="147" t="s">
        <v>145</v>
      </c>
      <c r="J123" s="100">
        <v>4</v>
      </c>
      <c r="K123" s="246" t="str">
        <f t="shared" si="423"/>
        <v>ACA 460</v>
      </c>
      <c r="L123" s="247">
        <f t="shared" si="424"/>
        <v>3943</v>
      </c>
      <c r="M123" s="269" t="str">
        <f t="shared" si="425"/>
        <v>ns</v>
      </c>
      <c r="N123" s="269" t="str">
        <f t="shared" si="425"/>
        <v>ns</v>
      </c>
      <c r="O123" s="269" t="str">
        <f t="shared" si="425"/>
        <v>ns</v>
      </c>
      <c r="P123" s="269" t="str">
        <f t="shared" si="425"/>
        <v>ns</v>
      </c>
      <c r="Q123" s="269" t="str">
        <f t="shared" si="425"/>
        <v/>
      </c>
      <c r="R123" s="269" t="str">
        <f t="shared" si="425"/>
        <v/>
      </c>
      <c r="S123" s="269" t="str">
        <f t="shared" si="425"/>
        <v/>
      </c>
      <c r="T123" s="269" t="str">
        <f t="shared" si="425"/>
        <v/>
      </c>
      <c r="U123" s="269" t="str">
        <f t="shared" si="425"/>
        <v/>
      </c>
      <c r="V123" s="269" t="str">
        <f t="shared" si="425"/>
        <v/>
      </c>
      <c r="W123" s="269" t="str">
        <f t="shared" si="426"/>
        <v/>
      </c>
      <c r="X123" s="269" t="str">
        <f t="shared" si="426"/>
        <v/>
      </c>
      <c r="Y123" s="269" t="str">
        <f t="shared" si="426"/>
        <v/>
      </c>
      <c r="Z123" s="269" t="str">
        <f t="shared" si="426"/>
        <v/>
      </c>
      <c r="AA123" s="269" t="str">
        <f t="shared" si="426"/>
        <v/>
      </c>
      <c r="AB123" s="269" t="str">
        <f t="shared" si="426"/>
        <v/>
      </c>
      <c r="AC123" s="269" t="str">
        <f t="shared" si="426"/>
        <v/>
      </c>
      <c r="AD123" s="269" t="str">
        <f t="shared" si="426"/>
        <v/>
      </c>
      <c r="AE123" s="269" t="str">
        <f t="shared" si="426"/>
        <v/>
      </c>
      <c r="AF123" s="269" t="str">
        <f t="shared" si="426"/>
        <v/>
      </c>
      <c r="AG123" s="269" t="str">
        <f t="shared" si="427"/>
        <v/>
      </c>
      <c r="AH123" s="269" t="str">
        <f t="shared" si="427"/>
        <v/>
      </c>
      <c r="AI123" s="269" t="str">
        <f t="shared" si="427"/>
        <v/>
      </c>
      <c r="AJ123" s="269" t="str">
        <f t="shared" si="427"/>
        <v/>
      </c>
      <c r="AK123" s="269" t="str">
        <f t="shared" si="427"/>
        <v/>
      </c>
      <c r="AL123" s="269" t="str">
        <f t="shared" si="427"/>
        <v/>
      </c>
      <c r="AM123" s="269" t="str">
        <f t="shared" si="427"/>
        <v/>
      </c>
      <c r="AN123" s="269" t="str">
        <f t="shared" si="427"/>
        <v/>
      </c>
      <c r="AO123" s="269" t="str">
        <f t="shared" si="427"/>
        <v/>
      </c>
      <c r="AP123" s="269" t="str">
        <f t="shared" si="427"/>
        <v/>
      </c>
      <c r="AQ123" s="269" t="str">
        <f t="shared" si="428"/>
        <v/>
      </c>
      <c r="AR123" s="269" t="str">
        <f t="shared" si="428"/>
        <v/>
      </c>
      <c r="AS123" s="269" t="str">
        <f t="shared" si="428"/>
        <v/>
      </c>
      <c r="AT123" s="269" t="str">
        <f t="shared" si="428"/>
        <v/>
      </c>
      <c r="AU123" s="269" t="str">
        <f t="shared" si="428"/>
        <v/>
      </c>
      <c r="AV123" s="269" t="str">
        <f t="shared" si="428"/>
        <v/>
      </c>
      <c r="AW123" s="269" t="str">
        <f t="shared" si="428"/>
        <v/>
      </c>
      <c r="AX123" s="269" t="str">
        <f t="shared" si="428"/>
        <v/>
      </c>
      <c r="AY123" s="269" t="str">
        <f t="shared" si="428"/>
        <v/>
      </c>
      <c r="AZ123" s="269" t="str">
        <f t="shared" si="428"/>
        <v/>
      </c>
      <c r="BA123" s="269" t="str">
        <f t="shared" si="429"/>
        <v/>
      </c>
      <c r="BB123" s="269" t="str">
        <f t="shared" si="429"/>
        <v/>
      </c>
      <c r="BC123" s="269" t="str">
        <f t="shared" si="429"/>
        <v/>
      </c>
      <c r="BD123" s="269" t="str">
        <f t="shared" si="429"/>
        <v/>
      </c>
      <c r="BE123" s="269" t="str">
        <f t="shared" si="429"/>
        <v/>
      </c>
      <c r="BF123" s="269" t="str">
        <f t="shared" si="429"/>
        <v/>
      </c>
      <c r="BG123" s="269" t="str">
        <f t="shared" si="429"/>
        <v/>
      </c>
      <c r="BH123" s="269" t="str">
        <f t="shared" si="429"/>
        <v/>
      </c>
      <c r="BI123" s="269" t="str">
        <f t="shared" si="429"/>
        <v/>
      </c>
      <c r="BJ123" s="269" t="str">
        <f t="shared" si="429"/>
        <v/>
      </c>
      <c r="BM123" s="176" t="s">
        <v>34</v>
      </c>
      <c r="BN123" s="100" t="s">
        <v>41</v>
      </c>
      <c r="BO123" s="147" t="s">
        <v>38</v>
      </c>
      <c r="BP123" s="100" t="s">
        <v>39</v>
      </c>
      <c r="BQ123" s="100" t="s">
        <v>40</v>
      </c>
      <c r="BR123" s="100" t="s">
        <v>99</v>
      </c>
      <c r="BS123" s="147" t="s">
        <v>145</v>
      </c>
      <c r="BT123" s="67"/>
      <c r="BU123" s="106"/>
      <c r="BV123" s="100">
        <v>4</v>
      </c>
      <c r="BW123" s="246">
        <f t="shared" si="430"/>
        <v>0</v>
      </c>
      <c r="BX123" s="247">
        <f t="shared" si="431"/>
        <v>4.6000000000000001E-4</v>
      </c>
      <c r="BY123" s="245" t="str">
        <f t="shared" si="432"/>
        <v>ns</v>
      </c>
      <c r="BZ123" s="245" t="str">
        <f t="shared" si="432"/>
        <v>ns</v>
      </c>
      <c r="CA123" s="245" t="str">
        <f t="shared" si="432"/>
        <v>ns</v>
      </c>
      <c r="CB123" s="245" t="str">
        <f t="shared" si="432"/>
        <v>ns</v>
      </c>
      <c r="CC123" s="245" t="str">
        <f t="shared" si="432"/>
        <v/>
      </c>
      <c r="CD123" s="245" t="str">
        <f t="shared" si="432"/>
        <v/>
      </c>
      <c r="CE123" s="245" t="str">
        <f t="shared" si="432"/>
        <v/>
      </c>
      <c r="CF123" s="245" t="str">
        <f t="shared" si="432"/>
        <v/>
      </c>
      <c r="CG123" s="245" t="str">
        <f t="shared" si="432"/>
        <v/>
      </c>
      <c r="CH123" s="245" t="str">
        <f t="shared" si="432"/>
        <v/>
      </c>
      <c r="CI123" s="245" t="str">
        <f t="shared" si="433"/>
        <v/>
      </c>
      <c r="CJ123" s="245" t="str">
        <f t="shared" si="433"/>
        <v/>
      </c>
      <c r="CK123" s="245" t="str">
        <f t="shared" si="433"/>
        <v/>
      </c>
      <c r="CL123" s="245" t="str">
        <f t="shared" si="433"/>
        <v/>
      </c>
      <c r="CM123" s="245" t="str">
        <f t="shared" si="433"/>
        <v/>
      </c>
      <c r="CN123" s="245" t="str">
        <f t="shared" si="433"/>
        <v/>
      </c>
      <c r="CO123" s="245" t="str">
        <f t="shared" si="433"/>
        <v/>
      </c>
      <c r="CP123" s="245" t="str">
        <f t="shared" si="433"/>
        <v/>
      </c>
      <c r="CQ123" s="245" t="str">
        <f t="shared" si="433"/>
        <v/>
      </c>
      <c r="CR123" s="245" t="str">
        <f t="shared" si="433"/>
        <v/>
      </c>
      <c r="CS123" s="245" t="str">
        <f t="shared" si="434"/>
        <v/>
      </c>
      <c r="CT123" s="245" t="str">
        <f t="shared" si="434"/>
        <v/>
      </c>
      <c r="CU123" s="245" t="str">
        <f t="shared" si="434"/>
        <v/>
      </c>
      <c r="CV123" s="245" t="str">
        <f t="shared" si="434"/>
        <v/>
      </c>
      <c r="CW123" s="245" t="str">
        <f t="shared" si="434"/>
        <v/>
      </c>
      <c r="CX123" s="245" t="str">
        <f t="shared" si="434"/>
        <v/>
      </c>
      <c r="CY123" s="245" t="str">
        <f t="shared" si="434"/>
        <v/>
      </c>
      <c r="CZ123" s="245" t="str">
        <f t="shared" si="434"/>
        <v/>
      </c>
      <c r="DA123" s="245" t="str">
        <f t="shared" si="434"/>
        <v/>
      </c>
      <c r="DB123" s="245" t="str">
        <f t="shared" si="434"/>
        <v/>
      </c>
      <c r="DC123" s="245" t="str">
        <f t="shared" si="435"/>
        <v/>
      </c>
      <c r="DD123" s="245" t="str">
        <f t="shared" si="435"/>
        <v/>
      </c>
      <c r="DE123" s="245" t="str">
        <f t="shared" si="435"/>
        <v/>
      </c>
      <c r="DF123" s="245" t="str">
        <f t="shared" si="435"/>
        <v/>
      </c>
      <c r="DG123" s="245" t="str">
        <f t="shared" si="435"/>
        <v/>
      </c>
      <c r="DH123" s="245" t="str">
        <f t="shared" si="435"/>
        <v/>
      </c>
      <c r="DI123" s="245" t="str">
        <f t="shared" si="435"/>
        <v/>
      </c>
      <c r="DJ123" s="245" t="str">
        <f t="shared" si="435"/>
        <v/>
      </c>
      <c r="DK123" s="245" t="str">
        <f t="shared" si="435"/>
        <v/>
      </c>
      <c r="DL123" s="245" t="str">
        <f t="shared" si="435"/>
        <v/>
      </c>
      <c r="DM123" s="245" t="str">
        <f t="shared" si="436"/>
        <v/>
      </c>
      <c r="DN123" s="245" t="str">
        <f t="shared" si="436"/>
        <v/>
      </c>
      <c r="DO123" s="245" t="str">
        <f t="shared" si="436"/>
        <v/>
      </c>
      <c r="DP123" s="245" t="str">
        <f t="shared" si="436"/>
        <v/>
      </c>
      <c r="DQ123" s="245" t="str">
        <f t="shared" si="436"/>
        <v/>
      </c>
      <c r="DR123" s="245" t="str">
        <f t="shared" si="436"/>
        <v/>
      </c>
      <c r="DS123" s="245" t="str">
        <f t="shared" si="436"/>
        <v/>
      </c>
      <c r="DT123" s="245" t="str">
        <f t="shared" si="436"/>
        <v/>
      </c>
      <c r="DU123" s="245" t="str">
        <f t="shared" si="436"/>
        <v/>
      </c>
      <c r="DV123" s="245" t="str">
        <f t="shared" si="436"/>
        <v/>
      </c>
      <c r="DW123" s="204"/>
      <c r="DX123" s="204"/>
      <c r="DZ123" s="228">
        <f t="shared" si="437"/>
        <v>5</v>
      </c>
      <c r="EA123" s="231" t="str">
        <f t="shared" si="415"/>
        <v>Buck.Hornero</v>
      </c>
      <c r="EB123" s="232">
        <f t="shared" si="416"/>
        <v>3717.7777777777778</v>
      </c>
      <c r="EC123" s="232">
        <f t="shared" si="416"/>
        <v>3475.5555555555557</v>
      </c>
      <c r="ED123" s="232">
        <f t="shared" si="416"/>
        <v>3148.8888888888887</v>
      </c>
      <c r="EE123" s="232">
        <f t="shared" si="416"/>
        <v>0</v>
      </c>
      <c r="EF123" s="232">
        <f t="shared" si="417"/>
        <v>3</v>
      </c>
      <c r="EG123" s="232">
        <f t="shared" si="418"/>
        <v>10342.222222222223</v>
      </c>
      <c r="EH123" s="228"/>
      <c r="EI123" s="228" t="s">
        <v>84</v>
      </c>
      <c r="EJ123" s="227">
        <f>IF(EF169=0,"sd",EJ122/EJ121)</f>
        <v>3043.8529100529095</v>
      </c>
      <c r="EK123" s="230"/>
      <c r="EL123" s="228">
        <f t="shared" si="438"/>
        <v>5</v>
      </c>
      <c r="EM123" s="231" t="str">
        <f t="shared" si="419"/>
        <v>Buck.Hornero</v>
      </c>
      <c r="EN123" s="232">
        <f>IFERROR(INDEX(RTO3CF,$EL123,'ANVA-MDS'!EB$7),0)</f>
        <v>0</v>
      </c>
      <c r="EO123" s="232">
        <f>IFERROR(INDEX(RTO3CF,$EL123,'ANVA-MDS'!EC$7),0)</f>
        <v>0</v>
      </c>
      <c r="EP123" s="232">
        <f>IFERROR(INDEX(RTO3CF,$EL123,'ANVA-MDS'!ED$7),0)</f>
        <v>0</v>
      </c>
      <c r="EQ123" s="232">
        <f>IFERROR(INDEX(RTO3CF,$EL123,'ANVA-MDS'!EE$7),0)</f>
        <v>0</v>
      </c>
      <c r="ER123" s="232">
        <f t="shared" si="420"/>
        <v>0</v>
      </c>
      <c r="ES123" s="232">
        <f t="shared" si="421"/>
        <v>0</v>
      </c>
      <c r="ET123" s="228"/>
      <c r="EU123" s="228" t="s">
        <v>84</v>
      </c>
      <c r="EV123" s="227" t="str">
        <f>IF(ER169=0,"sd",EV122/EV121)</f>
        <v>sd</v>
      </c>
      <c r="EW123" s="230"/>
      <c r="EX123" s="232">
        <f t="shared" si="422"/>
        <v>10342.222222222223</v>
      </c>
      <c r="EY123" s="228" t="s">
        <v>84</v>
      </c>
      <c r="EZ123" s="227" t="str">
        <f>IF(EZ138=0,"sd",EZ122/EZ121)</f>
        <v>sd</v>
      </c>
    </row>
    <row r="124" spans="1:156" ht="12.75" customHeight="1" x14ac:dyDescent="0.25">
      <c r="A124" s="144" t="s">
        <v>1</v>
      </c>
      <c r="B124" s="206">
        <f>'ANVA-MDS'!EJ125</f>
        <v>34</v>
      </c>
      <c r="C124" s="207">
        <f>'ANVA-MDS'!EJ129</f>
        <v>54798433.938154459</v>
      </c>
      <c r="D124" s="208">
        <f>IFERROR(C124/B124,"sd")</f>
        <v>1611718.645239837</v>
      </c>
      <c r="E124" s="208">
        <f>IFERROR(D124/D126,"sd")</f>
        <v>14.917811373043598</v>
      </c>
      <c r="F124" s="224">
        <f>IFERROR(FDIST(E124,B124,B126),"sd")</f>
        <v>2.0734315463452308E-20</v>
      </c>
      <c r="G124" s="100">
        <v>0.05</v>
      </c>
      <c r="H124" s="69" t="str">
        <f>IF(F124&gt;G124,"ns",IF(F124&lt;0.001,"***",IF(F124&lt;0.01,"**",IF(F124&lt;0.05,"*",""))))</f>
        <v>***</v>
      </c>
      <c r="J124" s="100">
        <v>5</v>
      </c>
      <c r="K124" s="246" t="str">
        <f t="shared" si="423"/>
        <v>Aromo</v>
      </c>
      <c r="L124" s="247">
        <f t="shared" si="424"/>
        <v>3915</v>
      </c>
      <c r="M124" s="269" t="str">
        <f t="shared" si="425"/>
        <v>ns</v>
      </c>
      <c r="N124" s="269" t="str">
        <f t="shared" si="425"/>
        <v>ns</v>
      </c>
      <c r="O124" s="269" t="str">
        <f t="shared" si="425"/>
        <v>ns</v>
      </c>
      <c r="P124" s="269" t="str">
        <f t="shared" si="425"/>
        <v>ns</v>
      </c>
      <c r="Q124" s="269" t="str">
        <f t="shared" si="425"/>
        <v>ns</v>
      </c>
      <c r="R124" s="269" t="str">
        <f t="shared" si="425"/>
        <v/>
      </c>
      <c r="S124" s="269" t="str">
        <f t="shared" si="425"/>
        <v/>
      </c>
      <c r="T124" s="269" t="str">
        <f t="shared" si="425"/>
        <v/>
      </c>
      <c r="U124" s="269" t="str">
        <f t="shared" si="425"/>
        <v/>
      </c>
      <c r="V124" s="269" t="str">
        <f t="shared" si="425"/>
        <v/>
      </c>
      <c r="W124" s="269" t="str">
        <f t="shared" si="426"/>
        <v/>
      </c>
      <c r="X124" s="269" t="str">
        <f t="shared" si="426"/>
        <v/>
      </c>
      <c r="Y124" s="269" t="str">
        <f t="shared" si="426"/>
        <v/>
      </c>
      <c r="Z124" s="269" t="str">
        <f t="shared" si="426"/>
        <v/>
      </c>
      <c r="AA124" s="269" t="str">
        <f t="shared" si="426"/>
        <v/>
      </c>
      <c r="AB124" s="269" t="str">
        <f t="shared" si="426"/>
        <v/>
      </c>
      <c r="AC124" s="269" t="str">
        <f t="shared" si="426"/>
        <v/>
      </c>
      <c r="AD124" s="269" t="str">
        <f t="shared" si="426"/>
        <v/>
      </c>
      <c r="AE124" s="269" t="str">
        <f t="shared" si="426"/>
        <v/>
      </c>
      <c r="AF124" s="269" t="str">
        <f t="shared" si="426"/>
        <v/>
      </c>
      <c r="AG124" s="269" t="str">
        <f t="shared" si="427"/>
        <v/>
      </c>
      <c r="AH124" s="269" t="str">
        <f t="shared" si="427"/>
        <v/>
      </c>
      <c r="AI124" s="269" t="str">
        <f t="shared" si="427"/>
        <v/>
      </c>
      <c r="AJ124" s="269" t="str">
        <f t="shared" si="427"/>
        <v/>
      </c>
      <c r="AK124" s="269" t="str">
        <f t="shared" si="427"/>
        <v/>
      </c>
      <c r="AL124" s="269" t="str">
        <f t="shared" si="427"/>
        <v/>
      </c>
      <c r="AM124" s="269" t="str">
        <f t="shared" si="427"/>
        <v/>
      </c>
      <c r="AN124" s="269" t="str">
        <f t="shared" si="427"/>
        <v/>
      </c>
      <c r="AO124" s="269" t="str">
        <f t="shared" si="427"/>
        <v/>
      </c>
      <c r="AP124" s="269" t="str">
        <f t="shared" si="427"/>
        <v/>
      </c>
      <c r="AQ124" s="269" t="str">
        <f t="shared" si="428"/>
        <v/>
      </c>
      <c r="AR124" s="269" t="str">
        <f t="shared" si="428"/>
        <v/>
      </c>
      <c r="AS124" s="269" t="str">
        <f t="shared" si="428"/>
        <v/>
      </c>
      <c r="AT124" s="269" t="str">
        <f t="shared" si="428"/>
        <v/>
      </c>
      <c r="AU124" s="269" t="str">
        <f t="shared" si="428"/>
        <v/>
      </c>
      <c r="AV124" s="269" t="str">
        <f t="shared" si="428"/>
        <v/>
      </c>
      <c r="AW124" s="269" t="str">
        <f t="shared" si="428"/>
        <v/>
      </c>
      <c r="AX124" s="269" t="str">
        <f t="shared" si="428"/>
        <v/>
      </c>
      <c r="AY124" s="269" t="str">
        <f t="shared" si="428"/>
        <v/>
      </c>
      <c r="AZ124" s="269" t="str">
        <f t="shared" si="428"/>
        <v/>
      </c>
      <c r="BA124" s="269" t="str">
        <f t="shared" si="429"/>
        <v/>
      </c>
      <c r="BB124" s="269" t="str">
        <f t="shared" si="429"/>
        <v/>
      </c>
      <c r="BC124" s="269" t="str">
        <f t="shared" si="429"/>
        <v/>
      </c>
      <c r="BD124" s="269" t="str">
        <f t="shared" si="429"/>
        <v/>
      </c>
      <c r="BE124" s="269" t="str">
        <f t="shared" si="429"/>
        <v/>
      </c>
      <c r="BF124" s="269" t="str">
        <f t="shared" si="429"/>
        <v/>
      </c>
      <c r="BG124" s="269" t="str">
        <f t="shared" si="429"/>
        <v/>
      </c>
      <c r="BH124" s="269" t="str">
        <f t="shared" si="429"/>
        <v/>
      </c>
      <c r="BI124" s="269" t="str">
        <f t="shared" si="429"/>
        <v/>
      </c>
      <c r="BJ124" s="269" t="str">
        <f t="shared" si="429"/>
        <v/>
      </c>
      <c r="BM124" s="144" t="s">
        <v>1</v>
      </c>
      <c r="BN124" s="206" t="str">
        <f>'ANVA-MDS'!EV125</f>
        <v>sd</v>
      </c>
      <c r="BO124" s="207" t="str">
        <f>'ANVA-MDS'!EV129</f>
        <v>sd</v>
      </c>
      <c r="BP124" s="208" t="str">
        <f>IFERROR(BO124/BN124,"sd")</f>
        <v>sd</v>
      </c>
      <c r="BQ124" s="208" t="str">
        <f>IFERROR(BP124/BP126,"sd")</f>
        <v>sd</v>
      </c>
      <c r="BR124" s="224" t="str">
        <f>IFERROR(FDIST(BQ124,BN124,BN126),"sd")</f>
        <v>sd</v>
      </c>
      <c r="BS124" s="100">
        <v>0.05</v>
      </c>
      <c r="BT124" s="69" t="str">
        <f>IF(BR124&gt;BS124,"ns",IF(BR124&lt;0.001,"***",IF(BR124&lt;0.01,"**",IF(BR124&lt;0.05,"*",""))))</f>
        <v>ns</v>
      </c>
      <c r="BU124" s="106"/>
      <c r="BV124" s="100">
        <v>5</v>
      </c>
      <c r="BW124" s="246">
        <f t="shared" si="430"/>
        <v>0</v>
      </c>
      <c r="BX124" s="247">
        <f t="shared" si="431"/>
        <v>4.5000000000000004E-4</v>
      </c>
      <c r="BY124" s="245" t="str">
        <f t="shared" si="432"/>
        <v>ns</v>
      </c>
      <c r="BZ124" s="245" t="str">
        <f t="shared" si="432"/>
        <v>ns</v>
      </c>
      <c r="CA124" s="245" t="str">
        <f t="shared" si="432"/>
        <v>ns</v>
      </c>
      <c r="CB124" s="245" t="str">
        <f t="shared" si="432"/>
        <v>ns</v>
      </c>
      <c r="CC124" s="245" t="str">
        <f t="shared" si="432"/>
        <v>ns</v>
      </c>
      <c r="CD124" s="245" t="str">
        <f t="shared" si="432"/>
        <v/>
      </c>
      <c r="CE124" s="245" t="str">
        <f t="shared" si="432"/>
        <v/>
      </c>
      <c r="CF124" s="245" t="str">
        <f t="shared" si="432"/>
        <v/>
      </c>
      <c r="CG124" s="245" t="str">
        <f t="shared" si="432"/>
        <v/>
      </c>
      <c r="CH124" s="245" t="str">
        <f t="shared" si="432"/>
        <v/>
      </c>
      <c r="CI124" s="245" t="str">
        <f t="shared" si="433"/>
        <v/>
      </c>
      <c r="CJ124" s="245" t="str">
        <f t="shared" si="433"/>
        <v/>
      </c>
      <c r="CK124" s="245" t="str">
        <f t="shared" si="433"/>
        <v/>
      </c>
      <c r="CL124" s="245" t="str">
        <f t="shared" si="433"/>
        <v/>
      </c>
      <c r="CM124" s="245" t="str">
        <f t="shared" si="433"/>
        <v/>
      </c>
      <c r="CN124" s="245" t="str">
        <f t="shared" si="433"/>
        <v/>
      </c>
      <c r="CO124" s="245" t="str">
        <f t="shared" si="433"/>
        <v/>
      </c>
      <c r="CP124" s="245" t="str">
        <f t="shared" si="433"/>
        <v/>
      </c>
      <c r="CQ124" s="245" t="str">
        <f t="shared" si="433"/>
        <v/>
      </c>
      <c r="CR124" s="245" t="str">
        <f t="shared" si="433"/>
        <v/>
      </c>
      <c r="CS124" s="245" t="str">
        <f t="shared" si="434"/>
        <v/>
      </c>
      <c r="CT124" s="245" t="str">
        <f t="shared" si="434"/>
        <v/>
      </c>
      <c r="CU124" s="245" t="str">
        <f t="shared" si="434"/>
        <v/>
      </c>
      <c r="CV124" s="245" t="str">
        <f t="shared" si="434"/>
        <v/>
      </c>
      <c r="CW124" s="245" t="str">
        <f t="shared" si="434"/>
        <v/>
      </c>
      <c r="CX124" s="245" t="str">
        <f t="shared" si="434"/>
        <v/>
      </c>
      <c r="CY124" s="245" t="str">
        <f t="shared" si="434"/>
        <v/>
      </c>
      <c r="CZ124" s="245" t="str">
        <f t="shared" si="434"/>
        <v/>
      </c>
      <c r="DA124" s="245" t="str">
        <f t="shared" si="434"/>
        <v/>
      </c>
      <c r="DB124" s="245" t="str">
        <f t="shared" si="434"/>
        <v/>
      </c>
      <c r="DC124" s="245" t="str">
        <f t="shared" si="435"/>
        <v/>
      </c>
      <c r="DD124" s="245" t="str">
        <f t="shared" si="435"/>
        <v/>
      </c>
      <c r="DE124" s="245" t="str">
        <f t="shared" si="435"/>
        <v/>
      </c>
      <c r="DF124" s="245" t="str">
        <f t="shared" si="435"/>
        <v/>
      </c>
      <c r="DG124" s="245" t="str">
        <f t="shared" si="435"/>
        <v/>
      </c>
      <c r="DH124" s="245" t="str">
        <f t="shared" si="435"/>
        <v/>
      </c>
      <c r="DI124" s="245" t="str">
        <f t="shared" si="435"/>
        <v/>
      </c>
      <c r="DJ124" s="245" t="str">
        <f t="shared" si="435"/>
        <v/>
      </c>
      <c r="DK124" s="245" t="str">
        <f t="shared" si="435"/>
        <v/>
      </c>
      <c r="DL124" s="245" t="str">
        <f t="shared" si="435"/>
        <v/>
      </c>
      <c r="DM124" s="245" t="str">
        <f t="shared" si="436"/>
        <v/>
      </c>
      <c r="DN124" s="245" t="str">
        <f t="shared" si="436"/>
        <v/>
      </c>
      <c r="DO124" s="245" t="str">
        <f t="shared" si="436"/>
        <v/>
      </c>
      <c r="DP124" s="245" t="str">
        <f t="shared" si="436"/>
        <v/>
      </c>
      <c r="DQ124" s="245" t="str">
        <f t="shared" si="436"/>
        <v/>
      </c>
      <c r="DR124" s="245" t="str">
        <f t="shared" si="436"/>
        <v/>
      </c>
      <c r="DS124" s="245" t="str">
        <f t="shared" si="436"/>
        <v/>
      </c>
      <c r="DT124" s="245" t="str">
        <f t="shared" si="436"/>
        <v/>
      </c>
      <c r="DU124" s="245" t="str">
        <f t="shared" si="436"/>
        <v/>
      </c>
      <c r="DV124" s="245" t="str">
        <f t="shared" si="436"/>
        <v/>
      </c>
      <c r="DW124" s="204"/>
      <c r="DX124" s="204"/>
      <c r="DZ124" s="228">
        <f t="shared" si="437"/>
        <v>6</v>
      </c>
      <c r="EA124" s="231" t="str">
        <f t="shared" si="415"/>
        <v>ACA 460</v>
      </c>
      <c r="EB124" s="232">
        <f t="shared" si="416"/>
        <v>4222.2222222222226</v>
      </c>
      <c r="EC124" s="232">
        <f t="shared" si="416"/>
        <v>3926.6666666666665</v>
      </c>
      <c r="ED124" s="232">
        <f t="shared" si="416"/>
        <v>3680</v>
      </c>
      <c r="EE124" s="232">
        <f t="shared" si="416"/>
        <v>0</v>
      </c>
      <c r="EF124" s="232">
        <f t="shared" si="417"/>
        <v>3</v>
      </c>
      <c r="EG124" s="232">
        <f t="shared" si="418"/>
        <v>11828.888888888889</v>
      </c>
      <c r="EH124" s="228"/>
      <c r="EI124" s="228" t="s">
        <v>85</v>
      </c>
      <c r="EJ124" s="227">
        <f>IF(EF169=0,"sd",EJ122^2/EJ121)</f>
        <v>972829256.49394441</v>
      </c>
      <c r="EK124" s="230"/>
      <c r="EL124" s="228">
        <f t="shared" si="438"/>
        <v>6</v>
      </c>
      <c r="EM124" s="231" t="str">
        <f t="shared" si="419"/>
        <v>ACA 460</v>
      </c>
      <c r="EN124" s="232">
        <f>IFERROR(INDEX(RTO3CF,$EL124,'ANVA-MDS'!EB$7),0)</f>
        <v>0</v>
      </c>
      <c r="EO124" s="232">
        <f>IFERROR(INDEX(RTO3CF,$EL124,'ANVA-MDS'!EC$7),0)</f>
        <v>0</v>
      </c>
      <c r="EP124" s="232">
        <f>IFERROR(INDEX(RTO3CF,$EL124,'ANVA-MDS'!ED$7),0)</f>
        <v>0</v>
      </c>
      <c r="EQ124" s="232">
        <f>IFERROR(INDEX(RTO3CF,$EL124,'ANVA-MDS'!EE$7),0)</f>
        <v>0</v>
      </c>
      <c r="ER124" s="232">
        <f t="shared" si="420"/>
        <v>0</v>
      </c>
      <c r="ES124" s="232">
        <f t="shared" si="421"/>
        <v>0</v>
      </c>
      <c r="ET124" s="228"/>
      <c r="EU124" s="228" t="s">
        <v>85</v>
      </c>
      <c r="EV124" s="227" t="str">
        <f>IF(ER169=0,"sd",EV122^2/EV121)</f>
        <v>sd</v>
      </c>
      <c r="EW124" s="230"/>
      <c r="EX124" s="232">
        <f t="shared" si="422"/>
        <v>11828.888888888889</v>
      </c>
      <c r="EY124" s="228" t="s">
        <v>85</v>
      </c>
      <c r="EZ124" s="227" t="str">
        <f>IF(EZ138=0,"sd",EZ122^2/EZ121)</f>
        <v>sd</v>
      </c>
    </row>
    <row r="125" spans="1:156" ht="12.75" customHeight="1" x14ac:dyDescent="0.25">
      <c r="A125" s="144" t="s">
        <v>35</v>
      </c>
      <c r="B125" s="206">
        <f>'ANVA-MDS'!EJ126</f>
        <v>2</v>
      </c>
      <c r="C125" s="207">
        <f>'ANVA-MDS'!EJ130</f>
        <v>174316.98789000511</v>
      </c>
      <c r="D125" s="208">
        <f t="shared" ref="D125:D126" si="439">IFERROR(C125/B125,"sd")</f>
        <v>87158.493945002556</v>
      </c>
      <c r="E125" s="208">
        <f>IFERROR(D125/D126,"sd")</f>
        <v>0.80672515396546041</v>
      </c>
      <c r="F125" s="224">
        <f>IFERROR(FDIST(E125,B125,B126),"sd")</f>
        <v>0.45054233566637047</v>
      </c>
      <c r="G125" s="100">
        <v>0.05</v>
      </c>
      <c r="H125" s="69" t="str">
        <f>IF(F125&gt;G125,"ns",IF(F125&lt;0.001,"***",IF(F125&lt;0.01,"**",IF(F125&lt;0.05,"*",""))))</f>
        <v>ns</v>
      </c>
      <c r="J125" s="100">
        <v>6</v>
      </c>
      <c r="K125" s="246" t="str">
        <f t="shared" si="423"/>
        <v>MS INTA 817</v>
      </c>
      <c r="L125" s="247">
        <f t="shared" si="424"/>
        <v>3884</v>
      </c>
      <c r="M125" s="269" t="str">
        <f t="shared" si="425"/>
        <v>ns</v>
      </c>
      <c r="N125" s="269" t="str">
        <f t="shared" si="425"/>
        <v>ns</v>
      </c>
      <c r="O125" s="269" t="str">
        <f t="shared" si="425"/>
        <v>ns</v>
      </c>
      <c r="P125" s="269" t="str">
        <f t="shared" si="425"/>
        <v>ns</v>
      </c>
      <c r="Q125" s="269" t="str">
        <f t="shared" si="425"/>
        <v>ns</v>
      </c>
      <c r="R125" s="269" t="str">
        <f t="shared" si="425"/>
        <v>ns</v>
      </c>
      <c r="S125" s="269" t="str">
        <f t="shared" si="425"/>
        <v/>
      </c>
      <c r="T125" s="269" t="str">
        <f t="shared" si="425"/>
        <v/>
      </c>
      <c r="U125" s="269" t="str">
        <f t="shared" si="425"/>
        <v/>
      </c>
      <c r="V125" s="269" t="str">
        <f t="shared" si="425"/>
        <v/>
      </c>
      <c r="W125" s="269" t="str">
        <f t="shared" si="426"/>
        <v/>
      </c>
      <c r="X125" s="269" t="str">
        <f t="shared" si="426"/>
        <v/>
      </c>
      <c r="Y125" s="269" t="str">
        <f t="shared" si="426"/>
        <v/>
      </c>
      <c r="Z125" s="269" t="str">
        <f t="shared" si="426"/>
        <v/>
      </c>
      <c r="AA125" s="269" t="str">
        <f t="shared" si="426"/>
        <v/>
      </c>
      <c r="AB125" s="269" t="str">
        <f t="shared" si="426"/>
        <v/>
      </c>
      <c r="AC125" s="269" t="str">
        <f t="shared" si="426"/>
        <v/>
      </c>
      <c r="AD125" s="269" t="str">
        <f t="shared" si="426"/>
        <v/>
      </c>
      <c r="AE125" s="269" t="str">
        <f t="shared" si="426"/>
        <v/>
      </c>
      <c r="AF125" s="269" t="str">
        <f t="shared" si="426"/>
        <v/>
      </c>
      <c r="AG125" s="269" t="str">
        <f t="shared" si="427"/>
        <v/>
      </c>
      <c r="AH125" s="269" t="str">
        <f t="shared" si="427"/>
        <v/>
      </c>
      <c r="AI125" s="269" t="str">
        <f t="shared" si="427"/>
        <v/>
      </c>
      <c r="AJ125" s="269" t="str">
        <f t="shared" si="427"/>
        <v/>
      </c>
      <c r="AK125" s="269" t="str">
        <f t="shared" si="427"/>
        <v/>
      </c>
      <c r="AL125" s="269" t="str">
        <f t="shared" si="427"/>
        <v/>
      </c>
      <c r="AM125" s="269" t="str">
        <f t="shared" si="427"/>
        <v/>
      </c>
      <c r="AN125" s="269" t="str">
        <f t="shared" si="427"/>
        <v/>
      </c>
      <c r="AO125" s="269" t="str">
        <f t="shared" si="427"/>
        <v/>
      </c>
      <c r="AP125" s="269" t="str">
        <f t="shared" si="427"/>
        <v/>
      </c>
      <c r="AQ125" s="269" t="str">
        <f t="shared" si="428"/>
        <v/>
      </c>
      <c r="AR125" s="269" t="str">
        <f t="shared" si="428"/>
        <v/>
      </c>
      <c r="AS125" s="269" t="str">
        <f t="shared" si="428"/>
        <v/>
      </c>
      <c r="AT125" s="269" t="str">
        <f t="shared" si="428"/>
        <v/>
      </c>
      <c r="AU125" s="269" t="str">
        <f t="shared" si="428"/>
        <v/>
      </c>
      <c r="AV125" s="269" t="str">
        <f t="shared" si="428"/>
        <v/>
      </c>
      <c r="AW125" s="269" t="str">
        <f t="shared" si="428"/>
        <v/>
      </c>
      <c r="AX125" s="269" t="str">
        <f t="shared" si="428"/>
        <v/>
      </c>
      <c r="AY125" s="269" t="str">
        <f t="shared" si="428"/>
        <v/>
      </c>
      <c r="AZ125" s="269" t="str">
        <f t="shared" si="428"/>
        <v/>
      </c>
      <c r="BA125" s="269" t="str">
        <f t="shared" si="429"/>
        <v/>
      </c>
      <c r="BB125" s="269" t="str">
        <f t="shared" si="429"/>
        <v/>
      </c>
      <c r="BC125" s="269" t="str">
        <f t="shared" si="429"/>
        <v/>
      </c>
      <c r="BD125" s="269" t="str">
        <f t="shared" si="429"/>
        <v/>
      </c>
      <c r="BE125" s="269" t="str">
        <f t="shared" si="429"/>
        <v/>
      </c>
      <c r="BF125" s="269" t="str">
        <f t="shared" si="429"/>
        <v/>
      </c>
      <c r="BG125" s="269" t="str">
        <f t="shared" si="429"/>
        <v/>
      </c>
      <c r="BH125" s="269" t="str">
        <f t="shared" si="429"/>
        <v/>
      </c>
      <c r="BI125" s="269" t="str">
        <f t="shared" si="429"/>
        <v/>
      </c>
      <c r="BJ125" s="269" t="str">
        <f t="shared" si="429"/>
        <v/>
      </c>
      <c r="BM125" s="144" t="s">
        <v>35</v>
      </c>
      <c r="BN125" s="206" t="str">
        <f>'ANVA-MDS'!EV126</f>
        <v>sd</v>
      </c>
      <c r="BO125" s="207" t="str">
        <f>'ANVA-MDS'!EV130</f>
        <v>sd</v>
      </c>
      <c r="BP125" s="208" t="str">
        <f t="shared" ref="BP125:BP126" si="440">IFERROR(BO125/BN125,"sd")</f>
        <v>sd</v>
      </c>
      <c r="BQ125" s="208" t="str">
        <f>IFERROR(BP125/BP126,"sd")</f>
        <v>sd</v>
      </c>
      <c r="BR125" s="224" t="str">
        <f>IFERROR(FDIST(BQ125,BN125,BN126),"sd")</f>
        <v>sd</v>
      </c>
      <c r="BS125" s="100">
        <v>0.05</v>
      </c>
      <c r="BT125" s="69" t="str">
        <f>IF(BR125&gt;BS125,"ns",IF(BR125&lt;0.001,"***",IF(BR125&lt;0.01,"**",IF(BR125&lt;0.05,"*",""))))</f>
        <v>ns</v>
      </c>
      <c r="BU125" s="106"/>
      <c r="BV125" s="100">
        <v>6</v>
      </c>
      <c r="BW125" s="246">
        <f t="shared" si="430"/>
        <v>0</v>
      </c>
      <c r="BX125" s="247">
        <f t="shared" si="431"/>
        <v>4.4000000000000002E-4</v>
      </c>
      <c r="BY125" s="245" t="str">
        <f t="shared" si="432"/>
        <v>ns</v>
      </c>
      <c r="BZ125" s="245" t="str">
        <f t="shared" si="432"/>
        <v>ns</v>
      </c>
      <c r="CA125" s="245" t="str">
        <f t="shared" si="432"/>
        <v>ns</v>
      </c>
      <c r="CB125" s="245" t="str">
        <f t="shared" si="432"/>
        <v>ns</v>
      </c>
      <c r="CC125" s="245" t="str">
        <f t="shared" si="432"/>
        <v>ns</v>
      </c>
      <c r="CD125" s="245" t="str">
        <f t="shared" si="432"/>
        <v>ns</v>
      </c>
      <c r="CE125" s="245" t="str">
        <f t="shared" si="432"/>
        <v/>
      </c>
      <c r="CF125" s="245" t="str">
        <f t="shared" si="432"/>
        <v/>
      </c>
      <c r="CG125" s="245" t="str">
        <f t="shared" si="432"/>
        <v/>
      </c>
      <c r="CH125" s="245" t="str">
        <f t="shared" si="432"/>
        <v/>
      </c>
      <c r="CI125" s="245" t="str">
        <f t="shared" si="433"/>
        <v/>
      </c>
      <c r="CJ125" s="245" t="str">
        <f t="shared" si="433"/>
        <v/>
      </c>
      <c r="CK125" s="245" t="str">
        <f t="shared" si="433"/>
        <v/>
      </c>
      <c r="CL125" s="245" t="str">
        <f t="shared" si="433"/>
        <v/>
      </c>
      <c r="CM125" s="245" t="str">
        <f t="shared" si="433"/>
        <v/>
      </c>
      <c r="CN125" s="245" t="str">
        <f t="shared" si="433"/>
        <v/>
      </c>
      <c r="CO125" s="245" t="str">
        <f t="shared" si="433"/>
        <v/>
      </c>
      <c r="CP125" s="245" t="str">
        <f t="shared" si="433"/>
        <v/>
      </c>
      <c r="CQ125" s="245" t="str">
        <f t="shared" si="433"/>
        <v/>
      </c>
      <c r="CR125" s="245" t="str">
        <f t="shared" si="433"/>
        <v/>
      </c>
      <c r="CS125" s="245" t="str">
        <f t="shared" si="434"/>
        <v/>
      </c>
      <c r="CT125" s="245" t="str">
        <f t="shared" si="434"/>
        <v/>
      </c>
      <c r="CU125" s="245" t="str">
        <f t="shared" si="434"/>
        <v/>
      </c>
      <c r="CV125" s="245" t="str">
        <f t="shared" si="434"/>
        <v/>
      </c>
      <c r="CW125" s="245" t="str">
        <f t="shared" si="434"/>
        <v/>
      </c>
      <c r="CX125" s="245" t="str">
        <f t="shared" si="434"/>
        <v/>
      </c>
      <c r="CY125" s="245" t="str">
        <f t="shared" si="434"/>
        <v/>
      </c>
      <c r="CZ125" s="245" t="str">
        <f t="shared" si="434"/>
        <v/>
      </c>
      <c r="DA125" s="245" t="str">
        <f t="shared" si="434"/>
        <v/>
      </c>
      <c r="DB125" s="245" t="str">
        <f t="shared" si="434"/>
        <v/>
      </c>
      <c r="DC125" s="245" t="str">
        <f t="shared" si="435"/>
        <v/>
      </c>
      <c r="DD125" s="245" t="str">
        <f t="shared" si="435"/>
        <v/>
      </c>
      <c r="DE125" s="245" t="str">
        <f t="shared" si="435"/>
        <v/>
      </c>
      <c r="DF125" s="245" t="str">
        <f t="shared" si="435"/>
        <v/>
      </c>
      <c r="DG125" s="245" t="str">
        <f t="shared" si="435"/>
        <v/>
      </c>
      <c r="DH125" s="245" t="str">
        <f t="shared" si="435"/>
        <v/>
      </c>
      <c r="DI125" s="245" t="str">
        <f t="shared" si="435"/>
        <v/>
      </c>
      <c r="DJ125" s="245" t="str">
        <f t="shared" si="435"/>
        <v/>
      </c>
      <c r="DK125" s="245" t="str">
        <f t="shared" si="435"/>
        <v/>
      </c>
      <c r="DL125" s="245" t="str">
        <f t="shared" si="435"/>
        <v/>
      </c>
      <c r="DM125" s="245" t="str">
        <f t="shared" si="436"/>
        <v/>
      </c>
      <c r="DN125" s="245" t="str">
        <f t="shared" si="436"/>
        <v/>
      </c>
      <c r="DO125" s="245" t="str">
        <f t="shared" si="436"/>
        <v/>
      </c>
      <c r="DP125" s="245" t="str">
        <f t="shared" si="436"/>
        <v/>
      </c>
      <c r="DQ125" s="245" t="str">
        <f t="shared" si="436"/>
        <v/>
      </c>
      <c r="DR125" s="245" t="str">
        <f t="shared" si="436"/>
        <v/>
      </c>
      <c r="DS125" s="245" t="str">
        <f t="shared" si="436"/>
        <v/>
      </c>
      <c r="DT125" s="245" t="str">
        <f t="shared" si="436"/>
        <v/>
      </c>
      <c r="DU125" s="245" t="str">
        <f t="shared" si="436"/>
        <v/>
      </c>
      <c r="DV125" s="245" t="str">
        <f t="shared" si="436"/>
        <v/>
      </c>
      <c r="DW125" s="204"/>
      <c r="DX125" s="204"/>
      <c r="DZ125" s="228">
        <f t="shared" si="437"/>
        <v>7</v>
      </c>
      <c r="EA125" s="231" t="str">
        <f t="shared" si="415"/>
        <v>Biointa 1008</v>
      </c>
      <c r="EB125" s="232">
        <f t="shared" si="416"/>
        <v>2902.2222222222222</v>
      </c>
      <c r="EC125" s="232">
        <f t="shared" si="416"/>
        <v>2613.3333333333335</v>
      </c>
      <c r="ED125" s="232">
        <f t="shared" si="416"/>
        <v>2586.6666666666665</v>
      </c>
      <c r="EE125" s="232">
        <f t="shared" si="416"/>
        <v>0</v>
      </c>
      <c r="EF125" s="232">
        <f t="shared" si="417"/>
        <v>3</v>
      </c>
      <c r="EG125" s="232">
        <f t="shared" si="418"/>
        <v>8102.2222222222226</v>
      </c>
      <c r="EH125" s="228"/>
      <c r="EI125" s="228" t="s">
        <v>86</v>
      </c>
      <c r="EJ125" s="237">
        <f>IF(EF169=0,"sd",EJ119-1)</f>
        <v>34</v>
      </c>
      <c r="EK125" s="230"/>
      <c r="EL125" s="228">
        <f t="shared" si="438"/>
        <v>7</v>
      </c>
      <c r="EM125" s="231" t="str">
        <f t="shared" si="419"/>
        <v>Biointa 1008</v>
      </c>
      <c r="EN125" s="232">
        <f>IFERROR(INDEX(RTO3CF,$EL125,'ANVA-MDS'!EB$7),0)</f>
        <v>0</v>
      </c>
      <c r="EO125" s="232">
        <f>IFERROR(INDEX(RTO3CF,$EL125,'ANVA-MDS'!EC$7),0)</f>
        <v>0</v>
      </c>
      <c r="EP125" s="232">
        <f>IFERROR(INDEX(RTO3CF,$EL125,'ANVA-MDS'!ED$7),0)</f>
        <v>0</v>
      </c>
      <c r="EQ125" s="232">
        <f>IFERROR(INDEX(RTO3CF,$EL125,'ANVA-MDS'!EE$7),0)</f>
        <v>0</v>
      </c>
      <c r="ER125" s="232">
        <f t="shared" si="420"/>
        <v>0</v>
      </c>
      <c r="ES125" s="232">
        <f t="shared" si="421"/>
        <v>0</v>
      </c>
      <c r="ET125" s="228"/>
      <c r="EU125" s="228" t="s">
        <v>86</v>
      </c>
      <c r="EV125" s="237" t="str">
        <f>IF(ER169=0,"sd",EV119-1)</f>
        <v>sd</v>
      </c>
      <c r="EW125" s="230"/>
      <c r="EX125" s="232">
        <f t="shared" si="422"/>
        <v>8102.2222222222226</v>
      </c>
      <c r="EY125" s="228" t="s">
        <v>86</v>
      </c>
      <c r="EZ125" s="237" t="str">
        <f>IF(EZ138=0,"sd",EZ119-1)</f>
        <v>sd</v>
      </c>
    </row>
    <row r="126" spans="1:156" ht="12.75" customHeight="1" x14ac:dyDescent="0.25">
      <c r="A126" s="144" t="s">
        <v>36</v>
      </c>
      <c r="B126" s="209">
        <f>'ANVA-MDS'!EJ127</f>
        <v>68</v>
      </c>
      <c r="C126" s="207">
        <f>'ANVA-MDS'!EJ131</f>
        <v>7346712.2713690996</v>
      </c>
      <c r="D126" s="208">
        <f t="shared" si="439"/>
        <v>108039.88634366322</v>
      </c>
      <c r="E126" s="210"/>
      <c r="F126" s="210"/>
      <c r="J126" s="100">
        <v>7</v>
      </c>
      <c r="K126" s="246" t="str">
        <f t="shared" si="423"/>
        <v>ACA 917</v>
      </c>
      <c r="L126" s="247">
        <f t="shared" si="424"/>
        <v>3769</v>
      </c>
      <c r="M126" s="269" t="str">
        <f t="shared" si="425"/>
        <v>s</v>
      </c>
      <c r="N126" s="269" t="str">
        <f t="shared" si="425"/>
        <v>ns</v>
      </c>
      <c r="O126" s="269" t="str">
        <f t="shared" si="425"/>
        <v>ns</v>
      </c>
      <c r="P126" s="269" t="str">
        <f t="shared" si="425"/>
        <v>ns</v>
      </c>
      <c r="Q126" s="269" t="str">
        <f t="shared" si="425"/>
        <v>ns</v>
      </c>
      <c r="R126" s="269" t="str">
        <f t="shared" si="425"/>
        <v>ns</v>
      </c>
      <c r="S126" s="269" t="str">
        <f t="shared" si="425"/>
        <v>ns</v>
      </c>
      <c r="T126" s="269" t="str">
        <f t="shared" si="425"/>
        <v/>
      </c>
      <c r="U126" s="269" t="str">
        <f t="shared" si="425"/>
        <v/>
      </c>
      <c r="V126" s="269" t="str">
        <f t="shared" si="425"/>
        <v/>
      </c>
      <c r="W126" s="269" t="str">
        <f t="shared" si="426"/>
        <v/>
      </c>
      <c r="X126" s="269" t="str">
        <f t="shared" si="426"/>
        <v/>
      </c>
      <c r="Y126" s="269" t="str">
        <f t="shared" si="426"/>
        <v/>
      </c>
      <c r="Z126" s="269" t="str">
        <f t="shared" si="426"/>
        <v/>
      </c>
      <c r="AA126" s="269" t="str">
        <f t="shared" si="426"/>
        <v/>
      </c>
      <c r="AB126" s="269" t="str">
        <f t="shared" si="426"/>
        <v/>
      </c>
      <c r="AC126" s="269" t="str">
        <f t="shared" si="426"/>
        <v/>
      </c>
      <c r="AD126" s="269" t="str">
        <f t="shared" si="426"/>
        <v/>
      </c>
      <c r="AE126" s="269" t="str">
        <f t="shared" si="426"/>
        <v/>
      </c>
      <c r="AF126" s="269" t="str">
        <f t="shared" si="426"/>
        <v/>
      </c>
      <c r="AG126" s="269" t="str">
        <f t="shared" si="427"/>
        <v/>
      </c>
      <c r="AH126" s="269" t="str">
        <f t="shared" si="427"/>
        <v/>
      </c>
      <c r="AI126" s="269" t="str">
        <f t="shared" si="427"/>
        <v/>
      </c>
      <c r="AJ126" s="269" t="str">
        <f t="shared" si="427"/>
        <v/>
      </c>
      <c r="AK126" s="269" t="str">
        <f t="shared" si="427"/>
        <v/>
      </c>
      <c r="AL126" s="269" t="str">
        <f t="shared" si="427"/>
        <v/>
      </c>
      <c r="AM126" s="269" t="str">
        <f t="shared" si="427"/>
        <v/>
      </c>
      <c r="AN126" s="269" t="str">
        <f t="shared" si="427"/>
        <v/>
      </c>
      <c r="AO126" s="269" t="str">
        <f t="shared" si="427"/>
        <v/>
      </c>
      <c r="AP126" s="269" t="str">
        <f t="shared" si="427"/>
        <v/>
      </c>
      <c r="AQ126" s="269" t="str">
        <f t="shared" si="428"/>
        <v/>
      </c>
      <c r="AR126" s="269" t="str">
        <f t="shared" si="428"/>
        <v/>
      </c>
      <c r="AS126" s="269" t="str">
        <f t="shared" si="428"/>
        <v/>
      </c>
      <c r="AT126" s="269" t="str">
        <f t="shared" si="428"/>
        <v/>
      </c>
      <c r="AU126" s="269" t="str">
        <f t="shared" si="428"/>
        <v/>
      </c>
      <c r="AV126" s="269" t="str">
        <f t="shared" si="428"/>
        <v/>
      </c>
      <c r="AW126" s="269" t="str">
        <f t="shared" si="428"/>
        <v/>
      </c>
      <c r="AX126" s="269" t="str">
        <f t="shared" si="428"/>
        <v/>
      </c>
      <c r="AY126" s="269" t="str">
        <f t="shared" si="428"/>
        <v/>
      </c>
      <c r="AZ126" s="269" t="str">
        <f t="shared" si="428"/>
        <v/>
      </c>
      <c r="BA126" s="269" t="str">
        <f t="shared" si="429"/>
        <v/>
      </c>
      <c r="BB126" s="269" t="str">
        <f t="shared" si="429"/>
        <v/>
      </c>
      <c r="BC126" s="269" t="str">
        <f t="shared" si="429"/>
        <v/>
      </c>
      <c r="BD126" s="269" t="str">
        <f t="shared" si="429"/>
        <v/>
      </c>
      <c r="BE126" s="269" t="str">
        <f t="shared" si="429"/>
        <v/>
      </c>
      <c r="BF126" s="269" t="str">
        <f t="shared" si="429"/>
        <v/>
      </c>
      <c r="BG126" s="269" t="str">
        <f t="shared" si="429"/>
        <v/>
      </c>
      <c r="BH126" s="269" t="str">
        <f t="shared" si="429"/>
        <v/>
      </c>
      <c r="BI126" s="269" t="str">
        <f t="shared" si="429"/>
        <v/>
      </c>
      <c r="BJ126" s="269" t="str">
        <f t="shared" si="429"/>
        <v/>
      </c>
      <c r="BM126" s="144" t="s">
        <v>36</v>
      </c>
      <c r="BN126" s="209" t="str">
        <f>'ANVA-MDS'!EV127</f>
        <v>sd</v>
      </c>
      <c r="BO126" s="207" t="str">
        <f>'ANVA-MDS'!EV131</f>
        <v>sd</v>
      </c>
      <c r="BP126" s="208" t="str">
        <f t="shared" si="440"/>
        <v>sd</v>
      </c>
      <c r="BQ126" s="210"/>
      <c r="BR126" s="210"/>
      <c r="BS126" s="67"/>
      <c r="BT126" s="67"/>
      <c r="BU126" s="106"/>
      <c r="BV126" s="100">
        <v>7</v>
      </c>
      <c r="BW126" s="246">
        <f t="shared" si="430"/>
        <v>0</v>
      </c>
      <c r="BX126" s="247">
        <f t="shared" si="431"/>
        <v>4.3000000000000004E-4</v>
      </c>
      <c r="BY126" s="245" t="str">
        <f t="shared" si="432"/>
        <v>ns</v>
      </c>
      <c r="BZ126" s="245" t="str">
        <f t="shared" si="432"/>
        <v>ns</v>
      </c>
      <c r="CA126" s="245" t="str">
        <f t="shared" si="432"/>
        <v>ns</v>
      </c>
      <c r="CB126" s="245" t="str">
        <f t="shared" si="432"/>
        <v>ns</v>
      </c>
      <c r="CC126" s="245" t="str">
        <f t="shared" si="432"/>
        <v>ns</v>
      </c>
      <c r="CD126" s="245" t="str">
        <f t="shared" si="432"/>
        <v>ns</v>
      </c>
      <c r="CE126" s="245" t="str">
        <f t="shared" si="432"/>
        <v>ns</v>
      </c>
      <c r="CF126" s="245" t="str">
        <f t="shared" si="432"/>
        <v/>
      </c>
      <c r="CG126" s="245" t="str">
        <f t="shared" si="432"/>
        <v/>
      </c>
      <c r="CH126" s="245" t="str">
        <f t="shared" si="432"/>
        <v/>
      </c>
      <c r="CI126" s="245" t="str">
        <f t="shared" si="433"/>
        <v/>
      </c>
      <c r="CJ126" s="245" t="str">
        <f t="shared" si="433"/>
        <v/>
      </c>
      <c r="CK126" s="245" t="str">
        <f t="shared" si="433"/>
        <v/>
      </c>
      <c r="CL126" s="245" t="str">
        <f t="shared" si="433"/>
        <v/>
      </c>
      <c r="CM126" s="245" t="str">
        <f t="shared" si="433"/>
        <v/>
      </c>
      <c r="CN126" s="245" t="str">
        <f t="shared" si="433"/>
        <v/>
      </c>
      <c r="CO126" s="245" t="str">
        <f t="shared" si="433"/>
        <v/>
      </c>
      <c r="CP126" s="245" t="str">
        <f t="shared" si="433"/>
        <v/>
      </c>
      <c r="CQ126" s="245" t="str">
        <f t="shared" si="433"/>
        <v/>
      </c>
      <c r="CR126" s="245" t="str">
        <f t="shared" si="433"/>
        <v/>
      </c>
      <c r="CS126" s="245" t="str">
        <f t="shared" si="434"/>
        <v/>
      </c>
      <c r="CT126" s="245" t="str">
        <f t="shared" si="434"/>
        <v/>
      </c>
      <c r="CU126" s="245" t="str">
        <f t="shared" si="434"/>
        <v/>
      </c>
      <c r="CV126" s="245" t="str">
        <f t="shared" si="434"/>
        <v/>
      </c>
      <c r="CW126" s="245" t="str">
        <f t="shared" si="434"/>
        <v/>
      </c>
      <c r="CX126" s="245" t="str">
        <f t="shared" si="434"/>
        <v/>
      </c>
      <c r="CY126" s="245" t="str">
        <f t="shared" si="434"/>
        <v/>
      </c>
      <c r="CZ126" s="245" t="str">
        <f t="shared" si="434"/>
        <v/>
      </c>
      <c r="DA126" s="245" t="str">
        <f t="shared" si="434"/>
        <v/>
      </c>
      <c r="DB126" s="245" t="str">
        <f t="shared" si="434"/>
        <v/>
      </c>
      <c r="DC126" s="245" t="str">
        <f t="shared" si="435"/>
        <v/>
      </c>
      <c r="DD126" s="245" t="str">
        <f t="shared" si="435"/>
        <v/>
      </c>
      <c r="DE126" s="245" t="str">
        <f t="shared" si="435"/>
        <v/>
      </c>
      <c r="DF126" s="245" t="str">
        <f t="shared" si="435"/>
        <v/>
      </c>
      <c r="DG126" s="245" t="str">
        <f t="shared" si="435"/>
        <v/>
      </c>
      <c r="DH126" s="245" t="str">
        <f t="shared" si="435"/>
        <v/>
      </c>
      <c r="DI126" s="245" t="str">
        <f t="shared" si="435"/>
        <v/>
      </c>
      <c r="DJ126" s="245" t="str">
        <f t="shared" si="435"/>
        <v/>
      </c>
      <c r="DK126" s="245" t="str">
        <f t="shared" si="435"/>
        <v/>
      </c>
      <c r="DL126" s="245" t="str">
        <f t="shared" si="435"/>
        <v/>
      </c>
      <c r="DM126" s="245" t="str">
        <f t="shared" si="436"/>
        <v/>
      </c>
      <c r="DN126" s="245" t="str">
        <f t="shared" si="436"/>
        <v/>
      </c>
      <c r="DO126" s="245" t="str">
        <f t="shared" si="436"/>
        <v/>
      </c>
      <c r="DP126" s="245" t="str">
        <f t="shared" si="436"/>
        <v/>
      </c>
      <c r="DQ126" s="245" t="str">
        <f t="shared" si="436"/>
        <v/>
      </c>
      <c r="DR126" s="245" t="str">
        <f t="shared" si="436"/>
        <v/>
      </c>
      <c r="DS126" s="245" t="str">
        <f t="shared" si="436"/>
        <v/>
      </c>
      <c r="DT126" s="245" t="str">
        <f t="shared" si="436"/>
        <v/>
      </c>
      <c r="DU126" s="245" t="str">
        <f t="shared" si="436"/>
        <v/>
      </c>
      <c r="DV126" s="245" t="str">
        <f t="shared" si="436"/>
        <v/>
      </c>
      <c r="DW126" s="204"/>
      <c r="DX126" s="204"/>
      <c r="DZ126" s="228">
        <f t="shared" si="437"/>
        <v>8</v>
      </c>
      <c r="EA126" s="231" t="str">
        <f t="shared" si="415"/>
        <v>LG Zaino</v>
      </c>
      <c r="EB126" s="232">
        <f t="shared" si="416"/>
        <v>1788.8888888888891</v>
      </c>
      <c r="EC126" s="232">
        <f t="shared" si="416"/>
        <v>2760</v>
      </c>
      <c r="ED126" s="232">
        <f t="shared" si="416"/>
        <v>2568.8888888888887</v>
      </c>
      <c r="EE126" s="232">
        <f t="shared" si="416"/>
        <v>0</v>
      </c>
      <c r="EF126" s="232">
        <f t="shared" si="417"/>
        <v>3</v>
      </c>
      <c r="EG126" s="232">
        <f t="shared" si="418"/>
        <v>7117.7777777777774</v>
      </c>
      <c r="EH126" s="228"/>
      <c r="EI126" s="228" t="s">
        <v>87</v>
      </c>
      <c r="EJ126" s="237">
        <f>IF(EF169=0,"sd",EJ120-1)</f>
        <v>2</v>
      </c>
      <c r="EK126" s="230"/>
      <c r="EL126" s="228">
        <f t="shared" si="438"/>
        <v>8</v>
      </c>
      <c r="EM126" s="231" t="str">
        <f t="shared" si="419"/>
        <v>LG Zaino</v>
      </c>
      <c r="EN126" s="232">
        <f>IFERROR(INDEX(RTO3CF,$EL126,'ANVA-MDS'!EB$7),0)</f>
        <v>0</v>
      </c>
      <c r="EO126" s="232">
        <f>IFERROR(INDEX(RTO3CF,$EL126,'ANVA-MDS'!EC$7),0)</f>
        <v>0</v>
      </c>
      <c r="EP126" s="232">
        <f>IFERROR(INDEX(RTO3CF,$EL126,'ANVA-MDS'!ED$7),0)</f>
        <v>0</v>
      </c>
      <c r="EQ126" s="232">
        <f>IFERROR(INDEX(RTO3CF,$EL126,'ANVA-MDS'!EE$7),0)</f>
        <v>0</v>
      </c>
      <c r="ER126" s="232">
        <f t="shared" si="420"/>
        <v>0</v>
      </c>
      <c r="ES126" s="232">
        <f t="shared" si="421"/>
        <v>0</v>
      </c>
      <c r="ET126" s="228"/>
      <c r="EU126" s="228" t="s">
        <v>87</v>
      </c>
      <c r="EV126" s="237" t="str">
        <f>IF(ER169=0,"sd",EV120-1)</f>
        <v>sd</v>
      </c>
      <c r="EW126" s="230"/>
      <c r="EX126" s="232">
        <f t="shared" si="422"/>
        <v>7117.7777777777774</v>
      </c>
      <c r="EY126" s="228" t="s">
        <v>87</v>
      </c>
      <c r="EZ126" s="237" t="str">
        <f>IF(EZ138=0,"sd",(EZ120-1)*EZ132)</f>
        <v>sd</v>
      </c>
    </row>
    <row r="127" spans="1:156" ht="12.75" customHeight="1" x14ac:dyDescent="0.25">
      <c r="A127" s="144" t="s">
        <v>37</v>
      </c>
      <c r="B127" s="206">
        <f>EJ128</f>
        <v>104</v>
      </c>
      <c r="C127" s="207">
        <f>'ANVA-MDS'!EJ132</f>
        <v>62319463.197413564</v>
      </c>
      <c r="D127" s="210"/>
      <c r="E127" s="210"/>
      <c r="F127" s="210"/>
      <c r="J127" s="100">
        <v>8</v>
      </c>
      <c r="K127" s="246" t="str">
        <f t="shared" si="423"/>
        <v>Ceibo</v>
      </c>
      <c r="L127" s="247">
        <f t="shared" si="424"/>
        <v>3733</v>
      </c>
      <c r="M127" s="269" t="str">
        <f t="shared" si="425"/>
        <v>s</v>
      </c>
      <c r="N127" s="269" t="str">
        <f t="shared" si="425"/>
        <v>s</v>
      </c>
      <c r="O127" s="269" t="str">
        <f t="shared" si="425"/>
        <v>ns</v>
      </c>
      <c r="P127" s="269" t="str">
        <f t="shared" si="425"/>
        <v>ns</v>
      </c>
      <c r="Q127" s="269" t="str">
        <f t="shared" si="425"/>
        <v>ns</v>
      </c>
      <c r="R127" s="269" t="str">
        <f t="shared" si="425"/>
        <v>ns</v>
      </c>
      <c r="S127" s="269" t="str">
        <f t="shared" si="425"/>
        <v>ns</v>
      </c>
      <c r="T127" s="269" t="str">
        <f t="shared" si="425"/>
        <v>ns</v>
      </c>
      <c r="U127" s="269" t="str">
        <f t="shared" si="425"/>
        <v/>
      </c>
      <c r="V127" s="269" t="str">
        <f t="shared" si="425"/>
        <v/>
      </c>
      <c r="W127" s="269" t="str">
        <f t="shared" si="426"/>
        <v/>
      </c>
      <c r="X127" s="269" t="str">
        <f t="shared" si="426"/>
        <v/>
      </c>
      <c r="Y127" s="269" t="str">
        <f t="shared" si="426"/>
        <v/>
      </c>
      <c r="Z127" s="269" t="str">
        <f t="shared" si="426"/>
        <v/>
      </c>
      <c r="AA127" s="269" t="str">
        <f t="shared" si="426"/>
        <v/>
      </c>
      <c r="AB127" s="269" t="str">
        <f t="shared" si="426"/>
        <v/>
      </c>
      <c r="AC127" s="269" t="str">
        <f t="shared" si="426"/>
        <v/>
      </c>
      <c r="AD127" s="269" t="str">
        <f t="shared" si="426"/>
        <v/>
      </c>
      <c r="AE127" s="269" t="str">
        <f t="shared" si="426"/>
        <v/>
      </c>
      <c r="AF127" s="269" t="str">
        <f t="shared" si="426"/>
        <v/>
      </c>
      <c r="AG127" s="269" t="str">
        <f t="shared" si="427"/>
        <v/>
      </c>
      <c r="AH127" s="269" t="str">
        <f t="shared" si="427"/>
        <v/>
      </c>
      <c r="AI127" s="269" t="str">
        <f t="shared" si="427"/>
        <v/>
      </c>
      <c r="AJ127" s="269" t="str">
        <f t="shared" si="427"/>
        <v/>
      </c>
      <c r="AK127" s="269" t="str">
        <f t="shared" si="427"/>
        <v/>
      </c>
      <c r="AL127" s="269" t="str">
        <f t="shared" si="427"/>
        <v/>
      </c>
      <c r="AM127" s="269" t="str">
        <f t="shared" si="427"/>
        <v/>
      </c>
      <c r="AN127" s="269" t="str">
        <f t="shared" si="427"/>
        <v/>
      </c>
      <c r="AO127" s="269" t="str">
        <f t="shared" si="427"/>
        <v/>
      </c>
      <c r="AP127" s="269" t="str">
        <f t="shared" si="427"/>
        <v/>
      </c>
      <c r="AQ127" s="269" t="str">
        <f t="shared" si="428"/>
        <v/>
      </c>
      <c r="AR127" s="269" t="str">
        <f t="shared" si="428"/>
        <v/>
      </c>
      <c r="AS127" s="269" t="str">
        <f t="shared" si="428"/>
        <v/>
      </c>
      <c r="AT127" s="269" t="str">
        <f t="shared" si="428"/>
        <v/>
      </c>
      <c r="AU127" s="269" t="str">
        <f t="shared" si="428"/>
        <v/>
      </c>
      <c r="AV127" s="269" t="str">
        <f t="shared" si="428"/>
        <v/>
      </c>
      <c r="AW127" s="269" t="str">
        <f t="shared" si="428"/>
        <v/>
      </c>
      <c r="AX127" s="269" t="str">
        <f t="shared" si="428"/>
        <v/>
      </c>
      <c r="AY127" s="269" t="str">
        <f t="shared" si="428"/>
        <v/>
      </c>
      <c r="AZ127" s="269" t="str">
        <f t="shared" si="428"/>
        <v/>
      </c>
      <c r="BA127" s="269" t="str">
        <f t="shared" si="429"/>
        <v/>
      </c>
      <c r="BB127" s="269" t="str">
        <f t="shared" si="429"/>
        <v/>
      </c>
      <c r="BC127" s="269" t="str">
        <f t="shared" si="429"/>
        <v/>
      </c>
      <c r="BD127" s="269" t="str">
        <f t="shared" si="429"/>
        <v/>
      </c>
      <c r="BE127" s="269" t="str">
        <f t="shared" si="429"/>
        <v/>
      </c>
      <c r="BF127" s="269" t="str">
        <f t="shared" si="429"/>
        <v/>
      </c>
      <c r="BG127" s="269" t="str">
        <f t="shared" si="429"/>
        <v/>
      </c>
      <c r="BH127" s="269" t="str">
        <f t="shared" si="429"/>
        <v/>
      </c>
      <c r="BI127" s="269" t="str">
        <f t="shared" si="429"/>
        <v/>
      </c>
      <c r="BJ127" s="269" t="str">
        <f t="shared" si="429"/>
        <v/>
      </c>
      <c r="BM127" s="144" t="s">
        <v>37</v>
      </c>
      <c r="BN127" s="206" t="str">
        <f>EV128</f>
        <v>sd</v>
      </c>
      <c r="BO127" s="207" t="str">
        <f>'ANVA-MDS'!EV132</f>
        <v>sd</v>
      </c>
      <c r="BP127" s="210"/>
      <c r="BQ127" s="210"/>
      <c r="BR127" s="210"/>
      <c r="BS127" s="67"/>
      <c r="BT127" s="67"/>
      <c r="BU127" s="106"/>
      <c r="BV127" s="100">
        <v>8</v>
      </c>
      <c r="BW127" s="246">
        <f t="shared" si="430"/>
        <v>0</v>
      </c>
      <c r="BX127" s="247">
        <f t="shared" si="431"/>
        <v>4.2000000000000002E-4</v>
      </c>
      <c r="BY127" s="245" t="str">
        <f t="shared" si="432"/>
        <v>ns</v>
      </c>
      <c r="BZ127" s="245" t="str">
        <f t="shared" si="432"/>
        <v>ns</v>
      </c>
      <c r="CA127" s="245" t="str">
        <f t="shared" si="432"/>
        <v>ns</v>
      </c>
      <c r="CB127" s="245" t="str">
        <f t="shared" si="432"/>
        <v>ns</v>
      </c>
      <c r="CC127" s="245" t="str">
        <f t="shared" si="432"/>
        <v>ns</v>
      </c>
      <c r="CD127" s="245" t="str">
        <f t="shared" si="432"/>
        <v>ns</v>
      </c>
      <c r="CE127" s="245" t="str">
        <f t="shared" si="432"/>
        <v>ns</v>
      </c>
      <c r="CF127" s="245" t="str">
        <f t="shared" si="432"/>
        <v>ns</v>
      </c>
      <c r="CG127" s="245" t="str">
        <f t="shared" si="432"/>
        <v/>
      </c>
      <c r="CH127" s="245" t="str">
        <f t="shared" si="432"/>
        <v/>
      </c>
      <c r="CI127" s="245" t="str">
        <f t="shared" si="433"/>
        <v/>
      </c>
      <c r="CJ127" s="245" t="str">
        <f t="shared" si="433"/>
        <v/>
      </c>
      <c r="CK127" s="245" t="str">
        <f t="shared" si="433"/>
        <v/>
      </c>
      <c r="CL127" s="245" t="str">
        <f t="shared" si="433"/>
        <v/>
      </c>
      <c r="CM127" s="245" t="str">
        <f t="shared" si="433"/>
        <v/>
      </c>
      <c r="CN127" s="245" t="str">
        <f t="shared" si="433"/>
        <v/>
      </c>
      <c r="CO127" s="245" t="str">
        <f t="shared" si="433"/>
        <v/>
      </c>
      <c r="CP127" s="245" t="str">
        <f t="shared" si="433"/>
        <v/>
      </c>
      <c r="CQ127" s="245" t="str">
        <f t="shared" si="433"/>
        <v/>
      </c>
      <c r="CR127" s="245" t="str">
        <f t="shared" si="433"/>
        <v/>
      </c>
      <c r="CS127" s="245" t="str">
        <f t="shared" si="434"/>
        <v/>
      </c>
      <c r="CT127" s="245" t="str">
        <f t="shared" si="434"/>
        <v/>
      </c>
      <c r="CU127" s="245" t="str">
        <f t="shared" si="434"/>
        <v/>
      </c>
      <c r="CV127" s="245" t="str">
        <f t="shared" si="434"/>
        <v/>
      </c>
      <c r="CW127" s="245" t="str">
        <f t="shared" si="434"/>
        <v/>
      </c>
      <c r="CX127" s="245" t="str">
        <f t="shared" si="434"/>
        <v/>
      </c>
      <c r="CY127" s="245" t="str">
        <f t="shared" si="434"/>
        <v/>
      </c>
      <c r="CZ127" s="245" t="str">
        <f t="shared" si="434"/>
        <v/>
      </c>
      <c r="DA127" s="245" t="str">
        <f t="shared" si="434"/>
        <v/>
      </c>
      <c r="DB127" s="245" t="str">
        <f t="shared" si="434"/>
        <v/>
      </c>
      <c r="DC127" s="245" t="str">
        <f t="shared" si="435"/>
        <v/>
      </c>
      <c r="DD127" s="245" t="str">
        <f t="shared" si="435"/>
        <v/>
      </c>
      <c r="DE127" s="245" t="str">
        <f t="shared" si="435"/>
        <v/>
      </c>
      <c r="DF127" s="245" t="str">
        <f t="shared" si="435"/>
        <v/>
      </c>
      <c r="DG127" s="245" t="str">
        <f t="shared" si="435"/>
        <v/>
      </c>
      <c r="DH127" s="245" t="str">
        <f t="shared" si="435"/>
        <v/>
      </c>
      <c r="DI127" s="245" t="str">
        <f t="shared" si="435"/>
        <v/>
      </c>
      <c r="DJ127" s="245" t="str">
        <f t="shared" si="435"/>
        <v/>
      </c>
      <c r="DK127" s="245" t="str">
        <f t="shared" si="435"/>
        <v/>
      </c>
      <c r="DL127" s="245" t="str">
        <f t="shared" si="435"/>
        <v/>
      </c>
      <c r="DM127" s="245" t="str">
        <f t="shared" si="436"/>
        <v/>
      </c>
      <c r="DN127" s="245" t="str">
        <f t="shared" si="436"/>
        <v/>
      </c>
      <c r="DO127" s="245" t="str">
        <f t="shared" si="436"/>
        <v/>
      </c>
      <c r="DP127" s="245" t="str">
        <f t="shared" si="436"/>
        <v/>
      </c>
      <c r="DQ127" s="245" t="str">
        <f t="shared" si="436"/>
        <v/>
      </c>
      <c r="DR127" s="245" t="str">
        <f t="shared" si="436"/>
        <v/>
      </c>
      <c r="DS127" s="245" t="str">
        <f t="shared" si="436"/>
        <v/>
      </c>
      <c r="DT127" s="245" t="str">
        <f t="shared" si="436"/>
        <v/>
      </c>
      <c r="DU127" s="245" t="str">
        <f t="shared" si="436"/>
        <v/>
      </c>
      <c r="DV127" s="245" t="str">
        <f t="shared" si="436"/>
        <v/>
      </c>
      <c r="DW127" s="204"/>
      <c r="DX127" s="204"/>
      <c r="DZ127" s="228">
        <f t="shared" si="437"/>
        <v>9</v>
      </c>
      <c r="EA127" s="231" t="str">
        <f t="shared" si="415"/>
        <v>ACA 921</v>
      </c>
      <c r="EB127" s="232">
        <f t="shared" si="416"/>
        <v>2064.4444444444443</v>
      </c>
      <c r="EC127" s="232">
        <f t="shared" si="416"/>
        <v>2984.4444444444443</v>
      </c>
      <c r="ED127" s="232">
        <f t="shared" si="416"/>
        <v>2957.7777777777778</v>
      </c>
      <c r="EE127" s="232">
        <f t="shared" si="416"/>
        <v>0</v>
      </c>
      <c r="EF127" s="232">
        <f t="shared" si="417"/>
        <v>3</v>
      </c>
      <c r="EG127" s="232">
        <f t="shared" si="418"/>
        <v>8006.6666666666661</v>
      </c>
      <c r="EH127" s="228"/>
      <c r="EI127" s="228" t="s">
        <v>88</v>
      </c>
      <c r="EJ127" s="227">
        <f>IF(EF169=0,"sd",EJ125*EJ126)</f>
        <v>68</v>
      </c>
      <c r="EK127" s="230"/>
      <c r="EL127" s="228">
        <f t="shared" si="438"/>
        <v>9</v>
      </c>
      <c r="EM127" s="231" t="str">
        <f t="shared" si="419"/>
        <v>ACA 921</v>
      </c>
      <c r="EN127" s="232">
        <f>IFERROR(INDEX(RTO3CF,$EL127,'ANVA-MDS'!EB$7),0)</f>
        <v>0</v>
      </c>
      <c r="EO127" s="232">
        <f>IFERROR(INDEX(RTO3CF,$EL127,'ANVA-MDS'!EC$7),0)</f>
        <v>0</v>
      </c>
      <c r="EP127" s="232">
        <f>IFERROR(INDEX(RTO3CF,$EL127,'ANVA-MDS'!ED$7),0)</f>
        <v>0</v>
      </c>
      <c r="EQ127" s="232">
        <f>IFERROR(INDEX(RTO3CF,$EL127,'ANVA-MDS'!EE$7),0)</f>
        <v>0</v>
      </c>
      <c r="ER127" s="232">
        <f t="shared" si="420"/>
        <v>0</v>
      </c>
      <c r="ES127" s="232">
        <f t="shared" si="421"/>
        <v>0</v>
      </c>
      <c r="ET127" s="228"/>
      <c r="EU127" s="228" t="s">
        <v>88</v>
      </c>
      <c r="EV127" s="227" t="str">
        <f>IF(ER169=0,"sd",EV125*EV126)</f>
        <v>sd</v>
      </c>
      <c r="EW127" s="230"/>
      <c r="EX127" s="232">
        <f t="shared" si="422"/>
        <v>8006.6666666666661</v>
      </c>
      <c r="EY127" s="228" t="s">
        <v>88</v>
      </c>
      <c r="EZ127" s="267" t="str">
        <f>IF(EZ138=0,"sd",EZ126*EZ125)</f>
        <v>sd</v>
      </c>
    </row>
    <row r="128" spans="1:156" ht="12.75" customHeight="1" x14ac:dyDescent="0.25">
      <c r="A128" s="145" t="s">
        <v>300</v>
      </c>
      <c r="J128" s="100">
        <v>9</v>
      </c>
      <c r="K128" s="246" t="str">
        <f t="shared" si="423"/>
        <v>Ginkgo</v>
      </c>
      <c r="L128" s="247">
        <f t="shared" si="424"/>
        <v>3655</v>
      </c>
      <c r="M128" s="269" t="str">
        <f t="shared" si="425"/>
        <v>s</v>
      </c>
      <c r="N128" s="269" t="str">
        <f t="shared" si="425"/>
        <v>s</v>
      </c>
      <c r="O128" s="269" t="str">
        <f t="shared" si="425"/>
        <v>ns</v>
      </c>
      <c r="P128" s="269" t="str">
        <f t="shared" si="425"/>
        <v>ns</v>
      </c>
      <c r="Q128" s="269" t="str">
        <f t="shared" si="425"/>
        <v>ns</v>
      </c>
      <c r="R128" s="269" t="str">
        <f t="shared" si="425"/>
        <v>ns</v>
      </c>
      <c r="S128" s="269" t="str">
        <f t="shared" si="425"/>
        <v>ns</v>
      </c>
      <c r="T128" s="269" t="str">
        <f t="shared" si="425"/>
        <v>ns</v>
      </c>
      <c r="U128" s="269" t="str">
        <f t="shared" si="425"/>
        <v>ns</v>
      </c>
      <c r="V128" s="269" t="str">
        <f t="shared" si="425"/>
        <v/>
      </c>
      <c r="W128" s="269" t="str">
        <f t="shared" si="426"/>
        <v/>
      </c>
      <c r="X128" s="269" t="str">
        <f t="shared" si="426"/>
        <v/>
      </c>
      <c r="Y128" s="269" t="str">
        <f t="shared" si="426"/>
        <v/>
      </c>
      <c r="Z128" s="269" t="str">
        <f t="shared" si="426"/>
        <v/>
      </c>
      <c r="AA128" s="269" t="str">
        <f t="shared" si="426"/>
        <v/>
      </c>
      <c r="AB128" s="269" t="str">
        <f t="shared" si="426"/>
        <v/>
      </c>
      <c r="AC128" s="269" t="str">
        <f t="shared" si="426"/>
        <v/>
      </c>
      <c r="AD128" s="269" t="str">
        <f t="shared" si="426"/>
        <v/>
      </c>
      <c r="AE128" s="269" t="str">
        <f t="shared" si="426"/>
        <v/>
      </c>
      <c r="AF128" s="269" t="str">
        <f t="shared" si="426"/>
        <v/>
      </c>
      <c r="AG128" s="269" t="str">
        <f t="shared" si="427"/>
        <v/>
      </c>
      <c r="AH128" s="269" t="str">
        <f t="shared" si="427"/>
        <v/>
      </c>
      <c r="AI128" s="269" t="str">
        <f t="shared" si="427"/>
        <v/>
      </c>
      <c r="AJ128" s="269" t="str">
        <f t="shared" si="427"/>
        <v/>
      </c>
      <c r="AK128" s="269" t="str">
        <f t="shared" si="427"/>
        <v/>
      </c>
      <c r="AL128" s="269" t="str">
        <f t="shared" si="427"/>
        <v/>
      </c>
      <c r="AM128" s="269" t="str">
        <f t="shared" si="427"/>
        <v/>
      </c>
      <c r="AN128" s="269" t="str">
        <f t="shared" si="427"/>
        <v/>
      </c>
      <c r="AO128" s="269" t="str">
        <f t="shared" si="427"/>
        <v/>
      </c>
      <c r="AP128" s="269" t="str">
        <f t="shared" si="427"/>
        <v/>
      </c>
      <c r="AQ128" s="269" t="str">
        <f t="shared" si="428"/>
        <v/>
      </c>
      <c r="AR128" s="269" t="str">
        <f t="shared" si="428"/>
        <v/>
      </c>
      <c r="AS128" s="269" t="str">
        <f t="shared" si="428"/>
        <v/>
      </c>
      <c r="AT128" s="269" t="str">
        <f t="shared" si="428"/>
        <v/>
      </c>
      <c r="AU128" s="269" t="str">
        <f t="shared" si="428"/>
        <v/>
      </c>
      <c r="AV128" s="269" t="str">
        <f t="shared" si="428"/>
        <v/>
      </c>
      <c r="AW128" s="269" t="str">
        <f t="shared" si="428"/>
        <v/>
      </c>
      <c r="AX128" s="269" t="str">
        <f t="shared" si="428"/>
        <v/>
      </c>
      <c r="AY128" s="269" t="str">
        <f t="shared" si="428"/>
        <v/>
      </c>
      <c r="AZ128" s="269" t="str">
        <f t="shared" si="428"/>
        <v/>
      </c>
      <c r="BA128" s="269" t="str">
        <f t="shared" si="429"/>
        <v/>
      </c>
      <c r="BB128" s="269" t="str">
        <f t="shared" si="429"/>
        <v/>
      </c>
      <c r="BC128" s="269" t="str">
        <f t="shared" si="429"/>
        <v/>
      </c>
      <c r="BD128" s="269" t="str">
        <f t="shared" si="429"/>
        <v/>
      </c>
      <c r="BE128" s="269" t="str">
        <f t="shared" si="429"/>
        <v/>
      </c>
      <c r="BF128" s="269" t="str">
        <f t="shared" si="429"/>
        <v/>
      </c>
      <c r="BG128" s="269" t="str">
        <f t="shared" si="429"/>
        <v/>
      </c>
      <c r="BH128" s="269" t="str">
        <f t="shared" si="429"/>
        <v/>
      </c>
      <c r="BI128" s="269" t="str">
        <f t="shared" si="429"/>
        <v/>
      </c>
      <c r="BJ128" s="269" t="str">
        <f t="shared" si="429"/>
        <v/>
      </c>
      <c r="BM128" s="145" t="s">
        <v>300</v>
      </c>
      <c r="BS128" s="67"/>
      <c r="BT128" s="67"/>
      <c r="BU128" s="106"/>
      <c r="BV128" s="100">
        <v>9</v>
      </c>
      <c r="BW128" s="246">
        <f t="shared" si="430"/>
        <v>0</v>
      </c>
      <c r="BX128" s="247">
        <f t="shared" si="431"/>
        <v>4.1000000000000005E-4</v>
      </c>
      <c r="BY128" s="245" t="str">
        <f t="shared" si="432"/>
        <v>ns</v>
      </c>
      <c r="BZ128" s="245" t="str">
        <f t="shared" si="432"/>
        <v>ns</v>
      </c>
      <c r="CA128" s="245" t="str">
        <f t="shared" si="432"/>
        <v>ns</v>
      </c>
      <c r="CB128" s="245" t="str">
        <f t="shared" si="432"/>
        <v>ns</v>
      </c>
      <c r="CC128" s="245" t="str">
        <f t="shared" si="432"/>
        <v>ns</v>
      </c>
      <c r="CD128" s="245" t="str">
        <f t="shared" si="432"/>
        <v>ns</v>
      </c>
      <c r="CE128" s="245" t="str">
        <f t="shared" si="432"/>
        <v>ns</v>
      </c>
      <c r="CF128" s="245" t="str">
        <f t="shared" si="432"/>
        <v>ns</v>
      </c>
      <c r="CG128" s="245" t="str">
        <f t="shared" si="432"/>
        <v>ns</v>
      </c>
      <c r="CH128" s="245" t="str">
        <f t="shared" si="432"/>
        <v/>
      </c>
      <c r="CI128" s="245" t="str">
        <f t="shared" si="433"/>
        <v/>
      </c>
      <c r="CJ128" s="245" t="str">
        <f t="shared" si="433"/>
        <v/>
      </c>
      <c r="CK128" s="245" t="str">
        <f t="shared" si="433"/>
        <v/>
      </c>
      <c r="CL128" s="245" t="str">
        <f t="shared" si="433"/>
        <v/>
      </c>
      <c r="CM128" s="245" t="str">
        <f t="shared" si="433"/>
        <v/>
      </c>
      <c r="CN128" s="245" t="str">
        <f t="shared" si="433"/>
        <v/>
      </c>
      <c r="CO128" s="245" t="str">
        <f t="shared" si="433"/>
        <v/>
      </c>
      <c r="CP128" s="245" t="str">
        <f t="shared" si="433"/>
        <v/>
      </c>
      <c r="CQ128" s="245" t="str">
        <f t="shared" si="433"/>
        <v/>
      </c>
      <c r="CR128" s="245" t="str">
        <f t="shared" si="433"/>
        <v/>
      </c>
      <c r="CS128" s="245" t="str">
        <f t="shared" si="434"/>
        <v/>
      </c>
      <c r="CT128" s="245" t="str">
        <f t="shared" si="434"/>
        <v/>
      </c>
      <c r="CU128" s="245" t="str">
        <f t="shared" si="434"/>
        <v/>
      </c>
      <c r="CV128" s="245" t="str">
        <f t="shared" si="434"/>
        <v/>
      </c>
      <c r="CW128" s="245" t="str">
        <f t="shared" si="434"/>
        <v/>
      </c>
      <c r="CX128" s="245" t="str">
        <f t="shared" si="434"/>
        <v/>
      </c>
      <c r="CY128" s="245" t="str">
        <f t="shared" si="434"/>
        <v/>
      </c>
      <c r="CZ128" s="245" t="str">
        <f t="shared" si="434"/>
        <v/>
      </c>
      <c r="DA128" s="245" t="str">
        <f t="shared" si="434"/>
        <v/>
      </c>
      <c r="DB128" s="245" t="str">
        <f t="shared" si="434"/>
        <v/>
      </c>
      <c r="DC128" s="245" t="str">
        <f t="shared" si="435"/>
        <v/>
      </c>
      <c r="DD128" s="245" t="str">
        <f t="shared" si="435"/>
        <v/>
      </c>
      <c r="DE128" s="245" t="str">
        <f t="shared" si="435"/>
        <v/>
      </c>
      <c r="DF128" s="245" t="str">
        <f t="shared" si="435"/>
        <v/>
      </c>
      <c r="DG128" s="245" t="str">
        <f t="shared" si="435"/>
        <v/>
      </c>
      <c r="DH128" s="245" t="str">
        <f t="shared" si="435"/>
        <v/>
      </c>
      <c r="DI128" s="245" t="str">
        <f t="shared" si="435"/>
        <v/>
      </c>
      <c r="DJ128" s="245" t="str">
        <f t="shared" si="435"/>
        <v/>
      </c>
      <c r="DK128" s="245" t="str">
        <f t="shared" si="435"/>
        <v/>
      </c>
      <c r="DL128" s="245" t="str">
        <f t="shared" si="435"/>
        <v/>
      </c>
      <c r="DM128" s="245" t="str">
        <f t="shared" si="436"/>
        <v/>
      </c>
      <c r="DN128" s="245" t="str">
        <f t="shared" si="436"/>
        <v/>
      </c>
      <c r="DO128" s="245" t="str">
        <f t="shared" si="436"/>
        <v/>
      </c>
      <c r="DP128" s="245" t="str">
        <f t="shared" si="436"/>
        <v/>
      </c>
      <c r="DQ128" s="245" t="str">
        <f t="shared" si="436"/>
        <v/>
      </c>
      <c r="DR128" s="245" t="str">
        <f t="shared" si="436"/>
        <v/>
      </c>
      <c r="DS128" s="245" t="str">
        <f t="shared" si="436"/>
        <v/>
      </c>
      <c r="DT128" s="245" t="str">
        <f t="shared" si="436"/>
        <v/>
      </c>
      <c r="DU128" s="245" t="str">
        <f t="shared" si="436"/>
        <v/>
      </c>
      <c r="DV128" s="245" t="str">
        <f t="shared" si="436"/>
        <v/>
      </c>
      <c r="DW128" s="204"/>
      <c r="DX128" s="204"/>
      <c r="DZ128" s="228">
        <f t="shared" si="437"/>
        <v>10</v>
      </c>
      <c r="EA128" s="231" t="str">
        <f t="shared" si="415"/>
        <v>MS INTA 415</v>
      </c>
      <c r="EB128" s="232">
        <f t="shared" si="416"/>
        <v>2675.5555555555557</v>
      </c>
      <c r="EC128" s="232">
        <f t="shared" si="416"/>
        <v>2580</v>
      </c>
      <c r="ED128" s="232">
        <f t="shared" si="416"/>
        <v>3055.5555555555557</v>
      </c>
      <c r="EE128" s="232">
        <f t="shared" si="416"/>
        <v>0</v>
      </c>
      <c r="EF128" s="232">
        <f t="shared" si="417"/>
        <v>3</v>
      </c>
      <c r="EG128" s="232">
        <f t="shared" si="418"/>
        <v>8311.1111111111113</v>
      </c>
      <c r="EH128" s="228"/>
      <c r="EI128" s="228" t="s">
        <v>210</v>
      </c>
      <c r="EJ128" s="227">
        <f>IF(EF169=0,"sd",SUM(EJ125:EJ127))</f>
        <v>104</v>
      </c>
      <c r="EK128" s="230"/>
      <c r="EL128" s="228">
        <f t="shared" si="438"/>
        <v>10</v>
      </c>
      <c r="EM128" s="231" t="str">
        <f t="shared" si="419"/>
        <v>MS INTA 415</v>
      </c>
      <c r="EN128" s="232">
        <f>IFERROR(INDEX(RTO3CF,$EL128,'ANVA-MDS'!EB$7),0)</f>
        <v>0</v>
      </c>
      <c r="EO128" s="232">
        <f>IFERROR(INDEX(RTO3CF,$EL128,'ANVA-MDS'!EC$7),0)</f>
        <v>0</v>
      </c>
      <c r="EP128" s="232">
        <f>IFERROR(INDEX(RTO3CF,$EL128,'ANVA-MDS'!ED$7),0)</f>
        <v>0</v>
      </c>
      <c r="EQ128" s="232">
        <f>IFERROR(INDEX(RTO3CF,$EL128,'ANVA-MDS'!EE$7),0)</f>
        <v>0</v>
      </c>
      <c r="ER128" s="232">
        <f t="shared" si="420"/>
        <v>0</v>
      </c>
      <c r="ES128" s="232">
        <f t="shared" si="421"/>
        <v>0</v>
      </c>
      <c r="ET128" s="228"/>
      <c r="EU128" s="228" t="s">
        <v>210</v>
      </c>
      <c r="EV128" s="227" t="str">
        <f>IF(ER169=0,"sd",SUM(EV125:EV127))</f>
        <v>sd</v>
      </c>
      <c r="EW128" s="230"/>
      <c r="EX128" s="232">
        <f t="shared" si="422"/>
        <v>8311.1111111111113</v>
      </c>
      <c r="EY128" s="228" t="s">
        <v>91</v>
      </c>
      <c r="EZ128" s="267" t="str">
        <f t="array" ref="EZ128">IF(EZ138=0,"sd",SUM(IF(EX119:EX168&gt;1,(EX119:EX168)^2))/(EZ120*EZ132)-EZ124)</f>
        <v>sd</v>
      </c>
    </row>
    <row r="129" spans="1:156" ht="12.75" customHeight="1" x14ac:dyDescent="0.25">
      <c r="A129" s="117"/>
      <c r="J129" s="100">
        <v>10</v>
      </c>
      <c r="K129" s="246" t="str">
        <f t="shared" si="423"/>
        <v>MS INTA 521</v>
      </c>
      <c r="L129" s="247">
        <f t="shared" si="424"/>
        <v>3547</v>
      </c>
      <c r="M129" s="269" t="str">
        <f t="shared" si="425"/>
        <v>s</v>
      </c>
      <c r="N129" s="269" t="str">
        <f t="shared" si="425"/>
        <v>s</v>
      </c>
      <c r="O129" s="269" t="str">
        <f t="shared" si="425"/>
        <v>s</v>
      </c>
      <c r="P129" s="269" t="str">
        <f t="shared" si="425"/>
        <v>ns</v>
      </c>
      <c r="Q129" s="269" t="str">
        <f t="shared" si="425"/>
        <v>ns</v>
      </c>
      <c r="R129" s="269" t="str">
        <f t="shared" si="425"/>
        <v>ns</v>
      </c>
      <c r="S129" s="269" t="str">
        <f t="shared" si="425"/>
        <v>ns</v>
      </c>
      <c r="T129" s="269" t="str">
        <f t="shared" si="425"/>
        <v>ns</v>
      </c>
      <c r="U129" s="269" t="str">
        <f t="shared" si="425"/>
        <v>ns</v>
      </c>
      <c r="V129" s="269" t="str">
        <f t="shared" si="425"/>
        <v>ns</v>
      </c>
      <c r="W129" s="269" t="str">
        <f t="shared" si="426"/>
        <v/>
      </c>
      <c r="X129" s="269" t="str">
        <f t="shared" si="426"/>
        <v/>
      </c>
      <c r="Y129" s="269" t="str">
        <f t="shared" si="426"/>
        <v/>
      </c>
      <c r="Z129" s="269" t="str">
        <f t="shared" si="426"/>
        <v/>
      </c>
      <c r="AA129" s="269" t="str">
        <f t="shared" si="426"/>
        <v/>
      </c>
      <c r="AB129" s="269" t="str">
        <f t="shared" si="426"/>
        <v/>
      </c>
      <c r="AC129" s="269" t="str">
        <f t="shared" si="426"/>
        <v/>
      </c>
      <c r="AD129" s="269" t="str">
        <f t="shared" si="426"/>
        <v/>
      </c>
      <c r="AE129" s="269" t="str">
        <f t="shared" si="426"/>
        <v/>
      </c>
      <c r="AF129" s="269" t="str">
        <f t="shared" si="426"/>
        <v/>
      </c>
      <c r="AG129" s="269" t="str">
        <f t="shared" si="427"/>
        <v/>
      </c>
      <c r="AH129" s="269" t="str">
        <f t="shared" si="427"/>
        <v/>
      </c>
      <c r="AI129" s="269" t="str">
        <f t="shared" si="427"/>
        <v/>
      </c>
      <c r="AJ129" s="269" t="str">
        <f t="shared" si="427"/>
        <v/>
      </c>
      <c r="AK129" s="269" t="str">
        <f t="shared" si="427"/>
        <v/>
      </c>
      <c r="AL129" s="269" t="str">
        <f t="shared" si="427"/>
        <v/>
      </c>
      <c r="AM129" s="269" t="str">
        <f t="shared" si="427"/>
        <v/>
      </c>
      <c r="AN129" s="269" t="str">
        <f t="shared" si="427"/>
        <v/>
      </c>
      <c r="AO129" s="269" t="str">
        <f t="shared" si="427"/>
        <v/>
      </c>
      <c r="AP129" s="269" t="str">
        <f t="shared" si="427"/>
        <v/>
      </c>
      <c r="AQ129" s="269" t="str">
        <f t="shared" si="428"/>
        <v/>
      </c>
      <c r="AR129" s="269" t="str">
        <f t="shared" si="428"/>
        <v/>
      </c>
      <c r="AS129" s="269" t="str">
        <f t="shared" si="428"/>
        <v/>
      </c>
      <c r="AT129" s="269" t="str">
        <f t="shared" si="428"/>
        <v/>
      </c>
      <c r="AU129" s="269" t="str">
        <f t="shared" si="428"/>
        <v/>
      </c>
      <c r="AV129" s="269" t="str">
        <f t="shared" si="428"/>
        <v/>
      </c>
      <c r="AW129" s="269" t="str">
        <f t="shared" si="428"/>
        <v/>
      </c>
      <c r="AX129" s="269" t="str">
        <f t="shared" si="428"/>
        <v/>
      </c>
      <c r="AY129" s="269" t="str">
        <f t="shared" si="428"/>
        <v/>
      </c>
      <c r="AZ129" s="269" t="str">
        <f t="shared" si="428"/>
        <v/>
      </c>
      <c r="BA129" s="269" t="str">
        <f t="shared" si="429"/>
        <v/>
      </c>
      <c r="BB129" s="269" t="str">
        <f t="shared" si="429"/>
        <v/>
      </c>
      <c r="BC129" s="269" t="str">
        <f t="shared" si="429"/>
        <v/>
      </c>
      <c r="BD129" s="269" t="str">
        <f t="shared" si="429"/>
        <v/>
      </c>
      <c r="BE129" s="269" t="str">
        <f t="shared" si="429"/>
        <v/>
      </c>
      <c r="BF129" s="269" t="str">
        <f t="shared" si="429"/>
        <v/>
      </c>
      <c r="BG129" s="269" t="str">
        <f t="shared" si="429"/>
        <v/>
      </c>
      <c r="BH129" s="269" t="str">
        <f t="shared" si="429"/>
        <v/>
      </c>
      <c r="BI129" s="269" t="str">
        <f t="shared" si="429"/>
        <v/>
      </c>
      <c r="BJ129" s="269" t="str">
        <f t="shared" si="429"/>
        <v/>
      </c>
      <c r="BM129" s="117"/>
      <c r="BS129" s="67"/>
      <c r="BT129" s="67"/>
      <c r="BU129" s="106"/>
      <c r="BV129" s="100">
        <v>10</v>
      </c>
      <c r="BW129" s="246">
        <f t="shared" si="430"/>
        <v>0</v>
      </c>
      <c r="BX129" s="247">
        <f t="shared" si="431"/>
        <v>4.0000000000000002E-4</v>
      </c>
      <c r="BY129" s="245" t="str">
        <f t="shared" si="432"/>
        <v>ns</v>
      </c>
      <c r="BZ129" s="245" t="str">
        <f t="shared" si="432"/>
        <v>ns</v>
      </c>
      <c r="CA129" s="245" t="str">
        <f t="shared" si="432"/>
        <v>ns</v>
      </c>
      <c r="CB129" s="245" t="str">
        <f t="shared" si="432"/>
        <v>ns</v>
      </c>
      <c r="CC129" s="245" t="str">
        <f t="shared" si="432"/>
        <v>ns</v>
      </c>
      <c r="CD129" s="245" t="str">
        <f t="shared" si="432"/>
        <v>ns</v>
      </c>
      <c r="CE129" s="245" t="str">
        <f t="shared" si="432"/>
        <v>ns</v>
      </c>
      <c r="CF129" s="245" t="str">
        <f t="shared" si="432"/>
        <v>ns</v>
      </c>
      <c r="CG129" s="245" t="str">
        <f t="shared" si="432"/>
        <v>ns</v>
      </c>
      <c r="CH129" s="245" t="str">
        <f t="shared" si="432"/>
        <v>ns</v>
      </c>
      <c r="CI129" s="245" t="str">
        <f t="shared" si="433"/>
        <v/>
      </c>
      <c r="CJ129" s="245" t="str">
        <f t="shared" si="433"/>
        <v/>
      </c>
      <c r="CK129" s="245" t="str">
        <f t="shared" si="433"/>
        <v/>
      </c>
      <c r="CL129" s="245" t="str">
        <f t="shared" si="433"/>
        <v/>
      </c>
      <c r="CM129" s="245" t="str">
        <f t="shared" si="433"/>
        <v/>
      </c>
      <c r="CN129" s="245" t="str">
        <f t="shared" si="433"/>
        <v/>
      </c>
      <c r="CO129" s="245" t="str">
        <f t="shared" si="433"/>
        <v/>
      </c>
      <c r="CP129" s="245" t="str">
        <f t="shared" si="433"/>
        <v/>
      </c>
      <c r="CQ129" s="245" t="str">
        <f t="shared" si="433"/>
        <v/>
      </c>
      <c r="CR129" s="245" t="str">
        <f t="shared" si="433"/>
        <v/>
      </c>
      <c r="CS129" s="245" t="str">
        <f t="shared" si="434"/>
        <v/>
      </c>
      <c r="CT129" s="245" t="str">
        <f t="shared" si="434"/>
        <v/>
      </c>
      <c r="CU129" s="245" t="str">
        <f t="shared" si="434"/>
        <v/>
      </c>
      <c r="CV129" s="245" t="str">
        <f t="shared" si="434"/>
        <v/>
      </c>
      <c r="CW129" s="245" t="str">
        <f t="shared" si="434"/>
        <v/>
      </c>
      <c r="CX129" s="245" t="str">
        <f t="shared" si="434"/>
        <v/>
      </c>
      <c r="CY129" s="245" t="str">
        <f t="shared" si="434"/>
        <v/>
      </c>
      <c r="CZ129" s="245" t="str">
        <f t="shared" si="434"/>
        <v/>
      </c>
      <c r="DA129" s="245" t="str">
        <f t="shared" si="434"/>
        <v/>
      </c>
      <c r="DB129" s="245" t="str">
        <f t="shared" si="434"/>
        <v/>
      </c>
      <c r="DC129" s="245" t="str">
        <f t="shared" si="435"/>
        <v/>
      </c>
      <c r="DD129" s="245" t="str">
        <f t="shared" si="435"/>
        <v/>
      </c>
      <c r="DE129" s="245" t="str">
        <f t="shared" si="435"/>
        <v/>
      </c>
      <c r="DF129" s="245" t="str">
        <f t="shared" si="435"/>
        <v/>
      </c>
      <c r="DG129" s="245" t="str">
        <f t="shared" si="435"/>
        <v/>
      </c>
      <c r="DH129" s="245" t="str">
        <f t="shared" si="435"/>
        <v/>
      </c>
      <c r="DI129" s="245" t="str">
        <f t="shared" si="435"/>
        <v/>
      </c>
      <c r="DJ129" s="245" t="str">
        <f t="shared" si="435"/>
        <v/>
      </c>
      <c r="DK129" s="245" t="str">
        <f t="shared" si="435"/>
        <v/>
      </c>
      <c r="DL129" s="245" t="str">
        <f t="shared" si="435"/>
        <v/>
      </c>
      <c r="DM129" s="245" t="str">
        <f t="shared" si="436"/>
        <v/>
      </c>
      <c r="DN129" s="245" t="str">
        <f t="shared" si="436"/>
        <v/>
      </c>
      <c r="DO129" s="245" t="str">
        <f t="shared" si="436"/>
        <v/>
      </c>
      <c r="DP129" s="245" t="str">
        <f t="shared" si="436"/>
        <v/>
      </c>
      <c r="DQ129" s="245" t="str">
        <f t="shared" si="436"/>
        <v/>
      </c>
      <c r="DR129" s="245" t="str">
        <f t="shared" si="436"/>
        <v/>
      </c>
      <c r="DS129" s="245" t="str">
        <f t="shared" si="436"/>
        <v/>
      </c>
      <c r="DT129" s="245" t="str">
        <f t="shared" si="436"/>
        <v/>
      </c>
      <c r="DU129" s="245" t="str">
        <f t="shared" si="436"/>
        <v/>
      </c>
      <c r="DV129" s="245" t="str">
        <f t="shared" si="436"/>
        <v/>
      </c>
      <c r="DW129" s="204"/>
      <c r="DX129" s="204"/>
      <c r="DZ129" s="228">
        <f t="shared" si="437"/>
        <v>11</v>
      </c>
      <c r="EA129" s="231" t="str">
        <f t="shared" si="415"/>
        <v>Buck Bravio</v>
      </c>
      <c r="EB129" s="232">
        <f t="shared" si="416"/>
        <v>2800</v>
      </c>
      <c r="EC129" s="232">
        <f t="shared" si="416"/>
        <v>2068.8888888888887</v>
      </c>
      <c r="ED129" s="232">
        <f t="shared" si="416"/>
        <v>2745</v>
      </c>
      <c r="EE129" s="232">
        <f t="shared" si="416"/>
        <v>0</v>
      </c>
      <c r="EF129" s="232">
        <f t="shared" si="417"/>
        <v>3</v>
      </c>
      <c r="EG129" s="232">
        <f t="shared" si="418"/>
        <v>7613.8888888888887</v>
      </c>
      <c r="EH129" s="228"/>
      <c r="EI129" s="228" t="s">
        <v>91</v>
      </c>
      <c r="EJ129" s="227">
        <f t="array" ref="EJ129">IF(EF169=0,"sd",SUM(IF(EG119:EG168&gt;1,(EG119:EG168)^2))/EJ120-EJ124)</f>
        <v>54798433.938154459</v>
      </c>
      <c r="EK129" s="230"/>
      <c r="EL129" s="228">
        <f t="shared" si="438"/>
        <v>11</v>
      </c>
      <c r="EM129" s="231" t="str">
        <f t="shared" si="419"/>
        <v>Buck Bravio</v>
      </c>
      <c r="EN129" s="232">
        <f>IFERROR(INDEX(RTO3CF,$EL129,'ANVA-MDS'!EB$7),0)</f>
        <v>0</v>
      </c>
      <c r="EO129" s="232">
        <f>IFERROR(INDEX(RTO3CF,$EL129,'ANVA-MDS'!EC$7),0)</f>
        <v>0</v>
      </c>
      <c r="EP129" s="232">
        <f>IFERROR(INDEX(RTO3CF,$EL129,'ANVA-MDS'!ED$7),0)</f>
        <v>0</v>
      </c>
      <c r="EQ129" s="232">
        <f>IFERROR(INDEX(RTO3CF,$EL129,'ANVA-MDS'!EE$7),0)</f>
        <v>0</v>
      </c>
      <c r="ER129" s="232">
        <f t="shared" si="420"/>
        <v>0</v>
      </c>
      <c r="ES129" s="232">
        <f t="shared" si="421"/>
        <v>0</v>
      </c>
      <c r="ET129" s="228"/>
      <c r="EU129" s="228" t="s">
        <v>91</v>
      </c>
      <c r="EV129" s="227" t="str">
        <f t="array" ref="EV129">IF(ER169=0,"sd",SUM(IF(ES119:ES168&gt;1,(ES119:ES168)^2))/EV120-EV124)</f>
        <v>sd</v>
      </c>
      <c r="EW129" s="230"/>
      <c r="EX129" s="232">
        <f t="shared" si="422"/>
        <v>7613.8888888888887</v>
      </c>
      <c r="EY129" s="233" t="s">
        <v>114</v>
      </c>
      <c r="EZ129" s="267" t="str">
        <f t="array" ref="EZ129">IF(EZ138=0,"sd",(SUM(IF(EB170:EE170&gt;1,(EB170:EE170)^2))+SUM(IF(EN170:EQ170&gt;1,(EN170:EQ170)^2)))/EZ119-EZ136-EZ124)</f>
        <v>sd</v>
      </c>
    </row>
    <row r="130" spans="1:156" ht="12.75" customHeight="1" x14ac:dyDescent="0.25">
      <c r="A130" s="145" t="s">
        <v>140</v>
      </c>
      <c r="J130" s="100">
        <v>11</v>
      </c>
      <c r="K130" s="246" t="str">
        <f t="shared" si="423"/>
        <v>SP 12</v>
      </c>
      <c r="L130" s="247">
        <f t="shared" si="424"/>
        <v>3480</v>
      </c>
      <c r="M130" s="269" t="str">
        <f t="shared" ref="M130:V139" si="441">IF(M$8&gt;$J130,"",IF($F$124&gt;$G$124,"ns",IF(ABS($L130-INDEX(RTO3SF_ORD,M$8,2))&gt;$B$139,"s","ns")))</f>
        <v>s</v>
      </c>
      <c r="N130" s="269" t="str">
        <f t="shared" si="441"/>
        <v>s</v>
      </c>
      <c r="O130" s="269" t="str">
        <f t="shared" si="441"/>
        <v>s</v>
      </c>
      <c r="P130" s="269" t="str">
        <f t="shared" si="441"/>
        <v>ns</v>
      </c>
      <c r="Q130" s="269" t="str">
        <f t="shared" si="441"/>
        <v>ns</v>
      </c>
      <c r="R130" s="269" t="str">
        <f t="shared" si="441"/>
        <v>ns</v>
      </c>
      <c r="S130" s="269" t="str">
        <f t="shared" si="441"/>
        <v>ns</v>
      </c>
      <c r="T130" s="269" t="str">
        <f t="shared" si="441"/>
        <v>ns</v>
      </c>
      <c r="U130" s="269" t="str">
        <f t="shared" si="441"/>
        <v>ns</v>
      </c>
      <c r="V130" s="269" t="str">
        <f t="shared" si="441"/>
        <v>ns</v>
      </c>
      <c r="W130" s="269" t="str">
        <f t="shared" ref="W130:AF139" si="442">IF(W$8&gt;$J130,"",IF($F$124&gt;$G$124,"ns",IF(ABS($L130-INDEX(RTO3SF_ORD,W$8,2))&gt;$B$139,"s","ns")))</f>
        <v>ns</v>
      </c>
      <c r="X130" s="269" t="str">
        <f t="shared" si="442"/>
        <v/>
      </c>
      <c r="Y130" s="269" t="str">
        <f t="shared" si="442"/>
        <v/>
      </c>
      <c r="Z130" s="269" t="str">
        <f t="shared" si="442"/>
        <v/>
      </c>
      <c r="AA130" s="269" t="str">
        <f t="shared" si="442"/>
        <v/>
      </c>
      <c r="AB130" s="269" t="str">
        <f t="shared" si="442"/>
        <v/>
      </c>
      <c r="AC130" s="269" t="str">
        <f t="shared" si="442"/>
        <v/>
      </c>
      <c r="AD130" s="269" t="str">
        <f t="shared" si="442"/>
        <v/>
      </c>
      <c r="AE130" s="269" t="str">
        <f t="shared" si="442"/>
        <v/>
      </c>
      <c r="AF130" s="269" t="str">
        <f t="shared" si="442"/>
        <v/>
      </c>
      <c r="AG130" s="269" t="str">
        <f t="shared" ref="AG130:AP139" si="443">IF(AG$8&gt;$J130,"",IF($F$124&gt;$G$124,"ns",IF(ABS($L130-INDEX(RTO3SF_ORD,AG$8,2))&gt;$B$139,"s","ns")))</f>
        <v/>
      </c>
      <c r="AH130" s="269" t="str">
        <f t="shared" si="443"/>
        <v/>
      </c>
      <c r="AI130" s="269" t="str">
        <f t="shared" si="443"/>
        <v/>
      </c>
      <c r="AJ130" s="269" t="str">
        <f t="shared" si="443"/>
        <v/>
      </c>
      <c r="AK130" s="269" t="str">
        <f t="shared" si="443"/>
        <v/>
      </c>
      <c r="AL130" s="269" t="str">
        <f t="shared" si="443"/>
        <v/>
      </c>
      <c r="AM130" s="269" t="str">
        <f t="shared" si="443"/>
        <v/>
      </c>
      <c r="AN130" s="269" t="str">
        <f t="shared" si="443"/>
        <v/>
      </c>
      <c r="AO130" s="269" t="str">
        <f t="shared" si="443"/>
        <v/>
      </c>
      <c r="AP130" s="269" t="str">
        <f t="shared" si="443"/>
        <v/>
      </c>
      <c r="AQ130" s="269" t="str">
        <f t="shared" ref="AQ130:AZ139" si="444">IF(AQ$8&gt;$J130,"",IF($F$124&gt;$G$124,"ns",IF(ABS($L130-INDEX(RTO3SF_ORD,AQ$8,2))&gt;$B$139,"s","ns")))</f>
        <v/>
      </c>
      <c r="AR130" s="269" t="str">
        <f t="shared" si="444"/>
        <v/>
      </c>
      <c r="AS130" s="269" t="str">
        <f t="shared" si="444"/>
        <v/>
      </c>
      <c r="AT130" s="269" t="str">
        <f t="shared" si="444"/>
        <v/>
      </c>
      <c r="AU130" s="269" t="str">
        <f t="shared" si="444"/>
        <v/>
      </c>
      <c r="AV130" s="269" t="str">
        <f t="shared" si="444"/>
        <v/>
      </c>
      <c r="AW130" s="269" t="str">
        <f t="shared" si="444"/>
        <v/>
      </c>
      <c r="AX130" s="269" t="str">
        <f t="shared" si="444"/>
        <v/>
      </c>
      <c r="AY130" s="269" t="str">
        <f t="shared" si="444"/>
        <v/>
      </c>
      <c r="AZ130" s="269" t="str">
        <f t="shared" si="444"/>
        <v/>
      </c>
      <c r="BA130" s="269" t="str">
        <f t="shared" ref="BA130:BJ139" si="445">IF(BA$8&gt;$J130,"",IF($F$124&gt;$G$124,"ns",IF(ABS($L130-INDEX(RTO3SF_ORD,BA$8,2))&gt;$B$139,"s","ns")))</f>
        <v/>
      </c>
      <c r="BB130" s="269" t="str">
        <f t="shared" si="445"/>
        <v/>
      </c>
      <c r="BC130" s="269" t="str">
        <f t="shared" si="445"/>
        <v/>
      </c>
      <c r="BD130" s="269" t="str">
        <f t="shared" si="445"/>
        <v/>
      </c>
      <c r="BE130" s="269" t="str">
        <f t="shared" si="445"/>
        <v/>
      </c>
      <c r="BF130" s="269" t="str">
        <f t="shared" si="445"/>
        <v/>
      </c>
      <c r="BG130" s="269" t="str">
        <f t="shared" si="445"/>
        <v/>
      </c>
      <c r="BH130" s="269" t="str">
        <f t="shared" si="445"/>
        <v/>
      </c>
      <c r="BI130" s="269" t="str">
        <f t="shared" si="445"/>
        <v/>
      </c>
      <c r="BJ130" s="269" t="str">
        <f t="shared" si="445"/>
        <v/>
      </c>
      <c r="BM130" s="145" t="s">
        <v>140</v>
      </c>
      <c r="BS130" s="67"/>
      <c r="BT130" s="67"/>
      <c r="BU130" s="106"/>
      <c r="BV130" s="100">
        <v>11</v>
      </c>
      <c r="BW130" s="246">
        <f t="shared" si="430"/>
        <v>0</v>
      </c>
      <c r="BX130" s="247">
        <f t="shared" si="431"/>
        <v>3.9000000000000005E-4</v>
      </c>
      <c r="BY130" s="245" t="str">
        <f t="shared" ref="BY130:CH139" si="446">IF(BY$8&gt;$BV130,"",IF($BR$124&gt;$BS$124,"ns",IF(ABS($BX130-INDEX(RTO3CF_ORD,BY$8,2))&gt;$BN$139,"s","ns")))</f>
        <v>ns</v>
      </c>
      <c r="BZ130" s="245" t="str">
        <f t="shared" si="446"/>
        <v>ns</v>
      </c>
      <c r="CA130" s="245" t="str">
        <f t="shared" si="446"/>
        <v>ns</v>
      </c>
      <c r="CB130" s="245" t="str">
        <f t="shared" si="446"/>
        <v>ns</v>
      </c>
      <c r="CC130" s="245" t="str">
        <f t="shared" si="446"/>
        <v>ns</v>
      </c>
      <c r="CD130" s="245" t="str">
        <f t="shared" si="446"/>
        <v>ns</v>
      </c>
      <c r="CE130" s="245" t="str">
        <f t="shared" si="446"/>
        <v>ns</v>
      </c>
      <c r="CF130" s="245" t="str">
        <f t="shared" si="446"/>
        <v>ns</v>
      </c>
      <c r="CG130" s="245" t="str">
        <f t="shared" si="446"/>
        <v>ns</v>
      </c>
      <c r="CH130" s="245" t="str">
        <f t="shared" si="446"/>
        <v>ns</v>
      </c>
      <c r="CI130" s="245" t="str">
        <f t="shared" ref="CI130:CR139" si="447">IF(CI$8&gt;$BV130,"",IF($BR$124&gt;$BS$124,"ns",IF(ABS($BX130-INDEX(RTO3CF_ORD,CI$8,2))&gt;$BN$139,"s","ns")))</f>
        <v>ns</v>
      </c>
      <c r="CJ130" s="245" t="str">
        <f t="shared" si="447"/>
        <v/>
      </c>
      <c r="CK130" s="245" t="str">
        <f t="shared" si="447"/>
        <v/>
      </c>
      <c r="CL130" s="245" t="str">
        <f t="shared" si="447"/>
        <v/>
      </c>
      <c r="CM130" s="245" t="str">
        <f t="shared" si="447"/>
        <v/>
      </c>
      <c r="CN130" s="245" t="str">
        <f t="shared" si="447"/>
        <v/>
      </c>
      <c r="CO130" s="245" t="str">
        <f t="shared" si="447"/>
        <v/>
      </c>
      <c r="CP130" s="245" t="str">
        <f t="shared" si="447"/>
        <v/>
      </c>
      <c r="CQ130" s="245" t="str">
        <f t="shared" si="447"/>
        <v/>
      </c>
      <c r="CR130" s="245" t="str">
        <f t="shared" si="447"/>
        <v/>
      </c>
      <c r="CS130" s="245" t="str">
        <f t="shared" ref="CS130:DB139" si="448">IF(CS$8&gt;$BV130,"",IF($BR$124&gt;$BS$124,"ns",IF(ABS($BX130-INDEX(RTO3CF_ORD,CS$8,2))&gt;$BN$139,"s","ns")))</f>
        <v/>
      </c>
      <c r="CT130" s="245" t="str">
        <f t="shared" si="448"/>
        <v/>
      </c>
      <c r="CU130" s="245" t="str">
        <f t="shared" si="448"/>
        <v/>
      </c>
      <c r="CV130" s="245" t="str">
        <f t="shared" si="448"/>
        <v/>
      </c>
      <c r="CW130" s="245" t="str">
        <f t="shared" si="448"/>
        <v/>
      </c>
      <c r="CX130" s="245" t="str">
        <f t="shared" si="448"/>
        <v/>
      </c>
      <c r="CY130" s="245" t="str">
        <f t="shared" si="448"/>
        <v/>
      </c>
      <c r="CZ130" s="245" t="str">
        <f t="shared" si="448"/>
        <v/>
      </c>
      <c r="DA130" s="245" t="str">
        <f t="shared" si="448"/>
        <v/>
      </c>
      <c r="DB130" s="245" t="str">
        <f t="shared" si="448"/>
        <v/>
      </c>
      <c r="DC130" s="245" t="str">
        <f t="shared" ref="DC130:DL139" si="449">IF(DC$8&gt;$BV130,"",IF($BR$124&gt;$BS$124,"ns",IF(ABS($BX130-INDEX(RTO3CF_ORD,DC$8,2))&gt;$BN$139,"s","ns")))</f>
        <v/>
      </c>
      <c r="DD130" s="245" t="str">
        <f t="shared" si="449"/>
        <v/>
      </c>
      <c r="DE130" s="245" t="str">
        <f t="shared" si="449"/>
        <v/>
      </c>
      <c r="DF130" s="245" t="str">
        <f t="shared" si="449"/>
        <v/>
      </c>
      <c r="DG130" s="245" t="str">
        <f t="shared" si="449"/>
        <v/>
      </c>
      <c r="DH130" s="245" t="str">
        <f t="shared" si="449"/>
        <v/>
      </c>
      <c r="DI130" s="245" t="str">
        <f t="shared" si="449"/>
        <v/>
      </c>
      <c r="DJ130" s="245" t="str">
        <f t="shared" si="449"/>
        <v/>
      </c>
      <c r="DK130" s="245" t="str">
        <f t="shared" si="449"/>
        <v/>
      </c>
      <c r="DL130" s="245" t="str">
        <f t="shared" si="449"/>
        <v/>
      </c>
      <c r="DM130" s="245" t="str">
        <f t="shared" ref="DM130:DV139" si="450">IF(DM$8&gt;$BV130,"",IF($BR$124&gt;$BS$124,"ns",IF(ABS($BX130-INDEX(RTO3CF_ORD,DM$8,2))&gt;$BN$139,"s","ns")))</f>
        <v/>
      </c>
      <c r="DN130" s="245" t="str">
        <f t="shared" si="450"/>
        <v/>
      </c>
      <c r="DO130" s="245" t="str">
        <f t="shared" si="450"/>
        <v/>
      </c>
      <c r="DP130" s="245" t="str">
        <f t="shared" si="450"/>
        <v/>
      </c>
      <c r="DQ130" s="245" t="str">
        <f t="shared" si="450"/>
        <v/>
      </c>
      <c r="DR130" s="245" t="str">
        <f t="shared" si="450"/>
        <v/>
      </c>
      <c r="DS130" s="245" t="str">
        <f t="shared" si="450"/>
        <v/>
      </c>
      <c r="DT130" s="245" t="str">
        <f t="shared" si="450"/>
        <v/>
      </c>
      <c r="DU130" s="245" t="str">
        <f t="shared" si="450"/>
        <v/>
      </c>
      <c r="DV130" s="245" t="str">
        <f t="shared" si="450"/>
        <v/>
      </c>
      <c r="DW130" s="204"/>
      <c r="DX130" s="204"/>
      <c r="DZ130" s="228">
        <f t="shared" si="437"/>
        <v>12</v>
      </c>
      <c r="EA130" s="231" t="str">
        <f t="shared" si="415"/>
        <v>ACA 603</v>
      </c>
      <c r="EB130" s="232">
        <f t="shared" si="416"/>
        <v>2706.6666666666665</v>
      </c>
      <c r="EC130" s="232">
        <f t="shared" si="416"/>
        <v>2377.7777777777778</v>
      </c>
      <c r="ED130" s="232">
        <f t="shared" si="416"/>
        <v>2964.4444444444443</v>
      </c>
      <c r="EE130" s="232">
        <f t="shared" si="416"/>
        <v>0</v>
      </c>
      <c r="EF130" s="232">
        <f t="shared" si="417"/>
        <v>3</v>
      </c>
      <c r="EG130" s="232">
        <f t="shared" si="418"/>
        <v>8048.8888888888887</v>
      </c>
      <c r="EH130" s="228"/>
      <c r="EI130" s="228" t="s">
        <v>90</v>
      </c>
      <c r="EJ130" s="227">
        <f t="array" ref="EJ130">IF(EF169=0,"sd",SUM(IF(EB170:EE170&gt;1,(EB170:EE170)^2))/EJ119-EJ124)</f>
        <v>174316.98789000511</v>
      </c>
      <c r="EK130" s="230"/>
      <c r="EL130" s="228">
        <f t="shared" si="438"/>
        <v>12</v>
      </c>
      <c r="EM130" s="231" t="str">
        <f t="shared" si="419"/>
        <v>ACA 603</v>
      </c>
      <c r="EN130" s="232">
        <f>IFERROR(INDEX(RTO3CF,$EL130,'ANVA-MDS'!EB$7),0)</f>
        <v>0</v>
      </c>
      <c r="EO130" s="232">
        <f>IFERROR(INDEX(RTO3CF,$EL130,'ANVA-MDS'!EC$7),0)</f>
        <v>0</v>
      </c>
      <c r="EP130" s="232">
        <f>IFERROR(INDEX(RTO3CF,$EL130,'ANVA-MDS'!ED$7),0)</f>
        <v>0</v>
      </c>
      <c r="EQ130" s="232">
        <f>IFERROR(INDEX(RTO3CF,$EL130,'ANVA-MDS'!EE$7),0)</f>
        <v>0</v>
      </c>
      <c r="ER130" s="232">
        <f t="shared" si="420"/>
        <v>0</v>
      </c>
      <c r="ES130" s="232">
        <f t="shared" si="421"/>
        <v>0</v>
      </c>
      <c r="ET130" s="228"/>
      <c r="EU130" s="228" t="s">
        <v>90</v>
      </c>
      <c r="EV130" s="227" t="str">
        <f t="array" ref="EV130">IF(ER169=0,"sd",SUM(IF(EN170:EQ170&gt;1,(EN170:EQ170)^2))/EV119-EV124)</f>
        <v>sd</v>
      </c>
      <c r="EW130" s="230"/>
      <c r="EX130" s="232">
        <f t="shared" si="422"/>
        <v>8048.8888888888887</v>
      </c>
      <c r="EY130" s="228" t="s">
        <v>92</v>
      </c>
      <c r="EZ130" s="267" t="str">
        <f>IF(EZ138=0,"sd",EZ131-EZ128-EZ136-EZ129-EZ137)</f>
        <v>sd</v>
      </c>
    </row>
    <row r="131" spans="1:156" ht="12.75" customHeight="1" x14ac:dyDescent="0.25">
      <c r="A131" s="117"/>
      <c r="B131" s="225">
        <f>'ANVA-MDS'!EJ134</f>
        <v>0.10798623447107615</v>
      </c>
      <c r="C131" s="146">
        <v>0.15</v>
      </c>
      <c r="D131" s="69" t="str">
        <f>IF(B131&gt;C131,"ns","*")</f>
        <v>*</v>
      </c>
      <c r="J131" s="100">
        <v>12</v>
      </c>
      <c r="K131" s="246" t="str">
        <f t="shared" si="423"/>
        <v>Buck Hornero</v>
      </c>
      <c r="L131" s="247">
        <f t="shared" si="424"/>
        <v>3447</v>
      </c>
      <c r="M131" s="269" t="str">
        <f t="shared" si="441"/>
        <v>s</v>
      </c>
      <c r="N131" s="269" t="str">
        <f t="shared" si="441"/>
        <v>s</v>
      </c>
      <c r="O131" s="269" t="str">
        <f t="shared" si="441"/>
        <v>s</v>
      </c>
      <c r="P131" s="269" t="str">
        <f t="shared" si="441"/>
        <v>ns</v>
      </c>
      <c r="Q131" s="269" t="str">
        <f t="shared" si="441"/>
        <v>ns</v>
      </c>
      <c r="R131" s="269" t="str">
        <f t="shared" si="441"/>
        <v>ns</v>
      </c>
      <c r="S131" s="269" t="str">
        <f t="shared" si="441"/>
        <v>ns</v>
      </c>
      <c r="T131" s="269" t="str">
        <f t="shared" si="441"/>
        <v>ns</v>
      </c>
      <c r="U131" s="269" t="str">
        <f t="shared" si="441"/>
        <v>ns</v>
      </c>
      <c r="V131" s="269" t="str">
        <f t="shared" si="441"/>
        <v>ns</v>
      </c>
      <c r="W131" s="269" t="str">
        <f t="shared" si="442"/>
        <v>ns</v>
      </c>
      <c r="X131" s="269" t="str">
        <f t="shared" si="442"/>
        <v>ns</v>
      </c>
      <c r="Y131" s="269" t="str">
        <f t="shared" si="442"/>
        <v/>
      </c>
      <c r="Z131" s="269" t="str">
        <f t="shared" si="442"/>
        <v/>
      </c>
      <c r="AA131" s="269" t="str">
        <f t="shared" si="442"/>
        <v/>
      </c>
      <c r="AB131" s="269" t="str">
        <f t="shared" si="442"/>
        <v/>
      </c>
      <c r="AC131" s="269" t="str">
        <f t="shared" si="442"/>
        <v/>
      </c>
      <c r="AD131" s="269" t="str">
        <f t="shared" si="442"/>
        <v/>
      </c>
      <c r="AE131" s="269" t="str">
        <f t="shared" si="442"/>
        <v/>
      </c>
      <c r="AF131" s="269" t="str">
        <f t="shared" si="442"/>
        <v/>
      </c>
      <c r="AG131" s="269" t="str">
        <f t="shared" si="443"/>
        <v/>
      </c>
      <c r="AH131" s="269" t="str">
        <f t="shared" si="443"/>
        <v/>
      </c>
      <c r="AI131" s="269" t="str">
        <f t="shared" si="443"/>
        <v/>
      </c>
      <c r="AJ131" s="269" t="str">
        <f t="shared" si="443"/>
        <v/>
      </c>
      <c r="AK131" s="269" t="str">
        <f t="shared" si="443"/>
        <v/>
      </c>
      <c r="AL131" s="269" t="str">
        <f t="shared" si="443"/>
        <v/>
      </c>
      <c r="AM131" s="269" t="str">
        <f t="shared" si="443"/>
        <v/>
      </c>
      <c r="AN131" s="269" t="str">
        <f t="shared" si="443"/>
        <v/>
      </c>
      <c r="AO131" s="269" t="str">
        <f t="shared" si="443"/>
        <v/>
      </c>
      <c r="AP131" s="269" t="str">
        <f t="shared" si="443"/>
        <v/>
      </c>
      <c r="AQ131" s="269" t="str">
        <f t="shared" si="444"/>
        <v/>
      </c>
      <c r="AR131" s="269" t="str">
        <f t="shared" si="444"/>
        <v/>
      </c>
      <c r="AS131" s="269" t="str">
        <f t="shared" si="444"/>
        <v/>
      </c>
      <c r="AT131" s="269" t="str">
        <f t="shared" si="444"/>
        <v/>
      </c>
      <c r="AU131" s="269" t="str">
        <f t="shared" si="444"/>
        <v/>
      </c>
      <c r="AV131" s="269" t="str">
        <f t="shared" si="444"/>
        <v/>
      </c>
      <c r="AW131" s="269" t="str">
        <f t="shared" si="444"/>
        <v/>
      </c>
      <c r="AX131" s="269" t="str">
        <f t="shared" si="444"/>
        <v/>
      </c>
      <c r="AY131" s="269" t="str">
        <f t="shared" si="444"/>
        <v/>
      </c>
      <c r="AZ131" s="269" t="str">
        <f t="shared" si="444"/>
        <v/>
      </c>
      <c r="BA131" s="269" t="str">
        <f t="shared" si="445"/>
        <v/>
      </c>
      <c r="BB131" s="269" t="str">
        <f t="shared" si="445"/>
        <v/>
      </c>
      <c r="BC131" s="269" t="str">
        <f t="shared" si="445"/>
        <v/>
      </c>
      <c r="BD131" s="269" t="str">
        <f t="shared" si="445"/>
        <v/>
      </c>
      <c r="BE131" s="269" t="str">
        <f t="shared" si="445"/>
        <v/>
      </c>
      <c r="BF131" s="269" t="str">
        <f t="shared" si="445"/>
        <v/>
      </c>
      <c r="BG131" s="269" t="str">
        <f t="shared" si="445"/>
        <v/>
      </c>
      <c r="BH131" s="269" t="str">
        <f t="shared" si="445"/>
        <v/>
      </c>
      <c r="BI131" s="269" t="str">
        <f t="shared" si="445"/>
        <v/>
      </c>
      <c r="BJ131" s="269" t="str">
        <f t="shared" si="445"/>
        <v/>
      </c>
      <c r="BM131" s="117"/>
      <c r="BN131" s="225" t="str">
        <f>'ANVA-MDS'!EV134</f>
        <v>sd</v>
      </c>
      <c r="BO131" s="146">
        <v>0.15</v>
      </c>
      <c r="BP131" s="69" t="str">
        <f>IF(BN131&gt;BO131,"ns","*")</f>
        <v>ns</v>
      </c>
      <c r="BS131" s="67"/>
      <c r="BT131" s="67"/>
      <c r="BU131" s="106"/>
      <c r="BV131" s="100">
        <v>12</v>
      </c>
      <c r="BW131" s="246">
        <f t="shared" si="430"/>
        <v>0</v>
      </c>
      <c r="BX131" s="247">
        <f t="shared" si="431"/>
        <v>3.8000000000000002E-4</v>
      </c>
      <c r="BY131" s="245" t="str">
        <f t="shared" si="446"/>
        <v>ns</v>
      </c>
      <c r="BZ131" s="245" t="str">
        <f t="shared" si="446"/>
        <v>ns</v>
      </c>
      <c r="CA131" s="245" t="str">
        <f t="shared" si="446"/>
        <v>ns</v>
      </c>
      <c r="CB131" s="245" t="str">
        <f t="shared" si="446"/>
        <v>ns</v>
      </c>
      <c r="CC131" s="245" t="str">
        <f t="shared" si="446"/>
        <v>ns</v>
      </c>
      <c r="CD131" s="245" t="str">
        <f t="shared" si="446"/>
        <v>ns</v>
      </c>
      <c r="CE131" s="245" t="str">
        <f t="shared" si="446"/>
        <v>ns</v>
      </c>
      <c r="CF131" s="245" t="str">
        <f t="shared" si="446"/>
        <v>ns</v>
      </c>
      <c r="CG131" s="245" t="str">
        <f t="shared" si="446"/>
        <v>ns</v>
      </c>
      <c r="CH131" s="245" t="str">
        <f t="shared" si="446"/>
        <v>ns</v>
      </c>
      <c r="CI131" s="245" t="str">
        <f t="shared" si="447"/>
        <v>ns</v>
      </c>
      <c r="CJ131" s="245" t="str">
        <f t="shared" si="447"/>
        <v>ns</v>
      </c>
      <c r="CK131" s="245" t="str">
        <f t="shared" si="447"/>
        <v/>
      </c>
      <c r="CL131" s="245" t="str">
        <f t="shared" si="447"/>
        <v/>
      </c>
      <c r="CM131" s="245" t="str">
        <f t="shared" si="447"/>
        <v/>
      </c>
      <c r="CN131" s="245" t="str">
        <f t="shared" si="447"/>
        <v/>
      </c>
      <c r="CO131" s="245" t="str">
        <f t="shared" si="447"/>
        <v/>
      </c>
      <c r="CP131" s="245" t="str">
        <f t="shared" si="447"/>
        <v/>
      </c>
      <c r="CQ131" s="245" t="str">
        <f t="shared" si="447"/>
        <v/>
      </c>
      <c r="CR131" s="245" t="str">
        <f t="shared" si="447"/>
        <v/>
      </c>
      <c r="CS131" s="245" t="str">
        <f t="shared" si="448"/>
        <v/>
      </c>
      <c r="CT131" s="245" t="str">
        <f t="shared" si="448"/>
        <v/>
      </c>
      <c r="CU131" s="245" t="str">
        <f t="shared" si="448"/>
        <v/>
      </c>
      <c r="CV131" s="245" t="str">
        <f t="shared" si="448"/>
        <v/>
      </c>
      <c r="CW131" s="245" t="str">
        <f t="shared" si="448"/>
        <v/>
      </c>
      <c r="CX131" s="245" t="str">
        <f t="shared" si="448"/>
        <v/>
      </c>
      <c r="CY131" s="245" t="str">
        <f t="shared" si="448"/>
        <v/>
      </c>
      <c r="CZ131" s="245" t="str">
        <f t="shared" si="448"/>
        <v/>
      </c>
      <c r="DA131" s="245" t="str">
        <f t="shared" si="448"/>
        <v/>
      </c>
      <c r="DB131" s="245" t="str">
        <f t="shared" si="448"/>
        <v/>
      </c>
      <c r="DC131" s="245" t="str">
        <f t="shared" si="449"/>
        <v/>
      </c>
      <c r="DD131" s="245" t="str">
        <f t="shared" si="449"/>
        <v/>
      </c>
      <c r="DE131" s="245" t="str">
        <f t="shared" si="449"/>
        <v/>
      </c>
      <c r="DF131" s="245" t="str">
        <f t="shared" si="449"/>
        <v/>
      </c>
      <c r="DG131" s="245" t="str">
        <f t="shared" si="449"/>
        <v/>
      </c>
      <c r="DH131" s="245" t="str">
        <f t="shared" si="449"/>
        <v/>
      </c>
      <c r="DI131" s="245" t="str">
        <f t="shared" si="449"/>
        <v/>
      </c>
      <c r="DJ131" s="245" t="str">
        <f t="shared" si="449"/>
        <v/>
      </c>
      <c r="DK131" s="245" t="str">
        <f t="shared" si="449"/>
        <v/>
      </c>
      <c r="DL131" s="245" t="str">
        <f t="shared" si="449"/>
        <v/>
      </c>
      <c r="DM131" s="245" t="str">
        <f t="shared" si="450"/>
        <v/>
      </c>
      <c r="DN131" s="245" t="str">
        <f t="shared" si="450"/>
        <v/>
      </c>
      <c r="DO131" s="245" t="str">
        <f t="shared" si="450"/>
        <v/>
      </c>
      <c r="DP131" s="245" t="str">
        <f t="shared" si="450"/>
        <v/>
      </c>
      <c r="DQ131" s="245" t="str">
        <f t="shared" si="450"/>
        <v/>
      </c>
      <c r="DR131" s="245" t="str">
        <f t="shared" si="450"/>
        <v/>
      </c>
      <c r="DS131" s="245" t="str">
        <f t="shared" si="450"/>
        <v/>
      </c>
      <c r="DT131" s="245" t="str">
        <f t="shared" si="450"/>
        <v/>
      </c>
      <c r="DU131" s="245" t="str">
        <f t="shared" si="450"/>
        <v/>
      </c>
      <c r="DV131" s="245" t="str">
        <f t="shared" si="450"/>
        <v/>
      </c>
      <c r="DW131" s="204"/>
      <c r="DX131" s="204"/>
      <c r="DZ131" s="228">
        <f t="shared" si="437"/>
        <v>13</v>
      </c>
      <c r="EA131" s="231" t="str">
        <f t="shared" si="415"/>
        <v>Biointa 1006</v>
      </c>
      <c r="EB131" s="232">
        <f t="shared" si="416"/>
        <v>2937.7777777777778</v>
      </c>
      <c r="EC131" s="232">
        <f t="shared" si="416"/>
        <v>2651.1111111111113</v>
      </c>
      <c r="ED131" s="232">
        <f t="shared" si="416"/>
        <v>3153.3333333333335</v>
      </c>
      <c r="EE131" s="232">
        <f t="shared" si="416"/>
        <v>0</v>
      </c>
      <c r="EF131" s="232">
        <f t="shared" si="417"/>
        <v>3</v>
      </c>
      <c r="EG131" s="232">
        <f t="shared" si="418"/>
        <v>8742.2222222222226</v>
      </c>
      <c r="EH131" s="228"/>
      <c r="EI131" s="228" t="s">
        <v>92</v>
      </c>
      <c r="EJ131" s="227">
        <f>IF(EF169=0,"sd",EJ132-EJ130-EJ129)</f>
        <v>7346712.2713690996</v>
      </c>
      <c r="EK131" s="230"/>
      <c r="EL131" s="228">
        <f t="shared" si="438"/>
        <v>13</v>
      </c>
      <c r="EM131" s="231" t="str">
        <f t="shared" si="419"/>
        <v>Biointa 1006</v>
      </c>
      <c r="EN131" s="232">
        <f>IFERROR(INDEX(RTO3CF,$EL131,'ANVA-MDS'!EB$7),0)</f>
        <v>0</v>
      </c>
      <c r="EO131" s="232">
        <f>IFERROR(INDEX(RTO3CF,$EL131,'ANVA-MDS'!EC$7),0)</f>
        <v>0</v>
      </c>
      <c r="EP131" s="232">
        <f>IFERROR(INDEX(RTO3CF,$EL131,'ANVA-MDS'!ED$7),0)</f>
        <v>0</v>
      </c>
      <c r="EQ131" s="232">
        <f>IFERROR(INDEX(RTO3CF,$EL131,'ANVA-MDS'!EE$7),0)</f>
        <v>0</v>
      </c>
      <c r="ER131" s="232">
        <f t="shared" si="420"/>
        <v>0</v>
      </c>
      <c r="ES131" s="232">
        <f t="shared" si="421"/>
        <v>0</v>
      </c>
      <c r="ET131" s="228"/>
      <c r="EU131" s="228" t="s">
        <v>92</v>
      </c>
      <c r="EV131" s="227" t="str">
        <f>IF(ER169=0,"sd",EV132-EV130-EV129)</f>
        <v>sd</v>
      </c>
      <c r="EW131" s="230"/>
      <c r="EX131" s="232">
        <f t="shared" si="422"/>
        <v>8742.2222222222226</v>
      </c>
      <c r="EY131" s="228" t="s">
        <v>89</v>
      </c>
      <c r="EZ131" s="267" t="str">
        <f t="array" ref="EZ131">IF(EZ138=0,"sd",_xlfn.VAR.P(IF(EB119:EE168&gt;1,EB119:EE168),IF(EN119:EQ168&gt;1,EN119:EQ168))*EZ121)</f>
        <v>sd</v>
      </c>
    </row>
    <row r="132" spans="1:156" ht="12.75" customHeight="1" x14ac:dyDescent="0.25">
      <c r="A132" s="145"/>
      <c r="J132" s="100">
        <v>13</v>
      </c>
      <c r="K132" s="246" t="str">
        <f t="shared" si="423"/>
        <v>Tordo</v>
      </c>
      <c r="L132" s="247">
        <f t="shared" si="424"/>
        <v>3425</v>
      </c>
      <c r="M132" s="269" t="str">
        <f t="shared" si="441"/>
        <v>s</v>
      </c>
      <c r="N132" s="269" t="str">
        <f t="shared" si="441"/>
        <v>s</v>
      </c>
      <c r="O132" s="269" t="str">
        <f t="shared" si="441"/>
        <v>s</v>
      </c>
      <c r="P132" s="269" t="str">
        <f t="shared" si="441"/>
        <v>ns</v>
      </c>
      <c r="Q132" s="269" t="str">
        <f t="shared" si="441"/>
        <v>ns</v>
      </c>
      <c r="R132" s="269" t="str">
        <f t="shared" si="441"/>
        <v>ns</v>
      </c>
      <c r="S132" s="269" t="str">
        <f t="shared" si="441"/>
        <v>ns</v>
      </c>
      <c r="T132" s="269" t="str">
        <f t="shared" si="441"/>
        <v>ns</v>
      </c>
      <c r="U132" s="269" t="str">
        <f t="shared" si="441"/>
        <v>ns</v>
      </c>
      <c r="V132" s="269" t="str">
        <f t="shared" si="441"/>
        <v>ns</v>
      </c>
      <c r="W132" s="269" t="str">
        <f t="shared" si="442"/>
        <v>ns</v>
      </c>
      <c r="X132" s="269" t="str">
        <f t="shared" si="442"/>
        <v>ns</v>
      </c>
      <c r="Y132" s="269" t="str">
        <f t="shared" si="442"/>
        <v>ns</v>
      </c>
      <c r="Z132" s="269" t="str">
        <f t="shared" si="442"/>
        <v/>
      </c>
      <c r="AA132" s="269" t="str">
        <f t="shared" si="442"/>
        <v/>
      </c>
      <c r="AB132" s="269" t="str">
        <f t="shared" si="442"/>
        <v/>
      </c>
      <c r="AC132" s="269" t="str">
        <f t="shared" si="442"/>
        <v/>
      </c>
      <c r="AD132" s="269" t="str">
        <f t="shared" si="442"/>
        <v/>
      </c>
      <c r="AE132" s="269" t="str">
        <f t="shared" si="442"/>
        <v/>
      </c>
      <c r="AF132" s="269" t="str">
        <f t="shared" si="442"/>
        <v/>
      </c>
      <c r="AG132" s="269" t="str">
        <f t="shared" si="443"/>
        <v/>
      </c>
      <c r="AH132" s="269" t="str">
        <f t="shared" si="443"/>
        <v/>
      </c>
      <c r="AI132" s="269" t="str">
        <f t="shared" si="443"/>
        <v/>
      </c>
      <c r="AJ132" s="269" t="str">
        <f t="shared" si="443"/>
        <v/>
      </c>
      <c r="AK132" s="269" t="str">
        <f t="shared" si="443"/>
        <v/>
      </c>
      <c r="AL132" s="269" t="str">
        <f t="shared" si="443"/>
        <v/>
      </c>
      <c r="AM132" s="269" t="str">
        <f t="shared" si="443"/>
        <v/>
      </c>
      <c r="AN132" s="269" t="str">
        <f t="shared" si="443"/>
        <v/>
      </c>
      <c r="AO132" s="269" t="str">
        <f t="shared" si="443"/>
        <v/>
      </c>
      <c r="AP132" s="269" t="str">
        <f t="shared" si="443"/>
        <v/>
      </c>
      <c r="AQ132" s="269" t="str">
        <f t="shared" si="444"/>
        <v/>
      </c>
      <c r="AR132" s="269" t="str">
        <f t="shared" si="444"/>
        <v/>
      </c>
      <c r="AS132" s="269" t="str">
        <f t="shared" si="444"/>
        <v/>
      </c>
      <c r="AT132" s="269" t="str">
        <f t="shared" si="444"/>
        <v/>
      </c>
      <c r="AU132" s="269" t="str">
        <f t="shared" si="444"/>
        <v/>
      </c>
      <c r="AV132" s="269" t="str">
        <f t="shared" si="444"/>
        <v/>
      </c>
      <c r="AW132" s="269" t="str">
        <f t="shared" si="444"/>
        <v/>
      </c>
      <c r="AX132" s="269" t="str">
        <f t="shared" si="444"/>
        <v/>
      </c>
      <c r="AY132" s="269" t="str">
        <f t="shared" si="444"/>
        <v/>
      </c>
      <c r="AZ132" s="269" t="str">
        <f t="shared" si="444"/>
        <v/>
      </c>
      <c r="BA132" s="269" t="str">
        <f t="shared" si="445"/>
        <v/>
      </c>
      <c r="BB132" s="269" t="str">
        <f t="shared" si="445"/>
        <v/>
      </c>
      <c r="BC132" s="269" t="str">
        <f t="shared" si="445"/>
        <v/>
      </c>
      <c r="BD132" s="269" t="str">
        <f t="shared" si="445"/>
        <v/>
      </c>
      <c r="BE132" s="269" t="str">
        <f t="shared" si="445"/>
        <v/>
      </c>
      <c r="BF132" s="269" t="str">
        <f t="shared" si="445"/>
        <v/>
      </c>
      <c r="BG132" s="269" t="str">
        <f t="shared" si="445"/>
        <v/>
      </c>
      <c r="BH132" s="269" t="str">
        <f t="shared" si="445"/>
        <v/>
      </c>
      <c r="BI132" s="269" t="str">
        <f t="shared" si="445"/>
        <v/>
      </c>
      <c r="BJ132" s="269" t="str">
        <f t="shared" si="445"/>
        <v/>
      </c>
      <c r="BS132" s="67"/>
      <c r="BT132" s="67"/>
      <c r="BU132" s="106"/>
      <c r="BV132" s="100">
        <v>13</v>
      </c>
      <c r="BW132" s="246">
        <f t="shared" si="430"/>
        <v>0</v>
      </c>
      <c r="BX132" s="247">
        <f t="shared" si="431"/>
        <v>3.7000000000000005E-4</v>
      </c>
      <c r="BY132" s="245" t="str">
        <f t="shared" si="446"/>
        <v>ns</v>
      </c>
      <c r="BZ132" s="245" t="str">
        <f t="shared" si="446"/>
        <v>ns</v>
      </c>
      <c r="CA132" s="245" t="str">
        <f t="shared" si="446"/>
        <v>ns</v>
      </c>
      <c r="CB132" s="245" t="str">
        <f t="shared" si="446"/>
        <v>ns</v>
      </c>
      <c r="CC132" s="245" t="str">
        <f t="shared" si="446"/>
        <v>ns</v>
      </c>
      <c r="CD132" s="245" t="str">
        <f t="shared" si="446"/>
        <v>ns</v>
      </c>
      <c r="CE132" s="245" t="str">
        <f t="shared" si="446"/>
        <v>ns</v>
      </c>
      <c r="CF132" s="245" t="str">
        <f t="shared" si="446"/>
        <v>ns</v>
      </c>
      <c r="CG132" s="245" t="str">
        <f t="shared" si="446"/>
        <v>ns</v>
      </c>
      <c r="CH132" s="245" t="str">
        <f t="shared" si="446"/>
        <v>ns</v>
      </c>
      <c r="CI132" s="245" t="str">
        <f t="shared" si="447"/>
        <v>ns</v>
      </c>
      <c r="CJ132" s="245" t="str">
        <f t="shared" si="447"/>
        <v>ns</v>
      </c>
      <c r="CK132" s="245" t="str">
        <f t="shared" si="447"/>
        <v>ns</v>
      </c>
      <c r="CL132" s="245" t="str">
        <f t="shared" si="447"/>
        <v/>
      </c>
      <c r="CM132" s="245" t="str">
        <f t="shared" si="447"/>
        <v/>
      </c>
      <c r="CN132" s="245" t="str">
        <f t="shared" si="447"/>
        <v/>
      </c>
      <c r="CO132" s="245" t="str">
        <f t="shared" si="447"/>
        <v/>
      </c>
      <c r="CP132" s="245" t="str">
        <f t="shared" si="447"/>
        <v/>
      </c>
      <c r="CQ132" s="245" t="str">
        <f t="shared" si="447"/>
        <v/>
      </c>
      <c r="CR132" s="245" t="str">
        <f t="shared" si="447"/>
        <v/>
      </c>
      <c r="CS132" s="245" t="str">
        <f t="shared" si="448"/>
        <v/>
      </c>
      <c r="CT132" s="245" t="str">
        <f t="shared" si="448"/>
        <v/>
      </c>
      <c r="CU132" s="245" t="str">
        <f t="shared" si="448"/>
        <v/>
      </c>
      <c r="CV132" s="245" t="str">
        <f t="shared" si="448"/>
        <v/>
      </c>
      <c r="CW132" s="245" t="str">
        <f t="shared" si="448"/>
        <v/>
      </c>
      <c r="CX132" s="245" t="str">
        <f t="shared" si="448"/>
        <v/>
      </c>
      <c r="CY132" s="245" t="str">
        <f t="shared" si="448"/>
        <v/>
      </c>
      <c r="CZ132" s="245" t="str">
        <f t="shared" si="448"/>
        <v/>
      </c>
      <c r="DA132" s="245" t="str">
        <f t="shared" si="448"/>
        <v/>
      </c>
      <c r="DB132" s="245" t="str">
        <f t="shared" si="448"/>
        <v/>
      </c>
      <c r="DC132" s="245" t="str">
        <f t="shared" si="449"/>
        <v/>
      </c>
      <c r="DD132" s="245" t="str">
        <f t="shared" si="449"/>
        <v/>
      </c>
      <c r="DE132" s="245" t="str">
        <f t="shared" si="449"/>
        <v/>
      </c>
      <c r="DF132" s="245" t="str">
        <f t="shared" si="449"/>
        <v/>
      </c>
      <c r="DG132" s="245" t="str">
        <f t="shared" si="449"/>
        <v/>
      </c>
      <c r="DH132" s="245" t="str">
        <f t="shared" si="449"/>
        <v/>
      </c>
      <c r="DI132" s="245" t="str">
        <f t="shared" si="449"/>
        <v/>
      </c>
      <c r="DJ132" s="245" t="str">
        <f t="shared" si="449"/>
        <v/>
      </c>
      <c r="DK132" s="245" t="str">
        <f t="shared" si="449"/>
        <v/>
      </c>
      <c r="DL132" s="245" t="str">
        <f t="shared" si="449"/>
        <v/>
      </c>
      <c r="DM132" s="245" t="str">
        <f t="shared" si="450"/>
        <v/>
      </c>
      <c r="DN132" s="245" t="str">
        <f t="shared" si="450"/>
        <v/>
      </c>
      <c r="DO132" s="245" t="str">
        <f t="shared" si="450"/>
        <v/>
      </c>
      <c r="DP132" s="245" t="str">
        <f t="shared" si="450"/>
        <v/>
      </c>
      <c r="DQ132" s="245" t="str">
        <f t="shared" si="450"/>
        <v/>
      </c>
      <c r="DR132" s="245" t="str">
        <f t="shared" si="450"/>
        <v/>
      </c>
      <c r="DS132" s="245" t="str">
        <f t="shared" si="450"/>
        <v/>
      </c>
      <c r="DT132" s="245" t="str">
        <f t="shared" si="450"/>
        <v/>
      </c>
      <c r="DU132" s="245" t="str">
        <f t="shared" si="450"/>
        <v/>
      </c>
      <c r="DV132" s="245" t="str">
        <f t="shared" si="450"/>
        <v/>
      </c>
      <c r="DW132" s="204"/>
      <c r="DX132" s="204"/>
      <c r="DZ132" s="228">
        <f t="shared" si="437"/>
        <v>14</v>
      </c>
      <c r="EA132" s="231" t="str">
        <f t="shared" si="415"/>
        <v>Klein Prometeo</v>
      </c>
      <c r="EB132" s="232">
        <f t="shared" si="416"/>
        <v>1160</v>
      </c>
      <c r="EC132" s="232">
        <f t="shared" si="416"/>
        <v>1517.7777777777781</v>
      </c>
      <c r="ED132" s="232">
        <f t="shared" si="416"/>
        <v>1333.3333333333333</v>
      </c>
      <c r="EE132" s="232">
        <f t="shared" si="416"/>
        <v>0</v>
      </c>
      <c r="EF132" s="232">
        <f t="shared" si="417"/>
        <v>3</v>
      </c>
      <c r="EG132" s="232">
        <f t="shared" si="418"/>
        <v>4011.1111111111113</v>
      </c>
      <c r="EH132" s="228"/>
      <c r="EI132" s="228" t="s">
        <v>89</v>
      </c>
      <c r="EJ132" s="227">
        <f t="array" ref="EJ132">IF(EF169=0,"sd",SUM(IF(EB119:EE168&gt;1,(EB119:EE168)^2))-EJ124)</f>
        <v>62319463.197413564</v>
      </c>
      <c r="EK132" s="230"/>
      <c r="EL132" s="228">
        <f t="shared" si="438"/>
        <v>14</v>
      </c>
      <c r="EM132" s="231" t="str">
        <f t="shared" si="419"/>
        <v>Klein Prometeo</v>
      </c>
      <c r="EN132" s="232">
        <f>IFERROR(INDEX(RTO3CF,$EL132,'ANVA-MDS'!EB$7),0)</f>
        <v>0</v>
      </c>
      <c r="EO132" s="232">
        <f>IFERROR(INDEX(RTO3CF,$EL132,'ANVA-MDS'!EC$7),0)</f>
        <v>0</v>
      </c>
      <c r="EP132" s="232">
        <f>IFERROR(INDEX(RTO3CF,$EL132,'ANVA-MDS'!ED$7),0)</f>
        <v>0</v>
      </c>
      <c r="EQ132" s="232">
        <f>IFERROR(INDEX(RTO3CF,$EL132,'ANVA-MDS'!EE$7),0)</f>
        <v>0</v>
      </c>
      <c r="ER132" s="232">
        <f t="shared" si="420"/>
        <v>0</v>
      </c>
      <c r="ES132" s="232">
        <f t="shared" si="421"/>
        <v>0</v>
      </c>
      <c r="ET132" s="228"/>
      <c r="EU132" s="228" t="s">
        <v>89</v>
      </c>
      <c r="EV132" s="227" t="str">
        <f t="array" ref="EV132">IF(ER169=0,"sd",SUM(IF(EN119:EQ168&gt;1,(EN119:EQ168)^2))-EV124)</f>
        <v>sd</v>
      </c>
      <c r="EW132" s="230"/>
      <c r="EX132" s="232">
        <f t="shared" si="422"/>
        <v>4011.1111111111113</v>
      </c>
      <c r="EY132" s="234" t="s">
        <v>111</v>
      </c>
      <c r="EZ132" s="267" t="str">
        <f>IF(EZ138=0,"sd",IF(EF169=0,0,1)+IF(ER169=0,0,1))</f>
        <v>sd</v>
      </c>
    </row>
    <row r="133" spans="1:156" ht="12.75" customHeight="1" x14ac:dyDescent="0.25">
      <c r="A133" s="145" t="s">
        <v>141</v>
      </c>
      <c r="J133" s="100">
        <v>14</v>
      </c>
      <c r="K133" s="246" t="str">
        <f t="shared" si="423"/>
        <v>Buck Mutisia</v>
      </c>
      <c r="L133" s="247">
        <f t="shared" si="424"/>
        <v>3328</v>
      </c>
      <c r="M133" s="269" t="str">
        <f t="shared" si="441"/>
        <v>s</v>
      </c>
      <c r="N133" s="269" t="str">
        <f t="shared" si="441"/>
        <v>s</v>
      </c>
      <c r="O133" s="269" t="str">
        <f t="shared" si="441"/>
        <v>s</v>
      </c>
      <c r="P133" s="269" t="str">
        <f t="shared" si="441"/>
        <v>s</v>
      </c>
      <c r="Q133" s="269" t="str">
        <f t="shared" si="441"/>
        <v>s</v>
      </c>
      <c r="R133" s="269" t="str">
        <f t="shared" si="441"/>
        <v>s</v>
      </c>
      <c r="S133" s="269" t="str">
        <f t="shared" si="441"/>
        <v>ns</v>
      </c>
      <c r="T133" s="269" t="str">
        <f t="shared" si="441"/>
        <v>ns</v>
      </c>
      <c r="U133" s="269" t="str">
        <f t="shared" si="441"/>
        <v>ns</v>
      </c>
      <c r="V133" s="269" t="str">
        <f t="shared" si="441"/>
        <v>ns</v>
      </c>
      <c r="W133" s="269" t="str">
        <f t="shared" si="442"/>
        <v>ns</v>
      </c>
      <c r="X133" s="269" t="str">
        <f t="shared" si="442"/>
        <v>ns</v>
      </c>
      <c r="Y133" s="269" t="str">
        <f t="shared" si="442"/>
        <v>ns</v>
      </c>
      <c r="Z133" s="269" t="str">
        <f t="shared" si="442"/>
        <v>ns</v>
      </c>
      <c r="AA133" s="269" t="str">
        <f t="shared" si="442"/>
        <v/>
      </c>
      <c r="AB133" s="269" t="str">
        <f t="shared" si="442"/>
        <v/>
      </c>
      <c r="AC133" s="269" t="str">
        <f t="shared" si="442"/>
        <v/>
      </c>
      <c r="AD133" s="269" t="str">
        <f t="shared" si="442"/>
        <v/>
      </c>
      <c r="AE133" s="269" t="str">
        <f t="shared" si="442"/>
        <v/>
      </c>
      <c r="AF133" s="269" t="str">
        <f t="shared" si="442"/>
        <v/>
      </c>
      <c r="AG133" s="269" t="str">
        <f t="shared" si="443"/>
        <v/>
      </c>
      <c r="AH133" s="269" t="str">
        <f t="shared" si="443"/>
        <v/>
      </c>
      <c r="AI133" s="269" t="str">
        <f t="shared" si="443"/>
        <v/>
      </c>
      <c r="AJ133" s="269" t="str">
        <f t="shared" si="443"/>
        <v/>
      </c>
      <c r="AK133" s="269" t="str">
        <f t="shared" si="443"/>
        <v/>
      </c>
      <c r="AL133" s="269" t="str">
        <f t="shared" si="443"/>
        <v/>
      </c>
      <c r="AM133" s="269" t="str">
        <f t="shared" si="443"/>
        <v/>
      </c>
      <c r="AN133" s="269" t="str">
        <f t="shared" si="443"/>
        <v/>
      </c>
      <c r="AO133" s="269" t="str">
        <f t="shared" si="443"/>
        <v/>
      </c>
      <c r="AP133" s="269" t="str">
        <f t="shared" si="443"/>
        <v/>
      </c>
      <c r="AQ133" s="269" t="str">
        <f t="shared" si="444"/>
        <v/>
      </c>
      <c r="AR133" s="269" t="str">
        <f t="shared" si="444"/>
        <v/>
      </c>
      <c r="AS133" s="269" t="str">
        <f t="shared" si="444"/>
        <v/>
      </c>
      <c r="AT133" s="269" t="str">
        <f t="shared" si="444"/>
        <v/>
      </c>
      <c r="AU133" s="269" t="str">
        <f t="shared" si="444"/>
        <v/>
      </c>
      <c r="AV133" s="269" t="str">
        <f t="shared" si="444"/>
        <v/>
      </c>
      <c r="AW133" s="269" t="str">
        <f t="shared" si="444"/>
        <v/>
      </c>
      <c r="AX133" s="269" t="str">
        <f t="shared" si="444"/>
        <v/>
      </c>
      <c r="AY133" s="269" t="str">
        <f t="shared" si="444"/>
        <v/>
      </c>
      <c r="AZ133" s="269" t="str">
        <f t="shared" si="444"/>
        <v/>
      </c>
      <c r="BA133" s="269" t="str">
        <f t="shared" si="445"/>
        <v/>
      </c>
      <c r="BB133" s="269" t="str">
        <f t="shared" si="445"/>
        <v/>
      </c>
      <c r="BC133" s="269" t="str">
        <f t="shared" si="445"/>
        <v/>
      </c>
      <c r="BD133" s="269" t="str">
        <f t="shared" si="445"/>
        <v/>
      </c>
      <c r="BE133" s="269" t="str">
        <f t="shared" si="445"/>
        <v/>
      </c>
      <c r="BF133" s="269" t="str">
        <f t="shared" si="445"/>
        <v/>
      </c>
      <c r="BG133" s="269" t="str">
        <f t="shared" si="445"/>
        <v/>
      </c>
      <c r="BH133" s="269" t="str">
        <f t="shared" si="445"/>
        <v/>
      </c>
      <c r="BI133" s="269" t="str">
        <f t="shared" si="445"/>
        <v/>
      </c>
      <c r="BJ133" s="269" t="str">
        <f t="shared" si="445"/>
        <v/>
      </c>
      <c r="BM133" s="145" t="s">
        <v>141</v>
      </c>
      <c r="BS133" s="67"/>
      <c r="BT133" s="67"/>
      <c r="BU133" s="106"/>
      <c r="BV133" s="100">
        <v>14</v>
      </c>
      <c r="BW133" s="246">
        <f t="shared" si="430"/>
        <v>0</v>
      </c>
      <c r="BX133" s="247">
        <f t="shared" si="431"/>
        <v>3.6000000000000002E-4</v>
      </c>
      <c r="BY133" s="245" t="str">
        <f t="shared" si="446"/>
        <v>ns</v>
      </c>
      <c r="BZ133" s="245" t="str">
        <f t="shared" si="446"/>
        <v>ns</v>
      </c>
      <c r="CA133" s="245" t="str">
        <f t="shared" si="446"/>
        <v>ns</v>
      </c>
      <c r="CB133" s="245" t="str">
        <f t="shared" si="446"/>
        <v>ns</v>
      </c>
      <c r="CC133" s="245" t="str">
        <f t="shared" si="446"/>
        <v>ns</v>
      </c>
      <c r="CD133" s="245" t="str">
        <f t="shared" si="446"/>
        <v>ns</v>
      </c>
      <c r="CE133" s="245" t="str">
        <f t="shared" si="446"/>
        <v>ns</v>
      </c>
      <c r="CF133" s="245" t="str">
        <f t="shared" si="446"/>
        <v>ns</v>
      </c>
      <c r="CG133" s="245" t="str">
        <f t="shared" si="446"/>
        <v>ns</v>
      </c>
      <c r="CH133" s="245" t="str">
        <f t="shared" si="446"/>
        <v>ns</v>
      </c>
      <c r="CI133" s="245" t="str">
        <f t="shared" si="447"/>
        <v>ns</v>
      </c>
      <c r="CJ133" s="245" t="str">
        <f t="shared" si="447"/>
        <v>ns</v>
      </c>
      <c r="CK133" s="245" t="str">
        <f t="shared" si="447"/>
        <v>ns</v>
      </c>
      <c r="CL133" s="245" t="str">
        <f t="shared" si="447"/>
        <v>ns</v>
      </c>
      <c r="CM133" s="245" t="str">
        <f t="shared" si="447"/>
        <v/>
      </c>
      <c r="CN133" s="245" t="str">
        <f t="shared" si="447"/>
        <v/>
      </c>
      <c r="CO133" s="245" t="str">
        <f t="shared" si="447"/>
        <v/>
      </c>
      <c r="CP133" s="245" t="str">
        <f t="shared" si="447"/>
        <v/>
      </c>
      <c r="CQ133" s="245" t="str">
        <f t="shared" si="447"/>
        <v/>
      </c>
      <c r="CR133" s="245" t="str">
        <f t="shared" si="447"/>
        <v/>
      </c>
      <c r="CS133" s="245" t="str">
        <f t="shared" si="448"/>
        <v/>
      </c>
      <c r="CT133" s="245" t="str">
        <f t="shared" si="448"/>
        <v/>
      </c>
      <c r="CU133" s="245" t="str">
        <f t="shared" si="448"/>
        <v/>
      </c>
      <c r="CV133" s="245" t="str">
        <f t="shared" si="448"/>
        <v/>
      </c>
      <c r="CW133" s="245" t="str">
        <f t="shared" si="448"/>
        <v/>
      </c>
      <c r="CX133" s="245" t="str">
        <f t="shared" si="448"/>
        <v/>
      </c>
      <c r="CY133" s="245" t="str">
        <f t="shared" si="448"/>
        <v/>
      </c>
      <c r="CZ133" s="245" t="str">
        <f t="shared" si="448"/>
        <v/>
      </c>
      <c r="DA133" s="245" t="str">
        <f t="shared" si="448"/>
        <v/>
      </c>
      <c r="DB133" s="245" t="str">
        <f t="shared" si="448"/>
        <v/>
      </c>
      <c r="DC133" s="245" t="str">
        <f t="shared" si="449"/>
        <v/>
      </c>
      <c r="DD133" s="245" t="str">
        <f t="shared" si="449"/>
        <v/>
      </c>
      <c r="DE133" s="245" t="str">
        <f t="shared" si="449"/>
        <v/>
      </c>
      <c r="DF133" s="245" t="str">
        <f t="shared" si="449"/>
        <v/>
      </c>
      <c r="DG133" s="245" t="str">
        <f t="shared" si="449"/>
        <v/>
      </c>
      <c r="DH133" s="245" t="str">
        <f t="shared" si="449"/>
        <v/>
      </c>
      <c r="DI133" s="245" t="str">
        <f t="shared" si="449"/>
        <v/>
      </c>
      <c r="DJ133" s="245" t="str">
        <f t="shared" si="449"/>
        <v/>
      </c>
      <c r="DK133" s="245" t="str">
        <f t="shared" si="449"/>
        <v/>
      </c>
      <c r="DL133" s="245" t="str">
        <f t="shared" si="449"/>
        <v/>
      </c>
      <c r="DM133" s="245" t="str">
        <f t="shared" si="450"/>
        <v/>
      </c>
      <c r="DN133" s="245" t="str">
        <f t="shared" si="450"/>
        <v/>
      </c>
      <c r="DO133" s="245" t="str">
        <f t="shared" si="450"/>
        <v/>
      </c>
      <c r="DP133" s="245" t="str">
        <f t="shared" si="450"/>
        <v/>
      </c>
      <c r="DQ133" s="245" t="str">
        <f t="shared" si="450"/>
        <v/>
      </c>
      <c r="DR133" s="245" t="str">
        <f t="shared" si="450"/>
        <v/>
      </c>
      <c r="DS133" s="245" t="str">
        <f t="shared" si="450"/>
        <v/>
      </c>
      <c r="DT133" s="245" t="str">
        <f t="shared" si="450"/>
        <v/>
      </c>
      <c r="DU133" s="245" t="str">
        <f t="shared" si="450"/>
        <v/>
      </c>
      <c r="DV133" s="245" t="str">
        <f t="shared" si="450"/>
        <v/>
      </c>
      <c r="DW133" s="204"/>
      <c r="DX133" s="204"/>
      <c r="DZ133" s="228">
        <f t="shared" si="437"/>
        <v>15</v>
      </c>
      <c r="EA133" s="231" t="str">
        <f t="shared" si="415"/>
        <v>Tordo</v>
      </c>
      <c r="EB133" s="232">
        <f t="shared" si="416"/>
        <v>3111.1111111111113</v>
      </c>
      <c r="EC133" s="232">
        <f t="shared" si="416"/>
        <v>3324.4444444444443</v>
      </c>
      <c r="ED133" s="232">
        <f t="shared" si="416"/>
        <v>3840</v>
      </c>
      <c r="EE133" s="232">
        <f t="shared" si="416"/>
        <v>0</v>
      </c>
      <c r="EF133" s="232">
        <f t="shared" si="417"/>
        <v>3</v>
      </c>
      <c r="EG133" s="232">
        <f t="shared" si="418"/>
        <v>10275.555555555555</v>
      </c>
      <c r="EH133" s="228"/>
      <c r="EI133" s="228" t="s">
        <v>93</v>
      </c>
      <c r="EJ133" s="227">
        <f>IF(EF169=0,"sd",EJ131/EJ127)</f>
        <v>108039.88634366322</v>
      </c>
      <c r="EK133" s="230"/>
      <c r="EL133" s="228">
        <f t="shared" si="438"/>
        <v>15</v>
      </c>
      <c r="EM133" s="231" t="str">
        <f t="shared" si="419"/>
        <v>Tordo</v>
      </c>
      <c r="EN133" s="232">
        <f>IFERROR(INDEX(RTO3CF,$EL133,'ANVA-MDS'!EB$7),0)</f>
        <v>0</v>
      </c>
      <c r="EO133" s="232">
        <f>IFERROR(INDEX(RTO3CF,$EL133,'ANVA-MDS'!EC$7),0)</f>
        <v>0</v>
      </c>
      <c r="EP133" s="232">
        <f>IFERROR(INDEX(RTO3CF,$EL133,'ANVA-MDS'!ED$7),0)</f>
        <v>0</v>
      </c>
      <c r="EQ133" s="232">
        <f>IFERROR(INDEX(RTO3CF,$EL133,'ANVA-MDS'!EE$7),0)</f>
        <v>0</v>
      </c>
      <c r="ER133" s="232">
        <f t="shared" si="420"/>
        <v>0</v>
      </c>
      <c r="ES133" s="232">
        <f t="shared" si="421"/>
        <v>0</v>
      </c>
      <c r="ET133" s="228"/>
      <c r="EU133" s="228" t="s">
        <v>93</v>
      </c>
      <c r="EV133" s="227" t="str">
        <f>IF(ER169=0,"sd",EV131/EV127)</f>
        <v>sd</v>
      </c>
      <c r="EW133" s="230"/>
      <c r="EX133" s="232">
        <f t="shared" si="422"/>
        <v>10275.555555555555</v>
      </c>
      <c r="EY133" s="234" t="s">
        <v>112</v>
      </c>
      <c r="EZ133" s="267" t="str">
        <f>IF(EZ138=0,"sd",EZ132-1)</f>
        <v>sd</v>
      </c>
    </row>
    <row r="134" spans="1:156" ht="12.75" customHeight="1" x14ac:dyDescent="0.25">
      <c r="B134" s="208">
        <f>'ANVA-MDS'!EJ138</f>
        <v>0.87931492228303965</v>
      </c>
      <c r="J134" s="100">
        <v>15</v>
      </c>
      <c r="K134" s="246" t="str">
        <f t="shared" si="423"/>
        <v>Exp. Arce</v>
      </c>
      <c r="L134" s="247">
        <f t="shared" si="424"/>
        <v>3301</v>
      </c>
      <c r="M134" s="269" t="str">
        <f t="shared" si="441"/>
        <v>s</v>
      </c>
      <c r="N134" s="269" t="str">
        <f t="shared" si="441"/>
        <v>s</v>
      </c>
      <c r="O134" s="269" t="str">
        <f t="shared" si="441"/>
        <v>s</v>
      </c>
      <c r="P134" s="269" t="str">
        <f t="shared" si="441"/>
        <v>s</v>
      </c>
      <c r="Q134" s="269" t="str">
        <f t="shared" si="441"/>
        <v>s</v>
      </c>
      <c r="R134" s="269" t="str">
        <f t="shared" si="441"/>
        <v>s</v>
      </c>
      <c r="S134" s="269" t="str">
        <f t="shared" si="441"/>
        <v>ns</v>
      </c>
      <c r="T134" s="269" t="str">
        <f t="shared" si="441"/>
        <v>ns</v>
      </c>
      <c r="U134" s="269" t="str">
        <f t="shared" si="441"/>
        <v>ns</v>
      </c>
      <c r="V134" s="269" t="str">
        <f t="shared" si="441"/>
        <v>ns</v>
      </c>
      <c r="W134" s="269" t="str">
        <f t="shared" si="442"/>
        <v>ns</v>
      </c>
      <c r="X134" s="269" t="str">
        <f t="shared" si="442"/>
        <v>ns</v>
      </c>
      <c r="Y134" s="269" t="str">
        <f t="shared" si="442"/>
        <v>ns</v>
      </c>
      <c r="Z134" s="269" t="str">
        <f t="shared" si="442"/>
        <v>ns</v>
      </c>
      <c r="AA134" s="269" t="str">
        <f t="shared" si="442"/>
        <v>ns</v>
      </c>
      <c r="AB134" s="269" t="str">
        <f t="shared" si="442"/>
        <v/>
      </c>
      <c r="AC134" s="269" t="str">
        <f t="shared" si="442"/>
        <v/>
      </c>
      <c r="AD134" s="269" t="str">
        <f t="shared" si="442"/>
        <v/>
      </c>
      <c r="AE134" s="269" t="str">
        <f t="shared" si="442"/>
        <v/>
      </c>
      <c r="AF134" s="269" t="str">
        <f t="shared" si="442"/>
        <v/>
      </c>
      <c r="AG134" s="269" t="str">
        <f t="shared" si="443"/>
        <v/>
      </c>
      <c r="AH134" s="269" t="str">
        <f t="shared" si="443"/>
        <v/>
      </c>
      <c r="AI134" s="269" t="str">
        <f t="shared" si="443"/>
        <v/>
      </c>
      <c r="AJ134" s="269" t="str">
        <f t="shared" si="443"/>
        <v/>
      </c>
      <c r="AK134" s="269" t="str">
        <f t="shared" si="443"/>
        <v/>
      </c>
      <c r="AL134" s="269" t="str">
        <f t="shared" si="443"/>
        <v/>
      </c>
      <c r="AM134" s="269" t="str">
        <f t="shared" si="443"/>
        <v/>
      </c>
      <c r="AN134" s="269" t="str">
        <f t="shared" si="443"/>
        <v/>
      </c>
      <c r="AO134" s="269" t="str">
        <f t="shared" si="443"/>
        <v/>
      </c>
      <c r="AP134" s="269" t="str">
        <f t="shared" si="443"/>
        <v/>
      </c>
      <c r="AQ134" s="269" t="str">
        <f t="shared" si="444"/>
        <v/>
      </c>
      <c r="AR134" s="269" t="str">
        <f t="shared" si="444"/>
        <v/>
      </c>
      <c r="AS134" s="269" t="str">
        <f t="shared" si="444"/>
        <v/>
      </c>
      <c r="AT134" s="269" t="str">
        <f t="shared" si="444"/>
        <v/>
      </c>
      <c r="AU134" s="269" t="str">
        <f t="shared" si="444"/>
        <v/>
      </c>
      <c r="AV134" s="269" t="str">
        <f t="shared" si="444"/>
        <v/>
      </c>
      <c r="AW134" s="269" t="str">
        <f t="shared" si="444"/>
        <v/>
      </c>
      <c r="AX134" s="269" t="str">
        <f t="shared" si="444"/>
        <v/>
      </c>
      <c r="AY134" s="269" t="str">
        <f t="shared" si="444"/>
        <v/>
      </c>
      <c r="AZ134" s="269" t="str">
        <f t="shared" si="444"/>
        <v/>
      </c>
      <c r="BA134" s="269" t="str">
        <f t="shared" si="445"/>
        <v/>
      </c>
      <c r="BB134" s="269" t="str">
        <f t="shared" si="445"/>
        <v/>
      </c>
      <c r="BC134" s="269" t="str">
        <f t="shared" si="445"/>
        <v/>
      </c>
      <c r="BD134" s="269" t="str">
        <f t="shared" si="445"/>
        <v/>
      </c>
      <c r="BE134" s="269" t="str">
        <f t="shared" si="445"/>
        <v/>
      </c>
      <c r="BF134" s="269" t="str">
        <f t="shared" si="445"/>
        <v/>
      </c>
      <c r="BG134" s="269" t="str">
        <f t="shared" si="445"/>
        <v/>
      </c>
      <c r="BH134" s="269" t="str">
        <f t="shared" si="445"/>
        <v/>
      </c>
      <c r="BI134" s="269" t="str">
        <f t="shared" si="445"/>
        <v/>
      </c>
      <c r="BJ134" s="269" t="str">
        <f t="shared" si="445"/>
        <v/>
      </c>
      <c r="BM134" s="117"/>
      <c r="BN134" s="208" t="str">
        <f>'ANVA-MDS'!EV138</f>
        <v>sd</v>
      </c>
      <c r="BS134" s="67"/>
      <c r="BT134" s="67"/>
      <c r="BU134" s="106"/>
      <c r="BV134" s="100">
        <v>15</v>
      </c>
      <c r="BW134" s="246">
        <f t="shared" si="430"/>
        <v>0</v>
      </c>
      <c r="BX134" s="247">
        <f t="shared" si="431"/>
        <v>3.6000000000000002E-4</v>
      </c>
      <c r="BY134" s="245" t="str">
        <f t="shared" si="446"/>
        <v>ns</v>
      </c>
      <c r="BZ134" s="245" t="str">
        <f t="shared" si="446"/>
        <v>ns</v>
      </c>
      <c r="CA134" s="245" t="str">
        <f t="shared" si="446"/>
        <v>ns</v>
      </c>
      <c r="CB134" s="245" t="str">
        <f t="shared" si="446"/>
        <v>ns</v>
      </c>
      <c r="CC134" s="245" t="str">
        <f t="shared" si="446"/>
        <v>ns</v>
      </c>
      <c r="CD134" s="245" t="str">
        <f t="shared" si="446"/>
        <v>ns</v>
      </c>
      <c r="CE134" s="245" t="str">
        <f t="shared" si="446"/>
        <v>ns</v>
      </c>
      <c r="CF134" s="245" t="str">
        <f t="shared" si="446"/>
        <v>ns</v>
      </c>
      <c r="CG134" s="245" t="str">
        <f t="shared" si="446"/>
        <v>ns</v>
      </c>
      <c r="CH134" s="245" t="str">
        <f t="shared" si="446"/>
        <v>ns</v>
      </c>
      <c r="CI134" s="245" t="str">
        <f t="shared" si="447"/>
        <v>ns</v>
      </c>
      <c r="CJ134" s="245" t="str">
        <f t="shared" si="447"/>
        <v>ns</v>
      </c>
      <c r="CK134" s="245" t="str">
        <f t="shared" si="447"/>
        <v>ns</v>
      </c>
      <c r="CL134" s="245" t="str">
        <f t="shared" si="447"/>
        <v>ns</v>
      </c>
      <c r="CM134" s="245" t="str">
        <f t="shared" si="447"/>
        <v>ns</v>
      </c>
      <c r="CN134" s="245" t="str">
        <f t="shared" si="447"/>
        <v/>
      </c>
      <c r="CO134" s="245" t="str">
        <f t="shared" si="447"/>
        <v/>
      </c>
      <c r="CP134" s="245" t="str">
        <f t="shared" si="447"/>
        <v/>
      </c>
      <c r="CQ134" s="245" t="str">
        <f t="shared" si="447"/>
        <v/>
      </c>
      <c r="CR134" s="245" t="str">
        <f t="shared" si="447"/>
        <v/>
      </c>
      <c r="CS134" s="245" t="str">
        <f t="shared" si="448"/>
        <v/>
      </c>
      <c r="CT134" s="245" t="str">
        <f t="shared" si="448"/>
        <v/>
      </c>
      <c r="CU134" s="245" t="str">
        <f t="shared" si="448"/>
        <v/>
      </c>
      <c r="CV134" s="245" t="str">
        <f t="shared" si="448"/>
        <v/>
      </c>
      <c r="CW134" s="245" t="str">
        <f t="shared" si="448"/>
        <v/>
      </c>
      <c r="CX134" s="245" t="str">
        <f t="shared" si="448"/>
        <v/>
      </c>
      <c r="CY134" s="245" t="str">
        <f t="shared" si="448"/>
        <v/>
      </c>
      <c r="CZ134" s="245" t="str">
        <f t="shared" si="448"/>
        <v/>
      </c>
      <c r="DA134" s="245" t="str">
        <f t="shared" si="448"/>
        <v/>
      </c>
      <c r="DB134" s="245" t="str">
        <f t="shared" si="448"/>
        <v/>
      </c>
      <c r="DC134" s="245" t="str">
        <f t="shared" si="449"/>
        <v/>
      </c>
      <c r="DD134" s="245" t="str">
        <f t="shared" si="449"/>
        <v/>
      </c>
      <c r="DE134" s="245" t="str">
        <f t="shared" si="449"/>
        <v/>
      </c>
      <c r="DF134" s="245" t="str">
        <f t="shared" si="449"/>
        <v/>
      </c>
      <c r="DG134" s="245" t="str">
        <f t="shared" si="449"/>
        <v/>
      </c>
      <c r="DH134" s="245" t="str">
        <f t="shared" si="449"/>
        <v/>
      </c>
      <c r="DI134" s="245" t="str">
        <f t="shared" si="449"/>
        <v/>
      </c>
      <c r="DJ134" s="245" t="str">
        <f t="shared" si="449"/>
        <v/>
      </c>
      <c r="DK134" s="245" t="str">
        <f t="shared" si="449"/>
        <v/>
      </c>
      <c r="DL134" s="245" t="str">
        <f t="shared" si="449"/>
        <v/>
      </c>
      <c r="DM134" s="245" t="str">
        <f t="shared" si="450"/>
        <v/>
      </c>
      <c r="DN134" s="245" t="str">
        <f t="shared" si="450"/>
        <v/>
      </c>
      <c r="DO134" s="245" t="str">
        <f t="shared" si="450"/>
        <v/>
      </c>
      <c r="DP134" s="245" t="str">
        <f t="shared" si="450"/>
        <v/>
      </c>
      <c r="DQ134" s="245" t="str">
        <f t="shared" si="450"/>
        <v/>
      </c>
      <c r="DR134" s="245" t="str">
        <f t="shared" si="450"/>
        <v/>
      </c>
      <c r="DS134" s="245" t="str">
        <f t="shared" si="450"/>
        <v/>
      </c>
      <c r="DT134" s="245" t="str">
        <f t="shared" si="450"/>
        <v/>
      </c>
      <c r="DU134" s="245" t="str">
        <f t="shared" si="450"/>
        <v/>
      </c>
      <c r="DV134" s="245" t="str">
        <f t="shared" si="450"/>
        <v/>
      </c>
      <c r="DW134" s="204"/>
      <c r="DX134" s="204"/>
      <c r="DZ134" s="228">
        <f t="shared" si="437"/>
        <v>16</v>
      </c>
      <c r="EA134" s="231" t="str">
        <f t="shared" si="415"/>
        <v>ACA 605</v>
      </c>
      <c r="EB134" s="232">
        <f t="shared" si="416"/>
        <v>2297.7777777777778</v>
      </c>
      <c r="EC134" s="232">
        <f t="shared" si="416"/>
        <v>1971.1111111111111</v>
      </c>
      <c r="ED134" s="232">
        <f t="shared" si="416"/>
        <v>1884.4444444444443</v>
      </c>
      <c r="EE134" s="232">
        <f t="shared" si="416"/>
        <v>0</v>
      </c>
      <c r="EF134" s="232">
        <f t="shared" si="417"/>
        <v>3</v>
      </c>
      <c r="EG134" s="232">
        <f t="shared" si="418"/>
        <v>6153.333333333333</v>
      </c>
      <c r="EH134" s="228"/>
      <c r="EI134" s="228" t="s">
        <v>94</v>
      </c>
      <c r="EJ134" s="239">
        <f>IF(EF169=0,"sd",SQRT(EJ133)/EJ123)</f>
        <v>0.10798623447107615</v>
      </c>
      <c r="EK134" s="230"/>
      <c r="EL134" s="228">
        <f t="shared" si="438"/>
        <v>16</v>
      </c>
      <c r="EM134" s="231" t="str">
        <f t="shared" si="419"/>
        <v>ACA 605</v>
      </c>
      <c r="EN134" s="232">
        <f>IFERROR(INDEX(RTO3CF,$EL134,'ANVA-MDS'!EB$7),0)</f>
        <v>0</v>
      </c>
      <c r="EO134" s="232">
        <f>IFERROR(INDEX(RTO3CF,$EL134,'ANVA-MDS'!EC$7),0)</f>
        <v>0</v>
      </c>
      <c r="EP134" s="232">
        <f>IFERROR(INDEX(RTO3CF,$EL134,'ANVA-MDS'!ED$7),0)</f>
        <v>0</v>
      </c>
      <c r="EQ134" s="232">
        <f>IFERROR(INDEX(RTO3CF,$EL134,'ANVA-MDS'!EE$7),0)</f>
        <v>0</v>
      </c>
      <c r="ER134" s="232">
        <f t="shared" si="420"/>
        <v>0</v>
      </c>
      <c r="ES134" s="232">
        <f t="shared" si="421"/>
        <v>0</v>
      </c>
      <c r="ET134" s="228"/>
      <c r="EU134" s="228" t="s">
        <v>94</v>
      </c>
      <c r="EV134" s="239" t="str">
        <f>IF(ER169=0,"sd",SQRT(EV133)/EV123)</f>
        <v>sd</v>
      </c>
      <c r="EW134" s="230"/>
      <c r="EX134" s="232">
        <f t="shared" si="422"/>
        <v>6153.333333333333</v>
      </c>
      <c r="EY134" s="234" t="s">
        <v>116</v>
      </c>
      <c r="EZ134" s="267" t="str">
        <f>IF(EZ138=0,"sd",EZ133*EZ125)</f>
        <v>sd</v>
      </c>
    </row>
    <row r="135" spans="1:156" ht="12.75" customHeight="1" x14ac:dyDescent="0.25">
      <c r="A135" s="117"/>
      <c r="J135" s="100">
        <v>16</v>
      </c>
      <c r="K135" s="246" t="str">
        <f t="shared" si="423"/>
        <v>Baguette 450</v>
      </c>
      <c r="L135" s="247">
        <f t="shared" si="424"/>
        <v>3053</v>
      </c>
      <c r="M135" s="269" t="str">
        <f t="shared" si="441"/>
        <v>s</v>
      </c>
      <c r="N135" s="269" t="str">
        <f t="shared" si="441"/>
        <v>s</v>
      </c>
      <c r="O135" s="269" t="str">
        <f t="shared" si="441"/>
        <v>s</v>
      </c>
      <c r="P135" s="269" t="str">
        <f t="shared" si="441"/>
        <v>s</v>
      </c>
      <c r="Q135" s="269" t="str">
        <f t="shared" si="441"/>
        <v>s</v>
      </c>
      <c r="R135" s="269" t="str">
        <f t="shared" si="441"/>
        <v>s</v>
      </c>
      <c r="S135" s="269" t="str">
        <f t="shared" si="441"/>
        <v>s</v>
      </c>
      <c r="T135" s="269" t="str">
        <f t="shared" si="441"/>
        <v>s</v>
      </c>
      <c r="U135" s="269" t="str">
        <f t="shared" si="441"/>
        <v>s</v>
      </c>
      <c r="V135" s="269" t="str">
        <f t="shared" si="441"/>
        <v>ns</v>
      </c>
      <c r="W135" s="269" t="str">
        <f t="shared" si="442"/>
        <v>ns</v>
      </c>
      <c r="X135" s="269" t="str">
        <f t="shared" si="442"/>
        <v>ns</v>
      </c>
      <c r="Y135" s="269" t="str">
        <f t="shared" si="442"/>
        <v>ns</v>
      </c>
      <c r="Z135" s="269" t="str">
        <f t="shared" si="442"/>
        <v>ns</v>
      </c>
      <c r="AA135" s="269" t="str">
        <f t="shared" si="442"/>
        <v>ns</v>
      </c>
      <c r="AB135" s="269" t="str">
        <f t="shared" si="442"/>
        <v>ns</v>
      </c>
      <c r="AC135" s="269" t="str">
        <f t="shared" si="442"/>
        <v/>
      </c>
      <c r="AD135" s="269" t="str">
        <f t="shared" si="442"/>
        <v/>
      </c>
      <c r="AE135" s="269" t="str">
        <f t="shared" si="442"/>
        <v/>
      </c>
      <c r="AF135" s="269" t="str">
        <f t="shared" si="442"/>
        <v/>
      </c>
      <c r="AG135" s="269" t="str">
        <f t="shared" si="443"/>
        <v/>
      </c>
      <c r="AH135" s="269" t="str">
        <f t="shared" si="443"/>
        <v/>
      </c>
      <c r="AI135" s="269" t="str">
        <f t="shared" si="443"/>
        <v/>
      </c>
      <c r="AJ135" s="269" t="str">
        <f t="shared" si="443"/>
        <v/>
      </c>
      <c r="AK135" s="269" t="str">
        <f t="shared" si="443"/>
        <v/>
      </c>
      <c r="AL135" s="269" t="str">
        <f t="shared" si="443"/>
        <v/>
      </c>
      <c r="AM135" s="269" t="str">
        <f t="shared" si="443"/>
        <v/>
      </c>
      <c r="AN135" s="269" t="str">
        <f t="shared" si="443"/>
        <v/>
      </c>
      <c r="AO135" s="269" t="str">
        <f t="shared" si="443"/>
        <v/>
      </c>
      <c r="AP135" s="269" t="str">
        <f t="shared" si="443"/>
        <v/>
      </c>
      <c r="AQ135" s="269" t="str">
        <f t="shared" si="444"/>
        <v/>
      </c>
      <c r="AR135" s="269" t="str">
        <f t="shared" si="444"/>
        <v/>
      </c>
      <c r="AS135" s="269" t="str">
        <f t="shared" si="444"/>
        <v/>
      </c>
      <c r="AT135" s="269" t="str">
        <f t="shared" si="444"/>
        <v/>
      </c>
      <c r="AU135" s="269" t="str">
        <f t="shared" si="444"/>
        <v/>
      </c>
      <c r="AV135" s="269" t="str">
        <f t="shared" si="444"/>
        <v/>
      </c>
      <c r="AW135" s="269" t="str">
        <f t="shared" si="444"/>
        <v/>
      </c>
      <c r="AX135" s="269" t="str">
        <f t="shared" si="444"/>
        <v/>
      </c>
      <c r="AY135" s="269" t="str">
        <f t="shared" si="444"/>
        <v/>
      </c>
      <c r="AZ135" s="269" t="str">
        <f t="shared" si="444"/>
        <v/>
      </c>
      <c r="BA135" s="269" t="str">
        <f t="shared" si="445"/>
        <v/>
      </c>
      <c r="BB135" s="269" t="str">
        <f t="shared" si="445"/>
        <v/>
      </c>
      <c r="BC135" s="269" t="str">
        <f t="shared" si="445"/>
        <v/>
      </c>
      <c r="BD135" s="269" t="str">
        <f t="shared" si="445"/>
        <v/>
      </c>
      <c r="BE135" s="269" t="str">
        <f t="shared" si="445"/>
        <v/>
      </c>
      <c r="BF135" s="269" t="str">
        <f t="shared" si="445"/>
        <v/>
      </c>
      <c r="BG135" s="269" t="str">
        <f t="shared" si="445"/>
        <v/>
      </c>
      <c r="BH135" s="269" t="str">
        <f t="shared" si="445"/>
        <v/>
      </c>
      <c r="BI135" s="269" t="str">
        <f t="shared" si="445"/>
        <v/>
      </c>
      <c r="BJ135" s="269" t="str">
        <f t="shared" si="445"/>
        <v/>
      </c>
      <c r="BM135" s="117"/>
      <c r="BS135" s="67"/>
      <c r="BT135" s="67"/>
      <c r="BU135" s="106"/>
      <c r="BV135" s="100">
        <v>16</v>
      </c>
      <c r="BW135" s="246">
        <f t="shared" si="430"/>
        <v>0</v>
      </c>
      <c r="BX135" s="247">
        <f t="shared" si="431"/>
        <v>3.5000000000000005E-4</v>
      </c>
      <c r="BY135" s="245" t="str">
        <f t="shared" si="446"/>
        <v>ns</v>
      </c>
      <c r="BZ135" s="245" t="str">
        <f t="shared" si="446"/>
        <v>ns</v>
      </c>
      <c r="CA135" s="245" t="str">
        <f t="shared" si="446"/>
        <v>ns</v>
      </c>
      <c r="CB135" s="245" t="str">
        <f t="shared" si="446"/>
        <v>ns</v>
      </c>
      <c r="CC135" s="245" t="str">
        <f t="shared" si="446"/>
        <v>ns</v>
      </c>
      <c r="CD135" s="245" t="str">
        <f t="shared" si="446"/>
        <v>ns</v>
      </c>
      <c r="CE135" s="245" t="str">
        <f t="shared" si="446"/>
        <v>ns</v>
      </c>
      <c r="CF135" s="245" t="str">
        <f t="shared" si="446"/>
        <v>ns</v>
      </c>
      <c r="CG135" s="245" t="str">
        <f t="shared" si="446"/>
        <v>ns</v>
      </c>
      <c r="CH135" s="245" t="str">
        <f t="shared" si="446"/>
        <v>ns</v>
      </c>
      <c r="CI135" s="245" t="str">
        <f t="shared" si="447"/>
        <v>ns</v>
      </c>
      <c r="CJ135" s="245" t="str">
        <f t="shared" si="447"/>
        <v>ns</v>
      </c>
      <c r="CK135" s="245" t="str">
        <f t="shared" si="447"/>
        <v>ns</v>
      </c>
      <c r="CL135" s="245" t="str">
        <f t="shared" si="447"/>
        <v>ns</v>
      </c>
      <c r="CM135" s="245" t="str">
        <f t="shared" si="447"/>
        <v>ns</v>
      </c>
      <c r="CN135" s="245" t="str">
        <f t="shared" si="447"/>
        <v>ns</v>
      </c>
      <c r="CO135" s="245" t="str">
        <f t="shared" si="447"/>
        <v/>
      </c>
      <c r="CP135" s="245" t="str">
        <f t="shared" si="447"/>
        <v/>
      </c>
      <c r="CQ135" s="245" t="str">
        <f t="shared" si="447"/>
        <v/>
      </c>
      <c r="CR135" s="245" t="str">
        <f t="shared" si="447"/>
        <v/>
      </c>
      <c r="CS135" s="245" t="str">
        <f t="shared" si="448"/>
        <v/>
      </c>
      <c r="CT135" s="245" t="str">
        <f t="shared" si="448"/>
        <v/>
      </c>
      <c r="CU135" s="245" t="str">
        <f t="shared" si="448"/>
        <v/>
      </c>
      <c r="CV135" s="245" t="str">
        <f t="shared" si="448"/>
        <v/>
      </c>
      <c r="CW135" s="245" t="str">
        <f t="shared" si="448"/>
        <v/>
      </c>
      <c r="CX135" s="245" t="str">
        <f t="shared" si="448"/>
        <v/>
      </c>
      <c r="CY135" s="245" t="str">
        <f t="shared" si="448"/>
        <v/>
      </c>
      <c r="CZ135" s="245" t="str">
        <f t="shared" si="448"/>
        <v/>
      </c>
      <c r="DA135" s="245" t="str">
        <f t="shared" si="448"/>
        <v/>
      </c>
      <c r="DB135" s="245" t="str">
        <f t="shared" si="448"/>
        <v/>
      </c>
      <c r="DC135" s="245" t="str">
        <f t="shared" si="449"/>
        <v/>
      </c>
      <c r="DD135" s="245" t="str">
        <f t="shared" si="449"/>
        <v/>
      </c>
      <c r="DE135" s="245" t="str">
        <f t="shared" si="449"/>
        <v/>
      </c>
      <c r="DF135" s="245" t="str">
        <f t="shared" si="449"/>
        <v/>
      </c>
      <c r="DG135" s="245" t="str">
        <f t="shared" si="449"/>
        <v/>
      </c>
      <c r="DH135" s="245" t="str">
        <f t="shared" si="449"/>
        <v/>
      </c>
      <c r="DI135" s="245" t="str">
        <f t="shared" si="449"/>
        <v/>
      </c>
      <c r="DJ135" s="245" t="str">
        <f t="shared" si="449"/>
        <v/>
      </c>
      <c r="DK135" s="245" t="str">
        <f t="shared" si="449"/>
        <v/>
      </c>
      <c r="DL135" s="245" t="str">
        <f t="shared" si="449"/>
        <v/>
      </c>
      <c r="DM135" s="245" t="str">
        <f t="shared" si="450"/>
        <v/>
      </c>
      <c r="DN135" s="245" t="str">
        <f t="shared" si="450"/>
        <v/>
      </c>
      <c r="DO135" s="245" t="str">
        <f t="shared" si="450"/>
        <v/>
      </c>
      <c r="DP135" s="245" t="str">
        <f t="shared" si="450"/>
        <v/>
      </c>
      <c r="DQ135" s="245" t="str">
        <f t="shared" si="450"/>
        <v/>
      </c>
      <c r="DR135" s="245" t="str">
        <f t="shared" si="450"/>
        <v/>
      </c>
      <c r="DS135" s="245" t="str">
        <f t="shared" si="450"/>
        <v/>
      </c>
      <c r="DT135" s="245" t="str">
        <f t="shared" si="450"/>
        <v/>
      </c>
      <c r="DU135" s="245" t="str">
        <f t="shared" si="450"/>
        <v/>
      </c>
      <c r="DV135" s="245" t="str">
        <f t="shared" si="450"/>
        <v/>
      </c>
      <c r="DW135" s="204"/>
      <c r="DX135" s="204"/>
      <c r="DZ135" s="228">
        <f t="shared" si="437"/>
        <v>17</v>
      </c>
      <c r="EA135" s="231" t="str">
        <f t="shared" si="415"/>
        <v>Klein Valor</v>
      </c>
      <c r="EB135" s="232">
        <f t="shared" si="416"/>
        <v>2471.1111111111113</v>
      </c>
      <c r="EC135" s="232">
        <f t="shared" si="416"/>
        <v>1948.8888888888889</v>
      </c>
      <c r="ED135" s="232">
        <f t="shared" si="416"/>
        <v>2428.8888888888887</v>
      </c>
      <c r="EE135" s="232">
        <f t="shared" si="416"/>
        <v>0</v>
      </c>
      <c r="EF135" s="232">
        <f t="shared" si="417"/>
        <v>3</v>
      </c>
      <c r="EG135" s="232">
        <f t="shared" si="418"/>
        <v>6848.8888888888887</v>
      </c>
      <c r="EH135" s="228"/>
      <c r="EI135" s="228" t="s">
        <v>95</v>
      </c>
      <c r="EJ135" s="227">
        <f>IF(EF169=0,"sd",SQRT(EJ133/EJ120))</f>
        <v>189.77169295732108</v>
      </c>
      <c r="EK135" s="230"/>
      <c r="EL135" s="228">
        <f t="shared" si="438"/>
        <v>17</v>
      </c>
      <c r="EM135" s="231" t="str">
        <f t="shared" si="419"/>
        <v>Klein Valor</v>
      </c>
      <c r="EN135" s="232">
        <f>IFERROR(INDEX(RTO3CF,$EL135,'ANVA-MDS'!EB$7),0)</f>
        <v>0</v>
      </c>
      <c r="EO135" s="232">
        <f>IFERROR(INDEX(RTO3CF,$EL135,'ANVA-MDS'!EC$7),0)</f>
        <v>0</v>
      </c>
      <c r="EP135" s="232">
        <f>IFERROR(INDEX(RTO3CF,$EL135,'ANVA-MDS'!ED$7),0)</f>
        <v>0</v>
      </c>
      <c r="EQ135" s="232">
        <f>IFERROR(INDEX(RTO3CF,$EL135,'ANVA-MDS'!EE$7),0)</f>
        <v>0</v>
      </c>
      <c r="ER135" s="232">
        <f t="shared" si="420"/>
        <v>0</v>
      </c>
      <c r="ES135" s="232">
        <f t="shared" si="421"/>
        <v>0</v>
      </c>
      <c r="ET135" s="228"/>
      <c r="EU135" s="228" t="s">
        <v>95</v>
      </c>
      <c r="EV135" s="227" t="str">
        <f>IF(ER169=0,"sd",SQRT(EV133/EV120))</f>
        <v>sd</v>
      </c>
      <c r="EW135" s="230"/>
      <c r="EX135" s="232">
        <f t="shared" si="422"/>
        <v>6848.8888888888887</v>
      </c>
      <c r="EY135" s="228" t="s">
        <v>210</v>
      </c>
      <c r="EZ135" s="267" t="str">
        <f>IF(EZ138=0,"sd",EZ125+EZ126+EZ127+EZ133+EZ134)</f>
        <v>sd</v>
      </c>
    </row>
    <row r="136" spans="1:156" ht="12.75" customHeight="1" x14ac:dyDescent="0.25">
      <c r="A136" s="117"/>
      <c r="I136" s="106"/>
      <c r="J136" s="100">
        <v>17</v>
      </c>
      <c r="K136" s="246" t="str">
        <f t="shared" si="423"/>
        <v>Buck Fulgor</v>
      </c>
      <c r="L136" s="247">
        <f t="shared" si="424"/>
        <v>2979</v>
      </c>
      <c r="M136" s="269" t="str">
        <f t="shared" si="441"/>
        <v>s</v>
      </c>
      <c r="N136" s="269" t="str">
        <f t="shared" si="441"/>
        <v>s</v>
      </c>
      <c r="O136" s="269" t="str">
        <f t="shared" si="441"/>
        <v>s</v>
      </c>
      <c r="P136" s="269" t="str">
        <f t="shared" si="441"/>
        <v>s</v>
      </c>
      <c r="Q136" s="269" t="str">
        <f t="shared" si="441"/>
        <v>s</v>
      </c>
      <c r="R136" s="269" t="str">
        <f t="shared" si="441"/>
        <v>s</v>
      </c>
      <c r="S136" s="269" t="str">
        <f t="shared" si="441"/>
        <v>s</v>
      </c>
      <c r="T136" s="269" t="str">
        <f t="shared" si="441"/>
        <v>s</v>
      </c>
      <c r="U136" s="269" t="str">
        <f t="shared" si="441"/>
        <v>s</v>
      </c>
      <c r="V136" s="269" t="str">
        <f t="shared" si="441"/>
        <v>s</v>
      </c>
      <c r="W136" s="269" t="str">
        <f t="shared" si="442"/>
        <v>ns</v>
      </c>
      <c r="X136" s="269" t="str">
        <f t="shared" si="442"/>
        <v>ns</v>
      </c>
      <c r="Y136" s="269" t="str">
        <f t="shared" si="442"/>
        <v>ns</v>
      </c>
      <c r="Z136" s="269" t="str">
        <f t="shared" si="442"/>
        <v>ns</v>
      </c>
      <c r="AA136" s="269" t="str">
        <f t="shared" si="442"/>
        <v>ns</v>
      </c>
      <c r="AB136" s="269" t="str">
        <f t="shared" si="442"/>
        <v>ns</v>
      </c>
      <c r="AC136" s="269" t="str">
        <f t="shared" si="442"/>
        <v>ns</v>
      </c>
      <c r="AD136" s="269" t="str">
        <f t="shared" si="442"/>
        <v/>
      </c>
      <c r="AE136" s="269" t="str">
        <f t="shared" si="442"/>
        <v/>
      </c>
      <c r="AF136" s="269" t="str">
        <f t="shared" si="442"/>
        <v/>
      </c>
      <c r="AG136" s="269" t="str">
        <f t="shared" si="443"/>
        <v/>
      </c>
      <c r="AH136" s="269" t="str">
        <f t="shared" si="443"/>
        <v/>
      </c>
      <c r="AI136" s="269" t="str">
        <f t="shared" si="443"/>
        <v/>
      </c>
      <c r="AJ136" s="269" t="str">
        <f t="shared" si="443"/>
        <v/>
      </c>
      <c r="AK136" s="269" t="str">
        <f t="shared" si="443"/>
        <v/>
      </c>
      <c r="AL136" s="269" t="str">
        <f t="shared" si="443"/>
        <v/>
      </c>
      <c r="AM136" s="269" t="str">
        <f t="shared" si="443"/>
        <v/>
      </c>
      <c r="AN136" s="269" t="str">
        <f t="shared" si="443"/>
        <v/>
      </c>
      <c r="AO136" s="269" t="str">
        <f t="shared" si="443"/>
        <v/>
      </c>
      <c r="AP136" s="269" t="str">
        <f t="shared" si="443"/>
        <v/>
      </c>
      <c r="AQ136" s="269" t="str">
        <f t="shared" si="444"/>
        <v/>
      </c>
      <c r="AR136" s="269" t="str">
        <f t="shared" si="444"/>
        <v/>
      </c>
      <c r="AS136" s="269" t="str">
        <f t="shared" si="444"/>
        <v/>
      </c>
      <c r="AT136" s="269" t="str">
        <f t="shared" si="444"/>
        <v/>
      </c>
      <c r="AU136" s="269" t="str">
        <f t="shared" si="444"/>
        <v/>
      </c>
      <c r="AV136" s="269" t="str">
        <f t="shared" si="444"/>
        <v/>
      </c>
      <c r="AW136" s="269" t="str">
        <f t="shared" si="444"/>
        <v/>
      </c>
      <c r="AX136" s="269" t="str">
        <f t="shared" si="444"/>
        <v/>
      </c>
      <c r="AY136" s="269" t="str">
        <f t="shared" si="444"/>
        <v/>
      </c>
      <c r="AZ136" s="269" t="str">
        <f t="shared" si="444"/>
        <v/>
      </c>
      <c r="BA136" s="269" t="str">
        <f t="shared" si="445"/>
        <v/>
      </c>
      <c r="BB136" s="269" t="str">
        <f t="shared" si="445"/>
        <v/>
      </c>
      <c r="BC136" s="269" t="str">
        <f t="shared" si="445"/>
        <v/>
      </c>
      <c r="BD136" s="269" t="str">
        <f t="shared" si="445"/>
        <v/>
      </c>
      <c r="BE136" s="269" t="str">
        <f t="shared" si="445"/>
        <v/>
      </c>
      <c r="BF136" s="269" t="str">
        <f t="shared" si="445"/>
        <v/>
      </c>
      <c r="BG136" s="269" t="str">
        <f t="shared" si="445"/>
        <v/>
      </c>
      <c r="BH136" s="269" t="str">
        <f t="shared" si="445"/>
        <v/>
      </c>
      <c r="BI136" s="269" t="str">
        <f t="shared" si="445"/>
        <v/>
      </c>
      <c r="BJ136" s="269" t="str">
        <f t="shared" si="445"/>
        <v/>
      </c>
      <c r="BM136" s="117"/>
      <c r="BS136" s="67"/>
      <c r="BT136" s="67"/>
      <c r="BU136" s="106"/>
      <c r="BV136" s="100">
        <v>17</v>
      </c>
      <c r="BW136" s="246">
        <f t="shared" si="430"/>
        <v>0</v>
      </c>
      <c r="BX136" s="247">
        <f t="shared" si="431"/>
        <v>3.4000000000000002E-4</v>
      </c>
      <c r="BY136" s="245" t="str">
        <f t="shared" si="446"/>
        <v>ns</v>
      </c>
      <c r="BZ136" s="245" t="str">
        <f t="shared" si="446"/>
        <v>ns</v>
      </c>
      <c r="CA136" s="245" t="str">
        <f t="shared" si="446"/>
        <v>ns</v>
      </c>
      <c r="CB136" s="245" t="str">
        <f t="shared" si="446"/>
        <v>ns</v>
      </c>
      <c r="CC136" s="245" t="str">
        <f t="shared" si="446"/>
        <v>ns</v>
      </c>
      <c r="CD136" s="245" t="str">
        <f t="shared" si="446"/>
        <v>ns</v>
      </c>
      <c r="CE136" s="245" t="str">
        <f t="shared" si="446"/>
        <v>ns</v>
      </c>
      <c r="CF136" s="245" t="str">
        <f t="shared" si="446"/>
        <v>ns</v>
      </c>
      <c r="CG136" s="245" t="str">
        <f t="shared" si="446"/>
        <v>ns</v>
      </c>
      <c r="CH136" s="245" t="str">
        <f t="shared" si="446"/>
        <v>ns</v>
      </c>
      <c r="CI136" s="245" t="str">
        <f t="shared" si="447"/>
        <v>ns</v>
      </c>
      <c r="CJ136" s="245" t="str">
        <f t="shared" si="447"/>
        <v>ns</v>
      </c>
      <c r="CK136" s="245" t="str">
        <f t="shared" si="447"/>
        <v>ns</v>
      </c>
      <c r="CL136" s="245" t="str">
        <f t="shared" si="447"/>
        <v>ns</v>
      </c>
      <c r="CM136" s="245" t="str">
        <f t="shared" si="447"/>
        <v>ns</v>
      </c>
      <c r="CN136" s="245" t="str">
        <f t="shared" si="447"/>
        <v>ns</v>
      </c>
      <c r="CO136" s="245" t="str">
        <f t="shared" si="447"/>
        <v>ns</v>
      </c>
      <c r="CP136" s="245" t="str">
        <f t="shared" si="447"/>
        <v/>
      </c>
      <c r="CQ136" s="245" t="str">
        <f t="shared" si="447"/>
        <v/>
      </c>
      <c r="CR136" s="245" t="str">
        <f t="shared" si="447"/>
        <v/>
      </c>
      <c r="CS136" s="245" t="str">
        <f t="shared" si="448"/>
        <v/>
      </c>
      <c r="CT136" s="245" t="str">
        <f t="shared" si="448"/>
        <v/>
      </c>
      <c r="CU136" s="245" t="str">
        <f t="shared" si="448"/>
        <v/>
      </c>
      <c r="CV136" s="245" t="str">
        <f t="shared" si="448"/>
        <v/>
      </c>
      <c r="CW136" s="245" t="str">
        <f t="shared" si="448"/>
        <v/>
      </c>
      <c r="CX136" s="245" t="str">
        <f t="shared" si="448"/>
        <v/>
      </c>
      <c r="CY136" s="245" t="str">
        <f t="shared" si="448"/>
        <v/>
      </c>
      <c r="CZ136" s="245" t="str">
        <f t="shared" si="448"/>
        <v/>
      </c>
      <c r="DA136" s="245" t="str">
        <f t="shared" si="448"/>
        <v/>
      </c>
      <c r="DB136" s="245" t="str">
        <f t="shared" si="448"/>
        <v/>
      </c>
      <c r="DC136" s="245" t="str">
        <f t="shared" si="449"/>
        <v/>
      </c>
      <c r="DD136" s="245" t="str">
        <f t="shared" si="449"/>
        <v/>
      </c>
      <c r="DE136" s="245" t="str">
        <f t="shared" si="449"/>
        <v/>
      </c>
      <c r="DF136" s="245" t="str">
        <f t="shared" si="449"/>
        <v/>
      </c>
      <c r="DG136" s="245" t="str">
        <f t="shared" si="449"/>
        <v/>
      </c>
      <c r="DH136" s="245" t="str">
        <f t="shared" si="449"/>
        <v/>
      </c>
      <c r="DI136" s="245" t="str">
        <f t="shared" si="449"/>
        <v/>
      </c>
      <c r="DJ136" s="245" t="str">
        <f t="shared" si="449"/>
        <v/>
      </c>
      <c r="DK136" s="245" t="str">
        <f t="shared" si="449"/>
        <v/>
      </c>
      <c r="DL136" s="245" t="str">
        <f t="shared" si="449"/>
        <v/>
      </c>
      <c r="DM136" s="245" t="str">
        <f t="shared" si="450"/>
        <v/>
      </c>
      <c r="DN136" s="245" t="str">
        <f t="shared" si="450"/>
        <v/>
      </c>
      <c r="DO136" s="245" t="str">
        <f t="shared" si="450"/>
        <v/>
      </c>
      <c r="DP136" s="245" t="str">
        <f t="shared" si="450"/>
        <v/>
      </c>
      <c r="DQ136" s="245" t="str">
        <f t="shared" si="450"/>
        <v/>
      </c>
      <c r="DR136" s="245" t="str">
        <f t="shared" si="450"/>
        <v/>
      </c>
      <c r="DS136" s="245" t="str">
        <f t="shared" si="450"/>
        <v/>
      </c>
      <c r="DT136" s="245" t="str">
        <f t="shared" si="450"/>
        <v/>
      </c>
      <c r="DU136" s="245" t="str">
        <f t="shared" si="450"/>
        <v/>
      </c>
      <c r="DV136" s="245" t="str">
        <f t="shared" si="450"/>
        <v/>
      </c>
      <c r="DW136" s="204"/>
      <c r="DX136" s="204"/>
      <c r="DY136" s="106"/>
      <c r="DZ136" s="228">
        <f t="shared" si="437"/>
        <v>18</v>
      </c>
      <c r="EA136" s="231" t="str">
        <f t="shared" si="415"/>
        <v>SP 12</v>
      </c>
      <c r="EB136" s="232">
        <f t="shared" si="416"/>
        <v>3911.1111111111113</v>
      </c>
      <c r="EC136" s="232">
        <f t="shared" si="416"/>
        <v>3097.7777777777774</v>
      </c>
      <c r="ED136" s="232">
        <f t="shared" si="416"/>
        <v>3431.1111111111113</v>
      </c>
      <c r="EE136" s="232">
        <f t="shared" si="416"/>
        <v>0</v>
      </c>
      <c r="EF136" s="232">
        <f t="shared" si="417"/>
        <v>3</v>
      </c>
      <c r="EG136" s="232">
        <f t="shared" si="418"/>
        <v>10440</v>
      </c>
      <c r="EH136" s="228"/>
      <c r="EI136" s="228" t="s">
        <v>96</v>
      </c>
      <c r="EJ136" s="227">
        <f>IF(EF169=0,"sd",EJ135*SQRT(2))</f>
        <v>268.37770193474626</v>
      </c>
      <c r="EK136" s="230"/>
      <c r="EL136" s="228">
        <f t="shared" si="438"/>
        <v>18</v>
      </c>
      <c r="EM136" s="231" t="str">
        <f t="shared" si="419"/>
        <v>SP 12</v>
      </c>
      <c r="EN136" s="232">
        <f>IFERROR(INDEX(RTO3CF,$EL136,'ANVA-MDS'!EB$7),0)</f>
        <v>0</v>
      </c>
      <c r="EO136" s="232">
        <f>IFERROR(INDEX(RTO3CF,$EL136,'ANVA-MDS'!EC$7),0)</f>
        <v>0</v>
      </c>
      <c r="EP136" s="232">
        <f>IFERROR(INDEX(RTO3CF,$EL136,'ANVA-MDS'!ED$7),0)</f>
        <v>0</v>
      </c>
      <c r="EQ136" s="232">
        <f>IFERROR(INDEX(RTO3CF,$EL136,'ANVA-MDS'!EE$7),0)</f>
        <v>0</v>
      </c>
      <c r="ER136" s="232">
        <f t="shared" si="420"/>
        <v>0</v>
      </c>
      <c r="ES136" s="232">
        <f t="shared" si="421"/>
        <v>0</v>
      </c>
      <c r="ET136" s="228"/>
      <c r="EU136" s="228" t="s">
        <v>96</v>
      </c>
      <c r="EV136" s="227" t="str">
        <f>IF(ER169=0,"sd",EV135*SQRT(2))</f>
        <v>sd</v>
      </c>
      <c r="EW136" s="230"/>
      <c r="EX136" s="232">
        <f t="shared" si="422"/>
        <v>10440</v>
      </c>
      <c r="EY136" s="234" t="s">
        <v>113</v>
      </c>
      <c r="EZ136" s="267" t="str">
        <f>IF(EZ138=0,"sd",(EJ122^2+EV122^2)/(EZ119*EZ120)-EZ124)</f>
        <v>sd</v>
      </c>
    </row>
    <row r="137" spans="1:156" ht="12.75" customHeight="1" x14ac:dyDescent="0.25">
      <c r="A137" s="145" t="s">
        <v>301</v>
      </c>
      <c r="I137" s="106"/>
      <c r="J137" s="100">
        <v>18</v>
      </c>
      <c r="K137" s="246" t="str">
        <f t="shared" si="423"/>
        <v>Biointa 1006</v>
      </c>
      <c r="L137" s="247">
        <f t="shared" si="424"/>
        <v>2914</v>
      </c>
      <c r="M137" s="269" t="str">
        <f t="shared" si="441"/>
        <v>s</v>
      </c>
      <c r="N137" s="269" t="str">
        <f t="shared" si="441"/>
        <v>s</v>
      </c>
      <c r="O137" s="269" t="str">
        <f t="shared" si="441"/>
        <v>s</v>
      </c>
      <c r="P137" s="269" t="str">
        <f t="shared" si="441"/>
        <v>s</v>
      </c>
      <c r="Q137" s="269" t="str">
        <f t="shared" si="441"/>
        <v>s</v>
      </c>
      <c r="R137" s="269" t="str">
        <f t="shared" si="441"/>
        <v>s</v>
      </c>
      <c r="S137" s="269" t="str">
        <f t="shared" si="441"/>
        <v>s</v>
      </c>
      <c r="T137" s="269" t="str">
        <f t="shared" si="441"/>
        <v>s</v>
      </c>
      <c r="U137" s="269" t="str">
        <f t="shared" si="441"/>
        <v>s</v>
      </c>
      <c r="V137" s="269" t="str">
        <f t="shared" si="441"/>
        <v>s</v>
      </c>
      <c r="W137" s="269" t="str">
        <f t="shared" si="442"/>
        <v>s</v>
      </c>
      <c r="X137" s="269" t="str">
        <f t="shared" si="442"/>
        <v>ns</v>
      </c>
      <c r="Y137" s="269" t="str">
        <f t="shared" si="442"/>
        <v>ns</v>
      </c>
      <c r="Z137" s="269" t="str">
        <f t="shared" si="442"/>
        <v>ns</v>
      </c>
      <c r="AA137" s="269" t="str">
        <f t="shared" si="442"/>
        <v>ns</v>
      </c>
      <c r="AB137" s="269" t="str">
        <f t="shared" si="442"/>
        <v>ns</v>
      </c>
      <c r="AC137" s="269" t="str">
        <f t="shared" si="442"/>
        <v>ns</v>
      </c>
      <c r="AD137" s="269" t="str">
        <f t="shared" si="442"/>
        <v>ns</v>
      </c>
      <c r="AE137" s="269" t="str">
        <f t="shared" si="442"/>
        <v/>
      </c>
      <c r="AF137" s="269" t="str">
        <f t="shared" si="442"/>
        <v/>
      </c>
      <c r="AG137" s="269" t="str">
        <f t="shared" si="443"/>
        <v/>
      </c>
      <c r="AH137" s="269" t="str">
        <f t="shared" si="443"/>
        <v/>
      </c>
      <c r="AI137" s="269" t="str">
        <f t="shared" si="443"/>
        <v/>
      </c>
      <c r="AJ137" s="269" t="str">
        <f t="shared" si="443"/>
        <v/>
      </c>
      <c r="AK137" s="269" t="str">
        <f t="shared" si="443"/>
        <v/>
      </c>
      <c r="AL137" s="269" t="str">
        <f t="shared" si="443"/>
        <v/>
      </c>
      <c r="AM137" s="269" t="str">
        <f t="shared" si="443"/>
        <v/>
      </c>
      <c r="AN137" s="269" t="str">
        <f t="shared" si="443"/>
        <v/>
      </c>
      <c r="AO137" s="269" t="str">
        <f t="shared" si="443"/>
        <v/>
      </c>
      <c r="AP137" s="269" t="str">
        <f t="shared" si="443"/>
        <v/>
      </c>
      <c r="AQ137" s="269" t="str">
        <f t="shared" si="444"/>
        <v/>
      </c>
      <c r="AR137" s="269" t="str">
        <f t="shared" si="444"/>
        <v/>
      </c>
      <c r="AS137" s="269" t="str">
        <f t="shared" si="444"/>
        <v/>
      </c>
      <c r="AT137" s="269" t="str">
        <f t="shared" si="444"/>
        <v/>
      </c>
      <c r="AU137" s="269" t="str">
        <f t="shared" si="444"/>
        <v/>
      </c>
      <c r="AV137" s="269" t="str">
        <f t="shared" si="444"/>
        <v/>
      </c>
      <c r="AW137" s="269" t="str">
        <f t="shared" si="444"/>
        <v/>
      </c>
      <c r="AX137" s="269" t="str">
        <f t="shared" si="444"/>
        <v/>
      </c>
      <c r="AY137" s="269" t="str">
        <f t="shared" si="444"/>
        <v/>
      </c>
      <c r="AZ137" s="269" t="str">
        <f t="shared" si="444"/>
        <v/>
      </c>
      <c r="BA137" s="269" t="str">
        <f t="shared" si="445"/>
        <v/>
      </c>
      <c r="BB137" s="269" t="str">
        <f t="shared" si="445"/>
        <v/>
      </c>
      <c r="BC137" s="269" t="str">
        <f t="shared" si="445"/>
        <v/>
      </c>
      <c r="BD137" s="269" t="str">
        <f t="shared" si="445"/>
        <v/>
      </c>
      <c r="BE137" s="269" t="str">
        <f t="shared" si="445"/>
        <v/>
      </c>
      <c r="BF137" s="269" t="str">
        <f t="shared" si="445"/>
        <v/>
      </c>
      <c r="BG137" s="269" t="str">
        <f t="shared" si="445"/>
        <v/>
      </c>
      <c r="BH137" s="269" t="str">
        <f t="shared" si="445"/>
        <v/>
      </c>
      <c r="BI137" s="269" t="str">
        <f t="shared" si="445"/>
        <v/>
      </c>
      <c r="BJ137" s="269" t="str">
        <f t="shared" si="445"/>
        <v/>
      </c>
      <c r="BM137" s="145" t="s">
        <v>301</v>
      </c>
      <c r="BS137" s="67"/>
      <c r="BT137" s="67"/>
      <c r="BU137" s="106"/>
      <c r="BV137" s="100">
        <v>18</v>
      </c>
      <c r="BW137" s="246">
        <f t="shared" si="430"/>
        <v>0</v>
      </c>
      <c r="BX137" s="247">
        <f t="shared" si="431"/>
        <v>3.3000000000000005E-4</v>
      </c>
      <c r="BY137" s="245" t="str">
        <f t="shared" si="446"/>
        <v>ns</v>
      </c>
      <c r="BZ137" s="245" t="str">
        <f t="shared" si="446"/>
        <v>ns</v>
      </c>
      <c r="CA137" s="245" t="str">
        <f t="shared" si="446"/>
        <v>ns</v>
      </c>
      <c r="CB137" s="245" t="str">
        <f t="shared" si="446"/>
        <v>ns</v>
      </c>
      <c r="CC137" s="245" t="str">
        <f t="shared" si="446"/>
        <v>ns</v>
      </c>
      <c r="CD137" s="245" t="str">
        <f t="shared" si="446"/>
        <v>ns</v>
      </c>
      <c r="CE137" s="245" t="str">
        <f t="shared" si="446"/>
        <v>ns</v>
      </c>
      <c r="CF137" s="245" t="str">
        <f t="shared" si="446"/>
        <v>ns</v>
      </c>
      <c r="CG137" s="245" t="str">
        <f t="shared" si="446"/>
        <v>ns</v>
      </c>
      <c r="CH137" s="245" t="str">
        <f t="shared" si="446"/>
        <v>ns</v>
      </c>
      <c r="CI137" s="245" t="str">
        <f t="shared" si="447"/>
        <v>ns</v>
      </c>
      <c r="CJ137" s="245" t="str">
        <f t="shared" si="447"/>
        <v>ns</v>
      </c>
      <c r="CK137" s="245" t="str">
        <f t="shared" si="447"/>
        <v>ns</v>
      </c>
      <c r="CL137" s="245" t="str">
        <f t="shared" si="447"/>
        <v>ns</v>
      </c>
      <c r="CM137" s="245" t="str">
        <f t="shared" si="447"/>
        <v>ns</v>
      </c>
      <c r="CN137" s="245" t="str">
        <f t="shared" si="447"/>
        <v>ns</v>
      </c>
      <c r="CO137" s="245" t="str">
        <f t="shared" si="447"/>
        <v>ns</v>
      </c>
      <c r="CP137" s="245" t="str">
        <f t="shared" si="447"/>
        <v>ns</v>
      </c>
      <c r="CQ137" s="245" t="str">
        <f t="shared" si="447"/>
        <v/>
      </c>
      <c r="CR137" s="245" t="str">
        <f t="shared" si="447"/>
        <v/>
      </c>
      <c r="CS137" s="245" t="str">
        <f t="shared" si="448"/>
        <v/>
      </c>
      <c r="CT137" s="245" t="str">
        <f t="shared" si="448"/>
        <v/>
      </c>
      <c r="CU137" s="245" t="str">
        <f t="shared" si="448"/>
        <v/>
      </c>
      <c r="CV137" s="245" t="str">
        <f t="shared" si="448"/>
        <v/>
      </c>
      <c r="CW137" s="245" t="str">
        <f t="shared" si="448"/>
        <v/>
      </c>
      <c r="CX137" s="245" t="str">
        <f t="shared" si="448"/>
        <v/>
      </c>
      <c r="CY137" s="245" t="str">
        <f t="shared" si="448"/>
        <v/>
      </c>
      <c r="CZ137" s="245" t="str">
        <f t="shared" si="448"/>
        <v/>
      </c>
      <c r="DA137" s="245" t="str">
        <f t="shared" si="448"/>
        <v/>
      </c>
      <c r="DB137" s="245" t="str">
        <f t="shared" si="448"/>
        <v/>
      </c>
      <c r="DC137" s="245" t="str">
        <f t="shared" si="449"/>
        <v/>
      </c>
      <c r="DD137" s="245" t="str">
        <f t="shared" si="449"/>
        <v/>
      </c>
      <c r="DE137" s="245" t="str">
        <f t="shared" si="449"/>
        <v/>
      </c>
      <c r="DF137" s="245" t="str">
        <f t="shared" si="449"/>
        <v/>
      </c>
      <c r="DG137" s="245" t="str">
        <f t="shared" si="449"/>
        <v/>
      </c>
      <c r="DH137" s="245" t="str">
        <f t="shared" si="449"/>
        <v/>
      </c>
      <c r="DI137" s="245" t="str">
        <f t="shared" si="449"/>
        <v/>
      </c>
      <c r="DJ137" s="245" t="str">
        <f t="shared" si="449"/>
        <v/>
      </c>
      <c r="DK137" s="245" t="str">
        <f t="shared" si="449"/>
        <v/>
      </c>
      <c r="DL137" s="245" t="str">
        <f t="shared" si="449"/>
        <v/>
      </c>
      <c r="DM137" s="245" t="str">
        <f t="shared" si="450"/>
        <v/>
      </c>
      <c r="DN137" s="245" t="str">
        <f t="shared" si="450"/>
        <v/>
      </c>
      <c r="DO137" s="245" t="str">
        <f t="shared" si="450"/>
        <v/>
      </c>
      <c r="DP137" s="245" t="str">
        <f t="shared" si="450"/>
        <v/>
      </c>
      <c r="DQ137" s="245" t="str">
        <f t="shared" si="450"/>
        <v/>
      </c>
      <c r="DR137" s="245" t="str">
        <f t="shared" si="450"/>
        <v/>
      </c>
      <c r="DS137" s="245" t="str">
        <f t="shared" si="450"/>
        <v/>
      </c>
      <c r="DT137" s="245" t="str">
        <f t="shared" si="450"/>
        <v/>
      </c>
      <c r="DU137" s="245" t="str">
        <f t="shared" si="450"/>
        <v/>
      </c>
      <c r="DV137" s="245" t="str">
        <f t="shared" si="450"/>
        <v/>
      </c>
      <c r="DW137" s="204"/>
      <c r="DX137" s="204"/>
      <c r="DY137" s="106"/>
      <c r="DZ137" s="228">
        <f t="shared" si="437"/>
        <v>19</v>
      </c>
      <c r="EA137" s="231" t="str">
        <f t="shared" si="415"/>
        <v>Alerce</v>
      </c>
      <c r="EB137" s="232">
        <f t="shared" si="416"/>
        <v>2977.7777777777778</v>
      </c>
      <c r="EC137" s="232">
        <f t="shared" si="416"/>
        <v>2744.4444444444448</v>
      </c>
      <c r="ED137" s="232">
        <f t="shared" si="416"/>
        <v>2240</v>
      </c>
      <c r="EE137" s="232">
        <f t="shared" si="416"/>
        <v>0</v>
      </c>
      <c r="EF137" s="232">
        <f t="shared" si="417"/>
        <v>3</v>
      </c>
      <c r="EG137" s="232">
        <f t="shared" si="418"/>
        <v>7962.2222222222226</v>
      </c>
      <c r="EH137" s="228"/>
      <c r="EI137" s="228" t="s">
        <v>97</v>
      </c>
      <c r="EJ137" s="227">
        <f>IF(EF169=0,"sd",TINV(0.05,EJ127)*EJ136)</f>
        <v>535.53936609932487</v>
      </c>
      <c r="EK137" s="230"/>
      <c r="EL137" s="228">
        <f t="shared" si="438"/>
        <v>19</v>
      </c>
      <c r="EM137" s="231" t="str">
        <f t="shared" si="419"/>
        <v>Alerce</v>
      </c>
      <c r="EN137" s="232">
        <f>IFERROR(INDEX(RTO3CF,$EL137,'ANVA-MDS'!EB$7),0)</f>
        <v>0</v>
      </c>
      <c r="EO137" s="232">
        <f>IFERROR(INDEX(RTO3CF,$EL137,'ANVA-MDS'!EC$7),0)</f>
        <v>0</v>
      </c>
      <c r="EP137" s="232">
        <f>IFERROR(INDEX(RTO3CF,$EL137,'ANVA-MDS'!ED$7),0)</f>
        <v>0</v>
      </c>
      <c r="EQ137" s="232">
        <f>IFERROR(INDEX(RTO3CF,$EL137,'ANVA-MDS'!EE$7),0)</f>
        <v>0</v>
      </c>
      <c r="ER137" s="232">
        <f t="shared" si="420"/>
        <v>0</v>
      </c>
      <c r="ES137" s="232">
        <f t="shared" si="421"/>
        <v>0</v>
      </c>
      <c r="ET137" s="228"/>
      <c r="EU137" s="228" t="s">
        <v>97</v>
      </c>
      <c r="EV137" s="227" t="str">
        <f>IF(ER169=0,"sd",TINV(0.05,EV127)*EV136)</f>
        <v>sd</v>
      </c>
      <c r="EW137" s="230"/>
      <c r="EX137" s="232">
        <f t="shared" si="422"/>
        <v>7962.2222222222226</v>
      </c>
      <c r="EY137" s="234" t="s">
        <v>115</v>
      </c>
      <c r="EZ137" s="267" t="str">
        <f t="array" ref="EZ137">IF(EZ138=0,"sd",(SUM(IF(EG119:EG168&gt;1,(EG119:EG168)^2))+SUM(IF(ES119:ES168&gt;1,(ES119:ES168)^2)))/EZ120-EZ128-EZ136-EZ124)</f>
        <v>sd</v>
      </c>
    </row>
    <row r="138" spans="1:156" ht="12.75" customHeight="1" x14ac:dyDescent="0.25">
      <c r="A138" s="117" t="s">
        <v>42</v>
      </c>
      <c r="I138" s="106"/>
      <c r="J138" s="100">
        <v>19</v>
      </c>
      <c r="K138" s="246" t="str">
        <f t="shared" si="423"/>
        <v>Buck Saeta</v>
      </c>
      <c r="L138" s="247">
        <f t="shared" si="424"/>
        <v>2889</v>
      </c>
      <c r="M138" s="269" t="str">
        <f t="shared" si="441"/>
        <v>s</v>
      </c>
      <c r="N138" s="269" t="str">
        <f t="shared" si="441"/>
        <v>s</v>
      </c>
      <c r="O138" s="269" t="str">
        <f t="shared" si="441"/>
        <v>s</v>
      </c>
      <c r="P138" s="269" t="str">
        <f t="shared" si="441"/>
        <v>s</v>
      </c>
      <c r="Q138" s="269" t="str">
        <f t="shared" si="441"/>
        <v>s</v>
      </c>
      <c r="R138" s="269" t="str">
        <f t="shared" si="441"/>
        <v>s</v>
      </c>
      <c r="S138" s="269" t="str">
        <f t="shared" si="441"/>
        <v>s</v>
      </c>
      <c r="T138" s="269" t="str">
        <f t="shared" si="441"/>
        <v>s</v>
      </c>
      <c r="U138" s="269" t="str">
        <f t="shared" si="441"/>
        <v>s</v>
      </c>
      <c r="V138" s="269" t="str">
        <f t="shared" si="441"/>
        <v>s</v>
      </c>
      <c r="W138" s="269" t="str">
        <f t="shared" si="442"/>
        <v>s</v>
      </c>
      <c r="X138" s="269" t="str">
        <f t="shared" si="442"/>
        <v>s</v>
      </c>
      <c r="Y138" s="269" t="str">
        <f t="shared" si="442"/>
        <v>s</v>
      </c>
      <c r="Z138" s="269" t="str">
        <f t="shared" si="442"/>
        <v>ns</v>
      </c>
      <c r="AA138" s="269" t="str">
        <f t="shared" si="442"/>
        <v>ns</v>
      </c>
      <c r="AB138" s="269" t="str">
        <f t="shared" si="442"/>
        <v>ns</v>
      </c>
      <c r="AC138" s="269" t="str">
        <f t="shared" si="442"/>
        <v>ns</v>
      </c>
      <c r="AD138" s="269" t="str">
        <f t="shared" si="442"/>
        <v>ns</v>
      </c>
      <c r="AE138" s="269" t="str">
        <f t="shared" si="442"/>
        <v>ns</v>
      </c>
      <c r="AF138" s="269" t="str">
        <f t="shared" si="442"/>
        <v/>
      </c>
      <c r="AG138" s="269" t="str">
        <f t="shared" si="443"/>
        <v/>
      </c>
      <c r="AH138" s="269" t="str">
        <f t="shared" si="443"/>
        <v/>
      </c>
      <c r="AI138" s="269" t="str">
        <f t="shared" si="443"/>
        <v/>
      </c>
      <c r="AJ138" s="269" t="str">
        <f t="shared" si="443"/>
        <v/>
      </c>
      <c r="AK138" s="269" t="str">
        <f t="shared" si="443"/>
        <v/>
      </c>
      <c r="AL138" s="269" t="str">
        <f t="shared" si="443"/>
        <v/>
      </c>
      <c r="AM138" s="269" t="str">
        <f t="shared" si="443"/>
        <v/>
      </c>
      <c r="AN138" s="269" t="str">
        <f t="shared" si="443"/>
        <v/>
      </c>
      <c r="AO138" s="269" t="str">
        <f t="shared" si="443"/>
        <v/>
      </c>
      <c r="AP138" s="269" t="str">
        <f t="shared" si="443"/>
        <v/>
      </c>
      <c r="AQ138" s="269" t="str">
        <f t="shared" si="444"/>
        <v/>
      </c>
      <c r="AR138" s="269" t="str">
        <f t="shared" si="444"/>
        <v/>
      </c>
      <c r="AS138" s="269" t="str">
        <f t="shared" si="444"/>
        <v/>
      </c>
      <c r="AT138" s="269" t="str">
        <f t="shared" si="444"/>
        <v/>
      </c>
      <c r="AU138" s="269" t="str">
        <f t="shared" si="444"/>
        <v/>
      </c>
      <c r="AV138" s="269" t="str">
        <f t="shared" si="444"/>
        <v/>
      </c>
      <c r="AW138" s="269" t="str">
        <f t="shared" si="444"/>
        <v/>
      </c>
      <c r="AX138" s="269" t="str">
        <f t="shared" si="444"/>
        <v/>
      </c>
      <c r="AY138" s="269" t="str">
        <f t="shared" si="444"/>
        <v/>
      </c>
      <c r="AZ138" s="269" t="str">
        <f t="shared" si="444"/>
        <v/>
      </c>
      <c r="BA138" s="269" t="str">
        <f t="shared" si="445"/>
        <v/>
      </c>
      <c r="BB138" s="269" t="str">
        <f t="shared" si="445"/>
        <v/>
      </c>
      <c r="BC138" s="269" t="str">
        <f t="shared" si="445"/>
        <v/>
      </c>
      <c r="BD138" s="269" t="str">
        <f t="shared" si="445"/>
        <v/>
      </c>
      <c r="BE138" s="269" t="str">
        <f t="shared" si="445"/>
        <v/>
      </c>
      <c r="BF138" s="269" t="str">
        <f t="shared" si="445"/>
        <v/>
      </c>
      <c r="BG138" s="269" t="str">
        <f t="shared" si="445"/>
        <v/>
      </c>
      <c r="BH138" s="269" t="str">
        <f t="shared" si="445"/>
        <v/>
      </c>
      <c r="BI138" s="269" t="str">
        <f t="shared" si="445"/>
        <v/>
      </c>
      <c r="BJ138" s="269" t="str">
        <f t="shared" si="445"/>
        <v/>
      </c>
      <c r="BM138" s="117" t="s">
        <v>42</v>
      </c>
      <c r="BS138" s="67"/>
      <c r="BT138" s="67"/>
      <c r="BU138" s="106"/>
      <c r="BV138" s="100">
        <v>19</v>
      </c>
      <c r="BW138" s="246">
        <f t="shared" si="430"/>
        <v>0</v>
      </c>
      <c r="BX138" s="247">
        <f t="shared" si="431"/>
        <v>3.2000000000000003E-4</v>
      </c>
      <c r="BY138" s="245" t="str">
        <f t="shared" si="446"/>
        <v>ns</v>
      </c>
      <c r="BZ138" s="245" t="str">
        <f t="shared" si="446"/>
        <v>ns</v>
      </c>
      <c r="CA138" s="245" t="str">
        <f t="shared" si="446"/>
        <v>ns</v>
      </c>
      <c r="CB138" s="245" t="str">
        <f t="shared" si="446"/>
        <v>ns</v>
      </c>
      <c r="CC138" s="245" t="str">
        <f t="shared" si="446"/>
        <v>ns</v>
      </c>
      <c r="CD138" s="245" t="str">
        <f t="shared" si="446"/>
        <v>ns</v>
      </c>
      <c r="CE138" s="245" t="str">
        <f t="shared" si="446"/>
        <v>ns</v>
      </c>
      <c r="CF138" s="245" t="str">
        <f t="shared" si="446"/>
        <v>ns</v>
      </c>
      <c r="CG138" s="245" t="str">
        <f t="shared" si="446"/>
        <v>ns</v>
      </c>
      <c r="CH138" s="245" t="str">
        <f t="shared" si="446"/>
        <v>ns</v>
      </c>
      <c r="CI138" s="245" t="str">
        <f t="shared" si="447"/>
        <v>ns</v>
      </c>
      <c r="CJ138" s="245" t="str">
        <f t="shared" si="447"/>
        <v>ns</v>
      </c>
      <c r="CK138" s="245" t="str">
        <f t="shared" si="447"/>
        <v>ns</v>
      </c>
      <c r="CL138" s="245" t="str">
        <f t="shared" si="447"/>
        <v>ns</v>
      </c>
      <c r="CM138" s="245" t="str">
        <f t="shared" si="447"/>
        <v>ns</v>
      </c>
      <c r="CN138" s="245" t="str">
        <f t="shared" si="447"/>
        <v>ns</v>
      </c>
      <c r="CO138" s="245" t="str">
        <f t="shared" si="447"/>
        <v>ns</v>
      </c>
      <c r="CP138" s="245" t="str">
        <f t="shared" si="447"/>
        <v>ns</v>
      </c>
      <c r="CQ138" s="245" t="str">
        <f t="shared" si="447"/>
        <v>ns</v>
      </c>
      <c r="CR138" s="245" t="str">
        <f t="shared" si="447"/>
        <v/>
      </c>
      <c r="CS138" s="245" t="str">
        <f t="shared" si="448"/>
        <v/>
      </c>
      <c r="CT138" s="245" t="str">
        <f t="shared" si="448"/>
        <v/>
      </c>
      <c r="CU138" s="245" t="str">
        <f t="shared" si="448"/>
        <v/>
      </c>
      <c r="CV138" s="245" t="str">
        <f t="shared" si="448"/>
        <v/>
      </c>
      <c r="CW138" s="245" t="str">
        <f t="shared" si="448"/>
        <v/>
      </c>
      <c r="CX138" s="245" t="str">
        <f t="shared" si="448"/>
        <v/>
      </c>
      <c r="CY138" s="245" t="str">
        <f t="shared" si="448"/>
        <v/>
      </c>
      <c r="CZ138" s="245" t="str">
        <f t="shared" si="448"/>
        <v/>
      </c>
      <c r="DA138" s="245" t="str">
        <f t="shared" si="448"/>
        <v/>
      </c>
      <c r="DB138" s="245" t="str">
        <f t="shared" si="448"/>
        <v/>
      </c>
      <c r="DC138" s="245" t="str">
        <f t="shared" si="449"/>
        <v/>
      </c>
      <c r="DD138" s="245" t="str">
        <f t="shared" si="449"/>
        <v/>
      </c>
      <c r="DE138" s="245" t="str">
        <f t="shared" si="449"/>
        <v/>
      </c>
      <c r="DF138" s="245" t="str">
        <f t="shared" si="449"/>
        <v/>
      </c>
      <c r="DG138" s="245" t="str">
        <f t="shared" si="449"/>
        <v/>
      </c>
      <c r="DH138" s="245" t="str">
        <f t="shared" si="449"/>
        <v/>
      </c>
      <c r="DI138" s="245" t="str">
        <f t="shared" si="449"/>
        <v/>
      </c>
      <c r="DJ138" s="245" t="str">
        <f t="shared" si="449"/>
        <v/>
      </c>
      <c r="DK138" s="245" t="str">
        <f t="shared" si="449"/>
        <v/>
      </c>
      <c r="DL138" s="245" t="str">
        <f t="shared" si="449"/>
        <v/>
      </c>
      <c r="DM138" s="245" t="str">
        <f t="shared" si="450"/>
        <v/>
      </c>
      <c r="DN138" s="245" t="str">
        <f t="shared" si="450"/>
        <v/>
      </c>
      <c r="DO138" s="245" t="str">
        <f t="shared" si="450"/>
        <v/>
      </c>
      <c r="DP138" s="245" t="str">
        <f t="shared" si="450"/>
        <v/>
      </c>
      <c r="DQ138" s="245" t="str">
        <f t="shared" si="450"/>
        <v/>
      </c>
      <c r="DR138" s="245" t="str">
        <f t="shared" si="450"/>
        <v/>
      </c>
      <c r="DS138" s="245" t="str">
        <f t="shared" si="450"/>
        <v/>
      </c>
      <c r="DT138" s="245" t="str">
        <f t="shared" si="450"/>
        <v/>
      </c>
      <c r="DU138" s="245" t="str">
        <f t="shared" si="450"/>
        <v/>
      </c>
      <c r="DV138" s="245" t="str">
        <f t="shared" si="450"/>
        <v/>
      </c>
      <c r="DW138" s="204"/>
      <c r="DX138" s="204"/>
      <c r="DY138" s="32"/>
      <c r="DZ138" s="228">
        <f t="shared" si="437"/>
        <v>20</v>
      </c>
      <c r="EA138" s="231" t="str">
        <f t="shared" si="415"/>
        <v>Baguette 450</v>
      </c>
      <c r="EB138" s="232">
        <f t="shared" si="416"/>
        <v>2960</v>
      </c>
      <c r="EC138" s="232">
        <f t="shared" si="416"/>
        <v>2762.2222222222226</v>
      </c>
      <c r="ED138" s="232">
        <f t="shared" si="416"/>
        <v>3437.7777777777778</v>
      </c>
      <c r="EE138" s="232">
        <f t="shared" si="416"/>
        <v>0</v>
      </c>
      <c r="EF138" s="232">
        <f t="shared" si="417"/>
        <v>3</v>
      </c>
      <c r="EG138" s="232">
        <f t="shared" si="418"/>
        <v>9160</v>
      </c>
      <c r="EH138" s="228"/>
      <c r="EI138" s="228" t="s">
        <v>100</v>
      </c>
      <c r="EJ138" s="227">
        <f>IF(EF169=0,"sd",EJ129/EJ132)</f>
        <v>0.87931492228303965</v>
      </c>
      <c r="EK138" s="230"/>
      <c r="EL138" s="228">
        <f t="shared" si="438"/>
        <v>20</v>
      </c>
      <c r="EM138" s="231" t="str">
        <f t="shared" si="419"/>
        <v>Baguette 450</v>
      </c>
      <c r="EN138" s="232">
        <f>IFERROR(INDEX(RTO3CF,$EL138,'ANVA-MDS'!EB$7),0)</f>
        <v>0</v>
      </c>
      <c r="EO138" s="232">
        <f>IFERROR(INDEX(RTO3CF,$EL138,'ANVA-MDS'!EC$7),0)</f>
        <v>0</v>
      </c>
      <c r="EP138" s="232">
        <f>IFERROR(INDEX(RTO3CF,$EL138,'ANVA-MDS'!ED$7),0)</f>
        <v>0</v>
      </c>
      <c r="EQ138" s="232">
        <f>IFERROR(INDEX(RTO3CF,$EL138,'ANVA-MDS'!EE$7),0)</f>
        <v>0</v>
      </c>
      <c r="ER138" s="232">
        <f t="shared" si="420"/>
        <v>0</v>
      </c>
      <c r="ES138" s="232">
        <f t="shared" si="421"/>
        <v>0</v>
      </c>
      <c r="ET138" s="228"/>
      <c r="EU138" s="228" t="s">
        <v>100</v>
      </c>
      <c r="EV138" s="227" t="str">
        <f>IF(ER169=0,"sd",EV129/EV132)</f>
        <v>sd</v>
      </c>
      <c r="EW138" s="230"/>
      <c r="EX138" s="232">
        <f t="shared" si="422"/>
        <v>9160</v>
      </c>
      <c r="EY138" s="230" t="s">
        <v>211</v>
      </c>
      <c r="EZ138" s="271">
        <f>IF(EF169=0,0,IF(ER169=0,0,1))</f>
        <v>0</v>
      </c>
    </row>
    <row r="139" spans="1:156" ht="12.75" customHeight="1" x14ac:dyDescent="0.25">
      <c r="A139" s="117"/>
      <c r="B139" s="208">
        <f>'ANVA-MDS'!EJ137</f>
        <v>535.53936609932487</v>
      </c>
      <c r="I139" s="106"/>
      <c r="J139" s="100">
        <v>20</v>
      </c>
      <c r="K139" s="246" t="str">
        <f t="shared" si="423"/>
        <v>LGWA 11-01</v>
      </c>
      <c r="L139" s="247">
        <f t="shared" si="424"/>
        <v>2851</v>
      </c>
      <c r="M139" s="269" t="str">
        <f t="shared" si="441"/>
        <v>s</v>
      </c>
      <c r="N139" s="269" t="str">
        <f t="shared" si="441"/>
        <v>s</v>
      </c>
      <c r="O139" s="269" t="str">
        <f t="shared" si="441"/>
        <v>s</v>
      </c>
      <c r="P139" s="269" t="str">
        <f t="shared" si="441"/>
        <v>s</v>
      </c>
      <c r="Q139" s="269" t="str">
        <f t="shared" si="441"/>
        <v>s</v>
      </c>
      <c r="R139" s="269" t="str">
        <f t="shared" si="441"/>
        <v>s</v>
      </c>
      <c r="S139" s="269" t="str">
        <f t="shared" si="441"/>
        <v>s</v>
      </c>
      <c r="T139" s="269" t="str">
        <f t="shared" si="441"/>
        <v>s</v>
      </c>
      <c r="U139" s="269" t="str">
        <f t="shared" si="441"/>
        <v>s</v>
      </c>
      <c r="V139" s="269" t="str">
        <f t="shared" si="441"/>
        <v>s</v>
      </c>
      <c r="W139" s="269" t="str">
        <f t="shared" si="442"/>
        <v>s</v>
      </c>
      <c r="X139" s="269" t="str">
        <f t="shared" si="442"/>
        <v>s</v>
      </c>
      <c r="Y139" s="269" t="str">
        <f t="shared" si="442"/>
        <v>s</v>
      </c>
      <c r="Z139" s="269" t="str">
        <f t="shared" si="442"/>
        <v>ns</v>
      </c>
      <c r="AA139" s="269" t="str">
        <f t="shared" si="442"/>
        <v>ns</v>
      </c>
      <c r="AB139" s="269" t="str">
        <f t="shared" si="442"/>
        <v>ns</v>
      </c>
      <c r="AC139" s="269" t="str">
        <f t="shared" si="442"/>
        <v>ns</v>
      </c>
      <c r="AD139" s="269" t="str">
        <f t="shared" si="442"/>
        <v>ns</v>
      </c>
      <c r="AE139" s="269" t="str">
        <f t="shared" si="442"/>
        <v>ns</v>
      </c>
      <c r="AF139" s="269" t="str">
        <f t="shared" si="442"/>
        <v>ns</v>
      </c>
      <c r="AG139" s="269" t="str">
        <f t="shared" si="443"/>
        <v/>
      </c>
      <c r="AH139" s="269" t="str">
        <f t="shared" si="443"/>
        <v/>
      </c>
      <c r="AI139" s="269" t="str">
        <f t="shared" si="443"/>
        <v/>
      </c>
      <c r="AJ139" s="269" t="str">
        <f t="shared" si="443"/>
        <v/>
      </c>
      <c r="AK139" s="269" t="str">
        <f t="shared" si="443"/>
        <v/>
      </c>
      <c r="AL139" s="269" t="str">
        <f t="shared" si="443"/>
        <v/>
      </c>
      <c r="AM139" s="269" t="str">
        <f t="shared" si="443"/>
        <v/>
      </c>
      <c r="AN139" s="269" t="str">
        <f t="shared" si="443"/>
        <v/>
      </c>
      <c r="AO139" s="269" t="str">
        <f t="shared" si="443"/>
        <v/>
      </c>
      <c r="AP139" s="269" t="str">
        <f t="shared" si="443"/>
        <v/>
      </c>
      <c r="AQ139" s="269" t="str">
        <f t="shared" si="444"/>
        <v/>
      </c>
      <c r="AR139" s="269" t="str">
        <f t="shared" si="444"/>
        <v/>
      </c>
      <c r="AS139" s="269" t="str">
        <f t="shared" si="444"/>
        <v/>
      </c>
      <c r="AT139" s="269" t="str">
        <f t="shared" si="444"/>
        <v/>
      </c>
      <c r="AU139" s="269" t="str">
        <f t="shared" si="444"/>
        <v/>
      </c>
      <c r="AV139" s="269" t="str">
        <f t="shared" si="444"/>
        <v/>
      </c>
      <c r="AW139" s="269" t="str">
        <f t="shared" si="444"/>
        <v/>
      </c>
      <c r="AX139" s="269" t="str">
        <f t="shared" si="444"/>
        <v/>
      </c>
      <c r="AY139" s="269" t="str">
        <f t="shared" si="444"/>
        <v/>
      </c>
      <c r="AZ139" s="269" t="str">
        <f t="shared" si="444"/>
        <v/>
      </c>
      <c r="BA139" s="269" t="str">
        <f t="shared" si="445"/>
        <v/>
      </c>
      <c r="BB139" s="269" t="str">
        <f t="shared" si="445"/>
        <v/>
      </c>
      <c r="BC139" s="269" t="str">
        <f t="shared" si="445"/>
        <v/>
      </c>
      <c r="BD139" s="269" t="str">
        <f t="shared" si="445"/>
        <v/>
      </c>
      <c r="BE139" s="269" t="str">
        <f t="shared" si="445"/>
        <v/>
      </c>
      <c r="BF139" s="269" t="str">
        <f t="shared" si="445"/>
        <v/>
      </c>
      <c r="BG139" s="269" t="str">
        <f t="shared" si="445"/>
        <v/>
      </c>
      <c r="BH139" s="269" t="str">
        <f t="shared" si="445"/>
        <v/>
      </c>
      <c r="BI139" s="269" t="str">
        <f t="shared" si="445"/>
        <v/>
      </c>
      <c r="BJ139" s="269" t="str">
        <f t="shared" si="445"/>
        <v/>
      </c>
      <c r="BM139" s="117"/>
      <c r="BN139" s="208" t="str">
        <f>'ANVA-MDS'!EV137</f>
        <v>sd</v>
      </c>
      <c r="BS139" s="67"/>
      <c r="BT139" s="67"/>
      <c r="BU139" s="106"/>
      <c r="BV139" s="100">
        <v>20</v>
      </c>
      <c r="BW139" s="246">
        <f t="shared" si="430"/>
        <v>0</v>
      </c>
      <c r="BX139" s="247">
        <f t="shared" si="431"/>
        <v>3.1E-4</v>
      </c>
      <c r="BY139" s="245" t="str">
        <f t="shared" si="446"/>
        <v>ns</v>
      </c>
      <c r="BZ139" s="245" t="str">
        <f t="shared" si="446"/>
        <v>ns</v>
      </c>
      <c r="CA139" s="245" t="str">
        <f t="shared" si="446"/>
        <v>ns</v>
      </c>
      <c r="CB139" s="245" t="str">
        <f t="shared" si="446"/>
        <v>ns</v>
      </c>
      <c r="CC139" s="245" t="str">
        <f t="shared" si="446"/>
        <v>ns</v>
      </c>
      <c r="CD139" s="245" t="str">
        <f t="shared" si="446"/>
        <v>ns</v>
      </c>
      <c r="CE139" s="245" t="str">
        <f t="shared" si="446"/>
        <v>ns</v>
      </c>
      <c r="CF139" s="245" t="str">
        <f t="shared" si="446"/>
        <v>ns</v>
      </c>
      <c r="CG139" s="245" t="str">
        <f t="shared" si="446"/>
        <v>ns</v>
      </c>
      <c r="CH139" s="245" t="str">
        <f t="shared" si="446"/>
        <v>ns</v>
      </c>
      <c r="CI139" s="245" t="str">
        <f t="shared" si="447"/>
        <v>ns</v>
      </c>
      <c r="CJ139" s="245" t="str">
        <f t="shared" si="447"/>
        <v>ns</v>
      </c>
      <c r="CK139" s="245" t="str">
        <f t="shared" si="447"/>
        <v>ns</v>
      </c>
      <c r="CL139" s="245" t="str">
        <f t="shared" si="447"/>
        <v>ns</v>
      </c>
      <c r="CM139" s="245" t="str">
        <f t="shared" si="447"/>
        <v>ns</v>
      </c>
      <c r="CN139" s="245" t="str">
        <f t="shared" si="447"/>
        <v>ns</v>
      </c>
      <c r="CO139" s="245" t="str">
        <f t="shared" si="447"/>
        <v>ns</v>
      </c>
      <c r="CP139" s="245" t="str">
        <f t="shared" si="447"/>
        <v>ns</v>
      </c>
      <c r="CQ139" s="245" t="str">
        <f t="shared" si="447"/>
        <v>ns</v>
      </c>
      <c r="CR139" s="245" t="str">
        <f t="shared" si="447"/>
        <v>ns</v>
      </c>
      <c r="CS139" s="245" t="str">
        <f t="shared" si="448"/>
        <v/>
      </c>
      <c r="CT139" s="245" t="str">
        <f t="shared" si="448"/>
        <v/>
      </c>
      <c r="CU139" s="245" t="str">
        <f t="shared" si="448"/>
        <v/>
      </c>
      <c r="CV139" s="245" t="str">
        <f t="shared" si="448"/>
        <v/>
      </c>
      <c r="CW139" s="245" t="str">
        <f t="shared" si="448"/>
        <v/>
      </c>
      <c r="CX139" s="245" t="str">
        <f t="shared" si="448"/>
        <v/>
      </c>
      <c r="CY139" s="245" t="str">
        <f t="shared" si="448"/>
        <v/>
      </c>
      <c r="CZ139" s="245" t="str">
        <f t="shared" si="448"/>
        <v/>
      </c>
      <c r="DA139" s="245" t="str">
        <f t="shared" si="448"/>
        <v/>
      </c>
      <c r="DB139" s="245" t="str">
        <f t="shared" si="448"/>
        <v/>
      </c>
      <c r="DC139" s="245" t="str">
        <f t="shared" si="449"/>
        <v/>
      </c>
      <c r="DD139" s="245" t="str">
        <f t="shared" si="449"/>
        <v/>
      </c>
      <c r="DE139" s="245" t="str">
        <f t="shared" si="449"/>
        <v/>
      </c>
      <c r="DF139" s="245" t="str">
        <f t="shared" si="449"/>
        <v/>
      </c>
      <c r="DG139" s="245" t="str">
        <f t="shared" si="449"/>
        <v/>
      </c>
      <c r="DH139" s="245" t="str">
        <f t="shared" si="449"/>
        <v/>
      </c>
      <c r="DI139" s="245" t="str">
        <f t="shared" si="449"/>
        <v/>
      </c>
      <c r="DJ139" s="245" t="str">
        <f t="shared" si="449"/>
        <v/>
      </c>
      <c r="DK139" s="245" t="str">
        <f t="shared" si="449"/>
        <v/>
      </c>
      <c r="DL139" s="245" t="str">
        <f t="shared" si="449"/>
        <v/>
      </c>
      <c r="DM139" s="245" t="str">
        <f t="shared" si="450"/>
        <v/>
      </c>
      <c r="DN139" s="245" t="str">
        <f t="shared" si="450"/>
        <v/>
      </c>
      <c r="DO139" s="245" t="str">
        <f t="shared" si="450"/>
        <v/>
      </c>
      <c r="DP139" s="245" t="str">
        <f t="shared" si="450"/>
        <v/>
      </c>
      <c r="DQ139" s="245" t="str">
        <f t="shared" si="450"/>
        <v/>
      </c>
      <c r="DR139" s="245" t="str">
        <f t="shared" si="450"/>
        <v/>
      </c>
      <c r="DS139" s="245" t="str">
        <f t="shared" si="450"/>
        <v/>
      </c>
      <c r="DT139" s="245" t="str">
        <f t="shared" si="450"/>
        <v/>
      </c>
      <c r="DU139" s="245" t="str">
        <f t="shared" si="450"/>
        <v/>
      </c>
      <c r="DV139" s="245" t="str">
        <f t="shared" si="450"/>
        <v/>
      </c>
      <c r="DW139" s="204"/>
      <c r="DX139" s="204"/>
      <c r="DY139" s="32"/>
      <c r="DZ139" s="228">
        <f t="shared" si="437"/>
        <v>21</v>
      </c>
      <c r="EA139" s="231" t="str">
        <f t="shared" si="415"/>
        <v>Ñandubay</v>
      </c>
      <c r="EB139" s="232">
        <f t="shared" ref="EB139:EE158" si="451">IFERROR(INDEX(RTO3SF,$DZ139,EB$7),0)</f>
        <v>2506.6666666666661</v>
      </c>
      <c r="EC139" s="232">
        <f t="shared" si="451"/>
        <v>2831.1111111111113</v>
      </c>
      <c r="ED139" s="232">
        <f t="shared" si="451"/>
        <v>3033.3333333333335</v>
      </c>
      <c r="EE139" s="232">
        <f t="shared" si="451"/>
        <v>0</v>
      </c>
      <c r="EF139" s="232">
        <f t="shared" si="417"/>
        <v>3</v>
      </c>
      <c r="EG139" s="232">
        <f t="shared" si="418"/>
        <v>8371.1111111111113</v>
      </c>
      <c r="EH139" s="228"/>
      <c r="EI139" s="230"/>
      <c r="EJ139" s="230"/>
      <c r="EK139" s="230"/>
      <c r="EL139" s="228">
        <f t="shared" si="438"/>
        <v>21</v>
      </c>
      <c r="EM139" s="231" t="str">
        <f t="shared" si="419"/>
        <v>Ñandubay</v>
      </c>
      <c r="EN139" s="232">
        <f>IFERROR(INDEX(RTO3CF,$EL139,'ANVA-MDS'!EB$7),0)</f>
        <v>0</v>
      </c>
      <c r="EO139" s="232">
        <f>IFERROR(INDEX(RTO3CF,$EL139,'ANVA-MDS'!EC$7),0)</f>
        <v>0</v>
      </c>
      <c r="EP139" s="232">
        <f>IFERROR(INDEX(RTO3CF,$EL139,'ANVA-MDS'!ED$7),0)</f>
        <v>0</v>
      </c>
      <c r="EQ139" s="232">
        <f>IFERROR(INDEX(RTO3CF,$EL139,'ANVA-MDS'!EE$7),0)</f>
        <v>0</v>
      </c>
      <c r="ER139" s="232">
        <f t="shared" si="420"/>
        <v>0</v>
      </c>
      <c r="ES139" s="232">
        <f t="shared" si="421"/>
        <v>0</v>
      </c>
      <c r="ET139" s="228"/>
      <c r="EU139" s="230"/>
      <c r="EV139" s="230"/>
      <c r="EW139" s="230"/>
      <c r="EX139" s="232">
        <f t="shared" si="422"/>
        <v>8371.1111111111113</v>
      </c>
    </row>
    <row r="140" spans="1:156" ht="12.75" customHeight="1" x14ac:dyDescent="0.25">
      <c r="A140" s="117" t="s">
        <v>142</v>
      </c>
      <c r="I140" s="106"/>
      <c r="J140" s="100">
        <v>21</v>
      </c>
      <c r="K140" s="246" t="str">
        <f t="shared" si="423"/>
        <v>Ñandubay</v>
      </c>
      <c r="L140" s="247">
        <f t="shared" si="424"/>
        <v>2790</v>
      </c>
      <c r="M140" s="269" t="str">
        <f t="shared" ref="M140:V149" si="452">IF(M$8&gt;$J140,"",IF($F$124&gt;$G$124,"ns",IF(ABS($L140-INDEX(RTO3SF_ORD,M$8,2))&gt;$B$139,"s","ns")))</f>
        <v>s</v>
      </c>
      <c r="N140" s="269" t="str">
        <f t="shared" si="452"/>
        <v>s</v>
      </c>
      <c r="O140" s="269" t="str">
        <f t="shared" si="452"/>
        <v>s</v>
      </c>
      <c r="P140" s="269" t="str">
        <f t="shared" si="452"/>
        <v>s</v>
      </c>
      <c r="Q140" s="269" t="str">
        <f t="shared" si="452"/>
        <v>s</v>
      </c>
      <c r="R140" s="269" t="str">
        <f t="shared" si="452"/>
        <v>s</v>
      </c>
      <c r="S140" s="269" t="str">
        <f t="shared" si="452"/>
        <v>s</v>
      </c>
      <c r="T140" s="269" t="str">
        <f t="shared" si="452"/>
        <v>s</v>
      </c>
      <c r="U140" s="269" t="str">
        <f t="shared" si="452"/>
        <v>s</v>
      </c>
      <c r="V140" s="269" t="str">
        <f t="shared" si="452"/>
        <v>s</v>
      </c>
      <c r="W140" s="269" t="str">
        <f t="shared" ref="W140:AF149" si="453">IF(W$8&gt;$J140,"",IF($F$124&gt;$G$124,"ns",IF(ABS($L140-INDEX(RTO3SF_ORD,W$8,2))&gt;$B$139,"s","ns")))</f>
        <v>s</v>
      </c>
      <c r="X140" s="269" t="str">
        <f t="shared" si="453"/>
        <v>s</v>
      </c>
      <c r="Y140" s="269" t="str">
        <f t="shared" si="453"/>
        <v>s</v>
      </c>
      <c r="Z140" s="269" t="str">
        <f t="shared" si="453"/>
        <v>s</v>
      </c>
      <c r="AA140" s="269" t="str">
        <f t="shared" si="453"/>
        <v>ns</v>
      </c>
      <c r="AB140" s="269" t="str">
        <f t="shared" si="453"/>
        <v>ns</v>
      </c>
      <c r="AC140" s="269" t="str">
        <f t="shared" si="453"/>
        <v>ns</v>
      </c>
      <c r="AD140" s="269" t="str">
        <f t="shared" si="453"/>
        <v>ns</v>
      </c>
      <c r="AE140" s="269" t="str">
        <f t="shared" si="453"/>
        <v>ns</v>
      </c>
      <c r="AF140" s="269" t="str">
        <f t="shared" si="453"/>
        <v>ns</v>
      </c>
      <c r="AG140" s="269" t="str">
        <f t="shared" ref="AG140:AP149" si="454">IF(AG$8&gt;$J140,"",IF($F$124&gt;$G$124,"ns",IF(ABS($L140-INDEX(RTO3SF_ORD,AG$8,2))&gt;$B$139,"s","ns")))</f>
        <v>ns</v>
      </c>
      <c r="AH140" s="269" t="str">
        <f t="shared" si="454"/>
        <v/>
      </c>
      <c r="AI140" s="269" t="str">
        <f t="shared" si="454"/>
        <v/>
      </c>
      <c r="AJ140" s="269" t="str">
        <f t="shared" si="454"/>
        <v/>
      </c>
      <c r="AK140" s="269" t="str">
        <f t="shared" si="454"/>
        <v/>
      </c>
      <c r="AL140" s="269" t="str">
        <f t="shared" si="454"/>
        <v/>
      </c>
      <c r="AM140" s="269" t="str">
        <f t="shared" si="454"/>
        <v/>
      </c>
      <c r="AN140" s="269" t="str">
        <f t="shared" si="454"/>
        <v/>
      </c>
      <c r="AO140" s="269" t="str">
        <f t="shared" si="454"/>
        <v/>
      </c>
      <c r="AP140" s="269" t="str">
        <f t="shared" si="454"/>
        <v/>
      </c>
      <c r="AQ140" s="269" t="str">
        <f t="shared" ref="AQ140:AZ149" si="455">IF(AQ$8&gt;$J140,"",IF($F$124&gt;$G$124,"ns",IF(ABS($L140-INDEX(RTO3SF_ORD,AQ$8,2))&gt;$B$139,"s","ns")))</f>
        <v/>
      </c>
      <c r="AR140" s="269" t="str">
        <f t="shared" si="455"/>
        <v/>
      </c>
      <c r="AS140" s="269" t="str">
        <f t="shared" si="455"/>
        <v/>
      </c>
      <c r="AT140" s="269" t="str">
        <f t="shared" si="455"/>
        <v/>
      </c>
      <c r="AU140" s="269" t="str">
        <f t="shared" si="455"/>
        <v/>
      </c>
      <c r="AV140" s="269" t="str">
        <f t="shared" si="455"/>
        <v/>
      </c>
      <c r="AW140" s="269" t="str">
        <f t="shared" si="455"/>
        <v/>
      </c>
      <c r="AX140" s="269" t="str">
        <f t="shared" si="455"/>
        <v/>
      </c>
      <c r="AY140" s="269" t="str">
        <f t="shared" si="455"/>
        <v/>
      </c>
      <c r="AZ140" s="269" t="str">
        <f t="shared" si="455"/>
        <v/>
      </c>
      <c r="BA140" s="269" t="str">
        <f t="shared" ref="BA140:BJ149" si="456">IF(BA$8&gt;$J140,"",IF($F$124&gt;$G$124,"ns",IF(ABS($L140-INDEX(RTO3SF_ORD,BA$8,2))&gt;$B$139,"s","ns")))</f>
        <v/>
      </c>
      <c r="BB140" s="269" t="str">
        <f t="shared" si="456"/>
        <v/>
      </c>
      <c r="BC140" s="269" t="str">
        <f t="shared" si="456"/>
        <v/>
      </c>
      <c r="BD140" s="269" t="str">
        <f t="shared" si="456"/>
        <v/>
      </c>
      <c r="BE140" s="269" t="str">
        <f t="shared" si="456"/>
        <v/>
      </c>
      <c r="BF140" s="269" t="str">
        <f t="shared" si="456"/>
        <v/>
      </c>
      <c r="BG140" s="269" t="str">
        <f t="shared" si="456"/>
        <v/>
      </c>
      <c r="BH140" s="269" t="str">
        <f t="shared" si="456"/>
        <v/>
      </c>
      <c r="BI140" s="269" t="str">
        <f t="shared" si="456"/>
        <v/>
      </c>
      <c r="BJ140" s="269" t="str">
        <f t="shared" si="456"/>
        <v/>
      </c>
      <c r="BM140" s="117" t="s">
        <v>142</v>
      </c>
      <c r="BS140" s="67"/>
      <c r="BT140" s="67"/>
      <c r="BU140" s="106"/>
      <c r="BV140" s="100">
        <v>21</v>
      </c>
      <c r="BW140" s="246">
        <f t="shared" si="430"/>
        <v>0</v>
      </c>
      <c r="BX140" s="247">
        <f t="shared" si="431"/>
        <v>3.0000000000000003E-4</v>
      </c>
      <c r="BY140" s="245" t="str">
        <f t="shared" ref="BY140:CH149" si="457">IF(BY$8&gt;$BV140,"",IF($BR$124&gt;$BS$124,"ns",IF(ABS($BX140-INDEX(RTO3CF_ORD,BY$8,2))&gt;$BN$139,"s","ns")))</f>
        <v>ns</v>
      </c>
      <c r="BZ140" s="245" t="str">
        <f t="shared" si="457"/>
        <v>ns</v>
      </c>
      <c r="CA140" s="245" t="str">
        <f t="shared" si="457"/>
        <v>ns</v>
      </c>
      <c r="CB140" s="245" t="str">
        <f t="shared" si="457"/>
        <v>ns</v>
      </c>
      <c r="CC140" s="245" t="str">
        <f t="shared" si="457"/>
        <v>ns</v>
      </c>
      <c r="CD140" s="245" t="str">
        <f t="shared" si="457"/>
        <v>ns</v>
      </c>
      <c r="CE140" s="245" t="str">
        <f t="shared" si="457"/>
        <v>ns</v>
      </c>
      <c r="CF140" s="245" t="str">
        <f t="shared" si="457"/>
        <v>ns</v>
      </c>
      <c r="CG140" s="245" t="str">
        <f t="shared" si="457"/>
        <v>ns</v>
      </c>
      <c r="CH140" s="245" t="str">
        <f t="shared" si="457"/>
        <v>ns</v>
      </c>
      <c r="CI140" s="245" t="str">
        <f t="shared" ref="CI140:CR149" si="458">IF(CI$8&gt;$BV140,"",IF($BR$124&gt;$BS$124,"ns",IF(ABS($BX140-INDEX(RTO3CF_ORD,CI$8,2))&gt;$BN$139,"s","ns")))</f>
        <v>ns</v>
      </c>
      <c r="CJ140" s="245" t="str">
        <f t="shared" si="458"/>
        <v>ns</v>
      </c>
      <c r="CK140" s="245" t="str">
        <f t="shared" si="458"/>
        <v>ns</v>
      </c>
      <c r="CL140" s="245" t="str">
        <f t="shared" si="458"/>
        <v>ns</v>
      </c>
      <c r="CM140" s="245" t="str">
        <f t="shared" si="458"/>
        <v>ns</v>
      </c>
      <c r="CN140" s="245" t="str">
        <f t="shared" si="458"/>
        <v>ns</v>
      </c>
      <c r="CO140" s="245" t="str">
        <f t="shared" si="458"/>
        <v>ns</v>
      </c>
      <c r="CP140" s="245" t="str">
        <f t="shared" si="458"/>
        <v>ns</v>
      </c>
      <c r="CQ140" s="245" t="str">
        <f t="shared" si="458"/>
        <v>ns</v>
      </c>
      <c r="CR140" s="245" t="str">
        <f t="shared" si="458"/>
        <v>ns</v>
      </c>
      <c r="CS140" s="245" t="str">
        <f t="shared" ref="CS140:DB149" si="459">IF(CS$8&gt;$BV140,"",IF($BR$124&gt;$BS$124,"ns",IF(ABS($BX140-INDEX(RTO3CF_ORD,CS$8,2))&gt;$BN$139,"s","ns")))</f>
        <v>ns</v>
      </c>
      <c r="CT140" s="245" t="str">
        <f t="shared" si="459"/>
        <v/>
      </c>
      <c r="CU140" s="245" t="str">
        <f t="shared" si="459"/>
        <v/>
      </c>
      <c r="CV140" s="245" t="str">
        <f t="shared" si="459"/>
        <v/>
      </c>
      <c r="CW140" s="245" t="str">
        <f t="shared" si="459"/>
        <v/>
      </c>
      <c r="CX140" s="245" t="str">
        <f t="shared" si="459"/>
        <v/>
      </c>
      <c r="CY140" s="245" t="str">
        <f t="shared" si="459"/>
        <v/>
      </c>
      <c r="CZ140" s="245" t="str">
        <f t="shared" si="459"/>
        <v/>
      </c>
      <c r="DA140" s="245" t="str">
        <f t="shared" si="459"/>
        <v/>
      </c>
      <c r="DB140" s="245" t="str">
        <f t="shared" si="459"/>
        <v/>
      </c>
      <c r="DC140" s="245" t="str">
        <f t="shared" ref="DC140:DL149" si="460">IF(DC$8&gt;$BV140,"",IF($BR$124&gt;$BS$124,"ns",IF(ABS($BX140-INDEX(RTO3CF_ORD,DC$8,2))&gt;$BN$139,"s","ns")))</f>
        <v/>
      </c>
      <c r="DD140" s="245" t="str">
        <f t="shared" si="460"/>
        <v/>
      </c>
      <c r="DE140" s="245" t="str">
        <f t="shared" si="460"/>
        <v/>
      </c>
      <c r="DF140" s="245" t="str">
        <f t="shared" si="460"/>
        <v/>
      </c>
      <c r="DG140" s="245" t="str">
        <f t="shared" si="460"/>
        <v/>
      </c>
      <c r="DH140" s="245" t="str">
        <f t="shared" si="460"/>
        <v/>
      </c>
      <c r="DI140" s="245" t="str">
        <f t="shared" si="460"/>
        <v/>
      </c>
      <c r="DJ140" s="245" t="str">
        <f t="shared" si="460"/>
        <v/>
      </c>
      <c r="DK140" s="245" t="str">
        <f t="shared" si="460"/>
        <v/>
      </c>
      <c r="DL140" s="245" t="str">
        <f t="shared" si="460"/>
        <v/>
      </c>
      <c r="DM140" s="245" t="str">
        <f t="shared" ref="DM140:DV149" si="461">IF(DM$8&gt;$BV140,"",IF($BR$124&gt;$BS$124,"ns",IF(ABS($BX140-INDEX(RTO3CF_ORD,DM$8,2))&gt;$BN$139,"s","ns")))</f>
        <v/>
      </c>
      <c r="DN140" s="245" t="str">
        <f t="shared" si="461"/>
        <v/>
      </c>
      <c r="DO140" s="245" t="str">
        <f t="shared" si="461"/>
        <v/>
      </c>
      <c r="DP140" s="245" t="str">
        <f t="shared" si="461"/>
        <v/>
      </c>
      <c r="DQ140" s="245" t="str">
        <f t="shared" si="461"/>
        <v/>
      </c>
      <c r="DR140" s="245" t="str">
        <f t="shared" si="461"/>
        <v/>
      </c>
      <c r="DS140" s="245" t="str">
        <f t="shared" si="461"/>
        <v/>
      </c>
      <c r="DT140" s="245" t="str">
        <f t="shared" si="461"/>
        <v/>
      </c>
      <c r="DU140" s="245" t="str">
        <f t="shared" si="461"/>
        <v/>
      </c>
      <c r="DV140" s="245" t="str">
        <f t="shared" si="461"/>
        <v/>
      </c>
      <c r="DW140" s="204"/>
      <c r="DX140" s="204"/>
      <c r="DY140" s="32"/>
      <c r="DZ140" s="228">
        <f t="shared" si="437"/>
        <v>22</v>
      </c>
      <c r="EA140" s="231" t="str">
        <f t="shared" si="415"/>
        <v>Buck Mutisia</v>
      </c>
      <c r="EB140" s="232">
        <f t="shared" si="451"/>
        <v>3317.7777777777783</v>
      </c>
      <c r="EC140" s="232">
        <f t="shared" si="451"/>
        <v>3475.5555555555557</v>
      </c>
      <c r="ED140" s="232">
        <f t="shared" si="451"/>
        <v>3190</v>
      </c>
      <c r="EE140" s="232">
        <f t="shared" si="451"/>
        <v>0</v>
      </c>
      <c r="EF140" s="232">
        <f t="shared" si="417"/>
        <v>3</v>
      </c>
      <c r="EG140" s="232">
        <f t="shared" si="418"/>
        <v>9983.3333333333339</v>
      </c>
      <c r="EH140" s="228"/>
      <c r="EI140" s="230"/>
      <c r="EJ140" s="230"/>
      <c r="EK140" s="230"/>
      <c r="EL140" s="228">
        <f t="shared" si="438"/>
        <v>22</v>
      </c>
      <c r="EM140" s="231" t="str">
        <f t="shared" si="419"/>
        <v>Buck Mutisia</v>
      </c>
      <c r="EN140" s="232">
        <f>IFERROR(INDEX(RTO3CF,$EL140,'ANVA-MDS'!EB$7),0)</f>
        <v>0</v>
      </c>
      <c r="EO140" s="232">
        <f>IFERROR(INDEX(RTO3CF,$EL140,'ANVA-MDS'!EC$7),0)</f>
        <v>0</v>
      </c>
      <c r="EP140" s="232">
        <f>IFERROR(INDEX(RTO3CF,$EL140,'ANVA-MDS'!ED$7),0)</f>
        <v>0</v>
      </c>
      <c r="EQ140" s="232">
        <f>IFERROR(INDEX(RTO3CF,$EL140,'ANVA-MDS'!EE$7),0)</f>
        <v>0</v>
      </c>
      <c r="ER140" s="232">
        <f t="shared" si="420"/>
        <v>0</v>
      </c>
      <c r="ES140" s="232">
        <f t="shared" si="421"/>
        <v>0</v>
      </c>
      <c r="ET140" s="228"/>
      <c r="EU140" s="230"/>
      <c r="EV140" s="230"/>
      <c r="EW140" s="230"/>
      <c r="EX140" s="232">
        <f t="shared" si="422"/>
        <v>9983.3333333333339</v>
      </c>
    </row>
    <row r="141" spans="1:156" ht="12.75" customHeight="1" x14ac:dyDescent="0.25">
      <c r="A141" s="117" t="s">
        <v>143</v>
      </c>
      <c r="I141" s="106"/>
      <c r="J141" s="100">
        <v>22</v>
      </c>
      <c r="K141" s="246" t="str">
        <f t="shared" si="423"/>
        <v>MS INTA 415</v>
      </c>
      <c r="L141" s="247">
        <f t="shared" si="424"/>
        <v>2770</v>
      </c>
      <c r="M141" s="269" t="str">
        <f t="shared" si="452"/>
        <v>s</v>
      </c>
      <c r="N141" s="269" t="str">
        <f t="shared" si="452"/>
        <v>s</v>
      </c>
      <c r="O141" s="269" t="str">
        <f t="shared" si="452"/>
        <v>s</v>
      </c>
      <c r="P141" s="269" t="str">
        <f t="shared" si="452"/>
        <v>s</v>
      </c>
      <c r="Q141" s="269" t="str">
        <f t="shared" si="452"/>
        <v>s</v>
      </c>
      <c r="R141" s="269" t="str">
        <f t="shared" si="452"/>
        <v>s</v>
      </c>
      <c r="S141" s="269" t="str">
        <f t="shared" si="452"/>
        <v>s</v>
      </c>
      <c r="T141" s="269" t="str">
        <f t="shared" si="452"/>
        <v>s</v>
      </c>
      <c r="U141" s="269" t="str">
        <f t="shared" si="452"/>
        <v>s</v>
      </c>
      <c r="V141" s="269" t="str">
        <f t="shared" si="452"/>
        <v>s</v>
      </c>
      <c r="W141" s="269" t="str">
        <f t="shared" si="453"/>
        <v>s</v>
      </c>
      <c r="X141" s="269" t="str">
        <f t="shared" si="453"/>
        <v>s</v>
      </c>
      <c r="Y141" s="269" t="str">
        <f t="shared" si="453"/>
        <v>s</v>
      </c>
      <c r="Z141" s="269" t="str">
        <f t="shared" si="453"/>
        <v>s</v>
      </c>
      <c r="AA141" s="269" t="str">
        <f t="shared" si="453"/>
        <v>ns</v>
      </c>
      <c r="AB141" s="269" t="str">
        <f t="shared" si="453"/>
        <v>ns</v>
      </c>
      <c r="AC141" s="269" t="str">
        <f t="shared" si="453"/>
        <v>ns</v>
      </c>
      <c r="AD141" s="269" t="str">
        <f t="shared" si="453"/>
        <v>ns</v>
      </c>
      <c r="AE141" s="269" t="str">
        <f t="shared" si="453"/>
        <v>ns</v>
      </c>
      <c r="AF141" s="269" t="str">
        <f t="shared" si="453"/>
        <v>ns</v>
      </c>
      <c r="AG141" s="269" t="str">
        <f t="shared" si="454"/>
        <v>ns</v>
      </c>
      <c r="AH141" s="269" t="str">
        <f t="shared" si="454"/>
        <v>ns</v>
      </c>
      <c r="AI141" s="269" t="str">
        <f t="shared" si="454"/>
        <v/>
      </c>
      <c r="AJ141" s="269" t="str">
        <f t="shared" si="454"/>
        <v/>
      </c>
      <c r="AK141" s="269" t="str">
        <f t="shared" si="454"/>
        <v/>
      </c>
      <c r="AL141" s="269" t="str">
        <f t="shared" si="454"/>
        <v/>
      </c>
      <c r="AM141" s="269" t="str">
        <f t="shared" si="454"/>
        <v/>
      </c>
      <c r="AN141" s="269" t="str">
        <f t="shared" si="454"/>
        <v/>
      </c>
      <c r="AO141" s="269" t="str">
        <f t="shared" si="454"/>
        <v/>
      </c>
      <c r="AP141" s="269" t="str">
        <f t="shared" si="454"/>
        <v/>
      </c>
      <c r="AQ141" s="269" t="str">
        <f t="shared" si="455"/>
        <v/>
      </c>
      <c r="AR141" s="269" t="str">
        <f t="shared" si="455"/>
        <v/>
      </c>
      <c r="AS141" s="269" t="str">
        <f t="shared" si="455"/>
        <v/>
      </c>
      <c r="AT141" s="269" t="str">
        <f t="shared" si="455"/>
        <v/>
      </c>
      <c r="AU141" s="269" t="str">
        <f t="shared" si="455"/>
        <v/>
      </c>
      <c r="AV141" s="269" t="str">
        <f t="shared" si="455"/>
        <v/>
      </c>
      <c r="AW141" s="269" t="str">
        <f t="shared" si="455"/>
        <v/>
      </c>
      <c r="AX141" s="269" t="str">
        <f t="shared" si="455"/>
        <v/>
      </c>
      <c r="AY141" s="269" t="str">
        <f t="shared" si="455"/>
        <v/>
      </c>
      <c r="AZ141" s="269" t="str">
        <f t="shared" si="455"/>
        <v/>
      </c>
      <c r="BA141" s="269" t="str">
        <f t="shared" si="456"/>
        <v/>
      </c>
      <c r="BB141" s="269" t="str">
        <f t="shared" si="456"/>
        <v/>
      </c>
      <c r="BC141" s="269" t="str">
        <f t="shared" si="456"/>
        <v/>
      </c>
      <c r="BD141" s="269" t="str">
        <f t="shared" si="456"/>
        <v/>
      </c>
      <c r="BE141" s="269" t="str">
        <f t="shared" si="456"/>
        <v/>
      </c>
      <c r="BF141" s="269" t="str">
        <f t="shared" si="456"/>
        <v/>
      </c>
      <c r="BG141" s="269" t="str">
        <f t="shared" si="456"/>
        <v/>
      </c>
      <c r="BH141" s="269" t="str">
        <f t="shared" si="456"/>
        <v/>
      </c>
      <c r="BI141" s="269" t="str">
        <f t="shared" si="456"/>
        <v/>
      </c>
      <c r="BJ141" s="269" t="str">
        <f t="shared" si="456"/>
        <v/>
      </c>
      <c r="BM141" s="117" t="s">
        <v>143</v>
      </c>
      <c r="BS141" s="67"/>
      <c r="BT141" s="67"/>
      <c r="BU141" s="106"/>
      <c r="BV141" s="100">
        <v>22</v>
      </c>
      <c r="BW141" s="246">
        <f t="shared" si="430"/>
        <v>0</v>
      </c>
      <c r="BX141" s="247">
        <f t="shared" si="431"/>
        <v>2.9E-4</v>
      </c>
      <c r="BY141" s="245" t="str">
        <f t="shared" si="457"/>
        <v>ns</v>
      </c>
      <c r="BZ141" s="245" t="str">
        <f t="shared" si="457"/>
        <v>ns</v>
      </c>
      <c r="CA141" s="245" t="str">
        <f t="shared" si="457"/>
        <v>ns</v>
      </c>
      <c r="CB141" s="245" t="str">
        <f t="shared" si="457"/>
        <v>ns</v>
      </c>
      <c r="CC141" s="245" t="str">
        <f t="shared" si="457"/>
        <v>ns</v>
      </c>
      <c r="CD141" s="245" t="str">
        <f t="shared" si="457"/>
        <v>ns</v>
      </c>
      <c r="CE141" s="245" t="str">
        <f t="shared" si="457"/>
        <v>ns</v>
      </c>
      <c r="CF141" s="245" t="str">
        <f t="shared" si="457"/>
        <v>ns</v>
      </c>
      <c r="CG141" s="245" t="str">
        <f t="shared" si="457"/>
        <v>ns</v>
      </c>
      <c r="CH141" s="245" t="str">
        <f t="shared" si="457"/>
        <v>ns</v>
      </c>
      <c r="CI141" s="245" t="str">
        <f t="shared" si="458"/>
        <v>ns</v>
      </c>
      <c r="CJ141" s="245" t="str">
        <f t="shared" si="458"/>
        <v>ns</v>
      </c>
      <c r="CK141" s="245" t="str">
        <f t="shared" si="458"/>
        <v>ns</v>
      </c>
      <c r="CL141" s="245" t="str">
        <f t="shared" si="458"/>
        <v>ns</v>
      </c>
      <c r="CM141" s="245" t="str">
        <f t="shared" si="458"/>
        <v>ns</v>
      </c>
      <c r="CN141" s="245" t="str">
        <f t="shared" si="458"/>
        <v>ns</v>
      </c>
      <c r="CO141" s="245" t="str">
        <f t="shared" si="458"/>
        <v>ns</v>
      </c>
      <c r="CP141" s="245" t="str">
        <f t="shared" si="458"/>
        <v>ns</v>
      </c>
      <c r="CQ141" s="245" t="str">
        <f t="shared" si="458"/>
        <v>ns</v>
      </c>
      <c r="CR141" s="245" t="str">
        <f t="shared" si="458"/>
        <v>ns</v>
      </c>
      <c r="CS141" s="245" t="str">
        <f t="shared" si="459"/>
        <v>ns</v>
      </c>
      <c r="CT141" s="245" t="str">
        <f t="shared" si="459"/>
        <v>ns</v>
      </c>
      <c r="CU141" s="245" t="str">
        <f t="shared" si="459"/>
        <v/>
      </c>
      <c r="CV141" s="245" t="str">
        <f t="shared" si="459"/>
        <v/>
      </c>
      <c r="CW141" s="245" t="str">
        <f t="shared" si="459"/>
        <v/>
      </c>
      <c r="CX141" s="245" t="str">
        <f t="shared" si="459"/>
        <v/>
      </c>
      <c r="CY141" s="245" t="str">
        <f t="shared" si="459"/>
        <v/>
      </c>
      <c r="CZ141" s="245" t="str">
        <f t="shared" si="459"/>
        <v/>
      </c>
      <c r="DA141" s="245" t="str">
        <f t="shared" si="459"/>
        <v/>
      </c>
      <c r="DB141" s="245" t="str">
        <f t="shared" si="459"/>
        <v/>
      </c>
      <c r="DC141" s="245" t="str">
        <f t="shared" si="460"/>
        <v/>
      </c>
      <c r="DD141" s="245" t="str">
        <f t="shared" si="460"/>
        <v/>
      </c>
      <c r="DE141" s="245" t="str">
        <f t="shared" si="460"/>
        <v/>
      </c>
      <c r="DF141" s="245" t="str">
        <f t="shared" si="460"/>
        <v/>
      </c>
      <c r="DG141" s="245" t="str">
        <f t="shared" si="460"/>
        <v/>
      </c>
      <c r="DH141" s="245" t="str">
        <f t="shared" si="460"/>
        <v/>
      </c>
      <c r="DI141" s="245" t="str">
        <f t="shared" si="460"/>
        <v/>
      </c>
      <c r="DJ141" s="245" t="str">
        <f t="shared" si="460"/>
        <v/>
      </c>
      <c r="DK141" s="245" t="str">
        <f t="shared" si="460"/>
        <v/>
      </c>
      <c r="DL141" s="245" t="str">
        <f t="shared" si="460"/>
        <v/>
      </c>
      <c r="DM141" s="245" t="str">
        <f t="shared" si="461"/>
        <v/>
      </c>
      <c r="DN141" s="245" t="str">
        <f t="shared" si="461"/>
        <v/>
      </c>
      <c r="DO141" s="245" t="str">
        <f t="shared" si="461"/>
        <v/>
      </c>
      <c r="DP141" s="245" t="str">
        <f t="shared" si="461"/>
        <v/>
      </c>
      <c r="DQ141" s="245" t="str">
        <f t="shared" si="461"/>
        <v/>
      </c>
      <c r="DR141" s="245" t="str">
        <f t="shared" si="461"/>
        <v/>
      </c>
      <c r="DS141" s="245" t="str">
        <f t="shared" si="461"/>
        <v/>
      </c>
      <c r="DT141" s="245" t="str">
        <f t="shared" si="461"/>
        <v/>
      </c>
      <c r="DU141" s="245" t="str">
        <f t="shared" si="461"/>
        <v/>
      </c>
      <c r="DV141" s="245" t="str">
        <f t="shared" si="461"/>
        <v/>
      </c>
      <c r="DW141" s="204"/>
      <c r="DX141" s="204"/>
      <c r="DY141" s="32"/>
      <c r="DZ141" s="228">
        <f t="shared" si="437"/>
        <v>23</v>
      </c>
      <c r="EA141" s="231" t="str">
        <f t="shared" si="415"/>
        <v>ACA 916</v>
      </c>
      <c r="EB141" s="232">
        <f t="shared" si="451"/>
        <v>4888.8888888888887</v>
      </c>
      <c r="EC141" s="232">
        <f t="shared" si="451"/>
        <v>3946.6666666666665</v>
      </c>
      <c r="ED141" s="232">
        <f t="shared" si="451"/>
        <v>4377.7777777777774</v>
      </c>
      <c r="EE141" s="232">
        <f t="shared" si="451"/>
        <v>0</v>
      </c>
      <c r="EF141" s="232">
        <f t="shared" si="417"/>
        <v>3</v>
      </c>
      <c r="EG141" s="232">
        <f t="shared" si="418"/>
        <v>13213.333333333332</v>
      </c>
      <c r="EH141" s="228"/>
      <c r="EI141" s="230"/>
      <c r="EJ141" s="230"/>
      <c r="EK141" s="230"/>
      <c r="EL141" s="228">
        <f t="shared" si="438"/>
        <v>23</v>
      </c>
      <c r="EM141" s="231" t="str">
        <f t="shared" si="419"/>
        <v>ACA 916</v>
      </c>
      <c r="EN141" s="232">
        <f>IFERROR(INDEX(RTO3CF,$EL141,'ANVA-MDS'!EB$7),0)</f>
        <v>0</v>
      </c>
      <c r="EO141" s="232">
        <f>IFERROR(INDEX(RTO3CF,$EL141,'ANVA-MDS'!EC$7),0)</f>
        <v>0</v>
      </c>
      <c r="EP141" s="232">
        <f>IFERROR(INDEX(RTO3CF,$EL141,'ANVA-MDS'!ED$7),0)</f>
        <v>0</v>
      </c>
      <c r="EQ141" s="232">
        <f>IFERROR(INDEX(RTO3CF,$EL141,'ANVA-MDS'!EE$7),0)</f>
        <v>0</v>
      </c>
      <c r="ER141" s="232">
        <f t="shared" si="420"/>
        <v>0</v>
      </c>
      <c r="ES141" s="232">
        <f t="shared" si="421"/>
        <v>0</v>
      </c>
      <c r="ET141" s="228"/>
      <c r="EU141" s="230"/>
      <c r="EV141" s="230"/>
      <c r="EW141" s="230"/>
      <c r="EX141" s="232">
        <f t="shared" si="422"/>
        <v>13213.333333333332</v>
      </c>
    </row>
    <row r="142" spans="1:156" ht="12.75" customHeight="1" x14ac:dyDescent="0.25">
      <c r="A142" s="67"/>
      <c r="I142" s="106"/>
      <c r="J142" s="100">
        <v>23</v>
      </c>
      <c r="K142" s="246" t="str">
        <f t="shared" si="423"/>
        <v>Biointa 1008</v>
      </c>
      <c r="L142" s="247">
        <f t="shared" si="424"/>
        <v>2701</v>
      </c>
      <c r="M142" s="269" t="str">
        <f t="shared" si="452"/>
        <v>s</v>
      </c>
      <c r="N142" s="269" t="str">
        <f t="shared" si="452"/>
        <v>s</v>
      </c>
      <c r="O142" s="269" t="str">
        <f t="shared" si="452"/>
        <v>s</v>
      </c>
      <c r="P142" s="269" t="str">
        <f t="shared" si="452"/>
        <v>s</v>
      </c>
      <c r="Q142" s="269" t="str">
        <f t="shared" si="452"/>
        <v>s</v>
      </c>
      <c r="R142" s="269" t="str">
        <f t="shared" si="452"/>
        <v>s</v>
      </c>
      <c r="S142" s="269" t="str">
        <f t="shared" si="452"/>
        <v>s</v>
      </c>
      <c r="T142" s="269" t="str">
        <f t="shared" si="452"/>
        <v>s</v>
      </c>
      <c r="U142" s="269" t="str">
        <f t="shared" si="452"/>
        <v>s</v>
      </c>
      <c r="V142" s="269" t="str">
        <f t="shared" si="452"/>
        <v>s</v>
      </c>
      <c r="W142" s="269" t="str">
        <f t="shared" si="453"/>
        <v>s</v>
      </c>
      <c r="X142" s="269" t="str">
        <f t="shared" si="453"/>
        <v>s</v>
      </c>
      <c r="Y142" s="269" t="str">
        <f t="shared" si="453"/>
        <v>s</v>
      </c>
      <c r="Z142" s="269" t="str">
        <f t="shared" si="453"/>
        <v>s</v>
      </c>
      <c r="AA142" s="269" t="str">
        <f t="shared" si="453"/>
        <v>s</v>
      </c>
      <c r="AB142" s="269" t="str">
        <f t="shared" si="453"/>
        <v>ns</v>
      </c>
      <c r="AC142" s="269" t="str">
        <f t="shared" si="453"/>
        <v>ns</v>
      </c>
      <c r="AD142" s="269" t="str">
        <f t="shared" si="453"/>
        <v>ns</v>
      </c>
      <c r="AE142" s="269" t="str">
        <f t="shared" si="453"/>
        <v>ns</v>
      </c>
      <c r="AF142" s="269" t="str">
        <f t="shared" si="453"/>
        <v>ns</v>
      </c>
      <c r="AG142" s="269" t="str">
        <f t="shared" si="454"/>
        <v>ns</v>
      </c>
      <c r="AH142" s="269" t="str">
        <f t="shared" si="454"/>
        <v>ns</v>
      </c>
      <c r="AI142" s="269" t="str">
        <f t="shared" si="454"/>
        <v>ns</v>
      </c>
      <c r="AJ142" s="269" t="str">
        <f t="shared" si="454"/>
        <v/>
      </c>
      <c r="AK142" s="269" t="str">
        <f t="shared" si="454"/>
        <v/>
      </c>
      <c r="AL142" s="269" t="str">
        <f t="shared" si="454"/>
        <v/>
      </c>
      <c r="AM142" s="269" t="str">
        <f t="shared" si="454"/>
        <v/>
      </c>
      <c r="AN142" s="269" t="str">
        <f t="shared" si="454"/>
        <v/>
      </c>
      <c r="AO142" s="269" t="str">
        <f t="shared" si="454"/>
        <v/>
      </c>
      <c r="AP142" s="269" t="str">
        <f t="shared" si="454"/>
        <v/>
      </c>
      <c r="AQ142" s="269" t="str">
        <f t="shared" si="455"/>
        <v/>
      </c>
      <c r="AR142" s="269" t="str">
        <f t="shared" si="455"/>
        <v/>
      </c>
      <c r="AS142" s="269" t="str">
        <f t="shared" si="455"/>
        <v/>
      </c>
      <c r="AT142" s="269" t="str">
        <f t="shared" si="455"/>
        <v/>
      </c>
      <c r="AU142" s="269" t="str">
        <f t="shared" si="455"/>
        <v/>
      </c>
      <c r="AV142" s="269" t="str">
        <f t="shared" si="455"/>
        <v/>
      </c>
      <c r="AW142" s="269" t="str">
        <f t="shared" si="455"/>
        <v/>
      </c>
      <c r="AX142" s="269" t="str">
        <f t="shared" si="455"/>
        <v/>
      </c>
      <c r="AY142" s="269" t="str">
        <f t="shared" si="455"/>
        <v/>
      </c>
      <c r="AZ142" s="269" t="str">
        <f t="shared" si="455"/>
        <v/>
      </c>
      <c r="BA142" s="269" t="str">
        <f t="shared" si="456"/>
        <v/>
      </c>
      <c r="BB142" s="269" t="str">
        <f t="shared" si="456"/>
        <v/>
      </c>
      <c r="BC142" s="269" t="str">
        <f t="shared" si="456"/>
        <v/>
      </c>
      <c r="BD142" s="269" t="str">
        <f t="shared" si="456"/>
        <v/>
      </c>
      <c r="BE142" s="269" t="str">
        <f t="shared" si="456"/>
        <v/>
      </c>
      <c r="BF142" s="269" t="str">
        <f t="shared" si="456"/>
        <v/>
      </c>
      <c r="BG142" s="269" t="str">
        <f t="shared" si="456"/>
        <v/>
      </c>
      <c r="BH142" s="269" t="str">
        <f t="shared" si="456"/>
        <v/>
      </c>
      <c r="BI142" s="269" t="str">
        <f t="shared" si="456"/>
        <v/>
      </c>
      <c r="BJ142" s="269" t="str">
        <f t="shared" si="456"/>
        <v/>
      </c>
      <c r="BM142" s="67"/>
      <c r="BS142" s="67"/>
      <c r="BT142" s="67"/>
      <c r="BU142" s="143"/>
      <c r="BV142" s="100">
        <v>23</v>
      </c>
      <c r="BW142" s="246">
        <f t="shared" si="430"/>
        <v>0</v>
      </c>
      <c r="BX142" s="247">
        <f t="shared" si="431"/>
        <v>2.8000000000000003E-4</v>
      </c>
      <c r="BY142" s="245" t="str">
        <f t="shared" si="457"/>
        <v>ns</v>
      </c>
      <c r="BZ142" s="245" t="str">
        <f t="shared" si="457"/>
        <v>ns</v>
      </c>
      <c r="CA142" s="245" t="str">
        <f t="shared" si="457"/>
        <v>ns</v>
      </c>
      <c r="CB142" s="245" t="str">
        <f t="shared" si="457"/>
        <v>ns</v>
      </c>
      <c r="CC142" s="245" t="str">
        <f t="shared" si="457"/>
        <v>ns</v>
      </c>
      <c r="CD142" s="245" t="str">
        <f t="shared" si="457"/>
        <v>ns</v>
      </c>
      <c r="CE142" s="245" t="str">
        <f t="shared" si="457"/>
        <v>ns</v>
      </c>
      <c r="CF142" s="245" t="str">
        <f t="shared" si="457"/>
        <v>ns</v>
      </c>
      <c r="CG142" s="245" t="str">
        <f t="shared" si="457"/>
        <v>ns</v>
      </c>
      <c r="CH142" s="245" t="str">
        <f t="shared" si="457"/>
        <v>ns</v>
      </c>
      <c r="CI142" s="245" t="str">
        <f t="shared" si="458"/>
        <v>ns</v>
      </c>
      <c r="CJ142" s="245" t="str">
        <f t="shared" si="458"/>
        <v>ns</v>
      </c>
      <c r="CK142" s="245" t="str">
        <f t="shared" si="458"/>
        <v>ns</v>
      </c>
      <c r="CL142" s="245" t="str">
        <f t="shared" si="458"/>
        <v>ns</v>
      </c>
      <c r="CM142" s="245" t="str">
        <f t="shared" si="458"/>
        <v>ns</v>
      </c>
      <c r="CN142" s="245" t="str">
        <f t="shared" si="458"/>
        <v>ns</v>
      </c>
      <c r="CO142" s="245" t="str">
        <f t="shared" si="458"/>
        <v>ns</v>
      </c>
      <c r="CP142" s="245" t="str">
        <f t="shared" si="458"/>
        <v>ns</v>
      </c>
      <c r="CQ142" s="245" t="str">
        <f t="shared" si="458"/>
        <v>ns</v>
      </c>
      <c r="CR142" s="245" t="str">
        <f t="shared" si="458"/>
        <v>ns</v>
      </c>
      <c r="CS142" s="245" t="str">
        <f t="shared" si="459"/>
        <v>ns</v>
      </c>
      <c r="CT142" s="245" t="str">
        <f t="shared" si="459"/>
        <v>ns</v>
      </c>
      <c r="CU142" s="245" t="str">
        <f t="shared" si="459"/>
        <v>ns</v>
      </c>
      <c r="CV142" s="245" t="str">
        <f t="shared" si="459"/>
        <v/>
      </c>
      <c r="CW142" s="245" t="str">
        <f t="shared" si="459"/>
        <v/>
      </c>
      <c r="CX142" s="245" t="str">
        <f t="shared" si="459"/>
        <v/>
      </c>
      <c r="CY142" s="245" t="str">
        <f t="shared" si="459"/>
        <v/>
      </c>
      <c r="CZ142" s="245" t="str">
        <f t="shared" si="459"/>
        <v/>
      </c>
      <c r="DA142" s="245" t="str">
        <f t="shared" si="459"/>
        <v/>
      </c>
      <c r="DB142" s="245" t="str">
        <f t="shared" si="459"/>
        <v/>
      </c>
      <c r="DC142" s="245" t="str">
        <f t="shared" si="460"/>
        <v/>
      </c>
      <c r="DD142" s="245" t="str">
        <f t="shared" si="460"/>
        <v/>
      </c>
      <c r="DE142" s="245" t="str">
        <f t="shared" si="460"/>
        <v/>
      </c>
      <c r="DF142" s="245" t="str">
        <f t="shared" si="460"/>
        <v/>
      </c>
      <c r="DG142" s="245" t="str">
        <f t="shared" si="460"/>
        <v/>
      </c>
      <c r="DH142" s="245" t="str">
        <f t="shared" si="460"/>
        <v/>
      </c>
      <c r="DI142" s="245" t="str">
        <f t="shared" si="460"/>
        <v/>
      </c>
      <c r="DJ142" s="245" t="str">
        <f t="shared" si="460"/>
        <v/>
      </c>
      <c r="DK142" s="245" t="str">
        <f t="shared" si="460"/>
        <v/>
      </c>
      <c r="DL142" s="245" t="str">
        <f t="shared" si="460"/>
        <v/>
      </c>
      <c r="DM142" s="245" t="str">
        <f t="shared" si="461"/>
        <v/>
      </c>
      <c r="DN142" s="245" t="str">
        <f t="shared" si="461"/>
        <v/>
      </c>
      <c r="DO142" s="245" t="str">
        <f t="shared" si="461"/>
        <v/>
      </c>
      <c r="DP142" s="245" t="str">
        <f t="shared" si="461"/>
        <v/>
      </c>
      <c r="DQ142" s="245" t="str">
        <f t="shared" si="461"/>
        <v/>
      </c>
      <c r="DR142" s="245" t="str">
        <f t="shared" si="461"/>
        <v/>
      </c>
      <c r="DS142" s="245" t="str">
        <f t="shared" si="461"/>
        <v/>
      </c>
      <c r="DT142" s="245" t="str">
        <f t="shared" si="461"/>
        <v/>
      </c>
      <c r="DU142" s="245" t="str">
        <f t="shared" si="461"/>
        <v/>
      </c>
      <c r="DV142" s="245" t="str">
        <f t="shared" si="461"/>
        <v/>
      </c>
      <c r="DW142" s="204"/>
      <c r="DX142" s="204"/>
      <c r="DY142" s="106"/>
      <c r="DZ142" s="228">
        <f t="shared" si="437"/>
        <v>24</v>
      </c>
      <c r="EA142" s="231" t="str">
        <f t="shared" si="415"/>
        <v>MS INTA 817</v>
      </c>
      <c r="EB142" s="232">
        <f t="shared" si="451"/>
        <v>4100</v>
      </c>
      <c r="EC142" s="232">
        <f t="shared" si="451"/>
        <v>3744.4444444444443</v>
      </c>
      <c r="ED142" s="232">
        <f t="shared" si="451"/>
        <v>3806.6666666666665</v>
      </c>
      <c r="EE142" s="232">
        <f t="shared" si="451"/>
        <v>0</v>
      </c>
      <c r="EF142" s="232">
        <f t="shared" si="417"/>
        <v>3</v>
      </c>
      <c r="EG142" s="232">
        <f t="shared" si="418"/>
        <v>11651.111111111111</v>
      </c>
      <c r="EH142" s="228"/>
      <c r="EI142" s="230"/>
      <c r="EJ142" s="230"/>
      <c r="EK142" s="230"/>
      <c r="EL142" s="228">
        <f t="shared" si="438"/>
        <v>24</v>
      </c>
      <c r="EM142" s="231" t="str">
        <f t="shared" si="419"/>
        <v>MS INTA 817</v>
      </c>
      <c r="EN142" s="232">
        <f>IFERROR(INDEX(RTO3CF,$EL142,'ANVA-MDS'!EB$7),0)</f>
        <v>0</v>
      </c>
      <c r="EO142" s="232">
        <f>IFERROR(INDEX(RTO3CF,$EL142,'ANVA-MDS'!EC$7),0)</f>
        <v>0</v>
      </c>
      <c r="EP142" s="232">
        <f>IFERROR(INDEX(RTO3CF,$EL142,'ANVA-MDS'!ED$7),0)</f>
        <v>0</v>
      </c>
      <c r="EQ142" s="232">
        <f>IFERROR(INDEX(RTO3CF,$EL142,'ANVA-MDS'!EE$7),0)</f>
        <v>0</v>
      </c>
      <c r="ER142" s="232">
        <f t="shared" si="420"/>
        <v>0</v>
      </c>
      <c r="ES142" s="232">
        <f t="shared" si="421"/>
        <v>0</v>
      </c>
      <c r="ET142" s="228"/>
      <c r="EU142" s="230"/>
      <c r="EV142" s="230"/>
      <c r="EW142" s="230"/>
      <c r="EX142" s="232">
        <f t="shared" si="422"/>
        <v>11651.111111111111</v>
      </c>
      <c r="EY142" s="234"/>
      <c r="EZ142" s="230"/>
    </row>
    <row r="143" spans="1:156" ht="12.75" customHeight="1" x14ac:dyDescent="0.25">
      <c r="A143" s="145" t="s">
        <v>144</v>
      </c>
      <c r="I143" s="106"/>
      <c r="J143" s="100">
        <v>24</v>
      </c>
      <c r="K143" s="246" t="str">
        <f t="shared" si="423"/>
        <v>ACA 603</v>
      </c>
      <c r="L143" s="247">
        <f t="shared" si="424"/>
        <v>2683</v>
      </c>
      <c r="M143" s="269" t="str">
        <f t="shared" si="452"/>
        <v>s</v>
      </c>
      <c r="N143" s="269" t="str">
        <f t="shared" si="452"/>
        <v>s</v>
      </c>
      <c r="O143" s="269" t="str">
        <f t="shared" si="452"/>
        <v>s</v>
      </c>
      <c r="P143" s="269" t="str">
        <f t="shared" si="452"/>
        <v>s</v>
      </c>
      <c r="Q143" s="269" t="str">
        <f t="shared" si="452"/>
        <v>s</v>
      </c>
      <c r="R143" s="269" t="str">
        <f t="shared" si="452"/>
        <v>s</v>
      </c>
      <c r="S143" s="269" t="str">
        <f t="shared" si="452"/>
        <v>s</v>
      </c>
      <c r="T143" s="269" t="str">
        <f t="shared" si="452"/>
        <v>s</v>
      </c>
      <c r="U143" s="269" t="str">
        <f t="shared" si="452"/>
        <v>s</v>
      </c>
      <c r="V143" s="269" t="str">
        <f t="shared" si="452"/>
        <v>s</v>
      </c>
      <c r="W143" s="269" t="str">
        <f t="shared" si="453"/>
        <v>s</v>
      </c>
      <c r="X143" s="269" t="str">
        <f t="shared" si="453"/>
        <v>s</v>
      </c>
      <c r="Y143" s="269" t="str">
        <f t="shared" si="453"/>
        <v>s</v>
      </c>
      <c r="Z143" s="269" t="str">
        <f t="shared" si="453"/>
        <v>s</v>
      </c>
      <c r="AA143" s="269" t="str">
        <f t="shared" si="453"/>
        <v>s</v>
      </c>
      <c r="AB143" s="269" t="str">
        <f t="shared" si="453"/>
        <v>ns</v>
      </c>
      <c r="AC143" s="269" t="str">
        <f t="shared" si="453"/>
        <v>ns</v>
      </c>
      <c r="AD143" s="269" t="str">
        <f t="shared" si="453"/>
        <v>ns</v>
      </c>
      <c r="AE143" s="269" t="str">
        <f t="shared" si="453"/>
        <v>ns</v>
      </c>
      <c r="AF143" s="269" t="str">
        <f t="shared" si="453"/>
        <v>ns</v>
      </c>
      <c r="AG143" s="269" t="str">
        <f t="shared" si="454"/>
        <v>ns</v>
      </c>
      <c r="AH143" s="269" t="str">
        <f t="shared" si="454"/>
        <v>ns</v>
      </c>
      <c r="AI143" s="269" t="str">
        <f t="shared" si="454"/>
        <v>ns</v>
      </c>
      <c r="AJ143" s="269" t="str">
        <f t="shared" si="454"/>
        <v>ns</v>
      </c>
      <c r="AK143" s="269" t="str">
        <f t="shared" si="454"/>
        <v/>
      </c>
      <c r="AL143" s="269" t="str">
        <f t="shared" si="454"/>
        <v/>
      </c>
      <c r="AM143" s="269" t="str">
        <f t="shared" si="454"/>
        <v/>
      </c>
      <c r="AN143" s="269" t="str">
        <f t="shared" si="454"/>
        <v/>
      </c>
      <c r="AO143" s="269" t="str">
        <f t="shared" si="454"/>
        <v/>
      </c>
      <c r="AP143" s="269" t="str">
        <f t="shared" si="454"/>
        <v/>
      </c>
      <c r="AQ143" s="269" t="str">
        <f t="shared" si="455"/>
        <v/>
      </c>
      <c r="AR143" s="269" t="str">
        <f t="shared" si="455"/>
        <v/>
      </c>
      <c r="AS143" s="269" t="str">
        <f t="shared" si="455"/>
        <v/>
      </c>
      <c r="AT143" s="269" t="str">
        <f t="shared" si="455"/>
        <v/>
      </c>
      <c r="AU143" s="269" t="str">
        <f t="shared" si="455"/>
        <v/>
      </c>
      <c r="AV143" s="269" t="str">
        <f t="shared" si="455"/>
        <v/>
      </c>
      <c r="AW143" s="269" t="str">
        <f t="shared" si="455"/>
        <v/>
      </c>
      <c r="AX143" s="269" t="str">
        <f t="shared" si="455"/>
        <v/>
      </c>
      <c r="AY143" s="269" t="str">
        <f t="shared" si="455"/>
        <v/>
      </c>
      <c r="AZ143" s="269" t="str">
        <f t="shared" si="455"/>
        <v/>
      </c>
      <c r="BA143" s="269" t="str">
        <f t="shared" si="456"/>
        <v/>
      </c>
      <c r="BB143" s="269" t="str">
        <f t="shared" si="456"/>
        <v/>
      </c>
      <c r="BC143" s="269" t="str">
        <f t="shared" si="456"/>
        <v/>
      </c>
      <c r="BD143" s="269" t="str">
        <f t="shared" si="456"/>
        <v/>
      </c>
      <c r="BE143" s="269" t="str">
        <f t="shared" si="456"/>
        <v/>
      </c>
      <c r="BF143" s="269" t="str">
        <f t="shared" si="456"/>
        <v/>
      </c>
      <c r="BG143" s="269" t="str">
        <f t="shared" si="456"/>
        <v/>
      </c>
      <c r="BH143" s="269" t="str">
        <f t="shared" si="456"/>
        <v/>
      </c>
      <c r="BI143" s="269" t="str">
        <f t="shared" si="456"/>
        <v/>
      </c>
      <c r="BJ143" s="269" t="str">
        <f t="shared" si="456"/>
        <v/>
      </c>
      <c r="BM143" s="145" t="s">
        <v>144</v>
      </c>
      <c r="BS143" s="67"/>
      <c r="BT143" s="67"/>
      <c r="BU143" s="49"/>
      <c r="BV143" s="100">
        <v>24</v>
      </c>
      <c r="BW143" s="246">
        <f t="shared" si="430"/>
        <v>0</v>
      </c>
      <c r="BX143" s="247">
        <f t="shared" si="431"/>
        <v>2.7E-4</v>
      </c>
      <c r="BY143" s="245" t="str">
        <f t="shared" si="457"/>
        <v>ns</v>
      </c>
      <c r="BZ143" s="245" t="str">
        <f t="shared" si="457"/>
        <v>ns</v>
      </c>
      <c r="CA143" s="245" t="str">
        <f t="shared" si="457"/>
        <v>ns</v>
      </c>
      <c r="CB143" s="245" t="str">
        <f t="shared" si="457"/>
        <v>ns</v>
      </c>
      <c r="CC143" s="245" t="str">
        <f t="shared" si="457"/>
        <v>ns</v>
      </c>
      <c r="CD143" s="245" t="str">
        <f t="shared" si="457"/>
        <v>ns</v>
      </c>
      <c r="CE143" s="245" t="str">
        <f t="shared" si="457"/>
        <v>ns</v>
      </c>
      <c r="CF143" s="245" t="str">
        <f t="shared" si="457"/>
        <v>ns</v>
      </c>
      <c r="CG143" s="245" t="str">
        <f t="shared" si="457"/>
        <v>ns</v>
      </c>
      <c r="CH143" s="245" t="str">
        <f t="shared" si="457"/>
        <v>ns</v>
      </c>
      <c r="CI143" s="245" t="str">
        <f t="shared" si="458"/>
        <v>ns</v>
      </c>
      <c r="CJ143" s="245" t="str">
        <f t="shared" si="458"/>
        <v>ns</v>
      </c>
      <c r="CK143" s="245" t="str">
        <f t="shared" si="458"/>
        <v>ns</v>
      </c>
      <c r="CL143" s="245" t="str">
        <f t="shared" si="458"/>
        <v>ns</v>
      </c>
      <c r="CM143" s="245" t="str">
        <f t="shared" si="458"/>
        <v>ns</v>
      </c>
      <c r="CN143" s="245" t="str">
        <f t="shared" si="458"/>
        <v>ns</v>
      </c>
      <c r="CO143" s="245" t="str">
        <f t="shared" si="458"/>
        <v>ns</v>
      </c>
      <c r="CP143" s="245" t="str">
        <f t="shared" si="458"/>
        <v>ns</v>
      </c>
      <c r="CQ143" s="245" t="str">
        <f t="shared" si="458"/>
        <v>ns</v>
      </c>
      <c r="CR143" s="245" t="str">
        <f t="shared" si="458"/>
        <v>ns</v>
      </c>
      <c r="CS143" s="245" t="str">
        <f t="shared" si="459"/>
        <v>ns</v>
      </c>
      <c r="CT143" s="245" t="str">
        <f t="shared" si="459"/>
        <v>ns</v>
      </c>
      <c r="CU143" s="245" t="str">
        <f t="shared" si="459"/>
        <v>ns</v>
      </c>
      <c r="CV143" s="245" t="str">
        <f t="shared" si="459"/>
        <v>ns</v>
      </c>
      <c r="CW143" s="245" t="str">
        <f t="shared" si="459"/>
        <v/>
      </c>
      <c r="CX143" s="245" t="str">
        <f t="shared" si="459"/>
        <v/>
      </c>
      <c r="CY143" s="245" t="str">
        <f t="shared" si="459"/>
        <v/>
      </c>
      <c r="CZ143" s="245" t="str">
        <f t="shared" si="459"/>
        <v/>
      </c>
      <c r="DA143" s="245" t="str">
        <f t="shared" si="459"/>
        <v/>
      </c>
      <c r="DB143" s="245" t="str">
        <f t="shared" si="459"/>
        <v/>
      </c>
      <c r="DC143" s="245" t="str">
        <f t="shared" si="460"/>
        <v/>
      </c>
      <c r="DD143" s="245" t="str">
        <f t="shared" si="460"/>
        <v/>
      </c>
      <c r="DE143" s="245" t="str">
        <f t="shared" si="460"/>
        <v/>
      </c>
      <c r="DF143" s="245" t="str">
        <f t="shared" si="460"/>
        <v/>
      </c>
      <c r="DG143" s="245" t="str">
        <f t="shared" si="460"/>
        <v/>
      </c>
      <c r="DH143" s="245" t="str">
        <f t="shared" si="460"/>
        <v/>
      </c>
      <c r="DI143" s="245" t="str">
        <f t="shared" si="460"/>
        <v/>
      </c>
      <c r="DJ143" s="245" t="str">
        <f t="shared" si="460"/>
        <v/>
      </c>
      <c r="DK143" s="245" t="str">
        <f t="shared" si="460"/>
        <v/>
      </c>
      <c r="DL143" s="245" t="str">
        <f t="shared" si="460"/>
        <v/>
      </c>
      <c r="DM143" s="245" t="str">
        <f t="shared" si="461"/>
        <v/>
      </c>
      <c r="DN143" s="245" t="str">
        <f t="shared" si="461"/>
        <v/>
      </c>
      <c r="DO143" s="245" t="str">
        <f t="shared" si="461"/>
        <v/>
      </c>
      <c r="DP143" s="245" t="str">
        <f t="shared" si="461"/>
        <v/>
      </c>
      <c r="DQ143" s="245" t="str">
        <f t="shared" si="461"/>
        <v/>
      </c>
      <c r="DR143" s="245" t="str">
        <f t="shared" si="461"/>
        <v/>
      </c>
      <c r="DS143" s="245" t="str">
        <f t="shared" si="461"/>
        <v/>
      </c>
      <c r="DT143" s="245" t="str">
        <f t="shared" si="461"/>
        <v/>
      </c>
      <c r="DU143" s="245" t="str">
        <f t="shared" si="461"/>
        <v/>
      </c>
      <c r="DV143" s="245" t="str">
        <f t="shared" si="461"/>
        <v/>
      </c>
      <c r="DW143" s="204"/>
      <c r="DX143" s="204"/>
      <c r="DY143" s="106"/>
      <c r="DZ143" s="228">
        <f t="shared" si="437"/>
        <v>25</v>
      </c>
      <c r="EA143" s="231" t="str">
        <f t="shared" si="415"/>
        <v>Klein Nutria</v>
      </c>
      <c r="EB143" s="232">
        <f t="shared" si="451"/>
        <v>4248.8888888888887</v>
      </c>
      <c r="EC143" s="232">
        <f t="shared" si="451"/>
        <v>4555.5555555555557</v>
      </c>
      <c r="ED143" s="232">
        <f t="shared" si="451"/>
        <v>4028.8888888888887</v>
      </c>
      <c r="EE143" s="232">
        <f t="shared" si="451"/>
        <v>0</v>
      </c>
      <c r="EF143" s="232">
        <f t="shared" si="417"/>
        <v>3</v>
      </c>
      <c r="EG143" s="232">
        <f t="shared" si="418"/>
        <v>12833.333333333334</v>
      </c>
      <c r="EH143" s="228"/>
      <c r="EI143" s="230"/>
      <c r="EJ143" s="230"/>
      <c r="EK143" s="230"/>
      <c r="EL143" s="228">
        <f t="shared" si="438"/>
        <v>25</v>
      </c>
      <c r="EM143" s="231" t="str">
        <f t="shared" si="419"/>
        <v>Klein Nutria</v>
      </c>
      <c r="EN143" s="232">
        <f>IFERROR(INDEX(RTO3CF,$EL143,'ANVA-MDS'!EB$7),0)</f>
        <v>0</v>
      </c>
      <c r="EO143" s="232">
        <f>IFERROR(INDEX(RTO3CF,$EL143,'ANVA-MDS'!EC$7),0)</f>
        <v>0</v>
      </c>
      <c r="EP143" s="232">
        <f>IFERROR(INDEX(RTO3CF,$EL143,'ANVA-MDS'!ED$7),0)</f>
        <v>0</v>
      </c>
      <c r="EQ143" s="232">
        <f>IFERROR(INDEX(RTO3CF,$EL143,'ANVA-MDS'!EE$7),0)</f>
        <v>0</v>
      </c>
      <c r="ER143" s="232">
        <f t="shared" si="420"/>
        <v>0</v>
      </c>
      <c r="ES143" s="232">
        <f t="shared" si="421"/>
        <v>0</v>
      </c>
      <c r="ET143" s="228"/>
      <c r="EU143" s="230"/>
      <c r="EV143" s="230"/>
      <c r="EW143" s="230"/>
      <c r="EX143" s="232">
        <f t="shared" si="422"/>
        <v>12833.333333333334</v>
      </c>
    </row>
    <row r="144" spans="1:156" ht="12.75" customHeight="1" x14ac:dyDescent="0.25">
      <c r="B144" s="208">
        <f>'ANVA-MDS'!EJ123</f>
        <v>3043.8529100529095</v>
      </c>
      <c r="I144" s="106"/>
      <c r="J144" s="100">
        <v>25</v>
      </c>
      <c r="K144" s="246" t="str">
        <f t="shared" si="423"/>
        <v>ACA 921</v>
      </c>
      <c r="L144" s="247">
        <f t="shared" si="424"/>
        <v>2669</v>
      </c>
      <c r="M144" s="269" t="str">
        <f t="shared" si="452"/>
        <v>s</v>
      </c>
      <c r="N144" s="269" t="str">
        <f t="shared" si="452"/>
        <v>s</v>
      </c>
      <c r="O144" s="269" t="str">
        <f t="shared" si="452"/>
        <v>s</v>
      </c>
      <c r="P144" s="269" t="str">
        <f t="shared" si="452"/>
        <v>s</v>
      </c>
      <c r="Q144" s="269" t="str">
        <f t="shared" si="452"/>
        <v>s</v>
      </c>
      <c r="R144" s="269" t="str">
        <f t="shared" si="452"/>
        <v>s</v>
      </c>
      <c r="S144" s="269" t="str">
        <f t="shared" si="452"/>
        <v>s</v>
      </c>
      <c r="T144" s="269" t="str">
        <f t="shared" si="452"/>
        <v>s</v>
      </c>
      <c r="U144" s="269" t="str">
        <f t="shared" si="452"/>
        <v>s</v>
      </c>
      <c r="V144" s="269" t="str">
        <f t="shared" si="452"/>
        <v>s</v>
      </c>
      <c r="W144" s="269" t="str">
        <f t="shared" si="453"/>
        <v>s</v>
      </c>
      <c r="X144" s="269" t="str">
        <f t="shared" si="453"/>
        <v>s</v>
      </c>
      <c r="Y144" s="269" t="str">
        <f t="shared" si="453"/>
        <v>s</v>
      </c>
      <c r="Z144" s="269" t="str">
        <f t="shared" si="453"/>
        <v>s</v>
      </c>
      <c r="AA144" s="269" t="str">
        <f t="shared" si="453"/>
        <v>s</v>
      </c>
      <c r="AB144" s="269" t="str">
        <f t="shared" si="453"/>
        <v>ns</v>
      </c>
      <c r="AC144" s="269" t="str">
        <f t="shared" si="453"/>
        <v>ns</v>
      </c>
      <c r="AD144" s="269" t="str">
        <f t="shared" si="453"/>
        <v>ns</v>
      </c>
      <c r="AE144" s="269" t="str">
        <f t="shared" si="453"/>
        <v>ns</v>
      </c>
      <c r="AF144" s="269" t="str">
        <f t="shared" si="453"/>
        <v>ns</v>
      </c>
      <c r="AG144" s="269" t="str">
        <f t="shared" si="454"/>
        <v>ns</v>
      </c>
      <c r="AH144" s="269" t="str">
        <f t="shared" si="454"/>
        <v>ns</v>
      </c>
      <c r="AI144" s="269" t="str">
        <f t="shared" si="454"/>
        <v>ns</v>
      </c>
      <c r="AJ144" s="269" t="str">
        <f t="shared" si="454"/>
        <v>ns</v>
      </c>
      <c r="AK144" s="269" t="str">
        <f t="shared" si="454"/>
        <v>ns</v>
      </c>
      <c r="AL144" s="269" t="str">
        <f t="shared" si="454"/>
        <v/>
      </c>
      <c r="AM144" s="269" t="str">
        <f t="shared" si="454"/>
        <v/>
      </c>
      <c r="AN144" s="269" t="str">
        <f t="shared" si="454"/>
        <v/>
      </c>
      <c r="AO144" s="269" t="str">
        <f t="shared" si="454"/>
        <v/>
      </c>
      <c r="AP144" s="269" t="str">
        <f t="shared" si="454"/>
        <v/>
      </c>
      <c r="AQ144" s="269" t="str">
        <f t="shared" si="455"/>
        <v/>
      </c>
      <c r="AR144" s="269" t="str">
        <f t="shared" si="455"/>
        <v/>
      </c>
      <c r="AS144" s="269" t="str">
        <f t="shared" si="455"/>
        <v/>
      </c>
      <c r="AT144" s="269" t="str">
        <f t="shared" si="455"/>
        <v/>
      </c>
      <c r="AU144" s="269" t="str">
        <f t="shared" si="455"/>
        <v/>
      </c>
      <c r="AV144" s="269" t="str">
        <f t="shared" si="455"/>
        <v/>
      </c>
      <c r="AW144" s="269" t="str">
        <f t="shared" si="455"/>
        <v/>
      </c>
      <c r="AX144" s="269" t="str">
        <f t="shared" si="455"/>
        <v/>
      </c>
      <c r="AY144" s="269" t="str">
        <f t="shared" si="455"/>
        <v/>
      </c>
      <c r="AZ144" s="269" t="str">
        <f t="shared" si="455"/>
        <v/>
      </c>
      <c r="BA144" s="269" t="str">
        <f t="shared" si="456"/>
        <v/>
      </c>
      <c r="BB144" s="269" t="str">
        <f t="shared" si="456"/>
        <v/>
      </c>
      <c r="BC144" s="269" t="str">
        <f t="shared" si="456"/>
        <v/>
      </c>
      <c r="BD144" s="269" t="str">
        <f t="shared" si="456"/>
        <v/>
      </c>
      <c r="BE144" s="269" t="str">
        <f t="shared" si="456"/>
        <v/>
      </c>
      <c r="BF144" s="269" t="str">
        <f t="shared" si="456"/>
        <v/>
      </c>
      <c r="BG144" s="269" t="str">
        <f t="shared" si="456"/>
        <v/>
      </c>
      <c r="BH144" s="269" t="str">
        <f t="shared" si="456"/>
        <v/>
      </c>
      <c r="BI144" s="269" t="str">
        <f t="shared" si="456"/>
        <v/>
      </c>
      <c r="BJ144" s="269" t="str">
        <f t="shared" si="456"/>
        <v/>
      </c>
      <c r="BN144" s="208" t="str">
        <f>'ANVA-MDS'!EV123</f>
        <v>sd</v>
      </c>
      <c r="BS144" s="67"/>
      <c r="BT144" s="67"/>
      <c r="BU144" s="106"/>
      <c r="BV144" s="100">
        <v>25</v>
      </c>
      <c r="BW144" s="246">
        <f t="shared" si="430"/>
        <v>0</v>
      </c>
      <c r="BX144" s="247">
        <f t="shared" si="431"/>
        <v>2.6000000000000003E-4</v>
      </c>
      <c r="BY144" s="245" t="str">
        <f t="shared" si="457"/>
        <v>ns</v>
      </c>
      <c r="BZ144" s="245" t="str">
        <f t="shared" si="457"/>
        <v>ns</v>
      </c>
      <c r="CA144" s="245" t="str">
        <f t="shared" si="457"/>
        <v>ns</v>
      </c>
      <c r="CB144" s="245" t="str">
        <f t="shared" si="457"/>
        <v>ns</v>
      </c>
      <c r="CC144" s="245" t="str">
        <f t="shared" si="457"/>
        <v>ns</v>
      </c>
      <c r="CD144" s="245" t="str">
        <f t="shared" si="457"/>
        <v>ns</v>
      </c>
      <c r="CE144" s="245" t="str">
        <f t="shared" si="457"/>
        <v>ns</v>
      </c>
      <c r="CF144" s="245" t="str">
        <f t="shared" si="457"/>
        <v>ns</v>
      </c>
      <c r="CG144" s="245" t="str">
        <f t="shared" si="457"/>
        <v>ns</v>
      </c>
      <c r="CH144" s="245" t="str">
        <f t="shared" si="457"/>
        <v>ns</v>
      </c>
      <c r="CI144" s="245" t="str">
        <f t="shared" si="458"/>
        <v>ns</v>
      </c>
      <c r="CJ144" s="245" t="str">
        <f t="shared" si="458"/>
        <v>ns</v>
      </c>
      <c r="CK144" s="245" t="str">
        <f t="shared" si="458"/>
        <v>ns</v>
      </c>
      <c r="CL144" s="245" t="str">
        <f t="shared" si="458"/>
        <v>ns</v>
      </c>
      <c r="CM144" s="245" t="str">
        <f t="shared" si="458"/>
        <v>ns</v>
      </c>
      <c r="CN144" s="245" t="str">
        <f t="shared" si="458"/>
        <v>ns</v>
      </c>
      <c r="CO144" s="245" t="str">
        <f t="shared" si="458"/>
        <v>ns</v>
      </c>
      <c r="CP144" s="245" t="str">
        <f t="shared" si="458"/>
        <v>ns</v>
      </c>
      <c r="CQ144" s="245" t="str">
        <f t="shared" si="458"/>
        <v>ns</v>
      </c>
      <c r="CR144" s="245" t="str">
        <f t="shared" si="458"/>
        <v>ns</v>
      </c>
      <c r="CS144" s="245" t="str">
        <f t="shared" si="459"/>
        <v>ns</v>
      </c>
      <c r="CT144" s="245" t="str">
        <f t="shared" si="459"/>
        <v>ns</v>
      </c>
      <c r="CU144" s="245" t="str">
        <f t="shared" si="459"/>
        <v>ns</v>
      </c>
      <c r="CV144" s="245" t="str">
        <f t="shared" si="459"/>
        <v>ns</v>
      </c>
      <c r="CW144" s="245" t="str">
        <f t="shared" si="459"/>
        <v>ns</v>
      </c>
      <c r="CX144" s="245" t="str">
        <f t="shared" si="459"/>
        <v/>
      </c>
      <c r="CY144" s="245" t="str">
        <f t="shared" si="459"/>
        <v/>
      </c>
      <c r="CZ144" s="245" t="str">
        <f t="shared" si="459"/>
        <v/>
      </c>
      <c r="DA144" s="245" t="str">
        <f t="shared" si="459"/>
        <v/>
      </c>
      <c r="DB144" s="245" t="str">
        <f t="shared" si="459"/>
        <v/>
      </c>
      <c r="DC144" s="245" t="str">
        <f t="shared" si="460"/>
        <v/>
      </c>
      <c r="DD144" s="245" t="str">
        <f t="shared" si="460"/>
        <v/>
      </c>
      <c r="DE144" s="245" t="str">
        <f t="shared" si="460"/>
        <v/>
      </c>
      <c r="DF144" s="245" t="str">
        <f t="shared" si="460"/>
        <v/>
      </c>
      <c r="DG144" s="245" t="str">
        <f t="shared" si="460"/>
        <v/>
      </c>
      <c r="DH144" s="245" t="str">
        <f t="shared" si="460"/>
        <v/>
      </c>
      <c r="DI144" s="245" t="str">
        <f t="shared" si="460"/>
        <v/>
      </c>
      <c r="DJ144" s="245" t="str">
        <f t="shared" si="460"/>
        <v/>
      </c>
      <c r="DK144" s="245" t="str">
        <f t="shared" si="460"/>
        <v/>
      </c>
      <c r="DL144" s="245" t="str">
        <f t="shared" si="460"/>
        <v/>
      </c>
      <c r="DM144" s="245" t="str">
        <f t="shared" si="461"/>
        <v/>
      </c>
      <c r="DN144" s="245" t="str">
        <f t="shared" si="461"/>
        <v/>
      </c>
      <c r="DO144" s="245" t="str">
        <f t="shared" si="461"/>
        <v/>
      </c>
      <c r="DP144" s="245" t="str">
        <f t="shared" si="461"/>
        <v/>
      </c>
      <c r="DQ144" s="245" t="str">
        <f t="shared" si="461"/>
        <v/>
      </c>
      <c r="DR144" s="245" t="str">
        <f t="shared" si="461"/>
        <v/>
      </c>
      <c r="DS144" s="245" t="str">
        <f t="shared" si="461"/>
        <v/>
      </c>
      <c r="DT144" s="245" t="str">
        <f t="shared" si="461"/>
        <v/>
      </c>
      <c r="DU144" s="245" t="str">
        <f t="shared" si="461"/>
        <v/>
      </c>
      <c r="DV144" s="245" t="str">
        <f t="shared" si="461"/>
        <v/>
      </c>
      <c r="DW144" s="204"/>
      <c r="DX144" s="204"/>
      <c r="DY144" s="106"/>
      <c r="DZ144" s="228">
        <f t="shared" si="437"/>
        <v>26</v>
      </c>
      <c r="EA144" s="231" t="str">
        <f t="shared" si="415"/>
        <v>Ginko</v>
      </c>
      <c r="EB144" s="232">
        <f t="shared" si="451"/>
        <v>4006.6666666666665</v>
      </c>
      <c r="EC144" s="232">
        <f t="shared" si="451"/>
        <v>3346.6666666666665</v>
      </c>
      <c r="ED144" s="232">
        <f t="shared" si="451"/>
        <v>3611.1111111111113</v>
      </c>
      <c r="EE144" s="232">
        <f t="shared" si="451"/>
        <v>0</v>
      </c>
      <c r="EF144" s="232">
        <f t="shared" si="417"/>
        <v>3</v>
      </c>
      <c r="EG144" s="232">
        <f t="shared" si="418"/>
        <v>10964.444444444445</v>
      </c>
      <c r="EH144" s="228"/>
      <c r="EI144" s="230"/>
      <c r="EJ144" s="230"/>
      <c r="EK144" s="230"/>
      <c r="EL144" s="228">
        <f t="shared" si="438"/>
        <v>26</v>
      </c>
      <c r="EM144" s="231" t="str">
        <f t="shared" si="419"/>
        <v>Ginko</v>
      </c>
      <c r="EN144" s="232">
        <f>IFERROR(INDEX(RTO3CF,$EL144,'ANVA-MDS'!EB$7),0)</f>
        <v>0</v>
      </c>
      <c r="EO144" s="232">
        <f>IFERROR(INDEX(RTO3CF,$EL144,'ANVA-MDS'!EC$7),0)</f>
        <v>0</v>
      </c>
      <c r="EP144" s="232">
        <f>IFERROR(INDEX(RTO3CF,$EL144,'ANVA-MDS'!ED$7),0)</f>
        <v>0</v>
      </c>
      <c r="EQ144" s="232">
        <f>IFERROR(INDEX(RTO3CF,$EL144,'ANVA-MDS'!EE$7),0)</f>
        <v>0</v>
      </c>
      <c r="ER144" s="232">
        <f t="shared" si="420"/>
        <v>0</v>
      </c>
      <c r="ES144" s="232">
        <f t="shared" si="421"/>
        <v>0</v>
      </c>
      <c r="ET144" s="228"/>
      <c r="EU144" s="230"/>
      <c r="EV144" s="230"/>
      <c r="EW144" s="230"/>
      <c r="EX144" s="232">
        <f t="shared" si="422"/>
        <v>10964.444444444445</v>
      </c>
      <c r="EY144" s="230"/>
      <c r="EZ144" s="230"/>
    </row>
    <row r="145" spans="7:156" ht="12.75" customHeight="1" x14ac:dyDescent="0.25">
      <c r="I145" s="106"/>
      <c r="J145" s="100">
        <v>26</v>
      </c>
      <c r="K145" s="246" t="str">
        <f t="shared" si="423"/>
        <v>Alerce</v>
      </c>
      <c r="L145" s="247">
        <f t="shared" si="424"/>
        <v>2654</v>
      </c>
      <c r="M145" s="269" t="str">
        <f t="shared" si="452"/>
        <v>s</v>
      </c>
      <c r="N145" s="269" t="str">
        <f t="shared" si="452"/>
        <v>s</v>
      </c>
      <c r="O145" s="269" t="str">
        <f t="shared" si="452"/>
        <v>s</v>
      </c>
      <c r="P145" s="269" t="str">
        <f t="shared" si="452"/>
        <v>s</v>
      </c>
      <c r="Q145" s="269" t="str">
        <f t="shared" si="452"/>
        <v>s</v>
      </c>
      <c r="R145" s="269" t="str">
        <f t="shared" si="452"/>
        <v>s</v>
      </c>
      <c r="S145" s="269" t="str">
        <f t="shared" si="452"/>
        <v>s</v>
      </c>
      <c r="T145" s="269" t="str">
        <f t="shared" si="452"/>
        <v>s</v>
      </c>
      <c r="U145" s="269" t="str">
        <f t="shared" si="452"/>
        <v>s</v>
      </c>
      <c r="V145" s="269" t="str">
        <f t="shared" si="452"/>
        <v>s</v>
      </c>
      <c r="W145" s="269" t="str">
        <f t="shared" si="453"/>
        <v>s</v>
      </c>
      <c r="X145" s="269" t="str">
        <f t="shared" si="453"/>
        <v>s</v>
      </c>
      <c r="Y145" s="269" t="str">
        <f t="shared" si="453"/>
        <v>s</v>
      </c>
      <c r="Z145" s="269" t="str">
        <f t="shared" si="453"/>
        <v>s</v>
      </c>
      <c r="AA145" s="269" t="str">
        <f t="shared" si="453"/>
        <v>s</v>
      </c>
      <c r="AB145" s="269" t="str">
        <f t="shared" si="453"/>
        <v>ns</v>
      </c>
      <c r="AC145" s="269" t="str">
        <f t="shared" si="453"/>
        <v>ns</v>
      </c>
      <c r="AD145" s="269" t="str">
        <f t="shared" si="453"/>
        <v>ns</v>
      </c>
      <c r="AE145" s="269" t="str">
        <f t="shared" si="453"/>
        <v>ns</v>
      </c>
      <c r="AF145" s="269" t="str">
        <f t="shared" si="453"/>
        <v>ns</v>
      </c>
      <c r="AG145" s="269" t="str">
        <f t="shared" si="454"/>
        <v>ns</v>
      </c>
      <c r="AH145" s="269" t="str">
        <f t="shared" si="454"/>
        <v>ns</v>
      </c>
      <c r="AI145" s="269" t="str">
        <f t="shared" si="454"/>
        <v>ns</v>
      </c>
      <c r="AJ145" s="269" t="str">
        <f t="shared" si="454"/>
        <v>ns</v>
      </c>
      <c r="AK145" s="269" t="str">
        <f t="shared" si="454"/>
        <v>ns</v>
      </c>
      <c r="AL145" s="269" t="str">
        <f t="shared" si="454"/>
        <v>ns</v>
      </c>
      <c r="AM145" s="269" t="str">
        <f t="shared" si="454"/>
        <v/>
      </c>
      <c r="AN145" s="269" t="str">
        <f t="shared" si="454"/>
        <v/>
      </c>
      <c r="AO145" s="269" t="str">
        <f t="shared" si="454"/>
        <v/>
      </c>
      <c r="AP145" s="269" t="str">
        <f t="shared" si="454"/>
        <v/>
      </c>
      <c r="AQ145" s="269" t="str">
        <f t="shared" si="455"/>
        <v/>
      </c>
      <c r="AR145" s="269" t="str">
        <f t="shared" si="455"/>
        <v/>
      </c>
      <c r="AS145" s="269" t="str">
        <f t="shared" si="455"/>
        <v/>
      </c>
      <c r="AT145" s="269" t="str">
        <f t="shared" si="455"/>
        <v/>
      </c>
      <c r="AU145" s="269" t="str">
        <f t="shared" si="455"/>
        <v/>
      </c>
      <c r="AV145" s="269" t="str">
        <f t="shared" si="455"/>
        <v/>
      </c>
      <c r="AW145" s="269" t="str">
        <f t="shared" si="455"/>
        <v/>
      </c>
      <c r="AX145" s="269" t="str">
        <f t="shared" si="455"/>
        <v/>
      </c>
      <c r="AY145" s="269" t="str">
        <f t="shared" si="455"/>
        <v/>
      </c>
      <c r="AZ145" s="269" t="str">
        <f t="shared" si="455"/>
        <v/>
      </c>
      <c r="BA145" s="269" t="str">
        <f t="shared" si="456"/>
        <v/>
      </c>
      <c r="BB145" s="269" t="str">
        <f t="shared" si="456"/>
        <v/>
      </c>
      <c r="BC145" s="269" t="str">
        <f t="shared" si="456"/>
        <v/>
      </c>
      <c r="BD145" s="269" t="str">
        <f t="shared" si="456"/>
        <v/>
      </c>
      <c r="BE145" s="269" t="str">
        <f t="shared" si="456"/>
        <v/>
      </c>
      <c r="BF145" s="269" t="str">
        <f t="shared" si="456"/>
        <v/>
      </c>
      <c r="BG145" s="269" t="str">
        <f t="shared" si="456"/>
        <v/>
      </c>
      <c r="BH145" s="269" t="str">
        <f t="shared" si="456"/>
        <v/>
      </c>
      <c r="BI145" s="269" t="str">
        <f t="shared" si="456"/>
        <v/>
      </c>
      <c r="BJ145" s="269" t="str">
        <f t="shared" si="456"/>
        <v/>
      </c>
      <c r="BS145" s="67"/>
      <c r="BT145" s="67"/>
      <c r="BU145" s="106"/>
      <c r="BV145" s="100">
        <v>26</v>
      </c>
      <c r="BW145" s="246">
        <f t="shared" si="430"/>
        <v>0</v>
      </c>
      <c r="BX145" s="247">
        <f t="shared" si="431"/>
        <v>2.5000000000000001E-4</v>
      </c>
      <c r="BY145" s="245" t="str">
        <f t="shared" si="457"/>
        <v>ns</v>
      </c>
      <c r="BZ145" s="245" t="str">
        <f t="shared" si="457"/>
        <v>ns</v>
      </c>
      <c r="CA145" s="245" t="str">
        <f t="shared" si="457"/>
        <v>ns</v>
      </c>
      <c r="CB145" s="245" t="str">
        <f t="shared" si="457"/>
        <v>ns</v>
      </c>
      <c r="CC145" s="245" t="str">
        <f t="shared" si="457"/>
        <v>ns</v>
      </c>
      <c r="CD145" s="245" t="str">
        <f t="shared" si="457"/>
        <v>ns</v>
      </c>
      <c r="CE145" s="245" t="str">
        <f t="shared" si="457"/>
        <v>ns</v>
      </c>
      <c r="CF145" s="245" t="str">
        <f t="shared" si="457"/>
        <v>ns</v>
      </c>
      <c r="CG145" s="245" t="str">
        <f t="shared" si="457"/>
        <v>ns</v>
      </c>
      <c r="CH145" s="245" t="str">
        <f t="shared" si="457"/>
        <v>ns</v>
      </c>
      <c r="CI145" s="245" t="str">
        <f t="shared" si="458"/>
        <v>ns</v>
      </c>
      <c r="CJ145" s="245" t="str">
        <f t="shared" si="458"/>
        <v>ns</v>
      </c>
      <c r="CK145" s="245" t="str">
        <f t="shared" si="458"/>
        <v>ns</v>
      </c>
      <c r="CL145" s="245" t="str">
        <f t="shared" si="458"/>
        <v>ns</v>
      </c>
      <c r="CM145" s="245" t="str">
        <f t="shared" si="458"/>
        <v>ns</v>
      </c>
      <c r="CN145" s="245" t="str">
        <f t="shared" si="458"/>
        <v>ns</v>
      </c>
      <c r="CO145" s="245" t="str">
        <f t="shared" si="458"/>
        <v>ns</v>
      </c>
      <c r="CP145" s="245" t="str">
        <f t="shared" si="458"/>
        <v>ns</v>
      </c>
      <c r="CQ145" s="245" t="str">
        <f t="shared" si="458"/>
        <v>ns</v>
      </c>
      <c r="CR145" s="245" t="str">
        <f t="shared" si="458"/>
        <v>ns</v>
      </c>
      <c r="CS145" s="245" t="str">
        <f t="shared" si="459"/>
        <v>ns</v>
      </c>
      <c r="CT145" s="245" t="str">
        <f t="shared" si="459"/>
        <v>ns</v>
      </c>
      <c r="CU145" s="245" t="str">
        <f t="shared" si="459"/>
        <v>ns</v>
      </c>
      <c r="CV145" s="245" t="str">
        <f t="shared" si="459"/>
        <v>ns</v>
      </c>
      <c r="CW145" s="245" t="str">
        <f t="shared" si="459"/>
        <v>ns</v>
      </c>
      <c r="CX145" s="245" t="str">
        <f t="shared" si="459"/>
        <v>ns</v>
      </c>
      <c r="CY145" s="245" t="str">
        <f t="shared" si="459"/>
        <v/>
      </c>
      <c r="CZ145" s="245" t="str">
        <f t="shared" si="459"/>
        <v/>
      </c>
      <c r="DA145" s="245" t="str">
        <f t="shared" si="459"/>
        <v/>
      </c>
      <c r="DB145" s="245" t="str">
        <f t="shared" si="459"/>
        <v/>
      </c>
      <c r="DC145" s="245" t="str">
        <f t="shared" si="460"/>
        <v/>
      </c>
      <c r="DD145" s="245" t="str">
        <f t="shared" si="460"/>
        <v/>
      </c>
      <c r="DE145" s="245" t="str">
        <f t="shared" si="460"/>
        <v/>
      </c>
      <c r="DF145" s="245" t="str">
        <f t="shared" si="460"/>
        <v/>
      </c>
      <c r="DG145" s="245" t="str">
        <f t="shared" si="460"/>
        <v/>
      </c>
      <c r="DH145" s="245" t="str">
        <f t="shared" si="460"/>
        <v/>
      </c>
      <c r="DI145" s="245" t="str">
        <f t="shared" si="460"/>
        <v/>
      </c>
      <c r="DJ145" s="245" t="str">
        <f t="shared" si="460"/>
        <v/>
      </c>
      <c r="DK145" s="245" t="str">
        <f t="shared" si="460"/>
        <v/>
      </c>
      <c r="DL145" s="245" t="str">
        <f t="shared" si="460"/>
        <v/>
      </c>
      <c r="DM145" s="245" t="str">
        <f t="shared" si="461"/>
        <v/>
      </c>
      <c r="DN145" s="245" t="str">
        <f t="shared" si="461"/>
        <v/>
      </c>
      <c r="DO145" s="245" t="str">
        <f t="shared" si="461"/>
        <v/>
      </c>
      <c r="DP145" s="245" t="str">
        <f t="shared" si="461"/>
        <v/>
      </c>
      <c r="DQ145" s="245" t="str">
        <f t="shared" si="461"/>
        <v/>
      </c>
      <c r="DR145" s="245" t="str">
        <f t="shared" si="461"/>
        <v/>
      </c>
      <c r="DS145" s="245" t="str">
        <f t="shared" si="461"/>
        <v/>
      </c>
      <c r="DT145" s="245" t="str">
        <f t="shared" si="461"/>
        <v/>
      </c>
      <c r="DU145" s="245" t="str">
        <f t="shared" si="461"/>
        <v/>
      </c>
      <c r="DV145" s="245" t="str">
        <f t="shared" si="461"/>
        <v/>
      </c>
      <c r="DW145" s="204"/>
      <c r="DX145" s="204"/>
      <c r="DY145" s="131"/>
      <c r="DZ145" s="228">
        <f t="shared" si="437"/>
        <v>27</v>
      </c>
      <c r="EA145" s="231" t="str">
        <f t="shared" si="415"/>
        <v>Buck Fulgor</v>
      </c>
      <c r="EB145" s="232">
        <f t="shared" si="451"/>
        <v>2644.4444444444443</v>
      </c>
      <c r="EC145" s="232">
        <f t="shared" si="451"/>
        <v>3077.7777777777778</v>
      </c>
      <c r="ED145" s="232">
        <f t="shared" si="451"/>
        <v>3213.3333333333335</v>
      </c>
      <c r="EE145" s="232">
        <f t="shared" si="451"/>
        <v>0</v>
      </c>
      <c r="EF145" s="232">
        <f t="shared" si="417"/>
        <v>3</v>
      </c>
      <c r="EG145" s="232">
        <f t="shared" si="418"/>
        <v>8935.5555555555566</v>
      </c>
      <c r="EH145" s="228"/>
      <c r="EI145" s="230"/>
      <c r="EJ145" s="230"/>
      <c r="EK145" s="230"/>
      <c r="EL145" s="228">
        <f t="shared" si="438"/>
        <v>27</v>
      </c>
      <c r="EM145" s="231" t="str">
        <f t="shared" si="419"/>
        <v>Buck Fulgor</v>
      </c>
      <c r="EN145" s="232">
        <f>IFERROR(INDEX(RTO3CF,$EL145,'ANVA-MDS'!EB$7),0)</f>
        <v>0</v>
      </c>
      <c r="EO145" s="232">
        <f>IFERROR(INDEX(RTO3CF,$EL145,'ANVA-MDS'!EC$7),0)</f>
        <v>0</v>
      </c>
      <c r="EP145" s="232">
        <f>IFERROR(INDEX(RTO3CF,$EL145,'ANVA-MDS'!ED$7),0)</f>
        <v>0</v>
      </c>
      <c r="EQ145" s="232">
        <f>IFERROR(INDEX(RTO3CF,$EL145,'ANVA-MDS'!EE$7),0)</f>
        <v>0</v>
      </c>
      <c r="ER145" s="232">
        <f t="shared" si="420"/>
        <v>0</v>
      </c>
      <c r="ES145" s="232">
        <f t="shared" si="421"/>
        <v>0</v>
      </c>
      <c r="ET145" s="228"/>
      <c r="EU145" s="230"/>
      <c r="EV145" s="230"/>
      <c r="EW145" s="230"/>
      <c r="EX145" s="232">
        <f t="shared" si="422"/>
        <v>8935.5555555555566</v>
      </c>
      <c r="EY145" s="230"/>
      <c r="EZ145" s="230"/>
    </row>
    <row r="146" spans="7:156" ht="12.75" customHeight="1" x14ac:dyDescent="0.25">
      <c r="I146" s="106"/>
      <c r="J146" s="100">
        <v>27</v>
      </c>
      <c r="K146" s="246" t="str">
        <f t="shared" si="423"/>
        <v>Buck Bravio</v>
      </c>
      <c r="L146" s="247">
        <f t="shared" si="424"/>
        <v>2538</v>
      </c>
      <c r="M146" s="269" t="str">
        <f t="shared" si="452"/>
        <v>s</v>
      </c>
      <c r="N146" s="269" t="str">
        <f t="shared" si="452"/>
        <v>s</v>
      </c>
      <c r="O146" s="269" t="str">
        <f t="shared" si="452"/>
        <v>s</v>
      </c>
      <c r="P146" s="269" t="str">
        <f t="shared" si="452"/>
        <v>s</v>
      </c>
      <c r="Q146" s="269" t="str">
        <f t="shared" si="452"/>
        <v>s</v>
      </c>
      <c r="R146" s="269" t="str">
        <f t="shared" si="452"/>
        <v>s</v>
      </c>
      <c r="S146" s="269" t="str">
        <f t="shared" si="452"/>
        <v>s</v>
      </c>
      <c r="T146" s="269" t="str">
        <f t="shared" si="452"/>
        <v>s</v>
      </c>
      <c r="U146" s="269" t="str">
        <f t="shared" si="452"/>
        <v>s</v>
      </c>
      <c r="V146" s="269" t="str">
        <f t="shared" si="452"/>
        <v>s</v>
      </c>
      <c r="W146" s="269" t="str">
        <f t="shared" si="453"/>
        <v>s</v>
      </c>
      <c r="X146" s="269" t="str">
        <f t="shared" si="453"/>
        <v>s</v>
      </c>
      <c r="Y146" s="269" t="str">
        <f t="shared" si="453"/>
        <v>s</v>
      </c>
      <c r="Z146" s="269" t="str">
        <f t="shared" si="453"/>
        <v>s</v>
      </c>
      <c r="AA146" s="269" t="str">
        <f t="shared" si="453"/>
        <v>s</v>
      </c>
      <c r="AB146" s="269" t="str">
        <f t="shared" si="453"/>
        <v>ns</v>
      </c>
      <c r="AC146" s="269" t="str">
        <f t="shared" si="453"/>
        <v>ns</v>
      </c>
      <c r="AD146" s="269" t="str">
        <f t="shared" si="453"/>
        <v>ns</v>
      </c>
      <c r="AE146" s="269" t="str">
        <f t="shared" si="453"/>
        <v>ns</v>
      </c>
      <c r="AF146" s="269" t="str">
        <f t="shared" si="453"/>
        <v>ns</v>
      </c>
      <c r="AG146" s="269" t="str">
        <f t="shared" si="454"/>
        <v>ns</v>
      </c>
      <c r="AH146" s="269" t="str">
        <f t="shared" si="454"/>
        <v>ns</v>
      </c>
      <c r="AI146" s="269" t="str">
        <f t="shared" si="454"/>
        <v>ns</v>
      </c>
      <c r="AJ146" s="269" t="str">
        <f t="shared" si="454"/>
        <v>ns</v>
      </c>
      <c r="AK146" s="269" t="str">
        <f t="shared" si="454"/>
        <v>ns</v>
      </c>
      <c r="AL146" s="269" t="str">
        <f t="shared" si="454"/>
        <v>ns</v>
      </c>
      <c r="AM146" s="269" t="str">
        <f t="shared" si="454"/>
        <v>ns</v>
      </c>
      <c r="AN146" s="269" t="str">
        <f t="shared" si="454"/>
        <v/>
      </c>
      <c r="AO146" s="269" t="str">
        <f t="shared" si="454"/>
        <v/>
      </c>
      <c r="AP146" s="269" t="str">
        <f t="shared" si="454"/>
        <v/>
      </c>
      <c r="AQ146" s="269" t="str">
        <f t="shared" si="455"/>
        <v/>
      </c>
      <c r="AR146" s="269" t="str">
        <f t="shared" si="455"/>
        <v/>
      </c>
      <c r="AS146" s="269" t="str">
        <f t="shared" si="455"/>
        <v/>
      </c>
      <c r="AT146" s="269" t="str">
        <f t="shared" si="455"/>
        <v/>
      </c>
      <c r="AU146" s="269" t="str">
        <f t="shared" si="455"/>
        <v/>
      </c>
      <c r="AV146" s="269" t="str">
        <f t="shared" si="455"/>
        <v/>
      </c>
      <c r="AW146" s="269" t="str">
        <f t="shared" si="455"/>
        <v/>
      </c>
      <c r="AX146" s="269" t="str">
        <f t="shared" si="455"/>
        <v/>
      </c>
      <c r="AY146" s="269" t="str">
        <f t="shared" si="455"/>
        <v/>
      </c>
      <c r="AZ146" s="269" t="str">
        <f t="shared" si="455"/>
        <v/>
      </c>
      <c r="BA146" s="269" t="str">
        <f t="shared" si="456"/>
        <v/>
      </c>
      <c r="BB146" s="269" t="str">
        <f t="shared" si="456"/>
        <v/>
      </c>
      <c r="BC146" s="269" t="str">
        <f t="shared" si="456"/>
        <v/>
      </c>
      <c r="BD146" s="269" t="str">
        <f t="shared" si="456"/>
        <v/>
      </c>
      <c r="BE146" s="269" t="str">
        <f t="shared" si="456"/>
        <v/>
      </c>
      <c r="BF146" s="269" t="str">
        <f t="shared" si="456"/>
        <v/>
      </c>
      <c r="BG146" s="269" t="str">
        <f t="shared" si="456"/>
        <v/>
      </c>
      <c r="BH146" s="269" t="str">
        <f t="shared" si="456"/>
        <v/>
      </c>
      <c r="BI146" s="269" t="str">
        <f t="shared" si="456"/>
        <v/>
      </c>
      <c r="BJ146" s="269" t="str">
        <f t="shared" si="456"/>
        <v/>
      </c>
      <c r="BS146" s="67"/>
      <c r="BT146" s="67"/>
      <c r="BU146" s="106"/>
      <c r="BV146" s="100">
        <v>27</v>
      </c>
      <c r="BW146" s="246">
        <f t="shared" si="430"/>
        <v>0</v>
      </c>
      <c r="BX146" s="247">
        <f t="shared" si="431"/>
        <v>2.4000000000000003E-4</v>
      </c>
      <c r="BY146" s="245" t="str">
        <f t="shared" si="457"/>
        <v>ns</v>
      </c>
      <c r="BZ146" s="245" t="str">
        <f t="shared" si="457"/>
        <v>ns</v>
      </c>
      <c r="CA146" s="245" t="str">
        <f t="shared" si="457"/>
        <v>ns</v>
      </c>
      <c r="CB146" s="245" t="str">
        <f t="shared" si="457"/>
        <v>ns</v>
      </c>
      <c r="CC146" s="245" t="str">
        <f t="shared" si="457"/>
        <v>ns</v>
      </c>
      <c r="CD146" s="245" t="str">
        <f t="shared" si="457"/>
        <v>ns</v>
      </c>
      <c r="CE146" s="245" t="str">
        <f t="shared" si="457"/>
        <v>ns</v>
      </c>
      <c r="CF146" s="245" t="str">
        <f t="shared" si="457"/>
        <v>ns</v>
      </c>
      <c r="CG146" s="245" t="str">
        <f t="shared" si="457"/>
        <v>ns</v>
      </c>
      <c r="CH146" s="245" t="str">
        <f t="shared" si="457"/>
        <v>ns</v>
      </c>
      <c r="CI146" s="245" t="str">
        <f t="shared" si="458"/>
        <v>ns</v>
      </c>
      <c r="CJ146" s="245" t="str">
        <f t="shared" si="458"/>
        <v>ns</v>
      </c>
      <c r="CK146" s="245" t="str">
        <f t="shared" si="458"/>
        <v>ns</v>
      </c>
      <c r="CL146" s="245" t="str">
        <f t="shared" si="458"/>
        <v>ns</v>
      </c>
      <c r="CM146" s="245" t="str">
        <f t="shared" si="458"/>
        <v>ns</v>
      </c>
      <c r="CN146" s="245" t="str">
        <f t="shared" si="458"/>
        <v>ns</v>
      </c>
      <c r="CO146" s="245" t="str">
        <f t="shared" si="458"/>
        <v>ns</v>
      </c>
      <c r="CP146" s="245" t="str">
        <f t="shared" si="458"/>
        <v>ns</v>
      </c>
      <c r="CQ146" s="245" t="str">
        <f t="shared" si="458"/>
        <v>ns</v>
      </c>
      <c r="CR146" s="245" t="str">
        <f t="shared" si="458"/>
        <v>ns</v>
      </c>
      <c r="CS146" s="245" t="str">
        <f t="shared" si="459"/>
        <v>ns</v>
      </c>
      <c r="CT146" s="245" t="str">
        <f t="shared" si="459"/>
        <v>ns</v>
      </c>
      <c r="CU146" s="245" t="str">
        <f t="shared" si="459"/>
        <v>ns</v>
      </c>
      <c r="CV146" s="245" t="str">
        <f t="shared" si="459"/>
        <v>ns</v>
      </c>
      <c r="CW146" s="245" t="str">
        <f t="shared" si="459"/>
        <v>ns</v>
      </c>
      <c r="CX146" s="245" t="str">
        <f t="shared" si="459"/>
        <v>ns</v>
      </c>
      <c r="CY146" s="245" t="str">
        <f t="shared" si="459"/>
        <v>ns</v>
      </c>
      <c r="CZ146" s="245" t="str">
        <f t="shared" si="459"/>
        <v/>
      </c>
      <c r="DA146" s="245" t="str">
        <f t="shared" si="459"/>
        <v/>
      </c>
      <c r="DB146" s="245" t="str">
        <f t="shared" si="459"/>
        <v/>
      </c>
      <c r="DC146" s="245" t="str">
        <f t="shared" si="460"/>
        <v/>
      </c>
      <c r="DD146" s="245" t="str">
        <f t="shared" si="460"/>
        <v/>
      </c>
      <c r="DE146" s="245" t="str">
        <f t="shared" si="460"/>
        <v/>
      </c>
      <c r="DF146" s="245" t="str">
        <f t="shared" si="460"/>
        <v/>
      </c>
      <c r="DG146" s="245" t="str">
        <f t="shared" si="460"/>
        <v/>
      </c>
      <c r="DH146" s="245" t="str">
        <f t="shared" si="460"/>
        <v/>
      </c>
      <c r="DI146" s="245" t="str">
        <f t="shared" si="460"/>
        <v/>
      </c>
      <c r="DJ146" s="245" t="str">
        <f t="shared" si="460"/>
        <v/>
      </c>
      <c r="DK146" s="245" t="str">
        <f t="shared" si="460"/>
        <v/>
      </c>
      <c r="DL146" s="245" t="str">
        <f t="shared" si="460"/>
        <v/>
      </c>
      <c r="DM146" s="245" t="str">
        <f t="shared" si="461"/>
        <v/>
      </c>
      <c r="DN146" s="245" t="str">
        <f t="shared" si="461"/>
        <v/>
      </c>
      <c r="DO146" s="245" t="str">
        <f t="shared" si="461"/>
        <v/>
      </c>
      <c r="DP146" s="245" t="str">
        <f t="shared" si="461"/>
        <v/>
      </c>
      <c r="DQ146" s="245" t="str">
        <f t="shared" si="461"/>
        <v/>
      </c>
      <c r="DR146" s="245" t="str">
        <f t="shared" si="461"/>
        <v/>
      </c>
      <c r="DS146" s="245" t="str">
        <f t="shared" si="461"/>
        <v/>
      </c>
      <c r="DT146" s="245" t="str">
        <f t="shared" si="461"/>
        <v/>
      </c>
      <c r="DU146" s="245" t="str">
        <f t="shared" si="461"/>
        <v/>
      </c>
      <c r="DV146" s="245" t="str">
        <f t="shared" si="461"/>
        <v/>
      </c>
      <c r="DW146" s="204"/>
      <c r="DX146" s="204"/>
      <c r="DY146" s="106"/>
      <c r="DZ146" s="228">
        <f t="shared" si="437"/>
        <v>28</v>
      </c>
      <c r="EA146" s="231" t="str">
        <f t="shared" si="415"/>
        <v>Guayabo</v>
      </c>
      <c r="EB146" s="232">
        <f t="shared" si="451"/>
        <v>2023</v>
      </c>
      <c r="EC146" s="232">
        <f t="shared" si="451"/>
        <v>1960</v>
      </c>
      <c r="ED146" s="232">
        <f t="shared" si="451"/>
        <v>1777.7777777777778</v>
      </c>
      <c r="EE146" s="232">
        <f t="shared" si="451"/>
        <v>0</v>
      </c>
      <c r="EF146" s="232">
        <f t="shared" si="417"/>
        <v>3</v>
      </c>
      <c r="EG146" s="232">
        <f t="shared" si="418"/>
        <v>5760.7777777777774</v>
      </c>
      <c r="EH146" s="228"/>
      <c r="EI146" s="228"/>
      <c r="EJ146" s="228"/>
      <c r="EK146" s="230"/>
      <c r="EL146" s="228">
        <f t="shared" si="438"/>
        <v>28</v>
      </c>
      <c r="EM146" s="231" t="str">
        <f t="shared" si="419"/>
        <v>Guayabo</v>
      </c>
      <c r="EN146" s="232">
        <f>IFERROR(INDEX(RTO3CF,$EL146,'ANVA-MDS'!EB$7),0)</f>
        <v>0</v>
      </c>
      <c r="EO146" s="232">
        <f>IFERROR(INDEX(RTO3CF,$EL146,'ANVA-MDS'!EC$7),0)</f>
        <v>0</v>
      </c>
      <c r="EP146" s="232">
        <f>IFERROR(INDEX(RTO3CF,$EL146,'ANVA-MDS'!ED$7),0)</f>
        <v>0</v>
      </c>
      <c r="EQ146" s="232">
        <f>IFERROR(INDEX(RTO3CF,$EL146,'ANVA-MDS'!EE$7),0)</f>
        <v>0</v>
      </c>
      <c r="ER146" s="232">
        <f t="shared" si="420"/>
        <v>0</v>
      </c>
      <c r="ES146" s="232">
        <f t="shared" si="421"/>
        <v>0</v>
      </c>
      <c r="ET146" s="228"/>
      <c r="EU146" s="228"/>
      <c r="EV146" s="228"/>
      <c r="EW146" s="230"/>
      <c r="EX146" s="232">
        <f t="shared" si="422"/>
        <v>5760.7777777777774</v>
      </c>
      <c r="EY146" s="230"/>
      <c r="EZ146" s="230"/>
    </row>
    <row r="147" spans="7:156" ht="12.75" customHeight="1" x14ac:dyDescent="0.25">
      <c r="I147" s="106"/>
      <c r="J147" s="100">
        <v>28</v>
      </c>
      <c r="K147" s="246" t="str">
        <f t="shared" si="423"/>
        <v>Klein Potro</v>
      </c>
      <c r="L147" s="247">
        <f t="shared" si="424"/>
        <v>2452</v>
      </c>
      <c r="M147" s="269" t="str">
        <f t="shared" si="452"/>
        <v>s</v>
      </c>
      <c r="N147" s="269" t="str">
        <f t="shared" si="452"/>
        <v>s</v>
      </c>
      <c r="O147" s="269" t="str">
        <f t="shared" si="452"/>
        <v>s</v>
      </c>
      <c r="P147" s="269" t="str">
        <f t="shared" si="452"/>
        <v>s</v>
      </c>
      <c r="Q147" s="269" t="str">
        <f t="shared" si="452"/>
        <v>s</v>
      </c>
      <c r="R147" s="269" t="str">
        <f t="shared" si="452"/>
        <v>s</v>
      </c>
      <c r="S147" s="269" t="str">
        <f t="shared" si="452"/>
        <v>s</v>
      </c>
      <c r="T147" s="269" t="str">
        <f t="shared" si="452"/>
        <v>s</v>
      </c>
      <c r="U147" s="269" t="str">
        <f t="shared" si="452"/>
        <v>s</v>
      </c>
      <c r="V147" s="269" t="str">
        <f t="shared" si="452"/>
        <v>s</v>
      </c>
      <c r="W147" s="269" t="str">
        <f t="shared" si="453"/>
        <v>s</v>
      </c>
      <c r="X147" s="269" t="str">
        <f t="shared" si="453"/>
        <v>s</v>
      </c>
      <c r="Y147" s="269" t="str">
        <f t="shared" si="453"/>
        <v>s</v>
      </c>
      <c r="Z147" s="269" t="str">
        <f t="shared" si="453"/>
        <v>s</v>
      </c>
      <c r="AA147" s="269" t="str">
        <f t="shared" si="453"/>
        <v>s</v>
      </c>
      <c r="AB147" s="269" t="str">
        <f t="shared" si="453"/>
        <v>s</v>
      </c>
      <c r="AC147" s="269" t="str">
        <f t="shared" si="453"/>
        <v>ns</v>
      </c>
      <c r="AD147" s="269" t="str">
        <f t="shared" si="453"/>
        <v>ns</v>
      </c>
      <c r="AE147" s="269" t="str">
        <f t="shared" si="453"/>
        <v>ns</v>
      </c>
      <c r="AF147" s="269" t="str">
        <f t="shared" si="453"/>
        <v>ns</v>
      </c>
      <c r="AG147" s="269" t="str">
        <f t="shared" si="454"/>
        <v>ns</v>
      </c>
      <c r="AH147" s="269" t="str">
        <f t="shared" si="454"/>
        <v>ns</v>
      </c>
      <c r="AI147" s="269" t="str">
        <f t="shared" si="454"/>
        <v>ns</v>
      </c>
      <c r="AJ147" s="269" t="str">
        <f t="shared" si="454"/>
        <v>ns</v>
      </c>
      <c r="AK147" s="269" t="str">
        <f t="shared" si="454"/>
        <v>ns</v>
      </c>
      <c r="AL147" s="269" t="str">
        <f t="shared" si="454"/>
        <v>ns</v>
      </c>
      <c r="AM147" s="269" t="str">
        <f t="shared" si="454"/>
        <v>ns</v>
      </c>
      <c r="AN147" s="269" t="str">
        <f t="shared" si="454"/>
        <v>ns</v>
      </c>
      <c r="AO147" s="269" t="str">
        <f t="shared" si="454"/>
        <v/>
      </c>
      <c r="AP147" s="269" t="str">
        <f t="shared" si="454"/>
        <v/>
      </c>
      <c r="AQ147" s="269" t="str">
        <f t="shared" si="455"/>
        <v/>
      </c>
      <c r="AR147" s="269" t="str">
        <f t="shared" si="455"/>
        <v/>
      </c>
      <c r="AS147" s="269" t="str">
        <f t="shared" si="455"/>
        <v/>
      </c>
      <c r="AT147" s="269" t="str">
        <f t="shared" si="455"/>
        <v/>
      </c>
      <c r="AU147" s="269" t="str">
        <f t="shared" si="455"/>
        <v/>
      </c>
      <c r="AV147" s="269" t="str">
        <f t="shared" si="455"/>
        <v/>
      </c>
      <c r="AW147" s="269" t="str">
        <f t="shared" si="455"/>
        <v/>
      </c>
      <c r="AX147" s="269" t="str">
        <f t="shared" si="455"/>
        <v/>
      </c>
      <c r="AY147" s="269" t="str">
        <f t="shared" si="455"/>
        <v/>
      </c>
      <c r="AZ147" s="269" t="str">
        <f t="shared" si="455"/>
        <v/>
      </c>
      <c r="BA147" s="269" t="str">
        <f t="shared" si="456"/>
        <v/>
      </c>
      <c r="BB147" s="269" t="str">
        <f t="shared" si="456"/>
        <v/>
      </c>
      <c r="BC147" s="269" t="str">
        <f t="shared" si="456"/>
        <v/>
      </c>
      <c r="BD147" s="269" t="str">
        <f t="shared" si="456"/>
        <v/>
      </c>
      <c r="BE147" s="269" t="str">
        <f t="shared" si="456"/>
        <v/>
      </c>
      <c r="BF147" s="269" t="str">
        <f t="shared" si="456"/>
        <v/>
      </c>
      <c r="BG147" s="269" t="str">
        <f t="shared" si="456"/>
        <v/>
      </c>
      <c r="BH147" s="269" t="str">
        <f t="shared" si="456"/>
        <v/>
      </c>
      <c r="BI147" s="269" t="str">
        <f t="shared" si="456"/>
        <v/>
      </c>
      <c r="BJ147" s="269" t="str">
        <f t="shared" si="456"/>
        <v/>
      </c>
      <c r="BS147" s="67"/>
      <c r="BT147" s="67"/>
      <c r="BU147" s="106"/>
      <c r="BV147" s="100">
        <v>28</v>
      </c>
      <c r="BW147" s="246">
        <f t="shared" si="430"/>
        <v>0</v>
      </c>
      <c r="BX147" s="247">
        <f t="shared" si="431"/>
        <v>2.3000000000000001E-4</v>
      </c>
      <c r="BY147" s="245" t="str">
        <f t="shared" si="457"/>
        <v>ns</v>
      </c>
      <c r="BZ147" s="245" t="str">
        <f t="shared" si="457"/>
        <v>ns</v>
      </c>
      <c r="CA147" s="245" t="str">
        <f t="shared" si="457"/>
        <v>ns</v>
      </c>
      <c r="CB147" s="245" t="str">
        <f t="shared" si="457"/>
        <v>ns</v>
      </c>
      <c r="CC147" s="245" t="str">
        <f t="shared" si="457"/>
        <v>ns</v>
      </c>
      <c r="CD147" s="245" t="str">
        <f t="shared" si="457"/>
        <v>ns</v>
      </c>
      <c r="CE147" s="245" t="str">
        <f t="shared" si="457"/>
        <v>ns</v>
      </c>
      <c r="CF147" s="245" t="str">
        <f t="shared" si="457"/>
        <v>ns</v>
      </c>
      <c r="CG147" s="245" t="str">
        <f t="shared" si="457"/>
        <v>ns</v>
      </c>
      <c r="CH147" s="245" t="str">
        <f t="shared" si="457"/>
        <v>ns</v>
      </c>
      <c r="CI147" s="245" t="str">
        <f t="shared" si="458"/>
        <v>ns</v>
      </c>
      <c r="CJ147" s="245" t="str">
        <f t="shared" si="458"/>
        <v>ns</v>
      </c>
      <c r="CK147" s="245" t="str">
        <f t="shared" si="458"/>
        <v>ns</v>
      </c>
      <c r="CL147" s="245" t="str">
        <f t="shared" si="458"/>
        <v>ns</v>
      </c>
      <c r="CM147" s="245" t="str">
        <f t="shared" si="458"/>
        <v>ns</v>
      </c>
      <c r="CN147" s="245" t="str">
        <f t="shared" si="458"/>
        <v>ns</v>
      </c>
      <c r="CO147" s="245" t="str">
        <f t="shared" si="458"/>
        <v>ns</v>
      </c>
      <c r="CP147" s="245" t="str">
        <f t="shared" si="458"/>
        <v>ns</v>
      </c>
      <c r="CQ147" s="245" t="str">
        <f t="shared" si="458"/>
        <v>ns</v>
      </c>
      <c r="CR147" s="245" t="str">
        <f t="shared" si="458"/>
        <v>ns</v>
      </c>
      <c r="CS147" s="245" t="str">
        <f t="shared" si="459"/>
        <v>ns</v>
      </c>
      <c r="CT147" s="245" t="str">
        <f t="shared" si="459"/>
        <v>ns</v>
      </c>
      <c r="CU147" s="245" t="str">
        <f t="shared" si="459"/>
        <v>ns</v>
      </c>
      <c r="CV147" s="245" t="str">
        <f t="shared" si="459"/>
        <v>ns</v>
      </c>
      <c r="CW147" s="245" t="str">
        <f t="shared" si="459"/>
        <v>ns</v>
      </c>
      <c r="CX147" s="245" t="str">
        <f t="shared" si="459"/>
        <v>ns</v>
      </c>
      <c r="CY147" s="245" t="str">
        <f t="shared" si="459"/>
        <v>ns</v>
      </c>
      <c r="CZ147" s="245" t="str">
        <f t="shared" si="459"/>
        <v>ns</v>
      </c>
      <c r="DA147" s="245" t="str">
        <f t="shared" si="459"/>
        <v/>
      </c>
      <c r="DB147" s="245" t="str">
        <f t="shared" si="459"/>
        <v/>
      </c>
      <c r="DC147" s="245" t="str">
        <f t="shared" si="460"/>
        <v/>
      </c>
      <c r="DD147" s="245" t="str">
        <f t="shared" si="460"/>
        <v/>
      </c>
      <c r="DE147" s="245" t="str">
        <f t="shared" si="460"/>
        <v/>
      </c>
      <c r="DF147" s="245" t="str">
        <f t="shared" si="460"/>
        <v/>
      </c>
      <c r="DG147" s="245" t="str">
        <f t="shared" si="460"/>
        <v/>
      </c>
      <c r="DH147" s="245" t="str">
        <f t="shared" si="460"/>
        <v/>
      </c>
      <c r="DI147" s="245" t="str">
        <f t="shared" si="460"/>
        <v/>
      </c>
      <c r="DJ147" s="245" t="str">
        <f t="shared" si="460"/>
        <v/>
      </c>
      <c r="DK147" s="245" t="str">
        <f t="shared" si="460"/>
        <v/>
      </c>
      <c r="DL147" s="245" t="str">
        <f t="shared" si="460"/>
        <v/>
      </c>
      <c r="DM147" s="245" t="str">
        <f t="shared" si="461"/>
        <v/>
      </c>
      <c r="DN147" s="245" t="str">
        <f t="shared" si="461"/>
        <v/>
      </c>
      <c r="DO147" s="245" t="str">
        <f t="shared" si="461"/>
        <v/>
      </c>
      <c r="DP147" s="245" t="str">
        <f t="shared" si="461"/>
        <v/>
      </c>
      <c r="DQ147" s="245" t="str">
        <f t="shared" si="461"/>
        <v/>
      </c>
      <c r="DR147" s="245" t="str">
        <f t="shared" si="461"/>
        <v/>
      </c>
      <c r="DS147" s="245" t="str">
        <f t="shared" si="461"/>
        <v/>
      </c>
      <c r="DT147" s="245" t="str">
        <f t="shared" si="461"/>
        <v/>
      </c>
      <c r="DU147" s="245" t="str">
        <f t="shared" si="461"/>
        <v/>
      </c>
      <c r="DV147" s="245" t="str">
        <f t="shared" si="461"/>
        <v/>
      </c>
      <c r="DW147" s="204"/>
      <c r="DX147" s="204"/>
      <c r="DY147" s="106"/>
      <c r="DZ147" s="228">
        <f t="shared" si="437"/>
        <v>29</v>
      </c>
      <c r="EA147" s="231" t="str">
        <f t="shared" si="415"/>
        <v>ACA 917</v>
      </c>
      <c r="EB147" s="232">
        <f t="shared" si="451"/>
        <v>4006.6666666666665</v>
      </c>
      <c r="EC147" s="232">
        <f t="shared" si="451"/>
        <v>3740</v>
      </c>
      <c r="ED147" s="232">
        <f t="shared" si="451"/>
        <v>3560</v>
      </c>
      <c r="EE147" s="232">
        <f t="shared" si="451"/>
        <v>0</v>
      </c>
      <c r="EF147" s="232">
        <f t="shared" si="417"/>
        <v>3</v>
      </c>
      <c r="EG147" s="232">
        <f t="shared" si="418"/>
        <v>11306.666666666666</v>
      </c>
      <c r="EH147" s="228"/>
      <c r="EI147" s="228"/>
      <c r="EJ147" s="228"/>
      <c r="EK147" s="230"/>
      <c r="EL147" s="228">
        <f t="shared" si="438"/>
        <v>29</v>
      </c>
      <c r="EM147" s="231" t="str">
        <f t="shared" si="419"/>
        <v>ACA 917</v>
      </c>
      <c r="EN147" s="232">
        <f>IFERROR(INDEX(RTO3CF,$EL147,'ANVA-MDS'!EB$7),0)</f>
        <v>0</v>
      </c>
      <c r="EO147" s="232">
        <f>IFERROR(INDEX(RTO3CF,$EL147,'ANVA-MDS'!EC$7),0)</f>
        <v>0</v>
      </c>
      <c r="EP147" s="232">
        <f>IFERROR(INDEX(RTO3CF,$EL147,'ANVA-MDS'!ED$7),0)</f>
        <v>0</v>
      </c>
      <c r="EQ147" s="232">
        <f>IFERROR(INDEX(RTO3CF,$EL147,'ANVA-MDS'!EE$7),0)</f>
        <v>0</v>
      </c>
      <c r="ER147" s="232">
        <f t="shared" si="420"/>
        <v>0</v>
      </c>
      <c r="ES147" s="232">
        <f t="shared" si="421"/>
        <v>0</v>
      </c>
      <c r="ET147" s="228"/>
      <c r="EU147" s="228"/>
      <c r="EV147" s="228"/>
      <c r="EW147" s="230"/>
      <c r="EX147" s="232">
        <f t="shared" si="422"/>
        <v>11306.666666666666</v>
      </c>
      <c r="EY147" s="230"/>
      <c r="EZ147" s="230"/>
    </row>
    <row r="148" spans="7:156" ht="12.75" customHeight="1" x14ac:dyDescent="0.25">
      <c r="I148" s="106"/>
      <c r="J148" s="100">
        <v>29</v>
      </c>
      <c r="K148" s="246" t="str">
        <f t="shared" si="423"/>
        <v>LG Zaino</v>
      </c>
      <c r="L148" s="247">
        <f t="shared" si="424"/>
        <v>2373</v>
      </c>
      <c r="M148" s="269" t="str">
        <f t="shared" si="452"/>
        <v>s</v>
      </c>
      <c r="N148" s="269" t="str">
        <f t="shared" si="452"/>
        <v>s</v>
      </c>
      <c r="O148" s="269" t="str">
        <f t="shared" si="452"/>
        <v>s</v>
      </c>
      <c r="P148" s="269" t="str">
        <f t="shared" si="452"/>
        <v>s</v>
      </c>
      <c r="Q148" s="269" t="str">
        <f t="shared" si="452"/>
        <v>s</v>
      </c>
      <c r="R148" s="269" t="str">
        <f t="shared" si="452"/>
        <v>s</v>
      </c>
      <c r="S148" s="269" t="str">
        <f t="shared" si="452"/>
        <v>s</v>
      </c>
      <c r="T148" s="269" t="str">
        <f t="shared" si="452"/>
        <v>s</v>
      </c>
      <c r="U148" s="269" t="str">
        <f t="shared" si="452"/>
        <v>s</v>
      </c>
      <c r="V148" s="269" t="str">
        <f t="shared" si="452"/>
        <v>s</v>
      </c>
      <c r="W148" s="269" t="str">
        <f t="shared" si="453"/>
        <v>s</v>
      </c>
      <c r="X148" s="269" t="str">
        <f t="shared" si="453"/>
        <v>s</v>
      </c>
      <c r="Y148" s="269" t="str">
        <f t="shared" si="453"/>
        <v>s</v>
      </c>
      <c r="Z148" s="269" t="str">
        <f t="shared" si="453"/>
        <v>s</v>
      </c>
      <c r="AA148" s="269" t="str">
        <f t="shared" si="453"/>
        <v>s</v>
      </c>
      <c r="AB148" s="269" t="str">
        <f t="shared" si="453"/>
        <v>s</v>
      </c>
      <c r="AC148" s="269" t="str">
        <f t="shared" si="453"/>
        <v>s</v>
      </c>
      <c r="AD148" s="269" t="str">
        <f t="shared" si="453"/>
        <v>s</v>
      </c>
      <c r="AE148" s="269" t="str">
        <f t="shared" si="453"/>
        <v>ns</v>
      </c>
      <c r="AF148" s="269" t="str">
        <f t="shared" si="453"/>
        <v>ns</v>
      </c>
      <c r="AG148" s="269" t="str">
        <f t="shared" si="454"/>
        <v>ns</v>
      </c>
      <c r="AH148" s="269" t="str">
        <f t="shared" si="454"/>
        <v>ns</v>
      </c>
      <c r="AI148" s="269" t="str">
        <f t="shared" si="454"/>
        <v>ns</v>
      </c>
      <c r="AJ148" s="269" t="str">
        <f t="shared" si="454"/>
        <v>ns</v>
      </c>
      <c r="AK148" s="269" t="str">
        <f t="shared" si="454"/>
        <v>ns</v>
      </c>
      <c r="AL148" s="269" t="str">
        <f t="shared" si="454"/>
        <v>ns</v>
      </c>
      <c r="AM148" s="269" t="str">
        <f t="shared" si="454"/>
        <v>ns</v>
      </c>
      <c r="AN148" s="269" t="str">
        <f t="shared" si="454"/>
        <v>ns</v>
      </c>
      <c r="AO148" s="269" t="str">
        <f t="shared" si="454"/>
        <v>ns</v>
      </c>
      <c r="AP148" s="269" t="str">
        <f t="shared" si="454"/>
        <v/>
      </c>
      <c r="AQ148" s="269" t="str">
        <f t="shared" si="455"/>
        <v/>
      </c>
      <c r="AR148" s="269" t="str">
        <f t="shared" si="455"/>
        <v/>
      </c>
      <c r="AS148" s="269" t="str">
        <f t="shared" si="455"/>
        <v/>
      </c>
      <c r="AT148" s="269" t="str">
        <f t="shared" si="455"/>
        <v/>
      </c>
      <c r="AU148" s="269" t="str">
        <f t="shared" si="455"/>
        <v/>
      </c>
      <c r="AV148" s="269" t="str">
        <f t="shared" si="455"/>
        <v/>
      </c>
      <c r="AW148" s="269" t="str">
        <f t="shared" si="455"/>
        <v/>
      </c>
      <c r="AX148" s="269" t="str">
        <f t="shared" si="455"/>
        <v/>
      </c>
      <c r="AY148" s="269" t="str">
        <f t="shared" si="455"/>
        <v/>
      </c>
      <c r="AZ148" s="269" t="str">
        <f t="shared" si="455"/>
        <v/>
      </c>
      <c r="BA148" s="269" t="str">
        <f t="shared" si="456"/>
        <v/>
      </c>
      <c r="BB148" s="269" t="str">
        <f t="shared" si="456"/>
        <v/>
      </c>
      <c r="BC148" s="269" t="str">
        <f t="shared" si="456"/>
        <v/>
      </c>
      <c r="BD148" s="269" t="str">
        <f t="shared" si="456"/>
        <v/>
      </c>
      <c r="BE148" s="269" t="str">
        <f t="shared" si="456"/>
        <v/>
      </c>
      <c r="BF148" s="269" t="str">
        <f t="shared" si="456"/>
        <v/>
      </c>
      <c r="BG148" s="269" t="str">
        <f t="shared" si="456"/>
        <v/>
      </c>
      <c r="BH148" s="269" t="str">
        <f t="shared" si="456"/>
        <v/>
      </c>
      <c r="BI148" s="269" t="str">
        <f t="shared" si="456"/>
        <v/>
      </c>
      <c r="BJ148" s="269" t="str">
        <f t="shared" si="456"/>
        <v/>
      </c>
      <c r="BS148" s="67"/>
      <c r="BT148" s="67"/>
      <c r="BU148" s="106"/>
      <c r="BV148" s="100">
        <v>29</v>
      </c>
      <c r="BW148" s="246">
        <f t="shared" si="430"/>
        <v>0</v>
      </c>
      <c r="BX148" s="247">
        <f t="shared" si="431"/>
        <v>2.2000000000000001E-4</v>
      </c>
      <c r="BY148" s="245" t="str">
        <f t="shared" si="457"/>
        <v>ns</v>
      </c>
      <c r="BZ148" s="245" t="str">
        <f t="shared" si="457"/>
        <v>ns</v>
      </c>
      <c r="CA148" s="245" t="str">
        <f t="shared" si="457"/>
        <v>ns</v>
      </c>
      <c r="CB148" s="245" t="str">
        <f t="shared" si="457"/>
        <v>ns</v>
      </c>
      <c r="CC148" s="245" t="str">
        <f t="shared" si="457"/>
        <v>ns</v>
      </c>
      <c r="CD148" s="245" t="str">
        <f t="shared" si="457"/>
        <v>ns</v>
      </c>
      <c r="CE148" s="245" t="str">
        <f t="shared" si="457"/>
        <v>ns</v>
      </c>
      <c r="CF148" s="245" t="str">
        <f t="shared" si="457"/>
        <v>ns</v>
      </c>
      <c r="CG148" s="245" t="str">
        <f t="shared" si="457"/>
        <v>ns</v>
      </c>
      <c r="CH148" s="245" t="str">
        <f t="shared" si="457"/>
        <v>ns</v>
      </c>
      <c r="CI148" s="245" t="str">
        <f t="shared" si="458"/>
        <v>ns</v>
      </c>
      <c r="CJ148" s="245" t="str">
        <f t="shared" si="458"/>
        <v>ns</v>
      </c>
      <c r="CK148" s="245" t="str">
        <f t="shared" si="458"/>
        <v>ns</v>
      </c>
      <c r="CL148" s="245" t="str">
        <f t="shared" si="458"/>
        <v>ns</v>
      </c>
      <c r="CM148" s="245" t="str">
        <f t="shared" si="458"/>
        <v>ns</v>
      </c>
      <c r="CN148" s="245" t="str">
        <f t="shared" si="458"/>
        <v>ns</v>
      </c>
      <c r="CO148" s="245" t="str">
        <f t="shared" si="458"/>
        <v>ns</v>
      </c>
      <c r="CP148" s="245" t="str">
        <f t="shared" si="458"/>
        <v>ns</v>
      </c>
      <c r="CQ148" s="245" t="str">
        <f t="shared" si="458"/>
        <v>ns</v>
      </c>
      <c r="CR148" s="245" t="str">
        <f t="shared" si="458"/>
        <v>ns</v>
      </c>
      <c r="CS148" s="245" t="str">
        <f t="shared" si="459"/>
        <v>ns</v>
      </c>
      <c r="CT148" s="245" t="str">
        <f t="shared" si="459"/>
        <v>ns</v>
      </c>
      <c r="CU148" s="245" t="str">
        <f t="shared" si="459"/>
        <v>ns</v>
      </c>
      <c r="CV148" s="245" t="str">
        <f t="shared" si="459"/>
        <v>ns</v>
      </c>
      <c r="CW148" s="245" t="str">
        <f t="shared" si="459"/>
        <v>ns</v>
      </c>
      <c r="CX148" s="245" t="str">
        <f t="shared" si="459"/>
        <v>ns</v>
      </c>
      <c r="CY148" s="245" t="str">
        <f t="shared" si="459"/>
        <v>ns</v>
      </c>
      <c r="CZ148" s="245" t="str">
        <f t="shared" si="459"/>
        <v>ns</v>
      </c>
      <c r="DA148" s="245" t="str">
        <f t="shared" si="459"/>
        <v>ns</v>
      </c>
      <c r="DB148" s="245" t="str">
        <f t="shared" si="459"/>
        <v/>
      </c>
      <c r="DC148" s="245" t="str">
        <f t="shared" si="460"/>
        <v/>
      </c>
      <c r="DD148" s="245" t="str">
        <f t="shared" si="460"/>
        <v/>
      </c>
      <c r="DE148" s="245" t="str">
        <f t="shared" si="460"/>
        <v/>
      </c>
      <c r="DF148" s="245" t="str">
        <f t="shared" si="460"/>
        <v/>
      </c>
      <c r="DG148" s="245" t="str">
        <f t="shared" si="460"/>
        <v/>
      </c>
      <c r="DH148" s="245" t="str">
        <f t="shared" si="460"/>
        <v/>
      </c>
      <c r="DI148" s="245" t="str">
        <f t="shared" si="460"/>
        <v/>
      </c>
      <c r="DJ148" s="245" t="str">
        <f t="shared" si="460"/>
        <v/>
      </c>
      <c r="DK148" s="245" t="str">
        <f t="shared" si="460"/>
        <v/>
      </c>
      <c r="DL148" s="245" t="str">
        <f t="shared" si="460"/>
        <v/>
      </c>
      <c r="DM148" s="245" t="str">
        <f t="shared" si="461"/>
        <v/>
      </c>
      <c r="DN148" s="245" t="str">
        <f t="shared" si="461"/>
        <v/>
      </c>
      <c r="DO148" s="245" t="str">
        <f t="shared" si="461"/>
        <v/>
      </c>
      <c r="DP148" s="245" t="str">
        <f t="shared" si="461"/>
        <v/>
      </c>
      <c r="DQ148" s="245" t="str">
        <f t="shared" si="461"/>
        <v/>
      </c>
      <c r="DR148" s="245" t="str">
        <f t="shared" si="461"/>
        <v/>
      </c>
      <c r="DS148" s="245" t="str">
        <f t="shared" si="461"/>
        <v/>
      </c>
      <c r="DT148" s="245" t="str">
        <f t="shared" si="461"/>
        <v/>
      </c>
      <c r="DU148" s="245" t="str">
        <f t="shared" si="461"/>
        <v/>
      </c>
      <c r="DV148" s="245" t="str">
        <f t="shared" si="461"/>
        <v/>
      </c>
      <c r="DW148" s="204"/>
      <c r="DX148" s="204"/>
      <c r="DY148" s="49"/>
      <c r="DZ148" s="228">
        <f t="shared" si="437"/>
        <v>30</v>
      </c>
      <c r="EA148" s="231" t="str">
        <f t="shared" si="415"/>
        <v>Audaz</v>
      </c>
      <c r="EB148" s="232">
        <f t="shared" si="451"/>
        <v>3917.7777777777778</v>
      </c>
      <c r="EC148" s="232">
        <f t="shared" si="451"/>
        <v>4162.2222222222226</v>
      </c>
      <c r="ED148" s="232">
        <f t="shared" si="451"/>
        <v>4433.333333333333</v>
      </c>
      <c r="EE148" s="232">
        <f t="shared" si="451"/>
        <v>0</v>
      </c>
      <c r="EF148" s="232">
        <f t="shared" si="417"/>
        <v>3</v>
      </c>
      <c r="EG148" s="232">
        <f t="shared" si="418"/>
        <v>12513.333333333332</v>
      </c>
      <c r="EH148" s="228"/>
      <c r="EI148" s="228"/>
      <c r="EJ148" s="228"/>
      <c r="EK148" s="230"/>
      <c r="EL148" s="228">
        <f t="shared" si="438"/>
        <v>30</v>
      </c>
      <c r="EM148" s="231" t="str">
        <f t="shared" si="419"/>
        <v>Audaz</v>
      </c>
      <c r="EN148" s="232">
        <f>IFERROR(INDEX(RTO3CF,$EL148,'ANVA-MDS'!EB$7),0)</f>
        <v>0</v>
      </c>
      <c r="EO148" s="232">
        <f>IFERROR(INDEX(RTO3CF,$EL148,'ANVA-MDS'!EC$7),0)</f>
        <v>0</v>
      </c>
      <c r="EP148" s="232">
        <f>IFERROR(INDEX(RTO3CF,$EL148,'ANVA-MDS'!ED$7),0)</f>
        <v>0</v>
      </c>
      <c r="EQ148" s="232">
        <f>IFERROR(INDEX(RTO3CF,$EL148,'ANVA-MDS'!EE$7),0)</f>
        <v>0</v>
      </c>
      <c r="ER148" s="232">
        <f t="shared" si="420"/>
        <v>0</v>
      </c>
      <c r="ES148" s="232">
        <f t="shared" si="421"/>
        <v>0</v>
      </c>
      <c r="ET148" s="228"/>
      <c r="EU148" s="228"/>
      <c r="EV148" s="228"/>
      <c r="EW148" s="230"/>
      <c r="EX148" s="232">
        <f t="shared" si="422"/>
        <v>12513.333333333332</v>
      </c>
      <c r="EY148" s="230"/>
      <c r="EZ148" s="230"/>
    </row>
    <row r="149" spans="7:156" ht="12.75" customHeight="1" x14ac:dyDescent="0.25">
      <c r="I149" s="106"/>
      <c r="J149" s="100">
        <v>30</v>
      </c>
      <c r="K149" s="246" t="str">
        <f t="shared" si="423"/>
        <v>Klein Valor</v>
      </c>
      <c r="L149" s="247">
        <f t="shared" si="424"/>
        <v>2283</v>
      </c>
      <c r="M149" s="269" t="str">
        <f t="shared" si="452"/>
        <v>s</v>
      </c>
      <c r="N149" s="269" t="str">
        <f t="shared" si="452"/>
        <v>s</v>
      </c>
      <c r="O149" s="269" t="str">
        <f t="shared" si="452"/>
        <v>s</v>
      </c>
      <c r="P149" s="269" t="str">
        <f t="shared" si="452"/>
        <v>s</v>
      </c>
      <c r="Q149" s="269" t="str">
        <f t="shared" si="452"/>
        <v>s</v>
      </c>
      <c r="R149" s="269" t="str">
        <f t="shared" si="452"/>
        <v>s</v>
      </c>
      <c r="S149" s="269" t="str">
        <f t="shared" si="452"/>
        <v>s</v>
      </c>
      <c r="T149" s="269" t="str">
        <f t="shared" si="452"/>
        <v>s</v>
      </c>
      <c r="U149" s="269" t="str">
        <f t="shared" si="452"/>
        <v>s</v>
      </c>
      <c r="V149" s="269" t="str">
        <f t="shared" si="452"/>
        <v>s</v>
      </c>
      <c r="W149" s="269" t="str">
        <f t="shared" si="453"/>
        <v>s</v>
      </c>
      <c r="X149" s="269" t="str">
        <f t="shared" si="453"/>
        <v>s</v>
      </c>
      <c r="Y149" s="269" t="str">
        <f t="shared" si="453"/>
        <v>s</v>
      </c>
      <c r="Z149" s="269" t="str">
        <f t="shared" si="453"/>
        <v>s</v>
      </c>
      <c r="AA149" s="269" t="str">
        <f t="shared" si="453"/>
        <v>s</v>
      </c>
      <c r="AB149" s="269" t="str">
        <f t="shared" si="453"/>
        <v>s</v>
      </c>
      <c r="AC149" s="269" t="str">
        <f t="shared" si="453"/>
        <v>s</v>
      </c>
      <c r="AD149" s="269" t="str">
        <f t="shared" si="453"/>
        <v>s</v>
      </c>
      <c r="AE149" s="269" t="str">
        <f t="shared" si="453"/>
        <v>s</v>
      </c>
      <c r="AF149" s="269" t="str">
        <f t="shared" si="453"/>
        <v>s</v>
      </c>
      <c r="AG149" s="269" t="str">
        <f t="shared" si="454"/>
        <v>ns</v>
      </c>
      <c r="AH149" s="269" t="str">
        <f t="shared" si="454"/>
        <v>ns</v>
      </c>
      <c r="AI149" s="269" t="str">
        <f t="shared" si="454"/>
        <v>ns</v>
      </c>
      <c r="AJ149" s="269" t="str">
        <f t="shared" si="454"/>
        <v>ns</v>
      </c>
      <c r="AK149" s="269" t="str">
        <f t="shared" si="454"/>
        <v>ns</v>
      </c>
      <c r="AL149" s="269" t="str">
        <f t="shared" si="454"/>
        <v>ns</v>
      </c>
      <c r="AM149" s="269" t="str">
        <f t="shared" si="454"/>
        <v>ns</v>
      </c>
      <c r="AN149" s="269" t="str">
        <f t="shared" si="454"/>
        <v>ns</v>
      </c>
      <c r="AO149" s="269" t="str">
        <f t="shared" si="454"/>
        <v>ns</v>
      </c>
      <c r="AP149" s="269" t="str">
        <f t="shared" si="454"/>
        <v>ns</v>
      </c>
      <c r="AQ149" s="269" t="str">
        <f t="shared" si="455"/>
        <v/>
      </c>
      <c r="AR149" s="269" t="str">
        <f t="shared" si="455"/>
        <v/>
      </c>
      <c r="AS149" s="269" t="str">
        <f t="shared" si="455"/>
        <v/>
      </c>
      <c r="AT149" s="269" t="str">
        <f t="shared" si="455"/>
        <v/>
      </c>
      <c r="AU149" s="269" t="str">
        <f t="shared" si="455"/>
        <v/>
      </c>
      <c r="AV149" s="269" t="str">
        <f t="shared" si="455"/>
        <v/>
      </c>
      <c r="AW149" s="269" t="str">
        <f t="shared" si="455"/>
        <v/>
      </c>
      <c r="AX149" s="269" t="str">
        <f t="shared" si="455"/>
        <v/>
      </c>
      <c r="AY149" s="269" t="str">
        <f t="shared" si="455"/>
        <v/>
      </c>
      <c r="AZ149" s="269" t="str">
        <f t="shared" si="455"/>
        <v/>
      </c>
      <c r="BA149" s="269" t="str">
        <f t="shared" si="456"/>
        <v/>
      </c>
      <c r="BB149" s="269" t="str">
        <f t="shared" si="456"/>
        <v/>
      </c>
      <c r="BC149" s="269" t="str">
        <f t="shared" si="456"/>
        <v/>
      </c>
      <c r="BD149" s="269" t="str">
        <f t="shared" si="456"/>
        <v/>
      </c>
      <c r="BE149" s="269" t="str">
        <f t="shared" si="456"/>
        <v/>
      </c>
      <c r="BF149" s="269" t="str">
        <f t="shared" si="456"/>
        <v/>
      </c>
      <c r="BG149" s="269" t="str">
        <f t="shared" si="456"/>
        <v/>
      </c>
      <c r="BH149" s="269" t="str">
        <f t="shared" si="456"/>
        <v/>
      </c>
      <c r="BI149" s="269" t="str">
        <f t="shared" si="456"/>
        <v/>
      </c>
      <c r="BJ149" s="269" t="str">
        <f t="shared" si="456"/>
        <v/>
      </c>
      <c r="BS149" s="49"/>
      <c r="BT149" s="49"/>
      <c r="BU149" s="106"/>
      <c r="BV149" s="100">
        <v>30</v>
      </c>
      <c r="BW149" s="246">
        <f t="shared" si="430"/>
        <v>0</v>
      </c>
      <c r="BX149" s="247">
        <f t="shared" si="431"/>
        <v>2.1000000000000001E-4</v>
      </c>
      <c r="BY149" s="245" t="str">
        <f t="shared" si="457"/>
        <v>ns</v>
      </c>
      <c r="BZ149" s="245" t="str">
        <f t="shared" si="457"/>
        <v>ns</v>
      </c>
      <c r="CA149" s="245" t="str">
        <f t="shared" si="457"/>
        <v>ns</v>
      </c>
      <c r="CB149" s="245" t="str">
        <f t="shared" si="457"/>
        <v>ns</v>
      </c>
      <c r="CC149" s="245" t="str">
        <f t="shared" si="457"/>
        <v>ns</v>
      </c>
      <c r="CD149" s="245" t="str">
        <f t="shared" si="457"/>
        <v>ns</v>
      </c>
      <c r="CE149" s="245" t="str">
        <f t="shared" si="457"/>
        <v>ns</v>
      </c>
      <c r="CF149" s="245" t="str">
        <f t="shared" si="457"/>
        <v>ns</v>
      </c>
      <c r="CG149" s="245" t="str">
        <f t="shared" si="457"/>
        <v>ns</v>
      </c>
      <c r="CH149" s="245" t="str">
        <f t="shared" si="457"/>
        <v>ns</v>
      </c>
      <c r="CI149" s="245" t="str">
        <f t="shared" si="458"/>
        <v>ns</v>
      </c>
      <c r="CJ149" s="245" t="str">
        <f t="shared" si="458"/>
        <v>ns</v>
      </c>
      <c r="CK149" s="245" t="str">
        <f t="shared" si="458"/>
        <v>ns</v>
      </c>
      <c r="CL149" s="245" t="str">
        <f t="shared" si="458"/>
        <v>ns</v>
      </c>
      <c r="CM149" s="245" t="str">
        <f t="shared" si="458"/>
        <v>ns</v>
      </c>
      <c r="CN149" s="245" t="str">
        <f t="shared" si="458"/>
        <v>ns</v>
      </c>
      <c r="CO149" s="245" t="str">
        <f t="shared" si="458"/>
        <v>ns</v>
      </c>
      <c r="CP149" s="245" t="str">
        <f t="shared" si="458"/>
        <v>ns</v>
      </c>
      <c r="CQ149" s="245" t="str">
        <f t="shared" si="458"/>
        <v>ns</v>
      </c>
      <c r="CR149" s="245" t="str">
        <f t="shared" si="458"/>
        <v>ns</v>
      </c>
      <c r="CS149" s="245" t="str">
        <f t="shared" si="459"/>
        <v>ns</v>
      </c>
      <c r="CT149" s="245" t="str">
        <f t="shared" si="459"/>
        <v>ns</v>
      </c>
      <c r="CU149" s="245" t="str">
        <f t="shared" si="459"/>
        <v>ns</v>
      </c>
      <c r="CV149" s="245" t="str">
        <f t="shared" si="459"/>
        <v>ns</v>
      </c>
      <c r="CW149" s="245" t="str">
        <f t="shared" si="459"/>
        <v>ns</v>
      </c>
      <c r="CX149" s="245" t="str">
        <f t="shared" si="459"/>
        <v>ns</v>
      </c>
      <c r="CY149" s="245" t="str">
        <f t="shared" si="459"/>
        <v>ns</v>
      </c>
      <c r="CZ149" s="245" t="str">
        <f t="shared" si="459"/>
        <v>ns</v>
      </c>
      <c r="DA149" s="245" t="str">
        <f t="shared" si="459"/>
        <v>ns</v>
      </c>
      <c r="DB149" s="245" t="str">
        <f t="shared" si="459"/>
        <v>ns</v>
      </c>
      <c r="DC149" s="245" t="str">
        <f t="shared" si="460"/>
        <v/>
      </c>
      <c r="DD149" s="245" t="str">
        <f t="shared" si="460"/>
        <v/>
      </c>
      <c r="DE149" s="245" t="str">
        <f t="shared" si="460"/>
        <v/>
      </c>
      <c r="DF149" s="245" t="str">
        <f t="shared" si="460"/>
        <v/>
      </c>
      <c r="DG149" s="245" t="str">
        <f t="shared" si="460"/>
        <v/>
      </c>
      <c r="DH149" s="245" t="str">
        <f t="shared" si="460"/>
        <v/>
      </c>
      <c r="DI149" s="245" t="str">
        <f t="shared" si="460"/>
        <v/>
      </c>
      <c r="DJ149" s="245" t="str">
        <f t="shared" si="460"/>
        <v/>
      </c>
      <c r="DK149" s="245" t="str">
        <f t="shared" si="460"/>
        <v/>
      </c>
      <c r="DL149" s="245" t="str">
        <f t="shared" si="460"/>
        <v/>
      </c>
      <c r="DM149" s="245" t="str">
        <f t="shared" si="461"/>
        <v/>
      </c>
      <c r="DN149" s="245" t="str">
        <f t="shared" si="461"/>
        <v/>
      </c>
      <c r="DO149" s="245" t="str">
        <f t="shared" si="461"/>
        <v/>
      </c>
      <c r="DP149" s="245" t="str">
        <f t="shared" si="461"/>
        <v/>
      </c>
      <c r="DQ149" s="245" t="str">
        <f t="shared" si="461"/>
        <v/>
      </c>
      <c r="DR149" s="245" t="str">
        <f t="shared" si="461"/>
        <v/>
      </c>
      <c r="DS149" s="245" t="str">
        <f t="shared" si="461"/>
        <v/>
      </c>
      <c r="DT149" s="245" t="str">
        <f t="shared" si="461"/>
        <v/>
      </c>
      <c r="DU149" s="245" t="str">
        <f t="shared" si="461"/>
        <v/>
      </c>
      <c r="DV149" s="245" t="str">
        <f t="shared" si="461"/>
        <v/>
      </c>
      <c r="DW149" s="204"/>
      <c r="DX149" s="204"/>
      <c r="DY149" s="117"/>
      <c r="DZ149" s="228">
        <f t="shared" si="437"/>
        <v>31</v>
      </c>
      <c r="EA149" s="231" t="str">
        <f t="shared" si="415"/>
        <v>Aromo</v>
      </c>
      <c r="EB149" s="232">
        <f t="shared" si="451"/>
        <v>3955.5555555555557</v>
      </c>
      <c r="EC149" s="232">
        <f t="shared" si="451"/>
        <v>3873.3333333333335</v>
      </c>
      <c r="ED149" s="232">
        <f t="shared" si="451"/>
        <v>3915.5555555555557</v>
      </c>
      <c r="EE149" s="232">
        <f t="shared" si="451"/>
        <v>0</v>
      </c>
      <c r="EF149" s="232">
        <f t="shared" si="417"/>
        <v>3</v>
      </c>
      <c r="EG149" s="232">
        <f t="shared" si="418"/>
        <v>11744.444444444445</v>
      </c>
      <c r="EH149" s="228"/>
      <c r="EI149" s="228"/>
      <c r="EJ149" s="228"/>
      <c r="EK149" s="230"/>
      <c r="EL149" s="228">
        <f t="shared" si="438"/>
        <v>31</v>
      </c>
      <c r="EM149" s="231" t="str">
        <f t="shared" si="419"/>
        <v>Aromo</v>
      </c>
      <c r="EN149" s="232">
        <f>IFERROR(INDEX(RTO3CF,$EL149,'ANVA-MDS'!EB$7),0)</f>
        <v>0</v>
      </c>
      <c r="EO149" s="232">
        <f>IFERROR(INDEX(RTO3CF,$EL149,'ANVA-MDS'!EC$7),0)</f>
        <v>0</v>
      </c>
      <c r="EP149" s="232">
        <f>IFERROR(INDEX(RTO3CF,$EL149,'ANVA-MDS'!ED$7),0)</f>
        <v>0</v>
      </c>
      <c r="EQ149" s="232">
        <f>IFERROR(INDEX(RTO3CF,$EL149,'ANVA-MDS'!EE$7),0)</f>
        <v>0</v>
      </c>
      <c r="ER149" s="232">
        <f t="shared" si="420"/>
        <v>0</v>
      </c>
      <c r="ES149" s="232">
        <f t="shared" si="421"/>
        <v>0</v>
      </c>
      <c r="ET149" s="228"/>
      <c r="EU149" s="228"/>
      <c r="EV149" s="228"/>
      <c r="EW149" s="230"/>
      <c r="EX149" s="232">
        <f t="shared" si="422"/>
        <v>11744.444444444445</v>
      </c>
      <c r="EY149" s="230"/>
      <c r="EZ149" s="230"/>
    </row>
    <row r="150" spans="7:156" ht="12.75" customHeight="1" x14ac:dyDescent="0.25">
      <c r="I150" s="106"/>
      <c r="J150" s="100">
        <v>31</v>
      </c>
      <c r="K150" s="246" t="str">
        <f t="shared" si="423"/>
        <v>Buck Favorito II</v>
      </c>
      <c r="L150" s="247">
        <f t="shared" si="424"/>
        <v>2199</v>
      </c>
      <c r="M150" s="269" t="str">
        <f t="shared" ref="M150:V159" si="462">IF(M$8&gt;$J150,"",IF($F$124&gt;$G$124,"ns",IF(ABS($L150-INDEX(RTO3SF_ORD,M$8,2))&gt;$B$139,"s","ns")))</f>
        <v>s</v>
      </c>
      <c r="N150" s="269" t="str">
        <f t="shared" si="462"/>
        <v>s</v>
      </c>
      <c r="O150" s="269" t="str">
        <f t="shared" si="462"/>
        <v>s</v>
      </c>
      <c r="P150" s="269" t="str">
        <f t="shared" si="462"/>
        <v>s</v>
      </c>
      <c r="Q150" s="269" t="str">
        <f t="shared" si="462"/>
        <v>s</v>
      </c>
      <c r="R150" s="269" t="str">
        <f t="shared" si="462"/>
        <v>s</v>
      </c>
      <c r="S150" s="269" t="str">
        <f t="shared" si="462"/>
        <v>s</v>
      </c>
      <c r="T150" s="269" t="str">
        <f t="shared" si="462"/>
        <v>s</v>
      </c>
      <c r="U150" s="269" t="str">
        <f t="shared" si="462"/>
        <v>s</v>
      </c>
      <c r="V150" s="269" t="str">
        <f t="shared" si="462"/>
        <v>s</v>
      </c>
      <c r="W150" s="269" t="str">
        <f t="shared" ref="W150:AF159" si="463">IF(W$8&gt;$J150,"",IF($F$124&gt;$G$124,"ns",IF(ABS($L150-INDEX(RTO3SF_ORD,W$8,2))&gt;$B$139,"s","ns")))</f>
        <v>s</v>
      </c>
      <c r="X150" s="269" t="str">
        <f t="shared" si="463"/>
        <v>s</v>
      </c>
      <c r="Y150" s="269" t="str">
        <f t="shared" si="463"/>
        <v>s</v>
      </c>
      <c r="Z150" s="269" t="str">
        <f t="shared" si="463"/>
        <v>s</v>
      </c>
      <c r="AA150" s="269" t="str">
        <f t="shared" si="463"/>
        <v>s</v>
      </c>
      <c r="AB150" s="269" t="str">
        <f t="shared" si="463"/>
        <v>s</v>
      </c>
      <c r="AC150" s="269" t="str">
        <f t="shared" si="463"/>
        <v>s</v>
      </c>
      <c r="AD150" s="269" t="str">
        <f t="shared" si="463"/>
        <v>s</v>
      </c>
      <c r="AE150" s="269" t="str">
        <f t="shared" si="463"/>
        <v>s</v>
      </c>
      <c r="AF150" s="269" t="str">
        <f t="shared" si="463"/>
        <v>s</v>
      </c>
      <c r="AG150" s="269" t="str">
        <f t="shared" ref="AG150:AP159" si="464">IF(AG$8&gt;$J150,"",IF($F$124&gt;$G$124,"ns",IF(ABS($L150-INDEX(RTO3SF_ORD,AG$8,2))&gt;$B$139,"s","ns")))</f>
        <v>s</v>
      </c>
      <c r="AH150" s="269" t="str">
        <f t="shared" si="464"/>
        <v>s</v>
      </c>
      <c r="AI150" s="269" t="str">
        <f t="shared" si="464"/>
        <v>ns</v>
      </c>
      <c r="AJ150" s="269" t="str">
        <f t="shared" si="464"/>
        <v>ns</v>
      </c>
      <c r="AK150" s="269" t="str">
        <f t="shared" si="464"/>
        <v>ns</v>
      </c>
      <c r="AL150" s="269" t="str">
        <f t="shared" si="464"/>
        <v>ns</v>
      </c>
      <c r="AM150" s="269" t="str">
        <f t="shared" si="464"/>
        <v>ns</v>
      </c>
      <c r="AN150" s="269" t="str">
        <f t="shared" si="464"/>
        <v>ns</v>
      </c>
      <c r="AO150" s="269" t="str">
        <f t="shared" si="464"/>
        <v>ns</v>
      </c>
      <c r="AP150" s="269" t="str">
        <f t="shared" si="464"/>
        <v>ns</v>
      </c>
      <c r="AQ150" s="269" t="str">
        <f t="shared" ref="AQ150:AZ159" si="465">IF(AQ$8&gt;$J150,"",IF($F$124&gt;$G$124,"ns",IF(ABS($L150-INDEX(RTO3SF_ORD,AQ$8,2))&gt;$B$139,"s","ns")))</f>
        <v>ns</v>
      </c>
      <c r="AR150" s="269" t="str">
        <f t="shared" si="465"/>
        <v/>
      </c>
      <c r="AS150" s="269" t="str">
        <f t="shared" si="465"/>
        <v/>
      </c>
      <c r="AT150" s="269" t="str">
        <f t="shared" si="465"/>
        <v/>
      </c>
      <c r="AU150" s="269" t="str">
        <f t="shared" si="465"/>
        <v/>
      </c>
      <c r="AV150" s="269" t="str">
        <f t="shared" si="465"/>
        <v/>
      </c>
      <c r="AW150" s="269" t="str">
        <f t="shared" si="465"/>
        <v/>
      </c>
      <c r="AX150" s="269" t="str">
        <f t="shared" si="465"/>
        <v/>
      </c>
      <c r="AY150" s="269" t="str">
        <f t="shared" si="465"/>
        <v/>
      </c>
      <c r="AZ150" s="269" t="str">
        <f t="shared" si="465"/>
        <v/>
      </c>
      <c r="BA150" s="269" t="str">
        <f t="shared" ref="BA150:BJ159" si="466">IF(BA$8&gt;$J150,"",IF($F$124&gt;$G$124,"ns",IF(ABS($L150-INDEX(RTO3SF_ORD,BA$8,2))&gt;$B$139,"s","ns")))</f>
        <v/>
      </c>
      <c r="BB150" s="269" t="str">
        <f t="shared" si="466"/>
        <v/>
      </c>
      <c r="BC150" s="269" t="str">
        <f t="shared" si="466"/>
        <v/>
      </c>
      <c r="BD150" s="269" t="str">
        <f t="shared" si="466"/>
        <v/>
      </c>
      <c r="BE150" s="269" t="str">
        <f t="shared" si="466"/>
        <v/>
      </c>
      <c r="BF150" s="269" t="str">
        <f t="shared" si="466"/>
        <v/>
      </c>
      <c r="BG150" s="269" t="str">
        <f t="shared" si="466"/>
        <v/>
      </c>
      <c r="BH150" s="269" t="str">
        <f t="shared" si="466"/>
        <v/>
      </c>
      <c r="BI150" s="269" t="str">
        <f t="shared" si="466"/>
        <v/>
      </c>
      <c r="BJ150" s="269" t="str">
        <f t="shared" si="466"/>
        <v/>
      </c>
      <c r="BS150" s="49"/>
      <c r="BT150" s="49"/>
      <c r="BU150" s="106"/>
      <c r="BV150" s="100">
        <v>31</v>
      </c>
      <c r="BW150" s="246">
        <f t="shared" si="430"/>
        <v>0</v>
      </c>
      <c r="BX150" s="247">
        <f t="shared" si="431"/>
        <v>2.0000000000000001E-4</v>
      </c>
      <c r="BY150" s="245" t="str">
        <f t="shared" ref="BY150:CH159" si="467">IF(BY$8&gt;$BV150,"",IF($BR$124&gt;$BS$124,"ns",IF(ABS($BX150-INDEX(RTO3CF_ORD,BY$8,2))&gt;$BN$139,"s","ns")))</f>
        <v>ns</v>
      </c>
      <c r="BZ150" s="245" t="str">
        <f t="shared" si="467"/>
        <v>ns</v>
      </c>
      <c r="CA150" s="245" t="str">
        <f t="shared" si="467"/>
        <v>ns</v>
      </c>
      <c r="CB150" s="245" t="str">
        <f t="shared" si="467"/>
        <v>ns</v>
      </c>
      <c r="CC150" s="245" t="str">
        <f t="shared" si="467"/>
        <v>ns</v>
      </c>
      <c r="CD150" s="245" t="str">
        <f t="shared" si="467"/>
        <v>ns</v>
      </c>
      <c r="CE150" s="245" t="str">
        <f t="shared" si="467"/>
        <v>ns</v>
      </c>
      <c r="CF150" s="245" t="str">
        <f t="shared" si="467"/>
        <v>ns</v>
      </c>
      <c r="CG150" s="245" t="str">
        <f t="shared" si="467"/>
        <v>ns</v>
      </c>
      <c r="CH150" s="245" t="str">
        <f t="shared" si="467"/>
        <v>ns</v>
      </c>
      <c r="CI150" s="245" t="str">
        <f t="shared" ref="CI150:CR159" si="468">IF(CI$8&gt;$BV150,"",IF($BR$124&gt;$BS$124,"ns",IF(ABS($BX150-INDEX(RTO3CF_ORD,CI$8,2))&gt;$BN$139,"s","ns")))</f>
        <v>ns</v>
      </c>
      <c r="CJ150" s="245" t="str">
        <f t="shared" si="468"/>
        <v>ns</v>
      </c>
      <c r="CK150" s="245" t="str">
        <f t="shared" si="468"/>
        <v>ns</v>
      </c>
      <c r="CL150" s="245" t="str">
        <f t="shared" si="468"/>
        <v>ns</v>
      </c>
      <c r="CM150" s="245" t="str">
        <f t="shared" si="468"/>
        <v>ns</v>
      </c>
      <c r="CN150" s="245" t="str">
        <f t="shared" si="468"/>
        <v>ns</v>
      </c>
      <c r="CO150" s="245" t="str">
        <f t="shared" si="468"/>
        <v>ns</v>
      </c>
      <c r="CP150" s="245" t="str">
        <f t="shared" si="468"/>
        <v>ns</v>
      </c>
      <c r="CQ150" s="245" t="str">
        <f t="shared" si="468"/>
        <v>ns</v>
      </c>
      <c r="CR150" s="245" t="str">
        <f t="shared" si="468"/>
        <v>ns</v>
      </c>
      <c r="CS150" s="245" t="str">
        <f t="shared" ref="CS150:DB159" si="469">IF(CS$8&gt;$BV150,"",IF($BR$124&gt;$BS$124,"ns",IF(ABS($BX150-INDEX(RTO3CF_ORD,CS$8,2))&gt;$BN$139,"s","ns")))</f>
        <v>ns</v>
      </c>
      <c r="CT150" s="245" t="str">
        <f t="shared" si="469"/>
        <v>ns</v>
      </c>
      <c r="CU150" s="245" t="str">
        <f t="shared" si="469"/>
        <v>ns</v>
      </c>
      <c r="CV150" s="245" t="str">
        <f t="shared" si="469"/>
        <v>ns</v>
      </c>
      <c r="CW150" s="245" t="str">
        <f t="shared" si="469"/>
        <v>ns</v>
      </c>
      <c r="CX150" s="245" t="str">
        <f t="shared" si="469"/>
        <v>ns</v>
      </c>
      <c r="CY150" s="245" t="str">
        <f t="shared" si="469"/>
        <v>ns</v>
      </c>
      <c r="CZ150" s="245" t="str">
        <f t="shared" si="469"/>
        <v>ns</v>
      </c>
      <c r="DA150" s="245" t="str">
        <f t="shared" si="469"/>
        <v>ns</v>
      </c>
      <c r="DB150" s="245" t="str">
        <f t="shared" si="469"/>
        <v>ns</v>
      </c>
      <c r="DC150" s="245" t="str">
        <f t="shared" ref="DC150:DL159" si="470">IF(DC$8&gt;$BV150,"",IF($BR$124&gt;$BS$124,"ns",IF(ABS($BX150-INDEX(RTO3CF_ORD,DC$8,2))&gt;$BN$139,"s","ns")))</f>
        <v>ns</v>
      </c>
      <c r="DD150" s="245" t="str">
        <f t="shared" si="470"/>
        <v/>
      </c>
      <c r="DE150" s="245" t="str">
        <f t="shared" si="470"/>
        <v/>
      </c>
      <c r="DF150" s="245" t="str">
        <f t="shared" si="470"/>
        <v/>
      </c>
      <c r="DG150" s="245" t="str">
        <f t="shared" si="470"/>
        <v/>
      </c>
      <c r="DH150" s="245" t="str">
        <f t="shared" si="470"/>
        <v/>
      </c>
      <c r="DI150" s="245" t="str">
        <f t="shared" si="470"/>
        <v/>
      </c>
      <c r="DJ150" s="245" t="str">
        <f t="shared" si="470"/>
        <v/>
      </c>
      <c r="DK150" s="245" t="str">
        <f t="shared" si="470"/>
        <v/>
      </c>
      <c r="DL150" s="245" t="str">
        <f t="shared" si="470"/>
        <v/>
      </c>
      <c r="DM150" s="245" t="str">
        <f t="shared" ref="DM150:DV159" si="471">IF(DM$8&gt;$BV150,"",IF($BR$124&gt;$BS$124,"ns",IF(ABS($BX150-INDEX(RTO3CF_ORD,DM$8,2))&gt;$BN$139,"s","ns")))</f>
        <v/>
      </c>
      <c r="DN150" s="245" t="str">
        <f t="shared" si="471"/>
        <v/>
      </c>
      <c r="DO150" s="245" t="str">
        <f t="shared" si="471"/>
        <v/>
      </c>
      <c r="DP150" s="245" t="str">
        <f t="shared" si="471"/>
        <v/>
      </c>
      <c r="DQ150" s="245" t="str">
        <f t="shared" si="471"/>
        <v/>
      </c>
      <c r="DR150" s="245" t="str">
        <f t="shared" si="471"/>
        <v/>
      </c>
      <c r="DS150" s="245" t="str">
        <f t="shared" si="471"/>
        <v/>
      </c>
      <c r="DT150" s="245" t="str">
        <f t="shared" si="471"/>
        <v/>
      </c>
      <c r="DU150" s="245" t="str">
        <f t="shared" si="471"/>
        <v/>
      </c>
      <c r="DV150" s="245" t="str">
        <f t="shared" si="471"/>
        <v/>
      </c>
      <c r="DW150" s="204"/>
      <c r="DX150" s="204"/>
      <c r="DY150" s="117"/>
      <c r="DZ150" s="228">
        <f t="shared" si="437"/>
        <v>32</v>
      </c>
      <c r="EA150" s="231" t="str">
        <f t="shared" si="415"/>
        <v>Exp. Arce</v>
      </c>
      <c r="EB150" s="232">
        <f t="shared" si="451"/>
        <v>3384.4444444444443</v>
      </c>
      <c r="EC150" s="232">
        <f t="shared" si="451"/>
        <v>2835.5555555555557</v>
      </c>
      <c r="ED150" s="232">
        <f t="shared" si="451"/>
        <v>3684.4444444444443</v>
      </c>
      <c r="EE150" s="232">
        <f t="shared" si="451"/>
        <v>0</v>
      </c>
      <c r="EF150" s="232">
        <f t="shared" si="417"/>
        <v>3</v>
      </c>
      <c r="EG150" s="232">
        <f t="shared" si="418"/>
        <v>9904.4444444444453</v>
      </c>
      <c r="EH150" s="228"/>
      <c r="EI150" s="228"/>
      <c r="EJ150" s="228"/>
      <c r="EK150" s="230"/>
      <c r="EL150" s="228">
        <f t="shared" si="438"/>
        <v>32</v>
      </c>
      <c r="EM150" s="231" t="str">
        <f t="shared" si="419"/>
        <v>Exp. Arce</v>
      </c>
      <c r="EN150" s="232">
        <f>IFERROR(INDEX(RTO3CF,$EL150,'ANVA-MDS'!EB$7),0)</f>
        <v>0</v>
      </c>
      <c r="EO150" s="232">
        <f>IFERROR(INDEX(RTO3CF,$EL150,'ANVA-MDS'!EC$7),0)</f>
        <v>0</v>
      </c>
      <c r="EP150" s="232">
        <f>IFERROR(INDEX(RTO3CF,$EL150,'ANVA-MDS'!ED$7),0)</f>
        <v>0</v>
      </c>
      <c r="EQ150" s="232">
        <f>IFERROR(INDEX(RTO3CF,$EL150,'ANVA-MDS'!EE$7),0)</f>
        <v>0</v>
      </c>
      <c r="ER150" s="232">
        <f t="shared" si="420"/>
        <v>0</v>
      </c>
      <c r="ES150" s="232">
        <f t="shared" si="421"/>
        <v>0</v>
      </c>
      <c r="ET150" s="228"/>
      <c r="EU150" s="228"/>
      <c r="EV150" s="228"/>
      <c r="EW150" s="230"/>
      <c r="EX150" s="232">
        <f t="shared" si="422"/>
        <v>9904.4444444444453</v>
      </c>
      <c r="EY150" s="230"/>
      <c r="EZ150" s="230"/>
    </row>
    <row r="151" spans="7:156" ht="12.75" customHeight="1" x14ac:dyDescent="0.25">
      <c r="I151" s="106"/>
      <c r="J151" s="100">
        <v>32</v>
      </c>
      <c r="K151" s="246" t="str">
        <f t="shared" si="423"/>
        <v>ACA 920</v>
      </c>
      <c r="L151" s="247">
        <f t="shared" si="424"/>
        <v>2148</v>
      </c>
      <c r="M151" s="269" t="str">
        <f t="shared" si="462"/>
        <v>s</v>
      </c>
      <c r="N151" s="269" t="str">
        <f t="shared" si="462"/>
        <v>s</v>
      </c>
      <c r="O151" s="269" t="str">
        <f t="shared" si="462"/>
        <v>s</v>
      </c>
      <c r="P151" s="269" t="str">
        <f t="shared" si="462"/>
        <v>s</v>
      </c>
      <c r="Q151" s="269" t="str">
        <f t="shared" si="462"/>
        <v>s</v>
      </c>
      <c r="R151" s="269" t="str">
        <f t="shared" si="462"/>
        <v>s</v>
      </c>
      <c r="S151" s="269" t="str">
        <f t="shared" si="462"/>
        <v>s</v>
      </c>
      <c r="T151" s="269" t="str">
        <f t="shared" si="462"/>
        <v>s</v>
      </c>
      <c r="U151" s="269" t="str">
        <f t="shared" si="462"/>
        <v>s</v>
      </c>
      <c r="V151" s="269" t="str">
        <f t="shared" si="462"/>
        <v>s</v>
      </c>
      <c r="W151" s="269" t="str">
        <f t="shared" si="463"/>
        <v>s</v>
      </c>
      <c r="X151" s="269" t="str">
        <f t="shared" si="463"/>
        <v>s</v>
      </c>
      <c r="Y151" s="269" t="str">
        <f t="shared" si="463"/>
        <v>s</v>
      </c>
      <c r="Z151" s="269" t="str">
        <f t="shared" si="463"/>
        <v>s</v>
      </c>
      <c r="AA151" s="269" t="str">
        <f t="shared" si="463"/>
        <v>s</v>
      </c>
      <c r="AB151" s="269" t="str">
        <f t="shared" si="463"/>
        <v>s</v>
      </c>
      <c r="AC151" s="269" t="str">
        <f t="shared" si="463"/>
        <v>s</v>
      </c>
      <c r="AD151" s="269" t="str">
        <f t="shared" si="463"/>
        <v>s</v>
      </c>
      <c r="AE151" s="269" t="str">
        <f t="shared" si="463"/>
        <v>s</v>
      </c>
      <c r="AF151" s="269" t="str">
        <f t="shared" si="463"/>
        <v>s</v>
      </c>
      <c r="AG151" s="269" t="str">
        <f t="shared" si="464"/>
        <v>s</v>
      </c>
      <c r="AH151" s="269" t="str">
        <f t="shared" si="464"/>
        <v>s</v>
      </c>
      <c r="AI151" s="269" t="str">
        <f t="shared" si="464"/>
        <v>s</v>
      </c>
      <c r="AJ151" s="269" t="str">
        <f t="shared" si="464"/>
        <v>ns</v>
      </c>
      <c r="AK151" s="269" t="str">
        <f t="shared" si="464"/>
        <v>ns</v>
      </c>
      <c r="AL151" s="269" t="str">
        <f t="shared" si="464"/>
        <v>ns</v>
      </c>
      <c r="AM151" s="269" t="str">
        <f t="shared" si="464"/>
        <v>ns</v>
      </c>
      <c r="AN151" s="269" t="str">
        <f t="shared" si="464"/>
        <v>ns</v>
      </c>
      <c r="AO151" s="269" t="str">
        <f t="shared" si="464"/>
        <v>ns</v>
      </c>
      <c r="AP151" s="269" t="str">
        <f t="shared" si="464"/>
        <v>ns</v>
      </c>
      <c r="AQ151" s="269" t="str">
        <f t="shared" si="465"/>
        <v>ns</v>
      </c>
      <c r="AR151" s="269" t="str">
        <f t="shared" si="465"/>
        <v>ns</v>
      </c>
      <c r="AS151" s="269" t="str">
        <f t="shared" si="465"/>
        <v/>
      </c>
      <c r="AT151" s="269" t="str">
        <f t="shared" si="465"/>
        <v/>
      </c>
      <c r="AU151" s="269" t="str">
        <f t="shared" si="465"/>
        <v/>
      </c>
      <c r="AV151" s="269" t="str">
        <f t="shared" si="465"/>
        <v/>
      </c>
      <c r="AW151" s="269" t="str">
        <f t="shared" si="465"/>
        <v/>
      </c>
      <c r="AX151" s="269" t="str">
        <f t="shared" si="465"/>
        <v/>
      </c>
      <c r="AY151" s="269" t="str">
        <f t="shared" si="465"/>
        <v/>
      </c>
      <c r="AZ151" s="269" t="str">
        <f t="shared" si="465"/>
        <v/>
      </c>
      <c r="BA151" s="269" t="str">
        <f t="shared" si="466"/>
        <v/>
      </c>
      <c r="BB151" s="269" t="str">
        <f t="shared" si="466"/>
        <v/>
      </c>
      <c r="BC151" s="269" t="str">
        <f t="shared" si="466"/>
        <v/>
      </c>
      <c r="BD151" s="269" t="str">
        <f t="shared" si="466"/>
        <v/>
      </c>
      <c r="BE151" s="269" t="str">
        <f t="shared" si="466"/>
        <v/>
      </c>
      <c r="BF151" s="269" t="str">
        <f t="shared" si="466"/>
        <v/>
      </c>
      <c r="BG151" s="269" t="str">
        <f t="shared" si="466"/>
        <v/>
      </c>
      <c r="BH151" s="269" t="str">
        <f t="shared" si="466"/>
        <v/>
      </c>
      <c r="BI151" s="269" t="str">
        <f t="shared" si="466"/>
        <v/>
      </c>
      <c r="BJ151" s="269" t="str">
        <f t="shared" si="466"/>
        <v/>
      </c>
      <c r="BS151" s="49"/>
      <c r="BT151" s="49"/>
      <c r="BU151" s="106"/>
      <c r="BV151" s="100">
        <v>32</v>
      </c>
      <c r="BW151" s="246">
        <f t="shared" si="430"/>
        <v>0</v>
      </c>
      <c r="BX151" s="247">
        <f t="shared" si="431"/>
        <v>1.9000000000000001E-4</v>
      </c>
      <c r="BY151" s="245" t="str">
        <f t="shared" si="467"/>
        <v>ns</v>
      </c>
      <c r="BZ151" s="245" t="str">
        <f t="shared" si="467"/>
        <v>ns</v>
      </c>
      <c r="CA151" s="245" t="str">
        <f t="shared" si="467"/>
        <v>ns</v>
      </c>
      <c r="CB151" s="245" t="str">
        <f t="shared" si="467"/>
        <v>ns</v>
      </c>
      <c r="CC151" s="245" t="str">
        <f t="shared" si="467"/>
        <v>ns</v>
      </c>
      <c r="CD151" s="245" t="str">
        <f t="shared" si="467"/>
        <v>ns</v>
      </c>
      <c r="CE151" s="245" t="str">
        <f t="shared" si="467"/>
        <v>ns</v>
      </c>
      <c r="CF151" s="245" t="str">
        <f t="shared" si="467"/>
        <v>ns</v>
      </c>
      <c r="CG151" s="245" t="str">
        <f t="shared" si="467"/>
        <v>ns</v>
      </c>
      <c r="CH151" s="245" t="str">
        <f t="shared" si="467"/>
        <v>ns</v>
      </c>
      <c r="CI151" s="245" t="str">
        <f t="shared" si="468"/>
        <v>ns</v>
      </c>
      <c r="CJ151" s="245" t="str">
        <f t="shared" si="468"/>
        <v>ns</v>
      </c>
      <c r="CK151" s="245" t="str">
        <f t="shared" si="468"/>
        <v>ns</v>
      </c>
      <c r="CL151" s="245" t="str">
        <f t="shared" si="468"/>
        <v>ns</v>
      </c>
      <c r="CM151" s="245" t="str">
        <f t="shared" si="468"/>
        <v>ns</v>
      </c>
      <c r="CN151" s="245" t="str">
        <f t="shared" si="468"/>
        <v>ns</v>
      </c>
      <c r="CO151" s="245" t="str">
        <f t="shared" si="468"/>
        <v>ns</v>
      </c>
      <c r="CP151" s="245" t="str">
        <f t="shared" si="468"/>
        <v>ns</v>
      </c>
      <c r="CQ151" s="245" t="str">
        <f t="shared" si="468"/>
        <v>ns</v>
      </c>
      <c r="CR151" s="245" t="str">
        <f t="shared" si="468"/>
        <v>ns</v>
      </c>
      <c r="CS151" s="245" t="str">
        <f t="shared" si="469"/>
        <v>ns</v>
      </c>
      <c r="CT151" s="245" t="str">
        <f t="shared" si="469"/>
        <v>ns</v>
      </c>
      <c r="CU151" s="245" t="str">
        <f t="shared" si="469"/>
        <v>ns</v>
      </c>
      <c r="CV151" s="245" t="str">
        <f t="shared" si="469"/>
        <v>ns</v>
      </c>
      <c r="CW151" s="245" t="str">
        <f t="shared" si="469"/>
        <v>ns</v>
      </c>
      <c r="CX151" s="245" t="str">
        <f t="shared" si="469"/>
        <v>ns</v>
      </c>
      <c r="CY151" s="245" t="str">
        <f t="shared" si="469"/>
        <v>ns</v>
      </c>
      <c r="CZ151" s="245" t="str">
        <f t="shared" si="469"/>
        <v>ns</v>
      </c>
      <c r="DA151" s="245" t="str">
        <f t="shared" si="469"/>
        <v>ns</v>
      </c>
      <c r="DB151" s="245" t="str">
        <f t="shared" si="469"/>
        <v>ns</v>
      </c>
      <c r="DC151" s="245" t="str">
        <f t="shared" si="470"/>
        <v>ns</v>
      </c>
      <c r="DD151" s="245" t="str">
        <f t="shared" si="470"/>
        <v>ns</v>
      </c>
      <c r="DE151" s="245" t="str">
        <f t="shared" si="470"/>
        <v/>
      </c>
      <c r="DF151" s="245" t="str">
        <f t="shared" si="470"/>
        <v/>
      </c>
      <c r="DG151" s="245" t="str">
        <f t="shared" si="470"/>
        <v/>
      </c>
      <c r="DH151" s="245" t="str">
        <f t="shared" si="470"/>
        <v/>
      </c>
      <c r="DI151" s="245" t="str">
        <f t="shared" si="470"/>
        <v/>
      </c>
      <c r="DJ151" s="245" t="str">
        <f t="shared" si="470"/>
        <v/>
      </c>
      <c r="DK151" s="245" t="str">
        <f t="shared" si="470"/>
        <v/>
      </c>
      <c r="DL151" s="245" t="str">
        <f t="shared" si="470"/>
        <v/>
      </c>
      <c r="DM151" s="245" t="str">
        <f t="shared" si="471"/>
        <v/>
      </c>
      <c r="DN151" s="245" t="str">
        <f t="shared" si="471"/>
        <v/>
      </c>
      <c r="DO151" s="245" t="str">
        <f t="shared" si="471"/>
        <v/>
      </c>
      <c r="DP151" s="245" t="str">
        <f t="shared" si="471"/>
        <v/>
      </c>
      <c r="DQ151" s="245" t="str">
        <f t="shared" si="471"/>
        <v/>
      </c>
      <c r="DR151" s="245" t="str">
        <f t="shared" si="471"/>
        <v/>
      </c>
      <c r="DS151" s="245" t="str">
        <f t="shared" si="471"/>
        <v/>
      </c>
      <c r="DT151" s="245" t="str">
        <f t="shared" si="471"/>
        <v/>
      </c>
      <c r="DU151" s="245" t="str">
        <f t="shared" si="471"/>
        <v/>
      </c>
      <c r="DV151" s="245" t="str">
        <f t="shared" si="471"/>
        <v/>
      </c>
      <c r="DW151" s="204"/>
      <c r="DX151" s="204"/>
      <c r="DZ151" s="228">
        <f t="shared" si="437"/>
        <v>33</v>
      </c>
      <c r="EA151" s="231" t="str">
        <f t="shared" ref="EA151:EA168" si="472">IFERROR(INDEX(RTO3CV,$DZ151,1),0)</f>
        <v>ACA 920</v>
      </c>
      <c r="EB151" s="232">
        <f t="shared" si="451"/>
        <v>2077.7777777777778</v>
      </c>
      <c r="EC151" s="232">
        <f t="shared" si="451"/>
        <v>2691.1111111111113</v>
      </c>
      <c r="ED151" s="232">
        <f t="shared" si="451"/>
        <v>1675.5555555555557</v>
      </c>
      <c r="EE151" s="232">
        <f t="shared" si="451"/>
        <v>0</v>
      </c>
      <c r="EF151" s="232">
        <f t="shared" ref="EF151:EF168" si="473">COUNTIFS(EB151:EE151,"&gt;1")</f>
        <v>3</v>
      </c>
      <c r="EG151" s="232">
        <f t="shared" ref="EG151:EG168" si="474">IFERROR(SUMIFS(EB151:EE151,EB151:EE151,"&gt;1"),0)</f>
        <v>6444.4444444444443</v>
      </c>
      <c r="EH151" s="228"/>
      <c r="EI151" s="228"/>
      <c r="EJ151" s="228"/>
      <c r="EK151" s="230"/>
      <c r="EL151" s="228">
        <f t="shared" si="438"/>
        <v>33</v>
      </c>
      <c r="EM151" s="231" t="str">
        <f t="shared" ref="EM151:EM168" si="475">IFERROR(INDEX(RTO3CV,$EL151,1),0)</f>
        <v>ACA 920</v>
      </c>
      <c r="EN151" s="232">
        <f>IFERROR(INDEX(RTO3CF,$EL151,'ANVA-MDS'!EB$7),0)</f>
        <v>0</v>
      </c>
      <c r="EO151" s="232">
        <f>IFERROR(INDEX(RTO3CF,$EL151,'ANVA-MDS'!EC$7),0)</f>
        <v>0</v>
      </c>
      <c r="EP151" s="232">
        <f>IFERROR(INDEX(RTO3CF,$EL151,'ANVA-MDS'!ED$7),0)</f>
        <v>0</v>
      </c>
      <c r="EQ151" s="232">
        <f>IFERROR(INDEX(RTO3CF,$EL151,'ANVA-MDS'!EE$7),0)</f>
        <v>0</v>
      </c>
      <c r="ER151" s="232">
        <f t="shared" ref="ER151:ER168" si="476">COUNTIFS(EN151:EQ151,"&gt;1")</f>
        <v>0</v>
      </c>
      <c r="ES151" s="232">
        <f t="shared" ref="ES151:ES168" si="477">IFERROR(SUMIFS(EN151:EQ151,EN151:EQ151,"&gt;1"),0)</f>
        <v>0</v>
      </c>
      <c r="ET151" s="228"/>
      <c r="EU151" s="228"/>
      <c r="EV151" s="228"/>
      <c r="EW151" s="230"/>
      <c r="EX151" s="232">
        <f t="shared" ref="EX151:EX168" si="478">EG151+ES151</f>
        <v>6444.4444444444443</v>
      </c>
      <c r="EY151" s="230"/>
      <c r="EZ151" s="230"/>
    </row>
    <row r="152" spans="7:156" ht="12.75" customHeight="1" x14ac:dyDescent="0.25">
      <c r="I152" s="106"/>
      <c r="J152" s="100">
        <v>33</v>
      </c>
      <c r="K152" s="246" t="str">
        <f t="shared" ref="K152:K169" si="479">IFERROR(INDEX(RTO3SF_ORD,J152,1),"sd")</f>
        <v>ACA 605</v>
      </c>
      <c r="L152" s="247">
        <f t="shared" ref="L152:L169" si="480">IFERROR(INDEX(RTO3SF_ORD,J152,2),"sd")</f>
        <v>2051</v>
      </c>
      <c r="M152" s="269" t="str">
        <f t="shared" si="462"/>
        <v>s</v>
      </c>
      <c r="N152" s="269" t="str">
        <f t="shared" si="462"/>
        <v>s</v>
      </c>
      <c r="O152" s="269" t="str">
        <f t="shared" si="462"/>
        <v>s</v>
      </c>
      <c r="P152" s="269" t="str">
        <f t="shared" si="462"/>
        <v>s</v>
      </c>
      <c r="Q152" s="269" t="str">
        <f t="shared" si="462"/>
        <v>s</v>
      </c>
      <c r="R152" s="269" t="str">
        <f t="shared" si="462"/>
        <v>s</v>
      </c>
      <c r="S152" s="269" t="str">
        <f t="shared" si="462"/>
        <v>s</v>
      </c>
      <c r="T152" s="269" t="str">
        <f t="shared" si="462"/>
        <v>s</v>
      </c>
      <c r="U152" s="269" t="str">
        <f t="shared" si="462"/>
        <v>s</v>
      </c>
      <c r="V152" s="269" t="str">
        <f t="shared" si="462"/>
        <v>s</v>
      </c>
      <c r="W152" s="269" t="str">
        <f t="shared" si="463"/>
        <v>s</v>
      </c>
      <c r="X152" s="269" t="str">
        <f t="shared" si="463"/>
        <v>s</v>
      </c>
      <c r="Y152" s="269" t="str">
        <f t="shared" si="463"/>
        <v>s</v>
      </c>
      <c r="Z152" s="269" t="str">
        <f t="shared" si="463"/>
        <v>s</v>
      </c>
      <c r="AA152" s="269" t="str">
        <f t="shared" si="463"/>
        <v>s</v>
      </c>
      <c r="AB152" s="269" t="str">
        <f t="shared" si="463"/>
        <v>s</v>
      </c>
      <c r="AC152" s="269" t="str">
        <f t="shared" si="463"/>
        <v>s</v>
      </c>
      <c r="AD152" s="269" t="str">
        <f t="shared" si="463"/>
        <v>s</v>
      </c>
      <c r="AE152" s="269" t="str">
        <f t="shared" si="463"/>
        <v>s</v>
      </c>
      <c r="AF152" s="269" t="str">
        <f t="shared" si="463"/>
        <v>s</v>
      </c>
      <c r="AG152" s="269" t="str">
        <f t="shared" si="464"/>
        <v>s</v>
      </c>
      <c r="AH152" s="269" t="str">
        <f t="shared" si="464"/>
        <v>s</v>
      </c>
      <c r="AI152" s="269" t="str">
        <f t="shared" si="464"/>
        <v>s</v>
      </c>
      <c r="AJ152" s="269" t="str">
        <f t="shared" si="464"/>
        <v>s</v>
      </c>
      <c r="AK152" s="269" t="str">
        <f t="shared" si="464"/>
        <v>s</v>
      </c>
      <c r="AL152" s="269" t="str">
        <f t="shared" si="464"/>
        <v>s</v>
      </c>
      <c r="AM152" s="269" t="str">
        <f t="shared" si="464"/>
        <v>ns</v>
      </c>
      <c r="AN152" s="269" t="str">
        <f t="shared" si="464"/>
        <v>ns</v>
      </c>
      <c r="AO152" s="269" t="str">
        <f t="shared" si="464"/>
        <v>ns</v>
      </c>
      <c r="AP152" s="269" t="str">
        <f t="shared" si="464"/>
        <v>ns</v>
      </c>
      <c r="AQ152" s="269" t="str">
        <f t="shared" si="465"/>
        <v>ns</v>
      </c>
      <c r="AR152" s="269" t="str">
        <f t="shared" si="465"/>
        <v>ns</v>
      </c>
      <c r="AS152" s="269" t="str">
        <f t="shared" si="465"/>
        <v>ns</v>
      </c>
      <c r="AT152" s="269" t="str">
        <f t="shared" si="465"/>
        <v/>
      </c>
      <c r="AU152" s="269" t="str">
        <f t="shared" si="465"/>
        <v/>
      </c>
      <c r="AV152" s="269" t="str">
        <f t="shared" si="465"/>
        <v/>
      </c>
      <c r="AW152" s="269" t="str">
        <f t="shared" si="465"/>
        <v/>
      </c>
      <c r="AX152" s="269" t="str">
        <f t="shared" si="465"/>
        <v/>
      </c>
      <c r="AY152" s="269" t="str">
        <f t="shared" si="465"/>
        <v/>
      </c>
      <c r="AZ152" s="269" t="str">
        <f t="shared" si="465"/>
        <v/>
      </c>
      <c r="BA152" s="269" t="str">
        <f t="shared" si="466"/>
        <v/>
      </c>
      <c r="BB152" s="269" t="str">
        <f t="shared" si="466"/>
        <v/>
      </c>
      <c r="BC152" s="269" t="str">
        <f t="shared" si="466"/>
        <v/>
      </c>
      <c r="BD152" s="269" t="str">
        <f t="shared" si="466"/>
        <v/>
      </c>
      <c r="BE152" s="269" t="str">
        <f t="shared" si="466"/>
        <v/>
      </c>
      <c r="BF152" s="269" t="str">
        <f t="shared" si="466"/>
        <v/>
      </c>
      <c r="BG152" s="269" t="str">
        <f t="shared" si="466"/>
        <v/>
      </c>
      <c r="BH152" s="269" t="str">
        <f t="shared" si="466"/>
        <v/>
      </c>
      <c r="BI152" s="269" t="str">
        <f t="shared" si="466"/>
        <v/>
      </c>
      <c r="BJ152" s="269" t="str">
        <f t="shared" si="466"/>
        <v/>
      </c>
      <c r="BS152" s="49"/>
      <c r="BT152" s="131"/>
      <c r="BU152" s="106"/>
      <c r="BV152" s="100">
        <v>33</v>
      </c>
      <c r="BW152" s="246">
        <f t="shared" ref="BW152:BW169" si="481">IFERROR(INDEX(RTO3CF_ORD,BV152,1),"sd")</f>
        <v>0</v>
      </c>
      <c r="BX152" s="247">
        <f t="shared" ref="BX152:BX169" si="482">IFERROR(INDEX(RTO3CF_ORD,BV152,2),"sd")</f>
        <v>1.8000000000000001E-4</v>
      </c>
      <c r="BY152" s="245" t="str">
        <f t="shared" si="467"/>
        <v>ns</v>
      </c>
      <c r="BZ152" s="245" t="str">
        <f t="shared" si="467"/>
        <v>ns</v>
      </c>
      <c r="CA152" s="245" t="str">
        <f t="shared" si="467"/>
        <v>ns</v>
      </c>
      <c r="CB152" s="245" t="str">
        <f t="shared" si="467"/>
        <v>ns</v>
      </c>
      <c r="CC152" s="245" t="str">
        <f t="shared" si="467"/>
        <v>ns</v>
      </c>
      <c r="CD152" s="245" t="str">
        <f t="shared" si="467"/>
        <v>ns</v>
      </c>
      <c r="CE152" s="245" t="str">
        <f t="shared" si="467"/>
        <v>ns</v>
      </c>
      <c r="CF152" s="245" t="str">
        <f t="shared" si="467"/>
        <v>ns</v>
      </c>
      <c r="CG152" s="245" t="str">
        <f t="shared" si="467"/>
        <v>ns</v>
      </c>
      <c r="CH152" s="245" t="str">
        <f t="shared" si="467"/>
        <v>ns</v>
      </c>
      <c r="CI152" s="245" t="str">
        <f t="shared" si="468"/>
        <v>ns</v>
      </c>
      <c r="CJ152" s="245" t="str">
        <f t="shared" si="468"/>
        <v>ns</v>
      </c>
      <c r="CK152" s="245" t="str">
        <f t="shared" si="468"/>
        <v>ns</v>
      </c>
      <c r="CL152" s="245" t="str">
        <f t="shared" si="468"/>
        <v>ns</v>
      </c>
      <c r="CM152" s="245" t="str">
        <f t="shared" si="468"/>
        <v>ns</v>
      </c>
      <c r="CN152" s="245" t="str">
        <f t="shared" si="468"/>
        <v>ns</v>
      </c>
      <c r="CO152" s="245" t="str">
        <f t="shared" si="468"/>
        <v>ns</v>
      </c>
      <c r="CP152" s="245" t="str">
        <f t="shared" si="468"/>
        <v>ns</v>
      </c>
      <c r="CQ152" s="245" t="str">
        <f t="shared" si="468"/>
        <v>ns</v>
      </c>
      <c r="CR152" s="245" t="str">
        <f t="shared" si="468"/>
        <v>ns</v>
      </c>
      <c r="CS152" s="245" t="str">
        <f t="shared" si="469"/>
        <v>ns</v>
      </c>
      <c r="CT152" s="245" t="str">
        <f t="shared" si="469"/>
        <v>ns</v>
      </c>
      <c r="CU152" s="245" t="str">
        <f t="shared" si="469"/>
        <v>ns</v>
      </c>
      <c r="CV152" s="245" t="str">
        <f t="shared" si="469"/>
        <v>ns</v>
      </c>
      <c r="CW152" s="245" t="str">
        <f t="shared" si="469"/>
        <v>ns</v>
      </c>
      <c r="CX152" s="245" t="str">
        <f t="shared" si="469"/>
        <v>ns</v>
      </c>
      <c r="CY152" s="245" t="str">
        <f t="shared" si="469"/>
        <v>ns</v>
      </c>
      <c r="CZ152" s="245" t="str">
        <f t="shared" si="469"/>
        <v>ns</v>
      </c>
      <c r="DA152" s="245" t="str">
        <f t="shared" si="469"/>
        <v>ns</v>
      </c>
      <c r="DB152" s="245" t="str">
        <f t="shared" si="469"/>
        <v>ns</v>
      </c>
      <c r="DC152" s="245" t="str">
        <f t="shared" si="470"/>
        <v>ns</v>
      </c>
      <c r="DD152" s="245" t="str">
        <f t="shared" si="470"/>
        <v>ns</v>
      </c>
      <c r="DE152" s="245" t="str">
        <f t="shared" si="470"/>
        <v>ns</v>
      </c>
      <c r="DF152" s="245" t="str">
        <f t="shared" si="470"/>
        <v/>
      </c>
      <c r="DG152" s="245" t="str">
        <f t="shared" si="470"/>
        <v/>
      </c>
      <c r="DH152" s="245" t="str">
        <f t="shared" si="470"/>
        <v/>
      </c>
      <c r="DI152" s="245" t="str">
        <f t="shared" si="470"/>
        <v/>
      </c>
      <c r="DJ152" s="245" t="str">
        <f t="shared" si="470"/>
        <v/>
      </c>
      <c r="DK152" s="245" t="str">
        <f t="shared" si="470"/>
        <v/>
      </c>
      <c r="DL152" s="245" t="str">
        <f t="shared" si="470"/>
        <v/>
      </c>
      <c r="DM152" s="245" t="str">
        <f t="shared" si="471"/>
        <v/>
      </c>
      <c r="DN152" s="245" t="str">
        <f t="shared" si="471"/>
        <v/>
      </c>
      <c r="DO152" s="245" t="str">
        <f t="shared" si="471"/>
        <v/>
      </c>
      <c r="DP152" s="245" t="str">
        <f t="shared" si="471"/>
        <v/>
      </c>
      <c r="DQ152" s="245" t="str">
        <f t="shared" si="471"/>
        <v/>
      </c>
      <c r="DR152" s="245" t="str">
        <f t="shared" si="471"/>
        <v/>
      </c>
      <c r="DS152" s="245" t="str">
        <f t="shared" si="471"/>
        <v/>
      </c>
      <c r="DT152" s="245" t="str">
        <f t="shared" si="471"/>
        <v/>
      </c>
      <c r="DU152" s="245" t="str">
        <f t="shared" si="471"/>
        <v/>
      </c>
      <c r="DV152" s="245" t="str">
        <f t="shared" si="471"/>
        <v/>
      </c>
      <c r="DW152" s="204"/>
      <c r="DX152" s="204"/>
      <c r="DZ152" s="228">
        <f t="shared" ref="DZ152:DZ168" si="483">DZ151+1</f>
        <v>34</v>
      </c>
      <c r="EA152" s="231" t="str">
        <f t="shared" si="472"/>
        <v>LGWA-11-01</v>
      </c>
      <c r="EB152" s="232">
        <f t="shared" si="451"/>
        <v>2871</v>
      </c>
      <c r="EC152" s="232">
        <f t="shared" si="451"/>
        <v>3048.8888888888891</v>
      </c>
      <c r="ED152" s="232">
        <f t="shared" si="451"/>
        <v>2633.3333333333335</v>
      </c>
      <c r="EE152" s="232">
        <f t="shared" si="451"/>
        <v>0</v>
      </c>
      <c r="EF152" s="232">
        <f t="shared" si="473"/>
        <v>3</v>
      </c>
      <c r="EG152" s="232">
        <f t="shared" si="474"/>
        <v>8553.2222222222226</v>
      </c>
      <c r="EH152" s="228"/>
      <c r="EI152" s="228"/>
      <c r="EJ152" s="228"/>
      <c r="EK152" s="230"/>
      <c r="EL152" s="228">
        <f t="shared" ref="EL152:EL168" si="484">EL151+1</f>
        <v>34</v>
      </c>
      <c r="EM152" s="231" t="str">
        <f t="shared" si="475"/>
        <v>LGWA-11-01</v>
      </c>
      <c r="EN152" s="232">
        <f>IFERROR(INDEX(RTO3CF,$EL152,'ANVA-MDS'!EB$7),0)</f>
        <v>0</v>
      </c>
      <c r="EO152" s="232">
        <f>IFERROR(INDEX(RTO3CF,$EL152,'ANVA-MDS'!EC$7),0)</f>
        <v>0</v>
      </c>
      <c r="EP152" s="232">
        <f>IFERROR(INDEX(RTO3CF,$EL152,'ANVA-MDS'!ED$7),0)</f>
        <v>0</v>
      </c>
      <c r="EQ152" s="232">
        <f>IFERROR(INDEX(RTO3CF,$EL152,'ANVA-MDS'!EE$7),0)</f>
        <v>0</v>
      </c>
      <c r="ER152" s="232">
        <f t="shared" si="476"/>
        <v>0</v>
      </c>
      <c r="ES152" s="232">
        <f t="shared" si="477"/>
        <v>0</v>
      </c>
      <c r="ET152" s="228"/>
      <c r="EU152" s="228"/>
      <c r="EV152" s="228"/>
      <c r="EW152" s="230"/>
      <c r="EX152" s="232">
        <f t="shared" si="478"/>
        <v>8553.2222222222226</v>
      </c>
      <c r="EY152" s="230"/>
      <c r="EZ152" s="230"/>
    </row>
    <row r="153" spans="7:156" ht="12.75" customHeight="1" x14ac:dyDescent="0.25">
      <c r="I153" s="106"/>
      <c r="J153" s="100">
        <v>34</v>
      </c>
      <c r="K153" s="246" t="str">
        <f t="shared" si="479"/>
        <v>Guayabo</v>
      </c>
      <c r="L153" s="247">
        <f t="shared" si="480"/>
        <v>1920</v>
      </c>
      <c r="M153" s="269" t="str">
        <f t="shared" si="462"/>
        <v>s</v>
      </c>
      <c r="N153" s="269" t="str">
        <f t="shared" si="462"/>
        <v>s</v>
      </c>
      <c r="O153" s="269" t="str">
        <f t="shared" si="462"/>
        <v>s</v>
      </c>
      <c r="P153" s="269" t="str">
        <f t="shared" si="462"/>
        <v>s</v>
      </c>
      <c r="Q153" s="269" t="str">
        <f t="shared" si="462"/>
        <v>s</v>
      </c>
      <c r="R153" s="269" t="str">
        <f t="shared" si="462"/>
        <v>s</v>
      </c>
      <c r="S153" s="269" t="str">
        <f t="shared" si="462"/>
        <v>s</v>
      </c>
      <c r="T153" s="269" t="str">
        <f t="shared" si="462"/>
        <v>s</v>
      </c>
      <c r="U153" s="269" t="str">
        <f t="shared" si="462"/>
        <v>s</v>
      </c>
      <c r="V153" s="269" t="str">
        <f t="shared" si="462"/>
        <v>s</v>
      </c>
      <c r="W153" s="269" t="str">
        <f t="shared" si="463"/>
        <v>s</v>
      </c>
      <c r="X153" s="269" t="str">
        <f t="shared" si="463"/>
        <v>s</v>
      </c>
      <c r="Y153" s="269" t="str">
        <f t="shared" si="463"/>
        <v>s</v>
      </c>
      <c r="Z153" s="269" t="str">
        <f t="shared" si="463"/>
        <v>s</v>
      </c>
      <c r="AA153" s="269" t="str">
        <f t="shared" si="463"/>
        <v>s</v>
      </c>
      <c r="AB153" s="269" t="str">
        <f t="shared" si="463"/>
        <v>s</v>
      </c>
      <c r="AC153" s="269" t="str">
        <f t="shared" si="463"/>
        <v>s</v>
      </c>
      <c r="AD153" s="269" t="str">
        <f t="shared" si="463"/>
        <v>s</v>
      </c>
      <c r="AE153" s="269" t="str">
        <f t="shared" si="463"/>
        <v>s</v>
      </c>
      <c r="AF153" s="269" t="str">
        <f t="shared" si="463"/>
        <v>s</v>
      </c>
      <c r="AG153" s="269" t="str">
        <f t="shared" si="464"/>
        <v>s</v>
      </c>
      <c r="AH153" s="269" t="str">
        <f t="shared" si="464"/>
        <v>s</v>
      </c>
      <c r="AI153" s="269" t="str">
        <f t="shared" si="464"/>
        <v>s</v>
      </c>
      <c r="AJ153" s="269" t="str">
        <f t="shared" si="464"/>
        <v>s</v>
      </c>
      <c r="AK153" s="269" t="str">
        <f t="shared" si="464"/>
        <v>s</v>
      </c>
      <c r="AL153" s="269" t="str">
        <f t="shared" si="464"/>
        <v>s</v>
      </c>
      <c r="AM153" s="269" t="str">
        <f t="shared" si="464"/>
        <v>s</v>
      </c>
      <c r="AN153" s="269" t="str">
        <f t="shared" si="464"/>
        <v>ns</v>
      </c>
      <c r="AO153" s="269" t="str">
        <f t="shared" si="464"/>
        <v>ns</v>
      </c>
      <c r="AP153" s="269" t="str">
        <f t="shared" si="464"/>
        <v>ns</v>
      </c>
      <c r="AQ153" s="269" t="str">
        <f t="shared" si="465"/>
        <v>ns</v>
      </c>
      <c r="AR153" s="269" t="str">
        <f t="shared" si="465"/>
        <v>ns</v>
      </c>
      <c r="AS153" s="269" t="str">
        <f t="shared" si="465"/>
        <v>ns</v>
      </c>
      <c r="AT153" s="269" t="str">
        <f t="shared" si="465"/>
        <v>ns</v>
      </c>
      <c r="AU153" s="269" t="str">
        <f t="shared" si="465"/>
        <v/>
      </c>
      <c r="AV153" s="269" t="str">
        <f t="shared" si="465"/>
        <v/>
      </c>
      <c r="AW153" s="269" t="str">
        <f t="shared" si="465"/>
        <v/>
      </c>
      <c r="AX153" s="269" t="str">
        <f t="shared" si="465"/>
        <v/>
      </c>
      <c r="AY153" s="269" t="str">
        <f t="shared" si="465"/>
        <v/>
      </c>
      <c r="AZ153" s="269" t="str">
        <f t="shared" si="465"/>
        <v/>
      </c>
      <c r="BA153" s="269" t="str">
        <f t="shared" si="466"/>
        <v/>
      </c>
      <c r="BB153" s="269" t="str">
        <f t="shared" si="466"/>
        <v/>
      </c>
      <c r="BC153" s="269" t="str">
        <f t="shared" si="466"/>
        <v/>
      </c>
      <c r="BD153" s="269" t="str">
        <f t="shared" si="466"/>
        <v/>
      </c>
      <c r="BE153" s="269" t="str">
        <f t="shared" si="466"/>
        <v/>
      </c>
      <c r="BF153" s="269" t="str">
        <f t="shared" si="466"/>
        <v/>
      </c>
      <c r="BG153" s="269" t="str">
        <f t="shared" si="466"/>
        <v/>
      </c>
      <c r="BH153" s="269" t="str">
        <f t="shared" si="466"/>
        <v/>
      </c>
      <c r="BI153" s="269" t="str">
        <f t="shared" si="466"/>
        <v/>
      </c>
      <c r="BJ153" s="269" t="str">
        <f t="shared" si="466"/>
        <v/>
      </c>
      <c r="BS153" s="49"/>
      <c r="BT153" s="131"/>
      <c r="BU153" s="106"/>
      <c r="BV153" s="100">
        <v>34</v>
      </c>
      <c r="BW153" s="246">
        <f t="shared" si="481"/>
        <v>0</v>
      </c>
      <c r="BX153" s="247">
        <f t="shared" si="482"/>
        <v>1.7000000000000001E-4</v>
      </c>
      <c r="BY153" s="245" t="str">
        <f t="shared" si="467"/>
        <v>ns</v>
      </c>
      <c r="BZ153" s="245" t="str">
        <f t="shared" si="467"/>
        <v>ns</v>
      </c>
      <c r="CA153" s="245" t="str">
        <f t="shared" si="467"/>
        <v>ns</v>
      </c>
      <c r="CB153" s="245" t="str">
        <f t="shared" si="467"/>
        <v>ns</v>
      </c>
      <c r="CC153" s="245" t="str">
        <f t="shared" si="467"/>
        <v>ns</v>
      </c>
      <c r="CD153" s="245" t="str">
        <f t="shared" si="467"/>
        <v>ns</v>
      </c>
      <c r="CE153" s="245" t="str">
        <f t="shared" si="467"/>
        <v>ns</v>
      </c>
      <c r="CF153" s="245" t="str">
        <f t="shared" si="467"/>
        <v>ns</v>
      </c>
      <c r="CG153" s="245" t="str">
        <f t="shared" si="467"/>
        <v>ns</v>
      </c>
      <c r="CH153" s="245" t="str">
        <f t="shared" si="467"/>
        <v>ns</v>
      </c>
      <c r="CI153" s="245" t="str">
        <f t="shared" si="468"/>
        <v>ns</v>
      </c>
      <c r="CJ153" s="245" t="str">
        <f t="shared" si="468"/>
        <v>ns</v>
      </c>
      <c r="CK153" s="245" t="str">
        <f t="shared" si="468"/>
        <v>ns</v>
      </c>
      <c r="CL153" s="245" t="str">
        <f t="shared" si="468"/>
        <v>ns</v>
      </c>
      <c r="CM153" s="245" t="str">
        <f t="shared" si="468"/>
        <v>ns</v>
      </c>
      <c r="CN153" s="245" t="str">
        <f t="shared" si="468"/>
        <v>ns</v>
      </c>
      <c r="CO153" s="245" t="str">
        <f t="shared" si="468"/>
        <v>ns</v>
      </c>
      <c r="CP153" s="245" t="str">
        <f t="shared" si="468"/>
        <v>ns</v>
      </c>
      <c r="CQ153" s="245" t="str">
        <f t="shared" si="468"/>
        <v>ns</v>
      </c>
      <c r="CR153" s="245" t="str">
        <f t="shared" si="468"/>
        <v>ns</v>
      </c>
      <c r="CS153" s="245" t="str">
        <f t="shared" si="469"/>
        <v>ns</v>
      </c>
      <c r="CT153" s="245" t="str">
        <f t="shared" si="469"/>
        <v>ns</v>
      </c>
      <c r="CU153" s="245" t="str">
        <f t="shared" si="469"/>
        <v>ns</v>
      </c>
      <c r="CV153" s="245" t="str">
        <f t="shared" si="469"/>
        <v>ns</v>
      </c>
      <c r="CW153" s="245" t="str">
        <f t="shared" si="469"/>
        <v>ns</v>
      </c>
      <c r="CX153" s="245" t="str">
        <f t="shared" si="469"/>
        <v>ns</v>
      </c>
      <c r="CY153" s="245" t="str">
        <f t="shared" si="469"/>
        <v>ns</v>
      </c>
      <c r="CZ153" s="245" t="str">
        <f t="shared" si="469"/>
        <v>ns</v>
      </c>
      <c r="DA153" s="245" t="str">
        <f t="shared" si="469"/>
        <v>ns</v>
      </c>
      <c r="DB153" s="245" t="str">
        <f t="shared" si="469"/>
        <v>ns</v>
      </c>
      <c r="DC153" s="245" t="str">
        <f t="shared" si="470"/>
        <v>ns</v>
      </c>
      <c r="DD153" s="245" t="str">
        <f t="shared" si="470"/>
        <v>ns</v>
      </c>
      <c r="DE153" s="245" t="str">
        <f t="shared" si="470"/>
        <v>ns</v>
      </c>
      <c r="DF153" s="245" t="str">
        <f t="shared" si="470"/>
        <v>ns</v>
      </c>
      <c r="DG153" s="245" t="str">
        <f t="shared" si="470"/>
        <v/>
      </c>
      <c r="DH153" s="245" t="str">
        <f t="shared" si="470"/>
        <v/>
      </c>
      <c r="DI153" s="245" t="str">
        <f t="shared" si="470"/>
        <v/>
      </c>
      <c r="DJ153" s="245" t="str">
        <f t="shared" si="470"/>
        <v/>
      </c>
      <c r="DK153" s="245" t="str">
        <f t="shared" si="470"/>
        <v/>
      </c>
      <c r="DL153" s="245" t="str">
        <f t="shared" si="470"/>
        <v/>
      </c>
      <c r="DM153" s="245" t="str">
        <f t="shared" si="471"/>
        <v/>
      </c>
      <c r="DN153" s="245" t="str">
        <f t="shared" si="471"/>
        <v/>
      </c>
      <c r="DO153" s="245" t="str">
        <f t="shared" si="471"/>
        <v/>
      </c>
      <c r="DP153" s="245" t="str">
        <f t="shared" si="471"/>
        <v/>
      </c>
      <c r="DQ153" s="245" t="str">
        <f t="shared" si="471"/>
        <v/>
      </c>
      <c r="DR153" s="245" t="str">
        <f t="shared" si="471"/>
        <v/>
      </c>
      <c r="DS153" s="245" t="str">
        <f t="shared" si="471"/>
        <v/>
      </c>
      <c r="DT153" s="245" t="str">
        <f t="shared" si="471"/>
        <v/>
      </c>
      <c r="DU153" s="245" t="str">
        <f t="shared" si="471"/>
        <v/>
      </c>
      <c r="DV153" s="245" t="str">
        <f t="shared" si="471"/>
        <v/>
      </c>
      <c r="DW153" s="204"/>
      <c r="DX153" s="204"/>
      <c r="DZ153" s="228">
        <f t="shared" si="483"/>
        <v>35</v>
      </c>
      <c r="EA153" s="231" t="str">
        <f t="shared" si="472"/>
        <v>MS INTA 521</v>
      </c>
      <c r="EB153" s="232">
        <f t="shared" si="451"/>
        <v>3100</v>
      </c>
      <c r="EC153" s="232">
        <f t="shared" si="451"/>
        <v>3722.2222222222222</v>
      </c>
      <c r="ED153" s="232">
        <f t="shared" si="451"/>
        <v>3820</v>
      </c>
      <c r="EE153" s="232">
        <f t="shared" si="451"/>
        <v>0</v>
      </c>
      <c r="EF153" s="232">
        <f t="shared" si="473"/>
        <v>3</v>
      </c>
      <c r="EG153" s="232">
        <f t="shared" si="474"/>
        <v>10642.222222222223</v>
      </c>
      <c r="EH153" s="228"/>
      <c r="EI153" s="228"/>
      <c r="EJ153" s="228"/>
      <c r="EK153" s="230"/>
      <c r="EL153" s="228">
        <f t="shared" si="484"/>
        <v>35</v>
      </c>
      <c r="EM153" s="231" t="str">
        <f t="shared" si="475"/>
        <v>MS INTA 521</v>
      </c>
      <c r="EN153" s="232">
        <f>IFERROR(INDEX(RTO3CF,$EL153,'ANVA-MDS'!EB$7),0)</f>
        <v>0</v>
      </c>
      <c r="EO153" s="232">
        <f>IFERROR(INDEX(RTO3CF,$EL153,'ANVA-MDS'!EC$7),0)</f>
        <v>0</v>
      </c>
      <c r="EP153" s="232">
        <f>IFERROR(INDEX(RTO3CF,$EL153,'ANVA-MDS'!ED$7),0)</f>
        <v>0</v>
      </c>
      <c r="EQ153" s="232">
        <f>IFERROR(INDEX(RTO3CF,$EL153,'ANVA-MDS'!EE$7),0)</f>
        <v>0</v>
      </c>
      <c r="ER153" s="232">
        <f t="shared" si="476"/>
        <v>0</v>
      </c>
      <c r="ES153" s="232">
        <f t="shared" si="477"/>
        <v>0</v>
      </c>
      <c r="ET153" s="228"/>
      <c r="EU153" s="228"/>
      <c r="EV153" s="228"/>
      <c r="EW153" s="230"/>
      <c r="EX153" s="232">
        <f t="shared" si="478"/>
        <v>10642.222222222223</v>
      </c>
      <c r="EY153" s="230"/>
      <c r="EZ153" s="230"/>
    </row>
    <row r="154" spans="7:156" ht="12.75" customHeight="1" x14ac:dyDescent="0.25">
      <c r="I154" s="106"/>
      <c r="J154" s="100">
        <v>35</v>
      </c>
      <c r="K154" s="246" t="str">
        <f t="shared" si="479"/>
        <v>Klein Prometeo</v>
      </c>
      <c r="L154" s="247">
        <f t="shared" si="480"/>
        <v>1337</v>
      </c>
      <c r="M154" s="269" t="str">
        <f t="shared" si="462"/>
        <v>s</v>
      </c>
      <c r="N154" s="269" t="str">
        <f t="shared" si="462"/>
        <v>s</v>
      </c>
      <c r="O154" s="269" t="str">
        <f t="shared" si="462"/>
        <v>s</v>
      </c>
      <c r="P154" s="269" t="str">
        <f t="shared" si="462"/>
        <v>s</v>
      </c>
      <c r="Q154" s="269" t="str">
        <f t="shared" si="462"/>
        <v>s</v>
      </c>
      <c r="R154" s="269" t="str">
        <f t="shared" si="462"/>
        <v>s</v>
      </c>
      <c r="S154" s="269" t="str">
        <f t="shared" si="462"/>
        <v>s</v>
      </c>
      <c r="T154" s="269" t="str">
        <f t="shared" si="462"/>
        <v>s</v>
      </c>
      <c r="U154" s="269" t="str">
        <f t="shared" si="462"/>
        <v>s</v>
      </c>
      <c r="V154" s="269" t="str">
        <f t="shared" si="462"/>
        <v>s</v>
      </c>
      <c r="W154" s="269" t="str">
        <f t="shared" si="463"/>
        <v>s</v>
      </c>
      <c r="X154" s="269" t="str">
        <f t="shared" si="463"/>
        <v>s</v>
      </c>
      <c r="Y154" s="269" t="str">
        <f t="shared" si="463"/>
        <v>s</v>
      </c>
      <c r="Z154" s="269" t="str">
        <f t="shared" si="463"/>
        <v>s</v>
      </c>
      <c r="AA154" s="269" t="str">
        <f t="shared" si="463"/>
        <v>s</v>
      </c>
      <c r="AB154" s="269" t="str">
        <f t="shared" si="463"/>
        <v>s</v>
      </c>
      <c r="AC154" s="269" t="str">
        <f t="shared" si="463"/>
        <v>s</v>
      </c>
      <c r="AD154" s="269" t="str">
        <f t="shared" si="463"/>
        <v>s</v>
      </c>
      <c r="AE154" s="269" t="str">
        <f t="shared" si="463"/>
        <v>s</v>
      </c>
      <c r="AF154" s="269" t="str">
        <f t="shared" si="463"/>
        <v>s</v>
      </c>
      <c r="AG154" s="269" t="str">
        <f t="shared" si="464"/>
        <v>s</v>
      </c>
      <c r="AH154" s="269" t="str">
        <f t="shared" si="464"/>
        <v>s</v>
      </c>
      <c r="AI154" s="269" t="str">
        <f t="shared" si="464"/>
        <v>s</v>
      </c>
      <c r="AJ154" s="269" t="str">
        <f t="shared" si="464"/>
        <v>s</v>
      </c>
      <c r="AK154" s="269" t="str">
        <f t="shared" si="464"/>
        <v>s</v>
      </c>
      <c r="AL154" s="269" t="str">
        <f t="shared" si="464"/>
        <v>s</v>
      </c>
      <c r="AM154" s="269" t="str">
        <f t="shared" si="464"/>
        <v>s</v>
      </c>
      <c r="AN154" s="269" t="str">
        <f t="shared" si="464"/>
        <v>s</v>
      </c>
      <c r="AO154" s="269" t="str">
        <f t="shared" si="464"/>
        <v>s</v>
      </c>
      <c r="AP154" s="269" t="str">
        <f t="shared" si="464"/>
        <v>s</v>
      </c>
      <c r="AQ154" s="269" t="str">
        <f t="shared" si="465"/>
        <v>s</v>
      </c>
      <c r="AR154" s="269" t="str">
        <f t="shared" si="465"/>
        <v>s</v>
      </c>
      <c r="AS154" s="269" t="str">
        <f t="shared" si="465"/>
        <v>s</v>
      </c>
      <c r="AT154" s="269" t="str">
        <f t="shared" si="465"/>
        <v>s</v>
      </c>
      <c r="AU154" s="269" t="str">
        <f t="shared" si="465"/>
        <v>ns</v>
      </c>
      <c r="AV154" s="269" t="str">
        <f t="shared" si="465"/>
        <v/>
      </c>
      <c r="AW154" s="269" t="str">
        <f t="shared" si="465"/>
        <v/>
      </c>
      <c r="AX154" s="269" t="str">
        <f t="shared" si="465"/>
        <v/>
      </c>
      <c r="AY154" s="269" t="str">
        <f t="shared" si="465"/>
        <v/>
      </c>
      <c r="AZ154" s="269" t="str">
        <f t="shared" si="465"/>
        <v/>
      </c>
      <c r="BA154" s="269" t="str">
        <f t="shared" si="466"/>
        <v/>
      </c>
      <c r="BB154" s="269" t="str">
        <f t="shared" si="466"/>
        <v/>
      </c>
      <c r="BC154" s="269" t="str">
        <f t="shared" si="466"/>
        <v/>
      </c>
      <c r="BD154" s="269" t="str">
        <f t="shared" si="466"/>
        <v/>
      </c>
      <c r="BE154" s="269" t="str">
        <f t="shared" si="466"/>
        <v/>
      </c>
      <c r="BF154" s="269" t="str">
        <f t="shared" si="466"/>
        <v/>
      </c>
      <c r="BG154" s="269" t="str">
        <f t="shared" si="466"/>
        <v/>
      </c>
      <c r="BH154" s="269" t="str">
        <f t="shared" si="466"/>
        <v/>
      </c>
      <c r="BI154" s="269" t="str">
        <f t="shared" si="466"/>
        <v/>
      </c>
      <c r="BJ154" s="269" t="str">
        <f t="shared" si="466"/>
        <v/>
      </c>
      <c r="BS154" s="49"/>
      <c r="BT154" s="49"/>
      <c r="BU154" s="106"/>
      <c r="BV154" s="100">
        <v>35</v>
      </c>
      <c r="BW154" s="246">
        <f t="shared" si="481"/>
        <v>0</v>
      </c>
      <c r="BX154" s="247">
        <f t="shared" si="482"/>
        <v>1.6000000000000001E-4</v>
      </c>
      <c r="BY154" s="245" t="str">
        <f t="shared" si="467"/>
        <v>ns</v>
      </c>
      <c r="BZ154" s="245" t="str">
        <f t="shared" si="467"/>
        <v>ns</v>
      </c>
      <c r="CA154" s="245" t="str">
        <f t="shared" si="467"/>
        <v>ns</v>
      </c>
      <c r="CB154" s="245" t="str">
        <f t="shared" si="467"/>
        <v>ns</v>
      </c>
      <c r="CC154" s="245" t="str">
        <f t="shared" si="467"/>
        <v>ns</v>
      </c>
      <c r="CD154" s="245" t="str">
        <f t="shared" si="467"/>
        <v>ns</v>
      </c>
      <c r="CE154" s="245" t="str">
        <f t="shared" si="467"/>
        <v>ns</v>
      </c>
      <c r="CF154" s="245" t="str">
        <f t="shared" si="467"/>
        <v>ns</v>
      </c>
      <c r="CG154" s="245" t="str">
        <f t="shared" si="467"/>
        <v>ns</v>
      </c>
      <c r="CH154" s="245" t="str">
        <f t="shared" si="467"/>
        <v>ns</v>
      </c>
      <c r="CI154" s="245" t="str">
        <f t="shared" si="468"/>
        <v>ns</v>
      </c>
      <c r="CJ154" s="245" t="str">
        <f t="shared" si="468"/>
        <v>ns</v>
      </c>
      <c r="CK154" s="245" t="str">
        <f t="shared" si="468"/>
        <v>ns</v>
      </c>
      <c r="CL154" s="245" t="str">
        <f t="shared" si="468"/>
        <v>ns</v>
      </c>
      <c r="CM154" s="245" t="str">
        <f t="shared" si="468"/>
        <v>ns</v>
      </c>
      <c r="CN154" s="245" t="str">
        <f t="shared" si="468"/>
        <v>ns</v>
      </c>
      <c r="CO154" s="245" t="str">
        <f t="shared" si="468"/>
        <v>ns</v>
      </c>
      <c r="CP154" s="245" t="str">
        <f t="shared" si="468"/>
        <v>ns</v>
      </c>
      <c r="CQ154" s="245" t="str">
        <f t="shared" si="468"/>
        <v>ns</v>
      </c>
      <c r="CR154" s="245" t="str">
        <f t="shared" si="468"/>
        <v>ns</v>
      </c>
      <c r="CS154" s="245" t="str">
        <f t="shared" si="469"/>
        <v>ns</v>
      </c>
      <c r="CT154" s="245" t="str">
        <f t="shared" si="469"/>
        <v>ns</v>
      </c>
      <c r="CU154" s="245" t="str">
        <f t="shared" si="469"/>
        <v>ns</v>
      </c>
      <c r="CV154" s="245" t="str">
        <f t="shared" si="469"/>
        <v>ns</v>
      </c>
      <c r="CW154" s="245" t="str">
        <f t="shared" si="469"/>
        <v>ns</v>
      </c>
      <c r="CX154" s="245" t="str">
        <f t="shared" si="469"/>
        <v>ns</v>
      </c>
      <c r="CY154" s="245" t="str">
        <f t="shared" si="469"/>
        <v>ns</v>
      </c>
      <c r="CZ154" s="245" t="str">
        <f t="shared" si="469"/>
        <v>ns</v>
      </c>
      <c r="DA154" s="245" t="str">
        <f t="shared" si="469"/>
        <v>ns</v>
      </c>
      <c r="DB154" s="245" t="str">
        <f t="shared" si="469"/>
        <v>ns</v>
      </c>
      <c r="DC154" s="245" t="str">
        <f t="shared" si="470"/>
        <v>ns</v>
      </c>
      <c r="DD154" s="245" t="str">
        <f t="shared" si="470"/>
        <v>ns</v>
      </c>
      <c r="DE154" s="245" t="str">
        <f t="shared" si="470"/>
        <v>ns</v>
      </c>
      <c r="DF154" s="245" t="str">
        <f t="shared" si="470"/>
        <v>ns</v>
      </c>
      <c r="DG154" s="245" t="str">
        <f t="shared" si="470"/>
        <v>ns</v>
      </c>
      <c r="DH154" s="245" t="str">
        <f t="shared" si="470"/>
        <v/>
      </c>
      <c r="DI154" s="245" t="str">
        <f t="shared" si="470"/>
        <v/>
      </c>
      <c r="DJ154" s="245" t="str">
        <f t="shared" si="470"/>
        <v/>
      </c>
      <c r="DK154" s="245" t="str">
        <f t="shared" si="470"/>
        <v/>
      </c>
      <c r="DL154" s="245" t="str">
        <f t="shared" si="470"/>
        <v/>
      </c>
      <c r="DM154" s="245" t="str">
        <f t="shared" si="471"/>
        <v/>
      </c>
      <c r="DN154" s="245" t="str">
        <f t="shared" si="471"/>
        <v/>
      </c>
      <c r="DO154" s="245" t="str">
        <f t="shared" si="471"/>
        <v/>
      </c>
      <c r="DP154" s="245" t="str">
        <f t="shared" si="471"/>
        <v/>
      </c>
      <c r="DQ154" s="245" t="str">
        <f t="shared" si="471"/>
        <v/>
      </c>
      <c r="DR154" s="245" t="str">
        <f t="shared" si="471"/>
        <v/>
      </c>
      <c r="DS154" s="245" t="str">
        <f t="shared" si="471"/>
        <v/>
      </c>
      <c r="DT154" s="245" t="str">
        <f t="shared" si="471"/>
        <v/>
      </c>
      <c r="DU154" s="245" t="str">
        <f t="shared" si="471"/>
        <v/>
      </c>
      <c r="DV154" s="245" t="str">
        <f t="shared" si="471"/>
        <v/>
      </c>
      <c r="DW154" s="204"/>
      <c r="DX154" s="204"/>
      <c r="DZ154" s="228">
        <f t="shared" si="483"/>
        <v>36</v>
      </c>
      <c r="EA154" s="231">
        <f t="shared" si="472"/>
        <v>0</v>
      </c>
      <c r="EB154" s="232">
        <f t="shared" si="451"/>
        <v>0</v>
      </c>
      <c r="EC154" s="232">
        <f t="shared" si="451"/>
        <v>0</v>
      </c>
      <c r="ED154" s="232">
        <f t="shared" si="451"/>
        <v>0</v>
      </c>
      <c r="EE154" s="232">
        <f t="shared" si="451"/>
        <v>0</v>
      </c>
      <c r="EF154" s="232">
        <f t="shared" si="473"/>
        <v>0</v>
      </c>
      <c r="EG154" s="232">
        <f t="shared" si="474"/>
        <v>0</v>
      </c>
      <c r="EH154" s="228"/>
      <c r="EI154" s="228"/>
      <c r="EJ154" s="228"/>
      <c r="EK154" s="230"/>
      <c r="EL154" s="228">
        <f t="shared" si="484"/>
        <v>36</v>
      </c>
      <c r="EM154" s="231">
        <f t="shared" si="475"/>
        <v>0</v>
      </c>
      <c r="EN154" s="232">
        <f>IFERROR(INDEX(RTO3CF,$EL154,'ANVA-MDS'!EB$7),0)</f>
        <v>0</v>
      </c>
      <c r="EO154" s="232">
        <f>IFERROR(INDEX(RTO3CF,$EL154,'ANVA-MDS'!EC$7),0)</f>
        <v>0</v>
      </c>
      <c r="EP154" s="232">
        <f>IFERROR(INDEX(RTO3CF,$EL154,'ANVA-MDS'!ED$7),0)</f>
        <v>0</v>
      </c>
      <c r="EQ154" s="232">
        <f>IFERROR(INDEX(RTO3CF,$EL154,'ANVA-MDS'!EE$7),0)</f>
        <v>0</v>
      </c>
      <c r="ER154" s="232">
        <f t="shared" si="476"/>
        <v>0</v>
      </c>
      <c r="ES154" s="232">
        <f t="shared" si="477"/>
        <v>0</v>
      </c>
      <c r="ET154" s="228"/>
      <c r="EU154" s="228"/>
      <c r="EV154" s="228"/>
      <c r="EW154" s="230"/>
      <c r="EX154" s="232">
        <f t="shared" si="478"/>
        <v>0</v>
      </c>
      <c r="EY154" s="230"/>
      <c r="EZ154" s="230"/>
    </row>
    <row r="155" spans="7:156" ht="12.75" customHeight="1" x14ac:dyDescent="0.25">
      <c r="I155" s="106"/>
      <c r="J155" s="100">
        <v>36</v>
      </c>
      <c r="K155" s="246">
        <f t="shared" si="479"/>
        <v>0</v>
      </c>
      <c r="L155" s="247">
        <f t="shared" si="480"/>
        <v>0</v>
      </c>
      <c r="M155" s="269" t="str">
        <f t="shared" si="462"/>
        <v>s</v>
      </c>
      <c r="N155" s="269" t="str">
        <f t="shared" si="462"/>
        <v>s</v>
      </c>
      <c r="O155" s="269" t="str">
        <f t="shared" si="462"/>
        <v>s</v>
      </c>
      <c r="P155" s="269" t="str">
        <f t="shared" si="462"/>
        <v>s</v>
      </c>
      <c r="Q155" s="269" t="str">
        <f t="shared" si="462"/>
        <v>s</v>
      </c>
      <c r="R155" s="269" t="str">
        <f t="shared" si="462"/>
        <v>s</v>
      </c>
      <c r="S155" s="269" t="str">
        <f t="shared" si="462"/>
        <v>s</v>
      </c>
      <c r="T155" s="269" t="str">
        <f t="shared" si="462"/>
        <v>s</v>
      </c>
      <c r="U155" s="269" t="str">
        <f t="shared" si="462"/>
        <v>s</v>
      </c>
      <c r="V155" s="269" t="str">
        <f t="shared" si="462"/>
        <v>s</v>
      </c>
      <c r="W155" s="269" t="str">
        <f t="shared" si="463"/>
        <v>s</v>
      </c>
      <c r="X155" s="269" t="str">
        <f t="shared" si="463"/>
        <v>s</v>
      </c>
      <c r="Y155" s="269" t="str">
        <f t="shared" si="463"/>
        <v>s</v>
      </c>
      <c r="Z155" s="269" t="str">
        <f t="shared" si="463"/>
        <v>s</v>
      </c>
      <c r="AA155" s="269" t="str">
        <f t="shared" si="463"/>
        <v>s</v>
      </c>
      <c r="AB155" s="269" t="str">
        <f t="shared" si="463"/>
        <v>s</v>
      </c>
      <c r="AC155" s="269" t="str">
        <f t="shared" si="463"/>
        <v>s</v>
      </c>
      <c r="AD155" s="269" t="str">
        <f t="shared" si="463"/>
        <v>s</v>
      </c>
      <c r="AE155" s="269" t="str">
        <f t="shared" si="463"/>
        <v>s</v>
      </c>
      <c r="AF155" s="269" t="str">
        <f t="shared" si="463"/>
        <v>s</v>
      </c>
      <c r="AG155" s="269" t="str">
        <f t="shared" si="464"/>
        <v>s</v>
      </c>
      <c r="AH155" s="269" t="str">
        <f t="shared" si="464"/>
        <v>s</v>
      </c>
      <c r="AI155" s="269" t="str">
        <f t="shared" si="464"/>
        <v>s</v>
      </c>
      <c r="AJ155" s="269" t="str">
        <f t="shared" si="464"/>
        <v>s</v>
      </c>
      <c r="AK155" s="269" t="str">
        <f t="shared" si="464"/>
        <v>s</v>
      </c>
      <c r="AL155" s="269" t="str">
        <f t="shared" si="464"/>
        <v>s</v>
      </c>
      <c r="AM155" s="269" t="str">
        <f t="shared" si="464"/>
        <v>s</v>
      </c>
      <c r="AN155" s="269" t="str">
        <f t="shared" si="464"/>
        <v>s</v>
      </c>
      <c r="AO155" s="269" t="str">
        <f t="shared" si="464"/>
        <v>s</v>
      </c>
      <c r="AP155" s="269" t="str">
        <f t="shared" si="464"/>
        <v>s</v>
      </c>
      <c r="AQ155" s="269" t="str">
        <f t="shared" si="465"/>
        <v>s</v>
      </c>
      <c r="AR155" s="269" t="str">
        <f t="shared" si="465"/>
        <v>s</v>
      </c>
      <c r="AS155" s="269" t="str">
        <f t="shared" si="465"/>
        <v>s</v>
      </c>
      <c r="AT155" s="269" t="str">
        <f t="shared" si="465"/>
        <v>s</v>
      </c>
      <c r="AU155" s="269" t="str">
        <f t="shared" si="465"/>
        <v>s</v>
      </c>
      <c r="AV155" s="269" t="str">
        <f t="shared" si="465"/>
        <v>ns</v>
      </c>
      <c r="AW155" s="269" t="str">
        <f t="shared" si="465"/>
        <v/>
      </c>
      <c r="AX155" s="269" t="str">
        <f t="shared" si="465"/>
        <v/>
      </c>
      <c r="AY155" s="269" t="str">
        <f t="shared" si="465"/>
        <v/>
      </c>
      <c r="AZ155" s="269" t="str">
        <f t="shared" si="465"/>
        <v/>
      </c>
      <c r="BA155" s="269" t="str">
        <f t="shared" si="466"/>
        <v/>
      </c>
      <c r="BB155" s="269" t="str">
        <f t="shared" si="466"/>
        <v/>
      </c>
      <c r="BC155" s="269" t="str">
        <f t="shared" si="466"/>
        <v/>
      </c>
      <c r="BD155" s="269" t="str">
        <f t="shared" si="466"/>
        <v/>
      </c>
      <c r="BE155" s="269" t="str">
        <f t="shared" si="466"/>
        <v/>
      </c>
      <c r="BF155" s="269" t="str">
        <f t="shared" si="466"/>
        <v/>
      </c>
      <c r="BG155" s="269" t="str">
        <f t="shared" si="466"/>
        <v/>
      </c>
      <c r="BH155" s="269" t="str">
        <f t="shared" si="466"/>
        <v/>
      </c>
      <c r="BI155" s="269" t="str">
        <f t="shared" si="466"/>
        <v/>
      </c>
      <c r="BJ155" s="269" t="str">
        <f t="shared" si="466"/>
        <v/>
      </c>
      <c r="BS155" s="49"/>
      <c r="BT155" s="131"/>
      <c r="BU155" s="106"/>
      <c r="BV155" s="100">
        <v>36</v>
      </c>
      <c r="BW155" s="246">
        <f t="shared" si="481"/>
        <v>0</v>
      </c>
      <c r="BX155" s="247">
        <f t="shared" si="482"/>
        <v>1.4000000000000001E-4</v>
      </c>
      <c r="BY155" s="245" t="str">
        <f t="shared" si="467"/>
        <v>ns</v>
      </c>
      <c r="BZ155" s="245" t="str">
        <f t="shared" si="467"/>
        <v>ns</v>
      </c>
      <c r="CA155" s="245" t="str">
        <f t="shared" si="467"/>
        <v>ns</v>
      </c>
      <c r="CB155" s="245" t="str">
        <f t="shared" si="467"/>
        <v>ns</v>
      </c>
      <c r="CC155" s="245" t="str">
        <f t="shared" si="467"/>
        <v>ns</v>
      </c>
      <c r="CD155" s="245" t="str">
        <f t="shared" si="467"/>
        <v>ns</v>
      </c>
      <c r="CE155" s="245" t="str">
        <f t="shared" si="467"/>
        <v>ns</v>
      </c>
      <c r="CF155" s="245" t="str">
        <f t="shared" si="467"/>
        <v>ns</v>
      </c>
      <c r="CG155" s="245" t="str">
        <f t="shared" si="467"/>
        <v>ns</v>
      </c>
      <c r="CH155" s="245" t="str">
        <f t="shared" si="467"/>
        <v>ns</v>
      </c>
      <c r="CI155" s="245" t="str">
        <f t="shared" si="468"/>
        <v>ns</v>
      </c>
      <c r="CJ155" s="245" t="str">
        <f t="shared" si="468"/>
        <v>ns</v>
      </c>
      <c r="CK155" s="245" t="str">
        <f t="shared" si="468"/>
        <v>ns</v>
      </c>
      <c r="CL155" s="245" t="str">
        <f t="shared" si="468"/>
        <v>ns</v>
      </c>
      <c r="CM155" s="245" t="str">
        <f t="shared" si="468"/>
        <v>ns</v>
      </c>
      <c r="CN155" s="245" t="str">
        <f t="shared" si="468"/>
        <v>ns</v>
      </c>
      <c r="CO155" s="245" t="str">
        <f t="shared" si="468"/>
        <v>ns</v>
      </c>
      <c r="CP155" s="245" t="str">
        <f t="shared" si="468"/>
        <v>ns</v>
      </c>
      <c r="CQ155" s="245" t="str">
        <f t="shared" si="468"/>
        <v>ns</v>
      </c>
      <c r="CR155" s="245" t="str">
        <f t="shared" si="468"/>
        <v>ns</v>
      </c>
      <c r="CS155" s="245" t="str">
        <f t="shared" si="469"/>
        <v>ns</v>
      </c>
      <c r="CT155" s="245" t="str">
        <f t="shared" si="469"/>
        <v>ns</v>
      </c>
      <c r="CU155" s="245" t="str">
        <f t="shared" si="469"/>
        <v>ns</v>
      </c>
      <c r="CV155" s="245" t="str">
        <f t="shared" si="469"/>
        <v>ns</v>
      </c>
      <c r="CW155" s="245" t="str">
        <f t="shared" si="469"/>
        <v>ns</v>
      </c>
      <c r="CX155" s="245" t="str">
        <f t="shared" si="469"/>
        <v>ns</v>
      </c>
      <c r="CY155" s="245" t="str">
        <f t="shared" si="469"/>
        <v>ns</v>
      </c>
      <c r="CZ155" s="245" t="str">
        <f t="shared" si="469"/>
        <v>ns</v>
      </c>
      <c r="DA155" s="245" t="str">
        <f t="shared" si="469"/>
        <v>ns</v>
      </c>
      <c r="DB155" s="245" t="str">
        <f t="shared" si="469"/>
        <v>ns</v>
      </c>
      <c r="DC155" s="245" t="str">
        <f t="shared" si="470"/>
        <v>ns</v>
      </c>
      <c r="DD155" s="245" t="str">
        <f t="shared" si="470"/>
        <v>ns</v>
      </c>
      <c r="DE155" s="245" t="str">
        <f t="shared" si="470"/>
        <v>ns</v>
      </c>
      <c r="DF155" s="245" t="str">
        <f t="shared" si="470"/>
        <v>ns</v>
      </c>
      <c r="DG155" s="245" t="str">
        <f t="shared" si="470"/>
        <v>ns</v>
      </c>
      <c r="DH155" s="245" t="str">
        <f t="shared" si="470"/>
        <v>ns</v>
      </c>
      <c r="DI155" s="245" t="str">
        <f t="shared" si="470"/>
        <v/>
      </c>
      <c r="DJ155" s="245" t="str">
        <f t="shared" si="470"/>
        <v/>
      </c>
      <c r="DK155" s="245" t="str">
        <f t="shared" si="470"/>
        <v/>
      </c>
      <c r="DL155" s="245" t="str">
        <f t="shared" si="470"/>
        <v/>
      </c>
      <c r="DM155" s="245" t="str">
        <f t="shared" si="471"/>
        <v/>
      </c>
      <c r="DN155" s="245" t="str">
        <f t="shared" si="471"/>
        <v/>
      </c>
      <c r="DO155" s="245" t="str">
        <f t="shared" si="471"/>
        <v/>
      </c>
      <c r="DP155" s="245" t="str">
        <f t="shared" si="471"/>
        <v/>
      </c>
      <c r="DQ155" s="245" t="str">
        <f t="shared" si="471"/>
        <v/>
      </c>
      <c r="DR155" s="245" t="str">
        <f t="shared" si="471"/>
        <v/>
      </c>
      <c r="DS155" s="245" t="str">
        <f t="shared" si="471"/>
        <v/>
      </c>
      <c r="DT155" s="245" t="str">
        <f t="shared" si="471"/>
        <v/>
      </c>
      <c r="DU155" s="245" t="str">
        <f t="shared" si="471"/>
        <v/>
      </c>
      <c r="DV155" s="245" t="str">
        <f t="shared" si="471"/>
        <v/>
      </c>
      <c r="DW155" s="204"/>
      <c r="DX155" s="204"/>
      <c r="DZ155" s="228">
        <f t="shared" si="483"/>
        <v>37</v>
      </c>
      <c r="EA155" s="231">
        <f t="shared" si="472"/>
        <v>0</v>
      </c>
      <c r="EB155" s="232">
        <f t="shared" si="451"/>
        <v>0</v>
      </c>
      <c r="EC155" s="232">
        <f t="shared" si="451"/>
        <v>0</v>
      </c>
      <c r="ED155" s="232">
        <f t="shared" si="451"/>
        <v>0</v>
      </c>
      <c r="EE155" s="232">
        <f t="shared" si="451"/>
        <v>0</v>
      </c>
      <c r="EF155" s="232">
        <f t="shared" si="473"/>
        <v>0</v>
      </c>
      <c r="EG155" s="232">
        <f t="shared" si="474"/>
        <v>0</v>
      </c>
      <c r="EH155" s="228"/>
      <c r="EI155" s="228"/>
      <c r="EJ155" s="228"/>
      <c r="EK155" s="230"/>
      <c r="EL155" s="228">
        <f t="shared" si="484"/>
        <v>37</v>
      </c>
      <c r="EM155" s="231">
        <f t="shared" si="475"/>
        <v>0</v>
      </c>
      <c r="EN155" s="232">
        <f>IFERROR(INDEX(RTO3CF,$EL155,'ANVA-MDS'!EB$7),0)</f>
        <v>0</v>
      </c>
      <c r="EO155" s="232">
        <f>IFERROR(INDEX(RTO3CF,$EL155,'ANVA-MDS'!EC$7),0)</f>
        <v>0</v>
      </c>
      <c r="EP155" s="232">
        <f>IFERROR(INDEX(RTO3CF,$EL155,'ANVA-MDS'!ED$7),0)</f>
        <v>0</v>
      </c>
      <c r="EQ155" s="232">
        <f>IFERROR(INDEX(RTO3CF,$EL155,'ANVA-MDS'!EE$7),0)</f>
        <v>0</v>
      </c>
      <c r="ER155" s="232">
        <f t="shared" si="476"/>
        <v>0</v>
      </c>
      <c r="ES155" s="232">
        <f t="shared" si="477"/>
        <v>0</v>
      </c>
      <c r="ET155" s="228"/>
      <c r="EU155" s="228"/>
      <c r="EV155" s="228"/>
      <c r="EW155" s="230"/>
      <c r="EX155" s="232">
        <f t="shared" si="478"/>
        <v>0</v>
      </c>
      <c r="EY155" s="230"/>
      <c r="EZ155" s="230"/>
    </row>
    <row r="156" spans="7:156" ht="12.75" customHeight="1" x14ac:dyDescent="0.25">
      <c r="G156" s="49"/>
      <c r="H156" s="49"/>
      <c r="I156" s="106"/>
      <c r="J156" s="100">
        <v>37</v>
      </c>
      <c r="K156" s="246">
        <f t="shared" si="479"/>
        <v>0</v>
      </c>
      <c r="L156" s="247">
        <f t="shared" si="480"/>
        <v>1.3000000000000002E-4</v>
      </c>
      <c r="M156" s="269" t="str">
        <f t="shared" si="462"/>
        <v>s</v>
      </c>
      <c r="N156" s="269" t="str">
        <f t="shared" si="462"/>
        <v>s</v>
      </c>
      <c r="O156" s="269" t="str">
        <f t="shared" si="462"/>
        <v>s</v>
      </c>
      <c r="P156" s="269" t="str">
        <f t="shared" si="462"/>
        <v>s</v>
      </c>
      <c r="Q156" s="269" t="str">
        <f t="shared" si="462"/>
        <v>s</v>
      </c>
      <c r="R156" s="269" t="str">
        <f t="shared" si="462"/>
        <v>s</v>
      </c>
      <c r="S156" s="269" t="str">
        <f t="shared" si="462"/>
        <v>s</v>
      </c>
      <c r="T156" s="269" t="str">
        <f t="shared" si="462"/>
        <v>s</v>
      </c>
      <c r="U156" s="269" t="str">
        <f t="shared" si="462"/>
        <v>s</v>
      </c>
      <c r="V156" s="269" t="str">
        <f t="shared" si="462"/>
        <v>s</v>
      </c>
      <c r="W156" s="269" t="str">
        <f t="shared" si="463"/>
        <v>s</v>
      </c>
      <c r="X156" s="269" t="str">
        <f t="shared" si="463"/>
        <v>s</v>
      </c>
      <c r="Y156" s="269" t="str">
        <f t="shared" si="463"/>
        <v>s</v>
      </c>
      <c r="Z156" s="269" t="str">
        <f t="shared" si="463"/>
        <v>s</v>
      </c>
      <c r="AA156" s="269" t="str">
        <f t="shared" si="463"/>
        <v>s</v>
      </c>
      <c r="AB156" s="269" t="str">
        <f t="shared" si="463"/>
        <v>s</v>
      </c>
      <c r="AC156" s="269" t="str">
        <f t="shared" si="463"/>
        <v>s</v>
      </c>
      <c r="AD156" s="269" t="str">
        <f t="shared" si="463"/>
        <v>s</v>
      </c>
      <c r="AE156" s="269" t="str">
        <f t="shared" si="463"/>
        <v>s</v>
      </c>
      <c r="AF156" s="269" t="str">
        <f t="shared" si="463"/>
        <v>s</v>
      </c>
      <c r="AG156" s="269" t="str">
        <f t="shared" si="464"/>
        <v>s</v>
      </c>
      <c r="AH156" s="269" t="str">
        <f t="shared" si="464"/>
        <v>s</v>
      </c>
      <c r="AI156" s="269" t="str">
        <f t="shared" si="464"/>
        <v>s</v>
      </c>
      <c r="AJ156" s="269" t="str">
        <f t="shared" si="464"/>
        <v>s</v>
      </c>
      <c r="AK156" s="269" t="str">
        <f t="shared" si="464"/>
        <v>s</v>
      </c>
      <c r="AL156" s="269" t="str">
        <f t="shared" si="464"/>
        <v>s</v>
      </c>
      <c r="AM156" s="269" t="str">
        <f t="shared" si="464"/>
        <v>s</v>
      </c>
      <c r="AN156" s="269" t="str">
        <f t="shared" si="464"/>
        <v>s</v>
      </c>
      <c r="AO156" s="269" t="str">
        <f t="shared" si="464"/>
        <v>s</v>
      </c>
      <c r="AP156" s="269" t="str">
        <f t="shared" si="464"/>
        <v>s</v>
      </c>
      <c r="AQ156" s="269" t="str">
        <f t="shared" si="465"/>
        <v>s</v>
      </c>
      <c r="AR156" s="269" t="str">
        <f t="shared" si="465"/>
        <v>s</v>
      </c>
      <c r="AS156" s="269" t="str">
        <f t="shared" si="465"/>
        <v>s</v>
      </c>
      <c r="AT156" s="269" t="str">
        <f t="shared" si="465"/>
        <v>s</v>
      </c>
      <c r="AU156" s="269" t="str">
        <f t="shared" si="465"/>
        <v>s</v>
      </c>
      <c r="AV156" s="269" t="str">
        <f t="shared" si="465"/>
        <v>ns</v>
      </c>
      <c r="AW156" s="269" t="str">
        <f t="shared" si="465"/>
        <v>ns</v>
      </c>
      <c r="AX156" s="269" t="str">
        <f t="shared" si="465"/>
        <v/>
      </c>
      <c r="AY156" s="269" t="str">
        <f t="shared" si="465"/>
        <v/>
      </c>
      <c r="AZ156" s="269" t="str">
        <f t="shared" si="465"/>
        <v/>
      </c>
      <c r="BA156" s="269" t="str">
        <f t="shared" si="466"/>
        <v/>
      </c>
      <c r="BB156" s="269" t="str">
        <f t="shared" si="466"/>
        <v/>
      </c>
      <c r="BC156" s="269" t="str">
        <f t="shared" si="466"/>
        <v/>
      </c>
      <c r="BD156" s="269" t="str">
        <f t="shared" si="466"/>
        <v/>
      </c>
      <c r="BE156" s="269" t="str">
        <f t="shared" si="466"/>
        <v/>
      </c>
      <c r="BF156" s="269" t="str">
        <f t="shared" si="466"/>
        <v/>
      </c>
      <c r="BG156" s="269" t="str">
        <f t="shared" si="466"/>
        <v/>
      </c>
      <c r="BH156" s="269" t="str">
        <f t="shared" si="466"/>
        <v/>
      </c>
      <c r="BI156" s="269" t="str">
        <f t="shared" si="466"/>
        <v/>
      </c>
      <c r="BJ156" s="269" t="str">
        <f t="shared" si="466"/>
        <v/>
      </c>
      <c r="BK156" s="106"/>
      <c r="BL156" s="106"/>
      <c r="BS156" s="49"/>
      <c r="BT156" s="49"/>
      <c r="BV156" s="100">
        <v>37</v>
      </c>
      <c r="BW156" s="246">
        <f t="shared" si="481"/>
        <v>0</v>
      </c>
      <c r="BX156" s="247">
        <f t="shared" si="482"/>
        <v>1.3000000000000002E-4</v>
      </c>
      <c r="BY156" s="245" t="str">
        <f t="shared" si="467"/>
        <v>ns</v>
      </c>
      <c r="BZ156" s="245" t="str">
        <f t="shared" si="467"/>
        <v>ns</v>
      </c>
      <c r="CA156" s="245" t="str">
        <f t="shared" si="467"/>
        <v>ns</v>
      </c>
      <c r="CB156" s="245" t="str">
        <f t="shared" si="467"/>
        <v>ns</v>
      </c>
      <c r="CC156" s="245" t="str">
        <f t="shared" si="467"/>
        <v>ns</v>
      </c>
      <c r="CD156" s="245" t="str">
        <f t="shared" si="467"/>
        <v>ns</v>
      </c>
      <c r="CE156" s="245" t="str">
        <f t="shared" si="467"/>
        <v>ns</v>
      </c>
      <c r="CF156" s="245" t="str">
        <f t="shared" si="467"/>
        <v>ns</v>
      </c>
      <c r="CG156" s="245" t="str">
        <f t="shared" si="467"/>
        <v>ns</v>
      </c>
      <c r="CH156" s="245" t="str">
        <f t="shared" si="467"/>
        <v>ns</v>
      </c>
      <c r="CI156" s="245" t="str">
        <f t="shared" si="468"/>
        <v>ns</v>
      </c>
      <c r="CJ156" s="245" t="str">
        <f t="shared" si="468"/>
        <v>ns</v>
      </c>
      <c r="CK156" s="245" t="str">
        <f t="shared" si="468"/>
        <v>ns</v>
      </c>
      <c r="CL156" s="245" t="str">
        <f t="shared" si="468"/>
        <v>ns</v>
      </c>
      <c r="CM156" s="245" t="str">
        <f t="shared" si="468"/>
        <v>ns</v>
      </c>
      <c r="CN156" s="245" t="str">
        <f t="shared" si="468"/>
        <v>ns</v>
      </c>
      <c r="CO156" s="245" t="str">
        <f t="shared" si="468"/>
        <v>ns</v>
      </c>
      <c r="CP156" s="245" t="str">
        <f t="shared" si="468"/>
        <v>ns</v>
      </c>
      <c r="CQ156" s="245" t="str">
        <f t="shared" si="468"/>
        <v>ns</v>
      </c>
      <c r="CR156" s="245" t="str">
        <f t="shared" si="468"/>
        <v>ns</v>
      </c>
      <c r="CS156" s="245" t="str">
        <f t="shared" si="469"/>
        <v>ns</v>
      </c>
      <c r="CT156" s="245" t="str">
        <f t="shared" si="469"/>
        <v>ns</v>
      </c>
      <c r="CU156" s="245" t="str">
        <f t="shared" si="469"/>
        <v>ns</v>
      </c>
      <c r="CV156" s="245" t="str">
        <f t="shared" si="469"/>
        <v>ns</v>
      </c>
      <c r="CW156" s="245" t="str">
        <f t="shared" si="469"/>
        <v>ns</v>
      </c>
      <c r="CX156" s="245" t="str">
        <f t="shared" si="469"/>
        <v>ns</v>
      </c>
      <c r="CY156" s="245" t="str">
        <f t="shared" si="469"/>
        <v>ns</v>
      </c>
      <c r="CZ156" s="245" t="str">
        <f t="shared" si="469"/>
        <v>ns</v>
      </c>
      <c r="DA156" s="245" t="str">
        <f t="shared" si="469"/>
        <v>ns</v>
      </c>
      <c r="DB156" s="245" t="str">
        <f t="shared" si="469"/>
        <v>ns</v>
      </c>
      <c r="DC156" s="245" t="str">
        <f t="shared" si="470"/>
        <v>ns</v>
      </c>
      <c r="DD156" s="245" t="str">
        <f t="shared" si="470"/>
        <v>ns</v>
      </c>
      <c r="DE156" s="245" t="str">
        <f t="shared" si="470"/>
        <v>ns</v>
      </c>
      <c r="DF156" s="245" t="str">
        <f t="shared" si="470"/>
        <v>ns</v>
      </c>
      <c r="DG156" s="245" t="str">
        <f t="shared" si="470"/>
        <v>ns</v>
      </c>
      <c r="DH156" s="245" t="str">
        <f t="shared" si="470"/>
        <v>ns</v>
      </c>
      <c r="DI156" s="245" t="str">
        <f t="shared" si="470"/>
        <v>ns</v>
      </c>
      <c r="DJ156" s="245" t="str">
        <f t="shared" si="470"/>
        <v/>
      </c>
      <c r="DK156" s="245" t="str">
        <f t="shared" si="470"/>
        <v/>
      </c>
      <c r="DL156" s="245" t="str">
        <f t="shared" si="470"/>
        <v/>
      </c>
      <c r="DM156" s="245" t="str">
        <f t="shared" si="471"/>
        <v/>
      </c>
      <c r="DN156" s="245" t="str">
        <f t="shared" si="471"/>
        <v/>
      </c>
      <c r="DO156" s="245" t="str">
        <f t="shared" si="471"/>
        <v/>
      </c>
      <c r="DP156" s="245" t="str">
        <f t="shared" si="471"/>
        <v/>
      </c>
      <c r="DQ156" s="245" t="str">
        <f t="shared" si="471"/>
        <v/>
      </c>
      <c r="DR156" s="245" t="str">
        <f t="shared" si="471"/>
        <v/>
      </c>
      <c r="DS156" s="245" t="str">
        <f t="shared" si="471"/>
        <v/>
      </c>
      <c r="DT156" s="245" t="str">
        <f t="shared" si="471"/>
        <v/>
      </c>
      <c r="DU156" s="245" t="str">
        <f t="shared" si="471"/>
        <v/>
      </c>
      <c r="DV156" s="245" t="str">
        <f t="shared" si="471"/>
        <v/>
      </c>
      <c r="DW156" s="204"/>
      <c r="DX156" s="204"/>
      <c r="DZ156" s="228">
        <f t="shared" si="483"/>
        <v>38</v>
      </c>
      <c r="EA156" s="231">
        <f t="shared" si="472"/>
        <v>0</v>
      </c>
      <c r="EB156" s="232">
        <f t="shared" si="451"/>
        <v>0</v>
      </c>
      <c r="EC156" s="232">
        <f t="shared" si="451"/>
        <v>0</v>
      </c>
      <c r="ED156" s="232">
        <f t="shared" si="451"/>
        <v>0</v>
      </c>
      <c r="EE156" s="232">
        <f t="shared" si="451"/>
        <v>0</v>
      </c>
      <c r="EF156" s="232">
        <f t="shared" si="473"/>
        <v>0</v>
      </c>
      <c r="EG156" s="232">
        <f t="shared" si="474"/>
        <v>0</v>
      </c>
      <c r="EH156" s="228"/>
      <c r="EI156" s="228"/>
      <c r="EJ156" s="228"/>
      <c r="EK156" s="230"/>
      <c r="EL156" s="228">
        <f t="shared" si="484"/>
        <v>38</v>
      </c>
      <c r="EM156" s="231">
        <f t="shared" si="475"/>
        <v>0</v>
      </c>
      <c r="EN156" s="232">
        <f>IFERROR(INDEX(RTO3CF,$EL156,'ANVA-MDS'!EB$7),0)</f>
        <v>0</v>
      </c>
      <c r="EO156" s="232">
        <f>IFERROR(INDEX(RTO3CF,$EL156,'ANVA-MDS'!EC$7),0)</f>
        <v>0</v>
      </c>
      <c r="EP156" s="232">
        <f>IFERROR(INDEX(RTO3CF,$EL156,'ANVA-MDS'!ED$7),0)</f>
        <v>0</v>
      </c>
      <c r="EQ156" s="232">
        <f>IFERROR(INDEX(RTO3CF,$EL156,'ANVA-MDS'!EE$7),0)</f>
        <v>0</v>
      </c>
      <c r="ER156" s="232">
        <f t="shared" si="476"/>
        <v>0</v>
      </c>
      <c r="ES156" s="232">
        <f t="shared" si="477"/>
        <v>0</v>
      </c>
      <c r="ET156" s="228"/>
      <c r="EU156" s="228"/>
      <c r="EV156" s="228"/>
      <c r="EW156" s="240"/>
      <c r="EX156" s="232">
        <f t="shared" si="478"/>
        <v>0</v>
      </c>
      <c r="EY156" s="230"/>
      <c r="EZ156" s="230"/>
    </row>
    <row r="157" spans="7:156" ht="12.75" customHeight="1" x14ac:dyDescent="0.25">
      <c r="G157" s="49"/>
      <c r="H157" s="49"/>
      <c r="I157" s="106"/>
      <c r="J157" s="100">
        <v>38</v>
      </c>
      <c r="K157" s="246">
        <f t="shared" si="479"/>
        <v>0</v>
      </c>
      <c r="L157" s="247">
        <f t="shared" si="480"/>
        <v>1.2000000000000002E-4</v>
      </c>
      <c r="M157" s="269" t="str">
        <f t="shared" si="462"/>
        <v>s</v>
      </c>
      <c r="N157" s="269" t="str">
        <f t="shared" si="462"/>
        <v>s</v>
      </c>
      <c r="O157" s="269" t="str">
        <f t="shared" si="462"/>
        <v>s</v>
      </c>
      <c r="P157" s="269" t="str">
        <f t="shared" si="462"/>
        <v>s</v>
      </c>
      <c r="Q157" s="269" t="str">
        <f t="shared" si="462"/>
        <v>s</v>
      </c>
      <c r="R157" s="269" t="str">
        <f t="shared" si="462"/>
        <v>s</v>
      </c>
      <c r="S157" s="269" t="str">
        <f t="shared" si="462"/>
        <v>s</v>
      </c>
      <c r="T157" s="269" t="str">
        <f t="shared" si="462"/>
        <v>s</v>
      </c>
      <c r="U157" s="269" t="str">
        <f t="shared" si="462"/>
        <v>s</v>
      </c>
      <c r="V157" s="269" t="str">
        <f t="shared" si="462"/>
        <v>s</v>
      </c>
      <c r="W157" s="269" t="str">
        <f t="shared" si="463"/>
        <v>s</v>
      </c>
      <c r="X157" s="269" t="str">
        <f t="shared" si="463"/>
        <v>s</v>
      </c>
      <c r="Y157" s="269" t="str">
        <f t="shared" si="463"/>
        <v>s</v>
      </c>
      <c r="Z157" s="269" t="str">
        <f t="shared" si="463"/>
        <v>s</v>
      </c>
      <c r="AA157" s="269" t="str">
        <f t="shared" si="463"/>
        <v>s</v>
      </c>
      <c r="AB157" s="269" t="str">
        <f t="shared" si="463"/>
        <v>s</v>
      </c>
      <c r="AC157" s="269" t="str">
        <f t="shared" si="463"/>
        <v>s</v>
      </c>
      <c r="AD157" s="269" t="str">
        <f t="shared" si="463"/>
        <v>s</v>
      </c>
      <c r="AE157" s="269" t="str">
        <f t="shared" si="463"/>
        <v>s</v>
      </c>
      <c r="AF157" s="269" t="str">
        <f t="shared" si="463"/>
        <v>s</v>
      </c>
      <c r="AG157" s="269" t="str">
        <f t="shared" si="464"/>
        <v>s</v>
      </c>
      <c r="AH157" s="269" t="str">
        <f t="shared" si="464"/>
        <v>s</v>
      </c>
      <c r="AI157" s="269" t="str">
        <f t="shared" si="464"/>
        <v>s</v>
      </c>
      <c r="AJ157" s="269" t="str">
        <f t="shared" si="464"/>
        <v>s</v>
      </c>
      <c r="AK157" s="269" t="str">
        <f t="shared" si="464"/>
        <v>s</v>
      </c>
      <c r="AL157" s="269" t="str">
        <f t="shared" si="464"/>
        <v>s</v>
      </c>
      <c r="AM157" s="269" t="str">
        <f t="shared" si="464"/>
        <v>s</v>
      </c>
      <c r="AN157" s="269" t="str">
        <f t="shared" si="464"/>
        <v>s</v>
      </c>
      <c r="AO157" s="269" t="str">
        <f t="shared" si="464"/>
        <v>s</v>
      </c>
      <c r="AP157" s="269" t="str">
        <f t="shared" si="464"/>
        <v>s</v>
      </c>
      <c r="AQ157" s="269" t="str">
        <f t="shared" si="465"/>
        <v>s</v>
      </c>
      <c r="AR157" s="269" t="str">
        <f t="shared" si="465"/>
        <v>s</v>
      </c>
      <c r="AS157" s="269" t="str">
        <f t="shared" si="465"/>
        <v>s</v>
      </c>
      <c r="AT157" s="269" t="str">
        <f t="shared" si="465"/>
        <v>s</v>
      </c>
      <c r="AU157" s="269" t="str">
        <f t="shared" si="465"/>
        <v>s</v>
      </c>
      <c r="AV157" s="269" t="str">
        <f t="shared" si="465"/>
        <v>ns</v>
      </c>
      <c r="AW157" s="269" t="str">
        <f t="shared" si="465"/>
        <v>ns</v>
      </c>
      <c r="AX157" s="269" t="str">
        <f t="shared" si="465"/>
        <v>ns</v>
      </c>
      <c r="AY157" s="269" t="str">
        <f t="shared" si="465"/>
        <v/>
      </c>
      <c r="AZ157" s="269" t="str">
        <f t="shared" si="465"/>
        <v/>
      </c>
      <c r="BA157" s="269" t="str">
        <f t="shared" si="466"/>
        <v/>
      </c>
      <c r="BB157" s="269" t="str">
        <f t="shared" si="466"/>
        <v/>
      </c>
      <c r="BC157" s="269" t="str">
        <f t="shared" si="466"/>
        <v/>
      </c>
      <c r="BD157" s="269" t="str">
        <f t="shared" si="466"/>
        <v/>
      </c>
      <c r="BE157" s="269" t="str">
        <f t="shared" si="466"/>
        <v/>
      </c>
      <c r="BF157" s="269" t="str">
        <f t="shared" si="466"/>
        <v/>
      </c>
      <c r="BG157" s="269" t="str">
        <f t="shared" si="466"/>
        <v/>
      </c>
      <c r="BH157" s="269" t="str">
        <f t="shared" si="466"/>
        <v/>
      </c>
      <c r="BI157" s="269" t="str">
        <f t="shared" si="466"/>
        <v/>
      </c>
      <c r="BJ157" s="269" t="str">
        <f t="shared" si="466"/>
        <v/>
      </c>
      <c r="BK157" s="106"/>
      <c r="BL157" s="106"/>
      <c r="BS157" s="49"/>
      <c r="BT157" s="49"/>
      <c r="BV157" s="100">
        <v>38</v>
      </c>
      <c r="BW157" s="246">
        <f t="shared" si="481"/>
        <v>0</v>
      </c>
      <c r="BX157" s="247">
        <f t="shared" si="482"/>
        <v>1.2000000000000002E-4</v>
      </c>
      <c r="BY157" s="245" t="str">
        <f t="shared" si="467"/>
        <v>ns</v>
      </c>
      <c r="BZ157" s="245" t="str">
        <f t="shared" si="467"/>
        <v>ns</v>
      </c>
      <c r="CA157" s="245" t="str">
        <f t="shared" si="467"/>
        <v>ns</v>
      </c>
      <c r="CB157" s="245" t="str">
        <f t="shared" si="467"/>
        <v>ns</v>
      </c>
      <c r="CC157" s="245" t="str">
        <f t="shared" si="467"/>
        <v>ns</v>
      </c>
      <c r="CD157" s="245" t="str">
        <f t="shared" si="467"/>
        <v>ns</v>
      </c>
      <c r="CE157" s="245" t="str">
        <f t="shared" si="467"/>
        <v>ns</v>
      </c>
      <c r="CF157" s="245" t="str">
        <f t="shared" si="467"/>
        <v>ns</v>
      </c>
      <c r="CG157" s="245" t="str">
        <f t="shared" si="467"/>
        <v>ns</v>
      </c>
      <c r="CH157" s="245" t="str">
        <f t="shared" si="467"/>
        <v>ns</v>
      </c>
      <c r="CI157" s="245" t="str">
        <f t="shared" si="468"/>
        <v>ns</v>
      </c>
      <c r="CJ157" s="245" t="str">
        <f t="shared" si="468"/>
        <v>ns</v>
      </c>
      <c r="CK157" s="245" t="str">
        <f t="shared" si="468"/>
        <v>ns</v>
      </c>
      <c r="CL157" s="245" t="str">
        <f t="shared" si="468"/>
        <v>ns</v>
      </c>
      <c r="CM157" s="245" t="str">
        <f t="shared" si="468"/>
        <v>ns</v>
      </c>
      <c r="CN157" s="245" t="str">
        <f t="shared" si="468"/>
        <v>ns</v>
      </c>
      <c r="CO157" s="245" t="str">
        <f t="shared" si="468"/>
        <v>ns</v>
      </c>
      <c r="CP157" s="245" t="str">
        <f t="shared" si="468"/>
        <v>ns</v>
      </c>
      <c r="CQ157" s="245" t="str">
        <f t="shared" si="468"/>
        <v>ns</v>
      </c>
      <c r="CR157" s="245" t="str">
        <f t="shared" si="468"/>
        <v>ns</v>
      </c>
      <c r="CS157" s="245" t="str">
        <f t="shared" si="469"/>
        <v>ns</v>
      </c>
      <c r="CT157" s="245" t="str">
        <f t="shared" si="469"/>
        <v>ns</v>
      </c>
      <c r="CU157" s="245" t="str">
        <f t="shared" si="469"/>
        <v>ns</v>
      </c>
      <c r="CV157" s="245" t="str">
        <f t="shared" si="469"/>
        <v>ns</v>
      </c>
      <c r="CW157" s="245" t="str">
        <f t="shared" si="469"/>
        <v>ns</v>
      </c>
      <c r="CX157" s="245" t="str">
        <f t="shared" si="469"/>
        <v>ns</v>
      </c>
      <c r="CY157" s="245" t="str">
        <f t="shared" si="469"/>
        <v>ns</v>
      </c>
      <c r="CZ157" s="245" t="str">
        <f t="shared" si="469"/>
        <v>ns</v>
      </c>
      <c r="DA157" s="245" t="str">
        <f t="shared" si="469"/>
        <v>ns</v>
      </c>
      <c r="DB157" s="245" t="str">
        <f t="shared" si="469"/>
        <v>ns</v>
      </c>
      <c r="DC157" s="245" t="str">
        <f t="shared" si="470"/>
        <v>ns</v>
      </c>
      <c r="DD157" s="245" t="str">
        <f t="shared" si="470"/>
        <v>ns</v>
      </c>
      <c r="DE157" s="245" t="str">
        <f t="shared" si="470"/>
        <v>ns</v>
      </c>
      <c r="DF157" s="245" t="str">
        <f t="shared" si="470"/>
        <v>ns</v>
      </c>
      <c r="DG157" s="245" t="str">
        <f t="shared" si="470"/>
        <v>ns</v>
      </c>
      <c r="DH157" s="245" t="str">
        <f t="shared" si="470"/>
        <v>ns</v>
      </c>
      <c r="DI157" s="245" t="str">
        <f t="shared" si="470"/>
        <v>ns</v>
      </c>
      <c r="DJ157" s="245" t="str">
        <f t="shared" si="470"/>
        <v>ns</v>
      </c>
      <c r="DK157" s="245" t="str">
        <f t="shared" si="470"/>
        <v/>
      </c>
      <c r="DL157" s="245" t="str">
        <f t="shared" si="470"/>
        <v/>
      </c>
      <c r="DM157" s="245" t="str">
        <f t="shared" si="471"/>
        <v/>
      </c>
      <c r="DN157" s="245" t="str">
        <f t="shared" si="471"/>
        <v/>
      </c>
      <c r="DO157" s="245" t="str">
        <f t="shared" si="471"/>
        <v/>
      </c>
      <c r="DP157" s="245" t="str">
        <f t="shared" si="471"/>
        <v/>
      </c>
      <c r="DQ157" s="245" t="str">
        <f t="shared" si="471"/>
        <v/>
      </c>
      <c r="DR157" s="245" t="str">
        <f t="shared" si="471"/>
        <v/>
      </c>
      <c r="DS157" s="245" t="str">
        <f t="shared" si="471"/>
        <v/>
      </c>
      <c r="DT157" s="245" t="str">
        <f t="shared" si="471"/>
        <v/>
      </c>
      <c r="DU157" s="245" t="str">
        <f t="shared" si="471"/>
        <v/>
      </c>
      <c r="DV157" s="245" t="str">
        <f t="shared" si="471"/>
        <v/>
      </c>
      <c r="DW157" s="204"/>
      <c r="DX157" s="204"/>
      <c r="DZ157" s="228">
        <f t="shared" si="483"/>
        <v>39</v>
      </c>
      <c r="EA157" s="231">
        <f t="shared" si="472"/>
        <v>0</v>
      </c>
      <c r="EB157" s="232">
        <f t="shared" si="451"/>
        <v>0</v>
      </c>
      <c r="EC157" s="232">
        <f t="shared" si="451"/>
        <v>0</v>
      </c>
      <c r="ED157" s="232">
        <f t="shared" si="451"/>
        <v>0</v>
      </c>
      <c r="EE157" s="232">
        <f t="shared" si="451"/>
        <v>0</v>
      </c>
      <c r="EF157" s="232">
        <f t="shared" si="473"/>
        <v>0</v>
      </c>
      <c r="EG157" s="232">
        <f t="shared" si="474"/>
        <v>0</v>
      </c>
      <c r="EH157" s="228"/>
      <c r="EI157" s="228"/>
      <c r="EJ157" s="228"/>
      <c r="EK157" s="230"/>
      <c r="EL157" s="228">
        <f t="shared" si="484"/>
        <v>39</v>
      </c>
      <c r="EM157" s="231">
        <f t="shared" si="475"/>
        <v>0</v>
      </c>
      <c r="EN157" s="232">
        <f>IFERROR(INDEX(RTO3CF,$EL157,'ANVA-MDS'!EB$7),0)</f>
        <v>0</v>
      </c>
      <c r="EO157" s="232">
        <f>IFERROR(INDEX(RTO3CF,$EL157,'ANVA-MDS'!EC$7),0)</f>
        <v>0</v>
      </c>
      <c r="EP157" s="232">
        <f>IFERROR(INDEX(RTO3CF,$EL157,'ANVA-MDS'!ED$7),0)</f>
        <v>0</v>
      </c>
      <c r="EQ157" s="232">
        <f>IFERROR(INDEX(RTO3CF,$EL157,'ANVA-MDS'!EE$7),0)</f>
        <v>0</v>
      </c>
      <c r="ER157" s="232">
        <f t="shared" si="476"/>
        <v>0</v>
      </c>
      <c r="ES157" s="232">
        <f t="shared" si="477"/>
        <v>0</v>
      </c>
      <c r="ET157" s="228"/>
      <c r="EU157" s="228"/>
      <c r="EV157" s="228"/>
      <c r="EW157" s="240"/>
      <c r="EX157" s="232">
        <f t="shared" si="478"/>
        <v>0</v>
      </c>
      <c r="EY157" s="230"/>
      <c r="EZ157" s="230"/>
    </row>
    <row r="158" spans="7:156" ht="12.75" customHeight="1" x14ac:dyDescent="0.25">
      <c r="G158" s="49"/>
      <c r="H158" s="49"/>
      <c r="I158" s="49"/>
      <c r="J158" s="100">
        <v>39</v>
      </c>
      <c r="K158" s="246">
        <f t="shared" si="479"/>
        <v>0</v>
      </c>
      <c r="L158" s="247">
        <f t="shared" si="480"/>
        <v>1.1E-4</v>
      </c>
      <c r="M158" s="269" t="str">
        <f t="shared" si="462"/>
        <v>s</v>
      </c>
      <c r="N158" s="269" t="str">
        <f t="shared" si="462"/>
        <v>s</v>
      </c>
      <c r="O158" s="269" t="str">
        <f t="shared" si="462"/>
        <v>s</v>
      </c>
      <c r="P158" s="269" t="str">
        <f t="shared" si="462"/>
        <v>s</v>
      </c>
      <c r="Q158" s="269" t="str">
        <f t="shared" si="462"/>
        <v>s</v>
      </c>
      <c r="R158" s="269" t="str">
        <f t="shared" si="462"/>
        <v>s</v>
      </c>
      <c r="S158" s="269" t="str">
        <f t="shared" si="462"/>
        <v>s</v>
      </c>
      <c r="T158" s="269" t="str">
        <f t="shared" si="462"/>
        <v>s</v>
      </c>
      <c r="U158" s="269" t="str">
        <f t="shared" si="462"/>
        <v>s</v>
      </c>
      <c r="V158" s="269" t="str">
        <f t="shared" si="462"/>
        <v>s</v>
      </c>
      <c r="W158" s="269" t="str">
        <f t="shared" si="463"/>
        <v>s</v>
      </c>
      <c r="X158" s="269" t="str">
        <f t="shared" si="463"/>
        <v>s</v>
      </c>
      <c r="Y158" s="269" t="str">
        <f t="shared" si="463"/>
        <v>s</v>
      </c>
      <c r="Z158" s="269" t="str">
        <f t="shared" si="463"/>
        <v>s</v>
      </c>
      <c r="AA158" s="269" t="str">
        <f t="shared" si="463"/>
        <v>s</v>
      </c>
      <c r="AB158" s="269" t="str">
        <f t="shared" si="463"/>
        <v>s</v>
      </c>
      <c r="AC158" s="269" t="str">
        <f t="shared" si="463"/>
        <v>s</v>
      </c>
      <c r="AD158" s="269" t="str">
        <f t="shared" si="463"/>
        <v>s</v>
      </c>
      <c r="AE158" s="269" t="str">
        <f t="shared" si="463"/>
        <v>s</v>
      </c>
      <c r="AF158" s="269" t="str">
        <f t="shared" si="463"/>
        <v>s</v>
      </c>
      <c r="AG158" s="269" t="str">
        <f t="shared" si="464"/>
        <v>s</v>
      </c>
      <c r="AH158" s="269" t="str">
        <f t="shared" si="464"/>
        <v>s</v>
      </c>
      <c r="AI158" s="269" t="str">
        <f t="shared" si="464"/>
        <v>s</v>
      </c>
      <c r="AJ158" s="269" t="str">
        <f t="shared" si="464"/>
        <v>s</v>
      </c>
      <c r="AK158" s="269" t="str">
        <f t="shared" si="464"/>
        <v>s</v>
      </c>
      <c r="AL158" s="269" t="str">
        <f t="shared" si="464"/>
        <v>s</v>
      </c>
      <c r="AM158" s="269" t="str">
        <f t="shared" si="464"/>
        <v>s</v>
      </c>
      <c r="AN158" s="269" t="str">
        <f t="shared" si="464"/>
        <v>s</v>
      </c>
      <c r="AO158" s="269" t="str">
        <f t="shared" si="464"/>
        <v>s</v>
      </c>
      <c r="AP158" s="269" t="str">
        <f t="shared" si="464"/>
        <v>s</v>
      </c>
      <c r="AQ158" s="269" t="str">
        <f t="shared" si="465"/>
        <v>s</v>
      </c>
      <c r="AR158" s="269" t="str">
        <f t="shared" si="465"/>
        <v>s</v>
      </c>
      <c r="AS158" s="269" t="str">
        <f t="shared" si="465"/>
        <v>s</v>
      </c>
      <c r="AT158" s="269" t="str">
        <f t="shared" si="465"/>
        <v>s</v>
      </c>
      <c r="AU158" s="269" t="str">
        <f t="shared" si="465"/>
        <v>s</v>
      </c>
      <c r="AV158" s="269" t="str">
        <f t="shared" si="465"/>
        <v>ns</v>
      </c>
      <c r="AW158" s="269" t="str">
        <f t="shared" si="465"/>
        <v>ns</v>
      </c>
      <c r="AX158" s="269" t="str">
        <f t="shared" si="465"/>
        <v>ns</v>
      </c>
      <c r="AY158" s="269" t="str">
        <f t="shared" si="465"/>
        <v>ns</v>
      </c>
      <c r="AZ158" s="269" t="str">
        <f t="shared" si="465"/>
        <v/>
      </c>
      <c r="BA158" s="269" t="str">
        <f t="shared" si="466"/>
        <v/>
      </c>
      <c r="BB158" s="269" t="str">
        <f t="shared" si="466"/>
        <v/>
      </c>
      <c r="BC158" s="269" t="str">
        <f t="shared" si="466"/>
        <v/>
      </c>
      <c r="BD158" s="269" t="str">
        <f t="shared" si="466"/>
        <v/>
      </c>
      <c r="BE158" s="269" t="str">
        <f t="shared" si="466"/>
        <v/>
      </c>
      <c r="BF158" s="269" t="str">
        <f t="shared" si="466"/>
        <v/>
      </c>
      <c r="BG158" s="269" t="str">
        <f t="shared" si="466"/>
        <v/>
      </c>
      <c r="BH158" s="269" t="str">
        <f t="shared" si="466"/>
        <v/>
      </c>
      <c r="BI158" s="269" t="str">
        <f t="shared" si="466"/>
        <v/>
      </c>
      <c r="BJ158" s="269" t="str">
        <f t="shared" si="466"/>
        <v/>
      </c>
      <c r="BK158" s="32"/>
      <c r="BL158" s="32"/>
      <c r="BS158" s="49"/>
      <c r="BT158" s="49"/>
      <c r="BV158" s="100">
        <v>39</v>
      </c>
      <c r="BW158" s="246">
        <f t="shared" si="481"/>
        <v>0</v>
      </c>
      <c r="BX158" s="247">
        <f t="shared" si="482"/>
        <v>1.1E-4</v>
      </c>
      <c r="BY158" s="245" t="str">
        <f t="shared" si="467"/>
        <v>ns</v>
      </c>
      <c r="BZ158" s="245" t="str">
        <f t="shared" si="467"/>
        <v>ns</v>
      </c>
      <c r="CA158" s="245" t="str">
        <f t="shared" si="467"/>
        <v>ns</v>
      </c>
      <c r="CB158" s="245" t="str">
        <f t="shared" si="467"/>
        <v>ns</v>
      </c>
      <c r="CC158" s="245" t="str">
        <f t="shared" si="467"/>
        <v>ns</v>
      </c>
      <c r="CD158" s="245" t="str">
        <f t="shared" si="467"/>
        <v>ns</v>
      </c>
      <c r="CE158" s="245" t="str">
        <f t="shared" si="467"/>
        <v>ns</v>
      </c>
      <c r="CF158" s="245" t="str">
        <f t="shared" si="467"/>
        <v>ns</v>
      </c>
      <c r="CG158" s="245" t="str">
        <f t="shared" si="467"/>
        <v>ns</v>
      </c>
      <c r="CH158" s="245" t="str">
        <f t="shared" si="467"/>
        <v>ns</v>
      </c>
      <c r="CI158" s="245" t="str">
        <f t="shared" si="468"/>
        <v>ns</v>
      </c>
      <c r="CJ158" s="245" t="str">
        <f t="shared" si="468"/>
        <v>ns</v>
      </c>
      <c r="CK158" s="245" t="str">
        <f t="shared" si="468"/>
        <v>ns</v>
      </c>
      <c r="CL158" s="245" t="str">
        <f t="shared" si="468"/>
        <v>ns</v>
      </c>
      <c r="CM158" s="245" t="str">
        <f t="shared" si="468"/>
        <v>ns</v>
      </c>
      <c r="CN158" s="245" t="str">
        <f t="shared" si="468"/>
        <v>ns</v>
      </c>
      <c r="CO158" s="245" t="str">
        <f t="shared" si="468"/>
        <v>ns</v>
      </c>
      <c r="CP158" s="245" t="str">
        <f t="shared" si="468"/>
        <v>ns</v>
      </c>
      <c r="CQ158" s="245" t="str">
        <f t="shared" si="468"/>
        <v>ns</v>
      </c>
      <c r="CR158" s="245" t="str">
        <f t="shared" si="468"/>
        <v>ns</v>
      </c>
      <c r="CS158" s="245" t="str">
        <f t="shared" si="469"/>
        <v>ns</v>
      </c>
      <c r="CT158" s="245" t="str">
        <f t="shared" si="469"/>
        <v>ns</v>
      </c>
      <c r="CU158" s="245" t="str">
        <f t="shared" si="469"/>
        <v>ns</v>
      </c>
      <c r="CV158" s="245" t="str">
        <f t="shared" si="469"/>
        <v>ns</v>
      </c>
      <c r="CW158" s="245" t="str">
        <f t="shared" si="469"/>
        <v>ns</v>
      </c>
      <c r="CX158" s="245" t="str">
        <f t="shared" si="469"/>
        <v>ns</v>
      </c>
      <c r="CY158" s="245" t="str">
        <f t="shared" si="469"/>
        <v>ns</v>
      </c>
      <c r="CZ158" s="245" t="str">
        <f t="shared" si="469"/>
        <v>ns</v>
      </c>
      <c r="DA158" s="245" t="str">
        <f t="shared" si="469"/>
        <v>ns</v>
      </c>
      <c r="DB158" s="245" t="str">
        <f t="shared" si="469"/>
        <v>ns</v>
      </c>
      <c r="DC158" s="245" t="str">
        <f t="shared" si="470"/>
        <v>ns</v>
      </c>
      <c r="DD158" s="245" t="str">
        <f t="shared" si="470"/>
        <v>ns</v>
      </c>
      <c r="DE158" s="245" t="str">
        <f t="shared" si="470"/>
        <v>ns</v>
      </c>
      <c r="DF158" s="245" t="str">
        <f t="shared" si="470"/>
        <v>ns</v>
      </c>
      <c r="DG158" s="245" t="str">
        <f t="shared" si="470"/>
        <v>ns</v>
      </c>
      <c r="DH158" s="245" t="str">
        <f t="shared" si="470"/>
        <v>ns</v>
      </c>
      <c r="DI158" s="245" t="str">
        <f t="shared" si="470"/>
        <v>ns</v>
      </c>
      <c r="DJ158" s="245" t="str">
        <f t="shared" si="470"/>
        <v>ns</v>
      </c>
      <c r="DK158" s="245" t="str">
        <f t="shared" si="470"/>
        <v>ns</v>
      </c>
      <c r="DL158" s="245" t="str">
        <f t="shared" si="470"/>
        <v/>
      </c>
      <c r="DM158" s="245" t="str">
        <f t="shared" si="471"/>
        <v/>
      </c>
      <c r="DN158" s="245" t="str">
        <f t="shared" si="471"/>
        <v/>
      </c>
      <c r="DO158" s="245" t="str">
        <f t="shared" si="471"/>
        <v/>
      </c>
      <c r="DP158" s="245" t="str">
        <f t="shared" si="471"/>
        <v/>
      </c>
      <c r="DQ158" s="245" t="str">
        <f t="shared" si="471"/>
        <v/>
      </c>
      <c r="DR158" s="245" t="str">
        <f t="shared" si="471"/>
        <v/>
      </c>
      <c r="DS158" s="245" t="str">
        <f t="shared" si="471"/>
        <v/>
      </c>
      <c r="DT158" s="245" t="str">
        <f t="shared" si="471"/>
        <v/>
      </c>
      <c r="DU158" s="245" t="str">
        <f t="shared" si="471"/>
        <v/>
      </c>
      <c r="DV158" s="245" t="str">
        <f t="shared" si="471"/>
        <v/>
      </c>
      <c r="DW158" s="204"/>
      <c r="DX158" s="204"/>
      <c r="DZ158" s="228">
        <f t="shared" si="483"/>
        <v>40</v>
      </c>
      <c r="EA158" s="231">
        <f t="shared" si="472"/>
        <v>0</v>
      </c>
      <c r="EB158" s="232">
        <f t="shared" si="451"/>
        <v>0</v>
      </c>
      <c r="EC158" s="232">
        <f t="shared" si="451"/>
        <v>0</v>
      </c>
      <c r="ED158" s="232">
        <f t="shared" si="451"/>
        <v>0</v>
      </c>
      <c r="EE158" s="232">
        <f t="shared" si="451"/>
        <v>0</v>
      </c>
      <c r="EF158" s="232">
        <f t="shared" si="473"/>
        <v>0</v>
      </c>
      <c r="EG158" s="232">
        <f t="shared" si="474"/>
        <v>0</v>
      </c>
      <c r="EH158" s="228"/>
      <c r="EI158" s="228"/>
      <c r="EJ158" s="228"/>
      <c r="EK158" s="230"/>
      <c r="EL158" s="228">
        <f t="shared" si="484"/>
        <v>40</v>
      </c>
      <c r="EM158" s="231">
        <f t="shared" si="475"/>
        <v>0</v>
      </c>
      <c r="EN158" s="232">
        <f>IFERROR(INDEX(RTO3CF,$EL158,'ANVA-MDS'!EB$7),0)</f>
        <v>0</v>
      </c>
      <c r="EO158" s="232">
        <f>IFERROR(INDEX(RTO3CF,$EL158,'ANVA-MDS'!EC$7),0)</f>
        <v>0</v>
      </c>
      <c r="EP158" s="232">
        <f>IFERROR(INDEX(RTO3CF,$EL158,'ANVA-MDS'!ED$7),0)</f>
        <v>0</v>
      </c>
      <c r="EQ158" s="232">
        <f>IFERROR(INDEX(RTO3CF,$EL158,'ANVA-MDS'!EE$7),0)</f>
        <v>0</v>
      </c>
      <c r="ER158" s="232">
        <f t="shared" si="476"/>
        <v>0</v>
      </c>
      <c r="ES158" s="232">
        <f t="shared" si="477"/>
        <v>0</v>
      </c>
      <c r="ET158" s="228"/>
      <c r="EU158" s="228"/>
      <c r="EV158" s="228"/>
      <c r="EW158" s="241"/>
      <c r="EX158" s="232">
        <f t="shared" si="478"/>
        <v>0</v>
      </c>
      <c r="EY158" s="230"/>
      <c r="EZ158" s="230"/>
    </row>
    <row r="159" spans="7:156" ht="12.75" customHeight="1" x14ac:dyDescent="0.25">
      <c r="G159" s="49"/>
      <c r="H159" s="49"/>
      <c r="I159" s="106"/>
      <c r="J159" s="100">
        <v>40</v>
      </c>
      <c r="K159" s="246">
        <f t="shared" si="479"/>
        <v>0</v>
      </c>
      <c r="L159" s="247">
        <f t="shared" si="480"/>
        <v>1E-4</v>
      </c>
      <c r="M159" s="269" t="str">
        <f t="shared" si="462"/>
        <v>s</v>
      </c>
      <c r="N159" s="269" t="str">
        <f t="shared" si="462"/>
        <v>s</v>
      </c>
      <c r="O159" s="269" t="str">
        <f t="shared" si="462"/>
        <v>s</v>
      </c>
      <c r="P159" s="269" t="str">
        <f t="shared" si="462"/>
        <v>s</v>
      </c>
      <c r="Q159" s="269" t="str">
        <f t="shared" si="462"/>
        <v>s</v>
      </c>
      <c r="R159" s="269" t="str">
        <f t="shared" si="462"/>
        <v>s</v>
      </c>
      <c r="S159" s="269" t="str">
        <f t="shared" si="462"/>
        <v>s</v>
      </c>
      <c r="T159" s="269" t="str">
        <f t="shared" si="462"/>
        <v>s</v>
      </c>
      <c r="U159" s="269" t="str">
        <f t="shared" si="462"/>
        <v>s</v>
      </c>
      <c r="V159" s="269" t="str">
        <f t="shared" si="462"/>
        <v>s</v>
      </c>
      <c r="W159" s="269" t="str">
        <f t="shared" si="463"/>
        <v>s</v>
      </c>
      <c r="X159" s="269" t="str">
        <f t="shared" si="463"/>
        <v>s</v>
      </c>
      <c r="Y159" s="269" t="str">
        <f t="shared" si="463"/>
        <v>s</v>
      </c>
      <c r="Z159" s="269" t="str">
        <f t="shared" si="463"/>
        <v>s</v>
      </c>
      <c r="AA159" s="269" t="str">
        <f t="shared" si="463"/>
        <v>s</v>
      </c>
      <c r="AB159" s="269" t="str">
        <f t="shared" si="463"/>
        <v>s</v>
      </c>
      <c r="AC159" s="269" t="str">
        <f t="shared" si="463"/>
        <v>s</v>
      </c>
      <c r="AD159" s="269" t="str">
        <f t="shared" si="463"/>
        <v>s</v>
      </c>
      <c r="AE159" s="269" t="str">
        <f t="shared" si="463"/>
        <v>s</v>
      </c>
      <c r="AF159" s="269" t="str">
        <f t="shared" si="463"/>
        <v>s</v>
      </c>
      <c r="AG159" s="269" t="str">
        <f t="shared" si="464"/>
        <v>s</v>
      </c>
      <c r="AH159" s="269" t="str">
        <f t="shared" si="464"/>
        <v>s</v>
      </c>
      <c r="AI159" s="269" t="str">
        <f t="shared" si="464"/>
        <v>s</v>
      </c>
      <c r="AJ159" s="269" t="str">
        <f t="shared" si="464"/>
        <v>s</v>
      </c>
      <c r="AK159" s="269" t="str">
        <f t="shared" si="464"/>
        <v>s</v>
      </c>
      <c r="AL159" s="269" t="str">
        <f t="shared" si="464"/>
        <v>s</v>
      </c>
      <c r="AM159" s="269" t="str">
        <f t="shared" si="464"/>
        <v>s</v>
      </c>
      <c r="AN159" s="269" t="str">
        <f t="shared" si="464"/>
        <v>s</v>
      </c>
      <c r="AO159" s="269" t="str">
        <f t="shared" si="464"/>
        <v>s</v>
      </c>
      <c r="AP159" s="269" t="str">
        <f t="shared" si="464"/>
        <v>s</v>
      </c>
      <c r="AQ159" s="269" t="str">
        <f t="shared" si="465"/>
        <v>s</v>
      </c>
      <c r="AR159" s="269" t="str">
        <f t="shared" si="465"/>
        <v>s</v>
      </c>
      <c r="AS159" s="269" t="str">
        <f t="shared" si="465"/>
        <v>s</v>
      </c>
      <c r="AT159" s="269" t="str">
        <f t="shared" si="465"/>
        <v>s</v>
      </c>
      <c r="AU159" s="269" t="str">
        <f t="shared" si="465"/>
        <v>s</v>
      </c>
      <c r="AV159" s="269" t="str">
        <f t="shared" si="465"/>
        <v>ns</v>
      </c>
      <c r="AW159" s="269" t="str">
        <f t="shared" si="465"/>
        <v>ns</v>
      </c>
      <c r="AX159" s="269" t="str">
        <f t="shared" si="465"/>
        <v>ns</v>
      </c>
      <c r="AY159" s="269" t="str">
        <f t="shared" si="465"/>
        <v>ns</v>
      </c>
      <c r="AZ159" s="269" t="str">
        <f t="shared" si="465"/>
        <v>ns</v>
      </c>
      <c r="BA159" s="269" t="str">
        <f t="shared" si="466"/>
        <v/>
      </c>
      <c r="BB159" s="269" t="str">
        <f t="shared" si="466"/>
        <v/>
      </c>
      <c r="BC159" s="269" t="str">
        <f t="shared" si="466"/>
        <v/>
      </c>
      <c r="BD159" s="269" t="str">
        <f t="shared" si="466"/>
        <v/>
      </c>
      <c r="BE159" s="269" t="str">
        <f t="shared" si="466"/>
        <v/>
      </c>
      <c r="BF159" s="269" t="str">
        <f t="shared" si="466"/>
        <v/>
      </c>
      <c r="BG159" s="269" t="str">
        <f t="shared" si="466"/>
        <v/>
      </c>
      <c r="BH159" s="269" t="str">
        <f t="shared" si="466"/>
        <v/>
      </c>
      <c r="BI159" s="269" t="str">
        <f t="shared" si="466"/>
        <v/>
      </c>
      <c r="BJ159" s="269" t="str">
        <f t="shared" si="466"/>
        <v/>
      </c>
      <c r="BK159" s="32"/>
      <c r="BL159" s="32"/>
      <c r="BS159" s="49"/>
      <c r="BT159" s="49"/>
      <c r="BV159" s="100">
        <v>40</v>
      </c>
      <c r="BW159" s="246">
        <f t="shared" si="481"/>
        <v>0</v>
      </c>
      <c r="BX159" s="247">
        <f t="shared" si="482"/>
        <v>1E-4</v>
      </c>
      <c r="BY159" s="245" t="str">
        <f t="shared" si="467"/>
        <v>ns</v>
      </c>
      <c r="BZ159" s="245" t="str">
        <f t="shared" si="467"/>
        <v>ns</v>
      </c>
      <c r="CA159" s="245" t="str">
        <f t="shared" si="467"/>
        <v>ns</v>
      </c>
      <c r="CB159" s="245" t="str">
        <f t="shared" si="467"/>
        <v>ns</v>
      </c>
      <c r="CC159" s="245" t="str">
        <f t="shared" si="467"/>
        <v>ns</v>
      </c>
      <c r="CD159" s="245" t="str">
        <f t="shared" si="467"/>
        <v>ns</v>
      </c>
      <c r="CE159" s="245" t="str">
        <f t="shared" si="467"/>
        <v>ns</v>
      </c>
      <c r="CF159" s="245" t="str">
        <f t="shared" si="467"/>
        <v>ns</v>
      </c>
      <c r="CG159" s="245" t="str">
        <f t="shared" si="467"/>
        <v>ns</v>
      </c>
      <c r="CH159" s="245" t="str">
        <f t="shared" si="467"/>
        <v>ns</v>
      </c>
      <c r="CI159" s="245" t="str">
        <f t="shared" si="468"/>
        <v>ns</v>
      </c>
      <c r="CJ159" s="245" t="str">
        <f t="shared" si="468"/>
        <v>ns</v>
      </c>
      <c r="CK159" s="245" t="str">
        <f t="shared" si="468"/>
        <v>ns</v>
      </c>
      <c r="CL159" s="245" t="str">
        <f t="shared" si="468"/>
        <v>ns</v>
      </c>
      <c r="CM159" s="245" t="str">
        <f t="shared" si="468"/>
        <v>ns</v>
      </c>
      <c r="CN159" s="245" t="str">
        <f t="shared" si="468"/>
        <v>ns</v>
      </c>
      <c r="CO159" s="245" t="str">
        <f t="shared" si="468"/>
        <v>ns</v>
      </c>
      <c r="CP159" s="245" t="str">
        <f t="shared" si="468"/>
        <v>ns</v>
      </c>
      <c r="CQ159" s="245" t="str">
        <f t="shared" si="468"/>
        <v>ns</v>
      </c>
      <c r="CR159" s="245" t="str">
        <f t="shared" si="468"/>
        <v>ns</v>
      </c>
      <c r="CS159" s="245" t="str">
        <f t="shared" si="469"/>
        <v>ns</v>
      </c>
      <c r="CT159" s="245" t="str">
        <f t="shared" si="469"/>
        <v>ns</v>
      </c>
      <c r="CU159" s="245" t="str">
        <f t="shared" si="469"/>
        <v>ns</v>
      </c>
      <c r="CV159" s="245" t="str">
        <f t="shared" si="469"/>
        <v>ns</v>
      </c>
      <c r="CW159" s="245" t="str">
        <f t="shared" si="469"/>
        <v>ns</v>
      </c>
      <c r="CX159" s="245" t="str">
        <f t="shared" si="469"/>
        <v>ns</v>
      </c>
      <c r="CY159" s="245" t="str">
        <f t="shared" si="469"/>
        <v>ns</v>
      </c>
      <c r="CZ159" s="245" t="str">
        <f t="shared" si="469"/>
        <v>ns</v>
      </c>
      <c r="DA159" s="245" t="str">
        <f t="shared" si="469"/>
        <v>ns</v>
      </c>
      <c r="DB159" s="245" t="str">
        <f t="shared" si="469"/>
        <v>ns</v>
      </c>
      <c r="DC159" s="245" t="str">
        <f t="shared" si="470"/>
        <v>ns</v>
      </c>
      <c r="DD159" s="245" t="str">
        <f t="shared" si="470"/>
        <v>ns</v>
      </c>
      <c r="DE159" s="245" t="str">
        <f t="shared" si="470"/>
        <v>ns</v>
      </c>
      <c r="DF159" s="245" t="str">
        <f t="shared" si="470"/>
        <v>ns</v>
      </c>
      <c r="DG159" s="245" t="str">
        <f t="shared" si="470"/>
        <v>ns</v>
      </c>
      <c r="DH159" s="245" t="str">
        <f t="shared" si="470"/>
        <v>ns</v>
      </c>
      <c r="DI159" s="245" t="str">
        <f t="shared" si="470"/>
        <v>ns</v>
      </c>
      <c r="DJ159" s="245" t="str">
        <f t="shared" si="470"/>
        <v>ns</v>
      </c>
      <c r="DK159" s="245" t="str">
        <f t="shared" si="470"/>
        <v>ns</v>
      </c>
      <c r="DL159" s="245" t="str">
        <f t="shared" si="470"/>
        <v>ns</v>
      </c>
      <c r="DM159" s="245" t="str">
        <f t="shared" si="471"/>
        <v/>
      </c>
      <c r="DN159" s="245" t="str">
        <f t="shared" si="471"/>
        <v/>
      </c>
      <c r="DO159" s="245" t="str">
        <f t="shared" si="471"/>
        <v/>
      </c>
      <c r="DP159" s="245" t="str">
        <f t="shared" si="471"/>
        <v/>
      </c>
      <c r="DQ159" s="245" t="str">
        <f t="shared" si="471"/>
        <v/>
      </c>
      <c r="DR159" s="245" t="str">
        <f t="shared" si="471"/>
        <v/>
      </c>
      <c r="DS159" s="245" t="str">
        <f t="shared" si="471"/>
        <v/>
      </c>
      <c r="DT159" s="245" t="str">
        <f t="shared" si="471"/>
        <v/>
      </c>
      <c r="DU159" s="245" t="str">
        <f t="shared" si="471"/>
        <v/>
      </c>
      <c r="DV159" s="245" t="str">
        <f t="shared" si="471"/>
        <v/>
      </c>
      <c r="DW159" s="204"/>
      <c r="DX159" s="204"/>
      <c r="DZ159" s="228">
        <f t="shared" si="483"/>
        <v>41</v>
      </c>
      <c r="EA159" s="231">
        <f t="shared" si="472"/>
        <v>0</v>
      </c>
      <c r="EB159" s="232">
        <f t="shared" ref="EB159:EE168" si="485">IFERROR(INDEX(RTO3SF,$DZ159,EB$7),0)</f>
        <v>0</v>
      </c>
      <c r="EC159" s="232">
        <f t="shared" si="485"/>
        <v>0</v>
      </c>
      <c r="ED159" s="232">
        <f t="shared" si="485"/>
        <v>0</v>
      </c>
      <c r="EE159" s="232">
        <f t="shared" si="485"/>
        <v>0</v>
      </c>
      <c r="EF159" s="232">
        <f t="shared" si="473"/>
        <v>0</v>
      </c>
      <c r="EG159" s="232">
        <f t="shared" si="474"/>
        <v>0</v>
      </c>
      <c r="EH159" s="228"/>
      <c r="EI159" s="228"/>
      <c r="EJ159" s="228"/>
      <c r="EK159" s="230"/>
      <c r="EL159" s="228">
        <f t="shared" si="484"/>
        <v>41</v>
      </c>
      <c r="EM159" s="231">
        <f t="shared" si="475"/>
        <v>0</v>
      </c>
      <c r="EN159" s="232">
        <f>IFERROR(INDEX(RTO3CF,$EL159,'ANVA-MDS'!EB$7),0)</f>
        <v>0</v>
      </c>
      <c r="EO159" s="232">
        <f>IFERROR(INDEX(RTO3CF,$EL159,'ANVA-MDS'!EC$7),0)</f>
        <v>0</v>
      </c>
      <c r="EP159" s="232">
        <f>IFERROR(INDEX(RTO3CF,$EL159,'ANVA-MDS'!ED$7),0)</f>
        <v>0</v>
      </c>
      <c r="EQ159" s="232">
        <f>IFERROR(INDEX(RTO3CF,$EL159,'ANVA-MDS'!EE$7),0)</f>
        <v>0</v>
      </c>
      <c r="ER159" s="232">
        <f t="shared" si="476"/>
        <v>0</v>
      </c>
      <c r="ES159" s="232">
        <f t="shared" si="477"/>
        <v>0</v>
      </c>
      <c r="ET159" s="228"/>
      <c r="EU159" s="228"/>
      <c r="EV159" s="228"/>
      <c r="EW159" s="241"/>
      <c r="EX159" s="232">
        <f t="shared" si="478"/>
        <v>0</v>
      </c>
      <c r="EY159" s="230"/>
      <c r="EZ159" s="230"/>
    </row>
    <row r="160" spans="7:156" ht="12.75" customHeight="1" x14ac:dyDescent="0.25">
      <c r="G160" s="49"/>
      <c r="H160" s="49"/>
      <c r="I160" s="106"/>
      <c r="J160" s="100">
        <v>41</v>
      </c>
      <c r="K160" s="246">
        <f t="shared" si="479"/>
        <v>0</v>
      </c>
      <c r="L160" s="247">
        <f t="shared" si="480"/>
        <v>9.0000000000000006E-5</v>
      </c>
      <c r="M160" s="269" t="str">
        <f t="shared" ref="M160:V169" si="486">IF(M$8&gt;$J160,"",IF($F$124&gt;$G$124,"ns",IF(ABS($L160-INDEX(RTO3SF_ORD,M$8,2))&gt;$B$139,"s","ns")))</f>
        <v>s</v>
      </c>
      <c r="N160" s="269" t="str">
        <f t="shared" si="486"/>
        <v>s</v>
      </c>
      <c r="O160" s="269" t="str">
        <f t="shared" si="486"/>
        <v>s</v>
      </c>
      <c r="P160" s="269" t="str">
        <f t="shared" si="486"/>
        <v>s</v>
      </c>
      <c r="Q160" s="269" t="str">
        <f t="shared" si="486"/>
        <v>s</v>
      </c>
      <c r="R160" s="269" t="str">
        <f t="shared" si="486"/>
        <v>s</v>
      </c>
      <c r="S160" s="269" t="str">
        <f t="shared" si="486"/>
        <v>s</v>
      </c>
      <c r="T160" s="269" t="str">
        <f t="shared" si="486"/>
        <v>s</v>
      </c>
      <c r="U160" s="269" t="str">
        <f t="shared" si="486"/>
        <v>s</v>
      </c>
      <c r="V160" s="269" t="str">
        <f t="shared" si="486"/>
        <v>s</v>
      </c>
      <c r="W160" s="269" t="str">
        <f t="shared" ref="W160:AF169" si="487">IF(W$8&gt;$J160,"",IF($F$124&gt;$G$124,"ns",IF(ABS($L160-INDEX(RTO3SF_ORD,W$8,2))&gt;$B$139,"s","ns")))</f>
        <v>s</v>
      </c>
      <c r="X160" s="269" t="str">
        <f t="shared" si="487"/>
        <v>s</v>
      </c>
      <c r="Y160" s="269" t="str">
        <f t="shared" si="487"/>
        <v>s</v>
      </c>
      <c r="Z160" s="269" t="str">
        <f t="shared" si="487"/>
        <v>s</v>
      </c>
      <c r="AA160" s="269" t="str">
        <f t="shared" si="487"/>
        <v>s</v>
      </c>
      <c r="AB160" s="269" t="str">
        <f t="shared" si="487"/>
        <v>s</v>
      </c>
      <c r="AC160" s="269" t="str">
        <f t="shared" si="487"/>
        <v>s</v>
      </c>
      <c r="AD160" s="269" t="str">
        <f t="shared" si="487"/>
        <v>s</v>
      </c>
      <c r="AE160" s="269" t="str">
        <f t="shared" si="487"/>
        <v>s</v>
      </c>
      <c r="AF160" s="269" t="str">
        <f t="shared" si="487"/>
        <v>s</v>
      </c>
      <c r="AG160" s="269" t="str">
        <f t="shared" ref="AG160:AP169" si="488">IF(AG$8&gt;$J160,"",IF($F$124&gt;$G$124,"ns",IF(ABS($L160-INDEX(RTO3SF_ORD,AG$8,2))&gt;$B$139,"s","ns")))</f>
        <v>s</v>
      </c>
      <c r="AH160" s="269" t="str">
        <f t="shared" si="488"/>
        <v>s</v>
      </c>
      <c r="AI160" s="269" t="str">
        <f t="shared" si="488"/>
        <v>s</v>
      </c>
      <c r="AJ160" s="269" t="str">
        <f t="shared" si="488"/>
        <v>s</v>
      </c>
      <c r="AK160" s="269" t="str">
        <f t="shared" si="488"/>
        <v>s</v>
      </c>
      <c r="AL160" s="269" t="str">
        <f t="shared" si="488"/>
        <v>s</v>
      </c>
      <c r="AM160" s="269" t="str">
        <f t="shared" si="488"/>
        <v>s</v>
      </c>
      <c r="AN160" s="269" t="str">
        <f t="shared" si="488"/>
        <v>s</v>
      </c>
      <c r="AO160" s="269" t="str">
        <f t="shared" si="488"/>
        <v>s</v>
      </c>
      <c r="AP160" s="269" t="str">
        <f t="shared" si="488"/>
        <v>s</v>
      </c>
      <c r="AQ160" s="269" t="str">
        <f t="shared" ref="AQ160:AZ169" si="489">IF(AQ$8&gt;$J160,"",IF($F$124&gt;$G$124,"ns",IF(ABS($L160-INDEX(RTO3SF_ORD,AQ$8,2))&gt;$B$139,"s","ns")))</f>
        <v>s</v>
      </c>
      <c r="AR160" s="269" t="str">
        <f t="shared" si="489"/>
        <v>s</v>
      </c>
      <c r="AS160" s="269" t="str">
        <f t="shared" si="489"/>
        <v>s</v>
      </c>
      <c r="AT160" s="269" t="str">
        <f t="shared" si="489"/>
        <v>s</v>
      </c>
      <c r="AU160" s="269" t="str">
        <f t="shared" si="489"/>
        <v>s</v>
      </c>
      <c r="AV160" s="269" t="str">
        <f t="shared" si="489"/>
        <v>ns</v>
      </c>
      <c r="AW160" s="269" t="str">
        <f t="shared" si="489"/>
        <v>ns</v>
      </c>
      <c r="AX160" s="269" t="str">
        <f t="shared" si="489"/>
        <v>ns</v>
      </c>
      <c r="AY160" s="269" t="str">
        <f t="shared" si="489"/>
        <v>ns</v>
      </c>
      <c r="AZ160" s="269" t="str">
        <f t="shared" si="489"/>
        <v>ns</v>
      </c>
      <c r="BA160" s="269" t="str">
        <f t="shared" ref="BA160:BJ169" si="490">IF(BA$8&gt;$J160,"",IF($F$124&gt;$G$124,"ns",IF(ABS($L160-INDEX(RTO3SF_ORD,BA$8,2))&gt;$B$139,"s","ns")))</f>
        <v>ns</v>
      </c>
      <c r="BB160" s="269" t="str">
        <f t="shared" si="490"/>
        <v/>
      </c>
      <c r="BC160" s="269" t="str">
        <f t="shared" si="490"/>
        <v/>
      </c>
      <c r="BD160" s="269" t="str">
        <f t="shared" si="490"/>
        <v/>
      </c>
      <c r="BE160" s="269" t="str">
        <f t="shared" si="490"/>
        <v/>
      </c>
      <c r="BF160" s="269" t="str">
        <f t="shared" si="490"/>
        <v/>
      </c>
      <c r="BG160" s="269" t="str">
        <f t="shared" si="490"/>
        <v/>
      </c>
      <c r="BH160" s="269" t="str">
        <f t="shared" si="490"/>
        <v/>
      </c>
      <c r="BI160" s="269" t="str">
        <f t="shared" si="490"/>
        <v/>
      </c>
      <c r="BJ160" s="269" t="str">
        <f t="shared" si="490"/>
        <v/>
      </c>
      <c r="BK160" s="32"/>
      <c r="BL160" s="32"/>
      <c r="BS160" s="49"/>
      <c r="BT160" s="49"/>
      <c r="BV160" s="100">
        <v>41</v>
      </c>
      <c r="BW160" s="246">
        <f t="shared" si="481"/>
        <v>0</v>
      </c>
      <c r="BX160" s="247">
        <f t="shared" si="482"/>
        <v>9.0000000000000006E-5</v>
      </c>
      <c r="BY160" s="245" t="str">
        <f t="shared" ref="BY160:CH169" si="491">IF(BY$8&gt;$BV160,"",IF($BR$124&gt;$BS$124,"ns",IF(ABS($BX160-INDEX(RTO3CF_ORD,BY$8,2))&gt;$BN$139,"s","ns")))</f>
        <v>ns</v>
      </c>
      <c r="BZ160" s="245" t="str">
        <f t="shared" si="491"/>
        <v>ns</v>
      </c>
      <c r="CA160" s="245" t="str">
        <f t="shared" si="491"/>
        <v>ns</v>
      </c>
      <c r="CB160" s="245" t="str">
        <f t="shared" si="491"/>
        <v>ns</v>
      </c>
      <c r="CC160" s="245" t="str">
        <f t="shared" si="491"/>
        <v>ns</v>
      </c>
      <c r="CD160" s="245" t="str">
        <f t="shared" si="491"/>
        <v>ns</v>
      </c>
      <c r="CE160" s="245" t="str">
        <f t="shared" si="491"/>
        <v>ns</v>
      </c>
      <c r="CF160" s="245" t="str">
        <f t="shared" si="491"/>
        <v>ns</v>
      </c>
      <c r="CG160" s="245" t="str">
        <f t="shared" si="491"/>
        <v>ns</v>
      </c>
      <c r="CH160" s="245" t="str">
        <f t="shared" si="491"/>
        <v>ns</v>
      </c>
      <c r="CI160" s="245" t="str">
        <f t="shared" ref="CI160:CR169" si="492">IF(CI$8&gt;$BV160,"",IF($BR$124&gt;$BS$124,"ns",IF(ABS($BX160-INDEX(RTO3CF_ORD,CI$8,2))&gt;$BN$139,"s","ns")))</f>
        <v>ns</v>
      </c>
      <c r="CJ160" s="245" t="str">
        <f t="shared" si="492"/>
        <v>ns</v>
      </c>
      <c r="CK160" s="245" t="str">
        <f t="shared" si="492"/>
        <v>ns</v>
      </c>
      <c r="CL160" s="245" t="str">
        <f t="shared" si="492"/>
        <v>ns</v>
      </c>
      <c r="CM160" s="245" t="str">
        <f t="shared" si="492"/>
        <v>ns</v>
      </c>
      <c r="CN160" s="245" t="str">
        <f t="shared" si="492"/>
        <v>ns</v>
      </c>
      <c r="CO160" s="245" t="str">
        <f t="shared" si="492"/>
        <v>ns</v>
      </c>
      <c r="CP160" s="245" t="str">
        <f t="shared" si="492"/>
        <v>ns</v>
      </c>
      <c r="CQ160" s="245" t="str">
        <f t="shared" si="492"/>
        <v>ns</v>
      </c>
      <c r="CR160" s="245" t="str">
        <f t="shared" si="492"/>
        <v>ns</v>
      </c>
      <c r="CS160" s="245" t="str">
        <f t="shared" ref="CS160:DB169" si="493">IF(CS$8&gt;$BV160,"",IF($BR$124&gt;$BS$124,"ns",IF(ABS($BX160-INDEX(RTO3CF_ORD,CS$8,2))&gt;$BN$139,"s","ns")))</f>
        <v>ns</v>
      </c>
      <c r="CT160" s="245" t="str">
        <f t="shared" si="493"/>
        <v>ns</v>
      </c>
      <c r="CU160" s="245" t="str">
        <f t="shared" si="493"/>
        <v>ns</v>
      </c>
      <c r="CV160" s="245" t="str">
        <f t="shared" si="493"/>
        <v>ns</v>
      </c>
      <c r="CW160" s="245" t="str">
        <f t="shared" si="493"/>
        <v>ns</v>
      </c>
      <c r="CX160" s="245" t="str">
        <f t="shared" si="493"/>
        <v>ns</v>
      </c>
      <c r="CY160" s="245" t="str">
        <f t="shared" si="493"/>
        <v>ns</v>
      </c>
      <c r="CZ160" s="245" t="str">
        <f t="shared" si="493"/>
        <v>ns</v>
      </c>
      <c r="DA160" s="245" t="str">
        <f t="shared" si="493"/>
        <v>ns</v>
      </c>
      <c r="DB160" s="245" t="str">
        <f t="shared" si="493"/>
        <v>ns</v>
      </c>
      <c r="DC160" s="245" t="str">
        <f t="shared" ref="DC160:DL169" si="494">IF(DC$8&gt;$BV160,"",IF($BR$124&gt;$BS$124,"ns",IF(ABS($BX160-INDEX(RTO3CF_ORD,DC$8,2))&gt;$BN$139,"s","ns")))</f>
        <v>ns</v>
      </c>
      <c r="DD160" s="245" t="str">
        <f t="shared" si="494"/>
        <v>ns</v>
      </c>
      <c r="DE160" s="245" t="str">
        <f t="shared" si="494"/>
        <v>ns</v>
      </c>
      <c r="DF160" s="245" t="str">
        <f t="shared" si="494"/>
        <v>ns</v>
      </c>
      <c r="DG160" s="245" t="str">
        <f t="shared" si="494"/>
        <v>ns</v>
      </c>
      <c r="DH160" s="245" t="str">
        <f t="shared" si="494"/>
        <v>ns</v>
      </c>
      <c r="DI160" s="245" t="str">
        <f t="shared" si="494"/>
        <v>ns</v>
      </c>
      <c r="DJ160" s="245" t="str">
        <f t="shared" si="494"/>
        <v>ns</v>
      </c>
      <c r="DK160" s="245" t="str">
        <f t="shared" si="494"/>
        <v>ns</v>
      </c>
      <c r="DL160" s="245" t="str">
        <f t="shared" si="494"/>
        <v>ns</v>
      </c>
      <c r="DM160" s="245" t="str">
        <f t="shared" ref="DM160:DV169" si="495">IF(DM$8&gt;$BV160,"",IF($BR$124&gt;$BS$124,"ns",IF(ABS($BX160-INDEX(RTO3CF_ORD,DM$8,2))&gt;$BN$139,"s","ns")))</f>
        <v>ns</v>
      </c>
      <c r="DN160" s="245" t="str">
        <f t="shared" si="495"/>
        <v/>
      </c>
      <c r="DO160" s="245" t="str">
        <f t="shared" si="495"/>
        <v/>
      </c>
      <c r="DP160" s="245" t="str">
        <f t="shared" si="495"/>
        <v/>
      </c>
      <c r="DQ160" s="245" t="str">
        <f t="shared" si="495"/>
        <v/>
      </c>
      <c r="DR160" s="245" t="str">
        <f t="shared" si="495"/>
        <v/>
      </c>
      <c r="DS160" s="245" t="str">
        <f t="shared" si="495"/>
        <v/>
      </c>
      <c r="DT160" s="245" t="str">
        <f t="shared" si="495"/>
        <v/>
      </c>
      <c r="DU160" s="245" t="str">
        <f t="shared" si="495"/>
        <v/>
      </c>
      <c r="DV160" s="245" t="str">
        <f t="shared" si="495"/>
        <v/>
      </c>
      <c r="DW160" s="204"/>
      <c r="DX160" s="204"/>
      <c r="DZ160" s="228">
        <f t="shared" si="483"/>
        <v>42</v>
      </c>
      <c r="EA160" s="231">
        <f t="shared" si="472"/>
        <v>0</v>
      </c>
      <c r="EB160" s="232">
        <f t="shared" si="485"/>
        <v>0</v>
      </c>
      <c r="EC160" s="232">
        <f t="shared" si="485"/>
        <v>0</v>
      </c>
      <c r="ED160" s="232">
        <f t="shared" si="485"/>
        <v>0</v>
      </c>
      <c r="EE160" s="232">
        <f t="shared" si="485"/>
        <v>0</v>
      </c>
      <c r="EF160" s="232">
        <f t="shared" si="473"/>
        <v>0</v>
      </c>
      <c r="EG160" s="232">
        <f t="shared" si="474"/>
        <v>0</v>
      </c>
      <c r="EH160" s="228"/>
      <c r="EI160" s="228"/>
      <c r="EJ160" s="228"/>
      <c r="EK160" s="230"/>
      <c r="EL160" s="228">
        <f t="shared" si="484"/>
        <v>42</v>
      </c>
      <c r="EM160" s="231">
        <f t="shared" si="475"/>
        <v>0</v>
      </c>
      <c r="EN160" s="232">
        <f>IFERROR(INDEX(RTO3CF,$EL160,'ANVA-MDS'!EB$7),0)</f>
        <v>0</v>
      </c>
      <c r="EO160" s="232">
        <f>IFERROR(INDEX(RTO3CF,$EL160,'ANVA-MDS'!EC$7),0)</f>
        <v>0</v>
      </c>
      <c r="EP160" s="232">
        <f>IFERROR(INDEX(RTO3CF,$EL160,'ANVA-MDS'!ED$7),0)</f>
        <v>0</v>
      </c>
      <c r="EQ160" s="232">
        <f>IFERROR(INDEX(RTO3CF,$EL160,'ANVA-MDS'!EE$7),0)</f>
        <v>0</v>
      </c>
      <c r="ER160" s="232">
        <f t="shared" si="476"/>
        <v>0</v>
      </c>
      <c r="ES160" s="232">
        <f t="shared" si="477"/>
        <v>0</v>
      </c>
      <c r="ET160" s="228"/>
      <c r="EU160" s="228"/>
      <c r="EV160" s="228"/>
      <c r="EW160" s="241"/>
      <c r="EX160" s="232">
        <f t="shared" si="478"/>
        <v>0</v>
      </c>
      <c r="EY160" s="230"/>
      <c r="EZ160" s="230"/>
    </row>
    <row r="161" spans="1:156" ht="12.75" customHeight="1" x14ac:dyDescent="0.25">
      <c r="G161" s="49"/>
      <c r="H161" s="49"/>
      <c r="I161" s="106"/>
      <c r="J161" s="100">
        <v>42</v>
      </c>
      <c r="K161" s="246">
        <f t="shared" si="479"/>
        <v>0</v>
      </c>
      <c r="L161" s="247">
        <f t="shared" si="480"/>
        <v>8.0000000000000007E-5</v>
      </c>
      <c r="M161" s="269" t="str">
        <f t="shared" si="486"/>
        <v>s</v>
      </c>
      <c r="N161" s="269" t="str">
        <f t="shared" si="486"/>
        <v>s</v>
      </c>
      <c r="O161" s="269" t="str">
        <f t="shared" si="486"/>
        <v>s</v>
      </c>
      <c r="P161" s="269" t="str">
        <f t="shared" si="486"/>
        <v>s</v>
      </c>
      <c r="Q161" s="269" t="str">
        <f t="shared" si="486"/>
        <v>s</v>
      </c>
      <c r="R161" s="269" t="str">
        <f t="shared" si="486"/>
        <v>s</v>
      </c>
      <c r="S161" s="269" t="str">
        <f t="shared" si="486"/>
        <v>s</v>
      </c>
      <c r="T161" s="269" t="str">
        <f t="shared" si="486"/>
        <v>s</v>
      </c>
      <c r="U161" s="269" t="str">
        <f t="shared" si="486"/>
        <v>s</v>
      </c>
      <c r="V161" s="269" t="str">
        <f t="shared" si="486"/>
        <v>s</v>
      </c>
      <c r="W161" s="269" t="str">
        <f t="shared" si="487"/>
        <v>s</v>
      </c>
      <c r="X161" s="269" t="str">
        <f t="shared" si="487"/>
        <v>s</v>
      </c>
      <c r="Y161" s="269" t="str">
        <f t="shared" si="487"/>
        <v>s</v>
      </c>
      <c r="Z161" s="269" t="str">
        <f t="shared" si="487"/>
        <v>s</v>
      </c>
      <c r="AA161" s="269" t="str">
        <f t="shared" si="487"/>
        <v>s</v>
      </c>
      <c r="AB161" s="269" t="str">
        <f t="shared" si="487"/>
        <v>s</v>
      </c>
      <c r="AC161" s="269" t="str">
        <f t="shared" si="487"/>
        <v>s</v>
      </c>
      <c r="AD161" s="269" t="str">
        <f t="shared" si="487"/>
        <v>s</v>
      </c>
      <c r="AE161" s="269" t="str">
        <f t="shared" si="487"/>
        <v>s</v>
      </c>
      <c r="AF161" s="269" t="str">
        <f t="shared" si="487"/>
        <v>s</v>
      </c>
      <c r="AG161" s="269" t="str">
        <f t="shared" si="488"/>
        <v>s</v>
      </c>
      <c r="AH161" s="269" t="str">
        <f t="shared" si="488"/>
        <v>s</v>
      </c>
      <c r="AI161" s="269" t="str">
        <f t="shared" si="488"/>
        <v>s</v>
      </c>
      <c r="AJ161" s="269" t="str">
        <f t="shared" si="488"/>
        <v>s</v>
      </c>
      <c r="AK161" s="269" t="str">
        <f t="shared" si="488"/>
        <v>s</v>
      </c>
      <c r="AL161" s="269" t="str">
        <f t="shared" si="488"/>
        <v>s</v>
      </c>
      <c r="AM161" s="269" t="str">
        <f t="shared" si="488"/>
        <v>s</v>
      </c>
      <c r="AN161" s="269" t="str">
        <f t="shared" si="488"/>
        <v>s</v>
      </c>
      <c r="AO161" s="269" t="str">
        <f t="shared" si="488"/>
        <v>s</v>
      </c>
      <c r="AP161" s="269" t="str">
        <f t="shared" si="488"/>
        <v>s</v>
      </c>
      <c r="AQ161" s="269" t="str">
        <f t="shared" si="489"/>
        <v>s</v>
      </c>
      <c r="AR161" s="269" t="str">
        <f t="shared" si="489"/>
        <v>s</v>
      </c>
      <c r="AS161" s="269" t="str">
        <f t="shared" si="489"/>
        <v>s</v>
      </c>
      <c r="AT161" s="269" t="str">
        <f t="shared" si="489"/>
        <v>s</v>
      </c>
      <c r="AU161" s="269" t="str">
        <f t="shared" si="489"/>
        <v>s</v>
      </c>
      <c r="AV161" s="269" t="str">
        <f t="shared" si="489"/>
        <v>ns</v>
      </c>
      <c r="AW161" s="269" t="str">
        <f t="shared" si="489"/>
        <v>ns</v>
      </c>
      <c r="AX161" s="269" t="str">
        <f t="shared" si="489"/>
        <v>ns</v>
      </c>
      <c r="AY161" s="269" t="str">
        <f t="shared" si="489"/>
        <v>ns</v>
      </c>
      <c r="AZ161" s="269" t="str">
        <f t="shared" si="489"/>
        <v>ns</v>
      </c>
      <c r="BA161" s="269" t="str">
        <f t="shared" si="490"/>
        <v>ns</v>
      </c>
      <c r="BB161" s="269" t="str">
        <f t="shared" si="490"/>
        <v>ns</v>
      </c>
      <c r="BC161" s="269" t="str">
        <f t="shared" si="490"/>
        <v/>
      </c>
      <c r="BD161" s="269" t="str">
        <f t="shared" si="490"/>
        <v/>
      </c>
      <c r="BE161" s="269" t="str">
        <f t="shared" si="490"/>
        <v/>
      </c>
      <c r="BF161" s="269" t="str">
        <f t="shared" si="490"/>
        <v/>
      </c>
      <c r="BG161" s="269" t="str">
        <f t="shared" si="490"/>
        <v/>
      </c>
      <c r="BH161" s="269" t="str">
        <f t="shared" si="490"/>
        <v/>
      </c>
      <c r="BI161" s="269" t="str">
        <f t="shared" si="490"/>
        <v/>
      </c>
      <c r="BJ161" s="269" t="str">
        <f t="shared" si="490"/>
        <v/>
      </c>
      <c r="BK161" s="32"/>
      <c r="BL161" s="32"/>
      <c r="BS161" s="49"/>
      <c r="BT161" s="49"/>
      <c r="BV161" s="100">
        <v>42</v>
      </c>
      <c r="BW161" s="246">
        <f t="shared" si="481"/>
        <v>0</v>
      </c>
      <c r="BX161" s="247">
        <f t="shared" si="482"/>
        <v>8.0000000000000007E-5</v>
      </c>
      <c r="BY161" s="245" t="str">
        <f t="shared" si="491"/>
        <v>ns</v>
      </c>
      <c r="BZ161" s="245" t="str">
        <f t="shared" si="491"/>
        <v>ns</v>
      </c>
      <c r="CA161" s="245" t="str">
        <f t="shared" si="491"/>
        <v>ns</v>
      </c>
      <c r="CB161" s="245" t="str">
        <f t="shared" si="491"/>
        <v>ns</v>
      </c>
      <c r="CC161" s="245" t="str">
        <f t="shared" si="491"/>
        <v>ns</v>
      </c>
      <c r="CD161" s="245" t="str">
        <f t="shared" si="491"/>
        <v>ns</v>
      </c>
      <c r="CE161" s="245" t="str">
        <f t="shared" si="491"/>
        <v>ns</v>
      </c>
      <c r="CF161" s="245" t="str">
        <f t="shared" si="491"/>
        <v>ns</v>
      </c>
      <c r="CG161" s="245" t="str">
        <f t="shared" si="491"/>
        <v>ns</v>
      </c>
      <c r="CH161" s="245" t="str">
        <f t="shared" si="491"/>
        <v>ns</v>
      </c>
      <c r="CI161" s="245" t="str">
        <f t="shared" si="492"/>
        <v>ns</v>
      </c>
      <c r="CJ161" s="245" t="str">
        <f t="shared" si="492"/>
        <v>ns</v>
      </c>
      <c r="CK161" s="245" t="str">
        <f t="shared" si="492"/>
        <v>ns</v>
      </c>
      <c r="CL161" s="245" t="str">
        <f t="shared" si="492"/>
        <v>ns</v>
      </c>
      <c r="CM161" s="245" t="str">
        <f t="shared" si="492"/>
        <v>ns</v>
      </c>
      <c r="CN161" s="245" t="str">
        <f t="shared" si="492"/>
        <v>ns</v>
      </c>
      <c r="CO161" s="245" t="str">
        <f t="shared" si="492"/>
        <v>ns</v>
      </c>
      <c r="CP161" s="245" t="str">
        <f t="shared" si="492"/>
        <v>ns</v>
      </c>
      <c r="CQ161" s="245" t="str">
        <f t="shared" si="492"/>
        <v>ns</v>
      </c>
      <c r="CR161" s="245" t="str">
        <f t="shared" si="492"/>
        <v>ns</v>
      </c>
      <c r="CS161" s="245" t="str">
        <f t="shared" si="493"/>
        <v>ns</v>
      </c>
      <c r="CT161" s="245" t="str">
        <f t="shared" si="493"/>
        <v>ns</v>
      </c>
      <c r="CU161" s="245" t="str">
        <f t="shared" si="493"/>
        <v>ns</v>
      </c>
      <c r="CV161" s="245" t="str">
        <f t="shared" si="493"/>
        <v>ns</v>
      </c>
      <c r="CW161" s="245" t="str">
        <f t="shared" si="493"/>
        <v>ns</v>
      </c>
      <c r="CX161" s="245" t="str">
        <f t="shared" si="493"/>
        <v>ns</v>
      </c>
      <c r="CY161" s="245" t="str">
        <f t="shared" si="493"/>
        <v>ns</v>
      </c>
      <c r="CZ161" s="245" t="str">
        <f t="shared" si="493"/>
        <v>ns</v>
      </c>
      <c r="DA161" s="245" t="str">
        <f t="shared" si="493"/>
        <v>ns</v>
      </c>
      <c r="DB161" s="245" t="str">
        <f t="shared" si="493"/>
        <v>ns</v>
      </c>
      <c r="DC161" s="245" t="str">
        <f t="shared" si="494"/>
        <v>ns</v>
      </c>
      <c r="DD161" s="245" t="str">
        <f t="shared" si="494"/>
        <v>ns</v>
      </c>
      <c r="DE161" s="245" t="str">
        <f t="shared" si="494"/>
        <v>ns</v>
      </c>
      <c r="DF161" s="245" t="str">
        <f t="shared" si="494"/>
        <v>ns</v>
      </c>
      <c r="DG161" s="245" t="str">
        <f t="shared" si="494"/>
        <v>ns</v>
      </c>
      <c r="DH161" s="245" t="str">
        <f t="shared" si="494"/>
        <v>ns</v>
      </c>
      <c r="DI161" s="245" t="str">
        <f t="shared" si="494"/>
        <v>ns</v>
      </c>
      <c r="DJ161" s="245" t="str">
        <f t="shared" si="494"/>
        <v>ns</v>
      </c>
      <c r="DK161" s="245" t="str">
        <f t="shared" si="494"/>
        <v>ns</v>
      </c>
      <c r="DL161" s="245" t="str">
        <f t="shared" si="494"/>
        <v>ns</v>
      </c>
      <c r="DM161" s="245" t="str">
        <f t="shared" si="495"/>
        <v>ns</v>
      </c>
      <c r="DN161" s="245" t="str">
        <f t="shared" si="495"/>
        <v>ns</v>
      </c>
      <c r="DO161" s="245" t="str">
        <f t="shared" si="495"/>
        <v/>
      </c>
      <c r="DP161" s="245" t="str">
        <f t="shared" si="495"/>
        <v/>
      </c>
      <c r="DQ161" s="245" t="str">
        <f t="shared" si="495"/>
        <v/>
      </c>
      <c r="DR161" s="245" t="str">
        <f t="shared" si="495"/>
        <v/>
      </c>
      <c r="DS161" s="245" t="str">
        <f t="shared" si="495"/>
        <v/>
      </c>
      <c r="DT161" s="245" t="str">
        <f t="shared" si="495"/>
        <v/>
      </c>
      <c r="DU161" s="245" t="str">
        <f t="shared" si="495"/>
        <v/>
      </c>
      <c r="DV161" s="245" t="str">
        <f t="shared" si="495"/>
        <v/>
      </c>
      <c r="DW161" s="204"/>
      <c r="DX161" s="204"/>
      <c r="DZ161" s="228">
        <f t="shared" si="483"/>
        <v>43</v>
      </c>
      <c r="EA161" s="231">
        <f t="shared" si="472"/>
        <v>0</v>
      </c>
      <c r="EB161" s="232">
        <f t="shared" si="485"/>
        <v>0</v>
      </c>
      <c r="EC161" s="232">
        <f t="shared" si="485"/>
        <v>0</v>
      </c>
      <c r="ED161" s="232">
        <f t="shared" si="485"/>
        <v>0</v>
      </c>
      <c r="EE161" s="232">
        <f t="shared" si="485"/>
        <v>0</v>
      </c>
      <c r="EF161" s="232">
        <f t="shared" si="473"/>
        <v>0</v>
      </c>
      <c r="EG161" s="232">
        <f t="shared" si="474"/>
        <v>0</v>
      </c>
      <c r="EH161" s="228"/>
      <c r="EI161" s="228"/>
      <c r="EJ161" s="228"/>
      <c r="EK161" s="230"/>
      <c r="EL161" s="228">
        <f t="shared" si="484"/>
        <v>43</v>
      </c>
      <c r="EM161" s="231">
        <f t="shared" si="475"/>
        <v>0</v>
      </c>
      <c r="EN161" s="232">
        <f>IFERROR(INDEX(RTO3CF,$EL161,'ANVA-MDS'!EB$7),0)</f>
        <v>0</v>
      </c>
      <c r="EO161" s="232">
        <f>IFERROR(INDEX(RTO3CF,$EL161,'ANVA-MDS'!EC$7),0)</f>
        <v>0</v>
      </c>
      <c r="EP161" s="232">
        <f>IFERROR(INDEX(RTO3CF,$EL161,'ANVA-MDS'!ED$7),0)</f>
        <v>0</v>
      </c>
      <c r="EQ161" s="232">
        <f>IFERROR(INDEX(RTO3CF,$EL161,'ANVA-MDS'!EE$7),0)</f>
        <v>0</v>
      </c>
      <c r="ER161" s="232">
        <f t="shared" si="476"/>
        <v>0</v>
      </c>
      <c r="ES161" s="232">
        <f t="shared" si="477"/>
        <v>0</v>
      </c>
      <c r="ET161" s="228"/>
      <c r="EU161" s="228"/>
      <c r="EV161" s="228"/>
      <c r="EW161" s="241"/>
      <c r="EX161" s="232">
        <f t="shared" si="478"/>
        <v>0</v>
      </c>
      <c r="EY161" s="230"/>
      <c r="EZ161" s="230"/>
    </row>
    <row r="162" spans="1:156" ht="12.75" customHeight="1" x14ac:dyDescent="0.25">
      <c r="G162" s="49"/>
      <c r="H162" s="49"/>
      <c r="I162" s="106"/>
      <c r="J162" s="100">
        <v>43</v>
      </c>
      <c r="K162" s="246">
        <f t="shared" si="479"/>
        <v>0</v>
      </c>
      <c r="L162" s="247">
        <f t="shared" si="480"/>
        <v>7.0000000000000007E-5</v>
      </c>
      <c r="M162" s="269" t="str">
        <f t="shared" si="486"/>
        <v>s</v>
      </c>
      <c r="N162" s="269" t="str">
        <f t="shared" si="486"/>
        <v>s</v>
      </c>
      <c r="O162" s="269" t="str">
        <f t="shared" si="486"/>
        <v>s</v>
      </c>
      <c r="P162" s="269" t="str">
        <f t="shared" si="486"/>
        <v>s</v>
      </c>
      <c r="Q162" s="269" t="str">
        <f t="shared" si="486"/>
        <v>s</v>
      </c>
      <c r="R162" s="269" t="str">
        <f t="shared" si="486"/>
        <v>s</v>
      </c>
      <c r="S162" s="269" t="str">
        <f t="shared" si="486"/>
        <v>s</v>
      </c>
      <c r="T162" s="269" t="str">
        <f t="shared" si="486"/>
        <v>s</v>
      </c>
      <c r="U162" s="269" t="str">
        <f t="shared" si="486"/>
        <v>s</v>
      </c>
      <c r="V162" s="269" t="str">
        <f t="shared" si="486"/>
        <v>s</v>
      </c>
      <c r="W162" s="269" t="str">
        <f t="shared" si="487"/>
        <v>s</v>
      </c>
      <c r="X162" s="269" t="str">
        <f t="shared" si="487"/>
        <v>s</v>
      </c>
      <c r="Y162" s="269" t="str">
        <f t="shared" si="487"/>
        <v>s</v>
      </c>
      <c r="Z162" s="269" t="str">
        <f t="shared" si="487"/>
        <v>s</v>
      </c>
      <c r="AA162" s="269" t="str">
        <f t="shared" si="487"/>
        <v>s</v>
      </c>
      <c r="AB162" s="269" t="str">
        <f t="shared" si="487"/>
        <v>s</v>
      </c>
      <c r="AC162" s="269" t="str">
        <f t="shared" si="487"/>
        <v>s</v>
      </c>
      <c r="AD162" s="269" t="str">
        <f t="shared" si="487"/>
        <v>s</v>
      </c>
      <c r="AE162" s="269" t="str">
        <f t="shared" si="487"/>
        <v>s</v>
      </c>
      <c r="AF162" s="269" t="str">
        <f t="shared" si="487"/>
        <v>s</v>
      </c>
      <c r="AG162" s="269" t="str">
        <f t="shared" si="488"/>
        <v>s</v>
      </c>
      <c r="AH162" s="269" t="str">
        <f t="shared" si="488"/>
        <v>s</v>
      </c>
      <c r="AI162" s="269" t="str">
        <f t="shared" si="488"/>
        <v>s</v>
      </c>
      <c r="AJ162" s="269" t="str">
        <f t="shared" si="488"/>
        <v>s</v>
      </c>
      <c r="AK162" s="269" t="str">
        <f t="shared" si="488"/>
        <v>s</v>
      </c>
      <c r="AL162" s="269" t="str">
        <f t="shared" si="488"/>
        <v>s</v>
      </c>
      <c r="AM162" s="269" t="str">
        <f t="shared" si="488"/>
        <v>s</v>
      </c>
      <c r="AN162" s="269" t="str">
        <f t="shared" si="488"/>
        <v>s</v>
      </c>
      <c r="AO162" s="269" t="str">
        <f t="shared" si="488"/>
        <v>s</v>
      </c>
      <c r="AP162" s="269" t="str">
        <f t="shared" si="488"/>
        <v>s</v>
      </c>
      <c r="AQ162" s="269" t="str">
        <f t="shared" si="489"/>
        <v>s</v>
      </c>
      <c r="AR162" s="269" t="str">
        <f t="shared" si="489"/>
        <v>s</v>
      </c>
      <c r="AS162" s="269" t="str">
        <f t="shared" si="489"/>
        <v>s</v>
      </c>
      <c r="AT162" s="269" t="str">
        <f t="shared" si="489"/>
        <v>s</v>
      </c>
      <c r="AU162" s="269" t="str">
        <f t="shared" si="489"/>
        <v>s</v>
      </c>
      <c r="AV162" s="269" t="str">
        <f t="shared" si="489"/>
        <v>ns</v>
      </c>
      <c r="AW162" s="269" t="str">
        <f t="shared" si="489"/>
        <v>ns</v>
      </c>
      <c r="AX162" s="269" t="str">
        <f t="shared" si="489"/>
        <v>ns</v>
      </c>
      <c r="AY162" s="269" t="str">
        <f t="shared" si="489"/>
        <v>ns</v>
      </c>
      <c r="AZ162" s="269" t="str">
        <f t="shared" si="489"/>
        <v>ns</v>
      </c>
      <c r="BA162" s="269" t="str">
        <f t="shared" si="490"/>
        <v>ns</v>
      </c>
      <c r="BB162" s="269" t="str">
        <f t="shared" si="490"/>
        <v>ns</v>
      </c>
      <c r="BC162" s="269" t="str">
        <f t="shared" si="490"/>
        <v>ns</v>
      </c>
      <c r="BD162" s="269" t="str">
        <f t="shared" si="490"/>
        <v/>
      </c>
      <c r="BE162" s="269" t="str">
        <f t="shared" si="490"/>
        <v/>
      </c>
      <c r="BF162" s="269" t="str">
        <f t="shared" si="490"/>
        <v/>
      </c>
      <c r="BG162" s="269" t="str">
        <f t="shared" si="490"/>
        <v/>
      </c>
      <c r="BH162" s="269" t="str">
        <f t="shared" si="490"/>
        <v/>
      </c>
      <c r="BI162" s="269" t="str">
        <f t="shared" si="490"/>
        <v/>
      </c>
      <c r="BJ162" s="269" t="str">
        <f t="shared" si="490"/>
        <v/>
      </c>
      <c r="BK162" s="32"/>
      <c r="BL162" s="32"/>
      <c r="BS162" s="49"/>
      <c r="BT162" s="49"/>
      <c r="BV162" s="100">
        <v>43</v>
      </c>
      <c r="BW162" s="246">
        <f t="shared" si="481"/>
        <v>0</v>
      </c>
      <c r="BX162" s="247">
        <f t="shared" si="482"/>
        <v>7.0000000000000007E-5</v>
      </c>
      <c r="BY162" s="245" t="str">
        <f t="shared" si="491"/>
        <v>ns</v>
      </c>
      <c r="BZ162" s="245" t="str">
        <f t="shared" si="491"/>
        <v>ns</v>
      </c>
      <c r="CA162" s="245" t="str">
        <f t="shared" si="491"/>
        <v>ns</v>
      </c>
      <c r="CB162" s="245" t="str">
        <f t="shared" si="491"/>
        <v>ns</v>
      </c>
      <c r="CC162" s="245" t="str">
        <f t="shared" si="491"/>
        <v>ns</v>
      </c>
      <c r="CD162" s="245" t="str">
        <f t="shared" si="491"/>
        <v>ns</v>
      </c>
      <c r="CE162" s="245" t="str">
        <f t="shared" si="491"/>
        <v>ns</v>
      </c>
      <c r="CF162" s="245" t="str">
        <f t="shared" si="491"/>
        <v>ns</v>
      </c>
      <c r="CG162" s="245" t="str">
        <f t="shared" si="491"/>
        <v>ns</v>
      </c>
      <c r="CH162" s="245" t="str">
        <f t="shared" si="491"/>
        <v>ns</v>
      </c>
      <c r="CI162" s="245" t="str">
        <f t="shared" si="492"/>
        <v>ns</v>
      </c>
      <c r="CJ162" s="245" t="str">
        <f t="shared" si="492"/>
        <v>ns</v>
      </c>
      <c r="CK162" s="245" t="str">
        <f t="shared" si="492"/>
        <v>ns</v>
      </c>
      <c r="CL162" s="245" t="str">
        <f t="shared" si="492"/>
        <v>ns</v>
      </c>
      <c r="CM162" s="245" t="str">
        <f t="shared" si="492"/>
        <v>ns</v>
      </c>
      <c r="CN162" s="245" t="str">
        <f t="shared" si="492"/>
        <v>ns</v>
      </c>
      <c r="CO162" s="245" t="str">
        <f t="shared" si="492"/>
        <v>ns</v>
      </c>
      <c r="CP162" s="245" t="str">
        <f t="shared" si="492"/>
        <v>ns</v>
      </c>
      <c r="CQ162" s="245" t="str">
        <f t="shared" si="492"/>
        <v>ns</v>
      </c>
      <c r="CR162" s="245" t="str">
        <f t="shared" si="492"/>
        <v>ns</v>
      </c>
      <c r="CS162" s="245" t="str">
        <f t="shared" si="493"/>
        <v>ns</v>
      </c>
      <c r="CT162" s="245" t="str">
        <f t="shared" si="493"/>
        <v>ns</v>
      </c>
      <c r="CU162" s="245" t="str">
        <f t="shared" si="493"/>
        <v>ns</v>
      </c>
      <c r="CV162" s="245" t="str">
        <f t="shared" si="493"/>
        <v>ns</v>
      </c>
      <c r="CW162" s="245" t="str">
        <f t="shared" si="493"/>
        <v>ns</v>
      </c>
      <c r="CX162" s="245" t="str">
        <f t="shared" si="493"/>
        <v>ns</v>
      </c>
      <c r="CY162" s="245" t="str">
        <f t="shared" si="493"/>
        <v>ns</v>
      </c>
      <c r="CZ162" s="245" t="str">
        <f t="shared" si="493"/>
        <v>ns</v>
      </c>
      <c r="DA162" s="245" t="str">
        <f t="shared" si="493"/>
        <v>ns</v>
      </c>
      <c r="DB162" s="245" t="str">
        <f t="shared" si="493"/>
        <v>ns</v>
      </c>
      <c r="DC162" s="245" t="str">
        <f t="shared" si="494"/>
        <v>ns</v>
      </c>
      <c r="DD162" s="245" t="str">
        <f t="shared" si="494"/>
        <v>ns</v>
      </c>
      <c r="DE162" s="245" t="str">
        <f t="shared" si="494"/>
        <v>ns</v>
      </c>
      <c r="DF162" s="245" t="str">
        <f t="shared" si="494"/>
        <v>ns</v>
      </c>
      <c r="DG162" s="245" t="str">
        <f t="shared" si="494"/>
        <v>ns</v>
      </c>
      <c r="DH162" s="245" t="str">
        <f t="shared" si="494"/>
        <v>ns</v>
      </c>
      <c r="DI162" s="245" t="str">
        <f t="shared" si="494"/>
        <v>ns</v>
      </c>
      <c r="DJ162" s="245" t="str">
        <f t="shared" si="494"/>
        <v>ns</v>
      </c>
      <c r="DK162" s="245" t="str">
        <f t="shared" si="494"/>
        <v>ns</v>
      </c>
      <c r="DL162" s="245" t="str">
        <f t="shared" si="494"/>
        <v>ns</v>
      </c>
      <c r="DM162" s="245" t="str">
        <f t="shared" si="495"/>
        <v>ns</v>
      </c>
      <c r="DN162" s="245" t="str">
        <f t="shared" si="495"/>
        <v>ns</v>
      </c>
      <c r="DO162" s="245" t="str">
        <f t="shared" si="495"/>
        <v>ns</v>
      </c>
      <c r="DP162" s="245" t="str">
        <f t="shared" si="495"/>
        <v/>
      </c>
      <c r="DQ162" s="245" t="str">
        <f t="shared" si="495"/>
        <v/>
      </c>
      <c r="DR162" s="245" t="str">
        <f t="shared" si="495"/>
        <v/>
      </c>
      <c r="DS162" s="245" t="str">
        <f t="shared" si="495"/>
        <v/>
      </c>
      <c r="DT162" s="245" t="str">
        <f t="shared" si="495"/>
        <v/>
      </c>
      <c r="DU162" s="245" t="str">
        <f t="shared" si="495"/>
        <v/>
      </c>
      <c r="DV162" s="245" t="str">
        <f t="shared" si="495"/>
        <v/>
      </c>
      <c r="DW162" s="204"/>
      <c r="DX162" s="204"/>
      <c r="DZ162" s="228">
        <f t="shared" si="483"/>
        <v>44</v>
      </c>
      <c r="EA162" s="231">
        <f t="shared" si="472"/>
        <v>0</v>
      </c>
      <c r="EB162" s="232">
        <f t="shared" si="485"/>
        <v>0</v>
      </c>
      <c r="EC162" s="232">
        <f t="shared" si="485"/>
        <v>0</v>
      </c>
      <c r="ED162" s="232">
        <f t="shared" si="485"/>
        <v>0</v>
      </c>
      <c r="EE162" s="232">
        <f t="shared" si="485"/>
        <v>0</v>
      </c>
      <c r="EF162" s="232">
        <f t="shared" si="473"/>
        <v>0</v>
      </c>
      <c r="EG162" s="232">
        <f t="shared" si="474"/>
        <v>0</v>
      </c>
      <c r="EH162" s="228"/>
      <c r="EI162" s="228"/>
      <c r="EJ162" s="228"/>
      <c r="EK162" s="230"/>
      <c r="EL162" s="228">
        <f t="shared" si="484"/>
        <v>44</v>
      </c>
      <c r="EM162" s="231">
        <f t="shared" si="475"/>
        <v>0</v>
      </c>
      <c r="EN162" s="232">
        <f>IFERROR(INDEX(RTO3CF,$EL162,'ANVA-MDS'!EB$7),0)</f>
        <v>0</v>
      </c>
      <c r="EO162" s="232">
        <f>IFERROR(INDEX(RTO3CF,$EL162,'ANVA-MDS'!EC$7),0)</f>
        <v>0</v>
      </c>
      <c r="EP162" s="232">
        <f>IFERROR(INDEX(RTO3CF,$EL162,'ANVA-MDS'!ED$7),0)</f>
        <v>0</v>
      </c>
      <c r="EQ162" s="232">
        <f>IFERROR(INDEX(RTO3CF,$EL162,'ANVA-MDS'!EE$7),0)</f>
        <v>0</v>
      </c>
      <c r="ER162" s="232">
        <f t="shared" si="476"/>
        <v>0</v>
      </c>
      <c r="ES162" s="232">
        <f t="shared" si="477"/>
        <v>0</v>
      </c>
      <c r="ET162" s="228"/>
      <c r="EU162" s="228"/>
      <c r="EV162" s="228"/>
      <c r="EW162" s="241"/>
      <c r="EX162" s="232">
        <f t="shared" si="478"/>
        <v>0</v>
      </c>
      <c r="EY162" s="230"/>
      <c r="EZ162" s="230"/>
    </row>
    <row r="163" spans="1:156" ht="12.75" customHeight="1" x14ac:dyDescent="0.25">
      <c r="G163" s="49"/>
      <c r="H163" s="49"/>
      <c r="I163" s="106"/>
      <c r="J163" s="100">
        <v>44</v>
      </c>
      <c r="K163" s="246">
        <f t="shared" si="479"/>
        <v>0</v>
      </c>
      <c r="L163" s="247">
        <f t="shared" si="480"/>
        <v>6.0000000000000008E-5</v>
      </c>
      <c r="M163" s="269" t="str">
        <f t="shared" si="486"/>
        <v>s</v>
      </c>
      <c r="N163" s="269" t="str">
        <f t="shared" si="486"/>
        <v>s</v>
      </c>
      <c r="O163" s="269" t="str">
        <f t="shared" si="486"/>
        <v>s</v>
      </c>
      <c r="P163" s="269" t="str">
        <f t="shared" si="486"/>
        <v>s</v>
      </c>
      <c r="Q163" s="269" t="str">
        <f t="shared" si="486"/>
        <v>s</v>
      </c>
      <c r="R163" s="269" t="str">
        <f t="shared" si="486"/>
        <v>s</v>
      </c>
      <c r="S163" s="269" t="str">
        <f t="shared" si="486"/>
        <v>s</v>
      </c>
      <c r="T163" s="269" t="str">
        <f t="shared" si="486"/>
        <v>s</v>
      </c>
      <c r="U163" s="269" t="str">
        <f t="shared" si="486"/>
        <v>s</v>
      </c>
      <c r="V163" s="269" t="str">
        <f t="shared" si="486"/>
        <v>s</v>
      </c>
      <c r="W163" s="269" t="str">
        <f t="shared" si="487"/>
        <v>s</v>
      </c>
      <c r="X163" s="269" t="str">
        <f t="shared" si="487"/>
        <v>s</v>
      </c>
      <c r="Y163" s="269" t="str">
        <f t="shared" si="487"/>
        <v>s</v>
      </c>
      <c r="Z163" s="269" t="str">
        <f t="shared" si="487"/>
        <v>s</v>
      </c>
      <c r="AA163" s="269" t="str">
        <f t="shared" si="487"/>
        <v>s</v>
      </c>
      <c r="AB163" s="269" t="str">
        <f t="shared" si="487"/>
        <v>s</v>
      </c>
      <c r="AC163" s="269" t="str">
        <f t="shared" si="487"/>
        <v>s</v>
      </c>
      <c r="AD163" s="269" t="str">
        <f t="shared" si="487"/>
        <v>s</v>
      </c>
      <c r="AE163" s="269" t="str">
        <f t="shared" si="487"/>
        <v>s</v>
      </c>
      <c r="AF163" s="269" t="str">
        <f t="shared" si="487"/>
        <v>s</v>
      </c>
      <c r="AG163" s="269" t="str">
        <f t="shared" si="488"/>
        <v>s</v>
      </c>
      <c r="AH163" s="269" t="str">
        <f t="shared" si="488"/>
        <v>s</v>
      </c>
      <c r="AI163" s="269" t="str">
        <f t="shared" si="488"/>
        <v>s</v>
      </c>
      <c r="AJ163" s="269" t="str">
        <f t="shared" si="488"/>
        <v>s</v>
      </c>
      <c r="AK163" s="269" t="str">
        <f t="shared" si="488"/>
        <v>s</v>
      </c>
      <c r="AL163" s="269" t="str">
        <f t="shared" si="488"/>
        <v>s</v>
      </c>
      <c r="AM163" s="269" t="str">
        <f t="shared" si="488"/>
        <v>s</v>
      </c>
      <c r="AN163" s="269" t="str">
        <f t="shared" si="488"/>
        <v>s</v>
      </c>
      <c r="AO163" s="269" t="str">
        <f t="shared" si="488"/>
        <v>s</v>
      </c>
      <c r="AP163" s="269" t="str">
        <f t="shared" si="488"/>
        <v>s</v>
      </c>
      <c r="AQ163" s="269" t="str">
        <f t="shared" si="489"/>
        <v>s</v>
      </c>
      <c r="AR163" s="269" t="str">
        <f t="shared" si="489"/>
        <v>s</v>
      </c>
      <c r="AS163" s="269" t="str">
        <f t="shared" si="489"/>
        <v>s</v>
      </c>
      <c r="AT163" s="269" t="str">
        <f t="shared" si="489"/>
        <v>s</v>
      </c>
      <c r="AU163" s="269" t="str">
        <f t="shared" si="489"/>
        <v>s</v>
      </c>
      <c r="AV163" s="269" t="str">
        <f t="shared" si="489"/>
        <v>ns</v>
      </c>
      <c r="AW163" s="269" t="str">
        <f t="shared" si="489"/>
        <v>ns</v>
      </c>
      <c r="AX163" s="269" t="str">
        <f t="shared" si="489"/>
        <v>ns</v>
      </c>
      <c r="AY163" s="269" t="str">
        <f t="shared" si="489"/>
        <v>ns</v>
      </c>
      <c r="AZ163" s="269" t="str">
        <f t="shared" si="489"/>
        <v>ns</v>
      </c>
      <c r="BA163" s="269" t="str">
        <f t="shared" si="490"/>
        <v>ns</v>
      </c>
      <c r="BB163" s="269" t="str">
        <f t="shared" si="490"/>
        <v>ns</v>
      </c>
      <c r="BC163" s="269" t="str">
        <f t="shared" si="490"/>
        <v>ns</v>
      </c>
      <c r="BD163" s="269" t="str">
        <f t="shared" si="490"/>
        <v>ns</v>
      </c>
      <c r="BE163" s="269" t="str">
        <f t="shared" si="490"/>
        <v/>
      </c>
      <c r="BF163" s="269" t="str">
        <f t="shared" si="490"/>
        <v/>
      </c>
      <c r="BG163" s="269" t="str">
        <f t="shared" si="490"/>
        <v/>
      </c>
      <c r="BH163" s="269" t="str">
        <f t="shared" si="490"/>
        <v/>
      </c>
      <c r="BI163" s="269" t="str">
        <f t="shared" si="490"/>
        <v/>
      </c>
      <c r="BJ163" s="269" t="str">
        <f t="shared" si="490"/>
        <v/>
      </c>
      <c r="BK163" s="32"/>
      <c r="BL163" s="32"/>
      <c r="BS163" s="49"/>
      <c r="BT163" s="49"/>
      <c r="BV163" s="100">
        <v>44</v>
      </c>
      <c r="BW163" s="246">
        <f t="shared" si="481"/>
        <v>0</v>
      </c>
      <c r="BX163" s="247">
        <f t="shared" si="482"/>
        <v>6.0000000000000008E-5</v>
      </c>
      <c r="BY163" s="245" t="str">
        <f t="shared" si="491"/>
        <v>ns</v>
      </c>
      <c r="BZ163" s="245" t="str">
        <f t="shared" si="491"/>
        <v>ns</v>
      </c>
      <c r="CA163" s="245" t="str">
        <f t="shared" si="491"/>
        <v>ns</v>
      </c>
      <c r="CB163" s="245" t="str">
        <f t="shared" si="491"/>
        <v>ns</v>
      </c>
      <c r="CC163" s="245" t="str">
        <f t="shared" si="491"/>
        <v>ns</v>
      </c>
      <c r="CD163" s="245" t="str">
        <f t="shared" si="491"/>
        <v>ns</v>
      </c>
      <c r="CE163" s="245" t="str">
        <f t="shared" si="491"/>
        <v>ns</v>
      </c>
      <c r="CF163" s="245" t="str">
        <f t="shared" si="491"/>
        <v>ns</v>
      </c>
      <c r="CG163" s="245" t="str">
        <f t="shared" si="491"/>
        <v>ns</v>
      </c>
      <c r="CH163" s="245" t="str">
        <f t="shared" si="491"/>
        <v>ns</v>
      </c>
      <c r="CI163" s="245" t="str">
        <f t="shared" si="492"/>
        <v>ns</v>
      </c>
      <c r="CJ163" s="245" t="str">
        <f t="shared" si="492"/>
        <v>ns</v>
      </c>
      <c r="CK163" s="245" t="str">
        <f t="shared" si="492"/>
        <v>ns</v>
      </c>
      <c r="CL163" s="245" t="str">
        <f t="shared" si="492"/>
        <v>ns</v>
      </c>
      <c r="CM163" s="245" t="str">
        <f t="shared" si="492"/>
        <v>ns</v>
      </c>
      <c r="CN163" s="245" t="str">
        <f t="shared" si="492"/>
        <v>ns</v>
      </c>
      <c r="CO163" s="245" t="str">
        <f t="shared" si="492"/>
        <v>ns</v>
      </c>
      <c r="CP163" s="245" t="str">
        <f t="shared" si="492"/>
        <v>ns</v>
      </c>
      <c r="CQ163" s="245" t="str">
        <f t="shared" si="492"/>
        <v>ns</v>
      </c>
      <c r="CR163" s="245" t="str">
        <f t="shared" si="492"/>
        <v>ns</v>
      </c>
      <c r="CS163" s="245" t="str">
        <f t="shared" si="493"/>
        <v>ns</v>
      </c>
      <c r="CT163" s="245" t="str">
        <f t="shared" si="493"/>
        <v>ns</v>
      </c>
      <c r="CU163" s="245" t="str">
        <f t="shared" si="493"/>
        <v>ns</v>
      </c>
      <c r="CV163" s="245" t="str">
        <f t="shared" si="493"/>
        <v>ns</v>
      </c>
      <c r="CW163" s="245" t="str">
        <f t="shared" si="493"/>
        <v>ns</v>
      </c>
      <c r="CX163" s="245" t="str">
        <f t="shared" si="493"/>
        <v>ns</v>
      </c>
      <c r="CY163" s="245" t="str">
        <f t="shared" si="493"/>
        <v>ns</v>
      </c>
      <c r="CZ163" s="245" t="str">
        <f t="shared" si="493"/>
        <v>ns</v>
      </c>
      <c r="DA163" s="245" t="str">
        <f t="shared" si="493"/>
        <v>ns</v>
      </c>
      <c r="DB163" s="245" t="str">
        <f t="shared" si="493"/>
        <v>ns</v>
      </c>
      <c r="DC163" s="245" t="str">
        <f t="shared" si="494"/>
        <v>ns</v>
      </c>
      <c r="DD163" s="245" t="str">
        <f t="shared" si="494"/>
        <v>ns</v>
      </c>
      <c r="DE163" s="245" t="str">
        <f t="shared" si="494"/>
        <v>ns</v>
      </c>
      <c r="DF163" s="245" t="str">
        <f t="shared" si="494"/>
        <v>ns</v>
      </c>
      <c r="DG163" s="245" t="str">
        <f t="shared" si="494"/>
        <v>ns</v>
      </c>
      <c r="DH163" s="245" t="str">
        <f t="shared" si="494"/>
        <v>ns</v>
      </c>
      <c r="DI163" s="245" t="str">
        <f t="shared" si="494"/>
        <v>ns</v>
      </c>
      <c r="DJ163" s="245" t="str">
        <f t="shared" si="494"/>
        <v>ns</v>
      </c>
      <c r="DK163" s="245" t="str">
        <f t="shared" si="494"/>
        <v>ns</v>
      </c>
      <c r="DL163" s="245" t="str">
        <f t="shared" si="494"/>
        <v>ns</v>
      </c>
      <c r="DM163" s="245" t="str">
        <f t="shared" si="495"/>
        <v>ns</v>
      </c>
      <c r="DN163" s="245" t="str">
        <f t="shared" si="495"/>
        <v>ns</v>
      </c>
      <c r="DO163" s="245" t="str">
        <f t="shared" si="495"/>
        <v>ns</v>
      </c>
      <c r="DP163" s="245" t="str">
        <f t="shared" si="495"/>
        <v>ns</v>
      </c>
      <c r="DQ163" s="245" t="str">
        <f t="shared" si="495"/>
        <v/>
      </c>
      <c r="DR163" s="245" t="str">
        <f t="shared" si="495"/>
        <v/>
      </c>
      <c r="DS163" s="245" t="str">
        <f t="shared" si="495"/>
        <v/>
      </c>
      <c r="DT163" s="245" t="str">
        <f t="shared" si="495"/>
        <v/>
      </c>
      <c r="DU163" s="245" t="str">
        <f t="shared" si="495"/>
        <v/>
      </c>
      <c r="DV163" s="245" t="str">
        <f t="shared" si="495"/>
        <v/>
      </c>
      <c r="DW163" s="204"/>
      <c r="DX163" s="204"/>
      <c r="DZ163" s="228">
        <f t="shared" si="483"/>
        <v>45</v>
      </c>
      <c r="EA163" s="231">
        <f t="shared" si="472"/>
        <v>0</v>
      </c>
      <c r="EB163" s="232">
        <f t="shared" si="485"/>
        <v>0</v>
      </c>
      <c r="EC163" s="232">
        <f t="shared" si="485"/>
        <v>0</v>
      </c>
      <c r="ED163" s="232">
        <f t="shared" si="485"/>
        <v>0</v>
      </c>
      <c r="EE163" s="232">
        <f t="shared" si="485"/>
        <v>0</v>
      </c>
      <c r="EF163" s="232">
        <f t="shared" si="473"/>
        <v>0</v>
      </c>
      <c r="EG163" s="232">
        <f t="shared" si="474"/>
        <v>0</v>
      </c>
      <c r="EH163" s="228"/>
      <c r="EI163" s="228"/>
      <c r="EJ163" s="228"/>
      <c r="EK163" s="230"/>
      <c r="EL163" s="228">
        <f t="shared" si="484"/>
        <v>45</v>
      </c>
      <c r="EM163" s="231">
        <f t="shared" si="475"/>
        <v>0</v>
      </c>
      <c r="EN163" s="232">
        <f>IFERROR(INDEX(RTO3CF,$EL163,'ANVA-MDS'!EB$7),0)</f>
        <v>0</v>
      </c>
      <c r="EO163" s="232">
        <f>IFERROR(INDEX(RTO3CF,$EL163,'ANVA-MDS'!EC$7),0)</f>
        <v>0</v>
      </c>
      <c r="EP163" s="232">
        <f>IFERROR(INDEX(RTO3CF,$EL163,'ANVA-MDS'!ED$7),0)</f>
        <v>0</v>
      </c>
      <c r="EQ163" s="232">
        <f>IFERROR(INDEX(RTO3CF,$EL163,'ANVA-MDS'!EE$7),0)</f>
        <v>0</v>
      </c>
      <c r="ER163" s="232">
        <f t="shared" si="476"/>
        <v>0</v>
      </c>
      <c r="ES163" s="232">
        <f t="shared" si="477"/>
        <v>0</v>
      </c>
      <c r="ET163" s="228"/>
      <c r="EU163" s="228"/>
      <c r="EV163" s="228"/>
      <c r="EW163" s="241"/>
      <c r="EX163" s="232">
        <f t="shared" si="478"/>
        <v>0</v>
      </c>
      <c r="EY163" s="230"/>
      <c r="EZ163" s="230"/>
    </row>
    <row r="164" spans="1:156" ht="12.75" customHeight="1" x14ac:dyDescent="0.25">
      <c r="G164" s="49"/>
      <c r="H164" s="49"/>
      <c r="I164" s="106"/>
      <c r="J164" s="100">
        <v>45</v>
      </c>
      <c r="K164" s="246">
        <f t="shared" si="479"/>
        <v>0</v>
      </c>
      <c r="L164" s="247">
        <f t="shared" si="480"/>
        <v>5.0000000000000002E-5</v>
      </c>
      <c r="M164" s="269" t="str">
        <f t="shared" si="486"/>
        <v>s</v>
      </c>
      <c r="N164" s="269" t="str">
        <f t="shared" si="486"/>
        <v>s</v>
      </c>
      <c r="O164" s="269" t="str">
        <f t="shared" si="486"/>
        <v>s</v>
      </c>
      <c r="P164" s="269" t="str">
        <f t="shared" si="486"/>
        <v>s</v>
      </c>
      <c r="Q164" s="269" t="str">
        <f t="shared" si="486"/>
        <v>s</v>
      </c>
      <c r="R164" s="269" t="str">
        <f t="shared" si="486"/>
        <v>s</v>
      </c>
      <c r="S164" s="269" t="str">
        <f t="shared" si="486"/>
        <v>s</v>
      </c>
      <c r="T164" s="269" t="str">
        <f t="shared" si="486"/>
        <v>s</v>
      </c>
      <c r="U164" s="269" t="str">
        <f t="shared" si="486"/>
        <v>s</v>
      </c>
      <c r="V164" s="269" t="str">
        <f t="shared" si="486"/>
        <v>s</v>
      </c>
      <c r="W164" s="269" t="str">
        <f t="shared" si="487"/>
        <v>s</v>
      </c>
      <c r="X164" s="269" t="str">
        <f t="shared" si="487"/>
        <v>s</v>
      </c>
      <c r="Y164" s="269" t="str">
        <f t="shared" si="487"/>
        <v>s</v>
      </c>
      <c r="Z164" s="269" t="str">
        <f t="shared" si="487"/>
        <v>s</v>
      </c>
      <c r="AA164" s="269" t="str">
        <f t="shared" si="487"/>
        <v>s</v>
      </c>
      <c r="AB164" s="269" t="str">
        <f t="shared" si="487"/>
        <v>s</v>
      </c>
      <c r="AC164" s="269" t="str">
        <f t="shared" si="487"/>
        <v>s</v>
      </c>
      <c r="AD164" s="269" t="str">
        <f t="shared" si="487"/>
        <v>s</v>
      </c>
      <c r="AE164" s="269" t="str">
        <f t="shared" si="487"/>
        <v>s</v>
      </c>
      <c r="AF164" s="269" t="str">
        <f t="shared" si="487"/>
        <v>s</v>
      </c>
      <c r="AG164" s="269" t="str">
        <f t="shared" si="488"/>
        <v>s</v>
      </c>
      <c r="AH164" s="269" t="str">
        <f t="shared" si="488"/>
        <v>s</v>
      </c>
      <c r="AI164" s="269" t="str">
        <f t="shared" si="488"/>
        <v>s</v>
      </c>
      <c r="AJ164" s="269" t="str">
        <f t="shared" si="488"/>
        <v>s</v>
      </c>
      <c r="AK164" s="269" t="str">
        <f t="shared" si="488"/>
        <v>s</v>
      </c>
      <c r="AL164" s="269" t="str">
        <f t="shared" si="488"/>
        <v>s</v>
      </c>
      <c r="AM164" s="269" t="str">
        <f t="shared" si="488"/>
        <v>s</v>
      </c>
      <c r="AN164" s="269" t="str">
        <f t="shared" si="488"/>
        <v>s</v>
      </c>
      <c r="AO164" s="269" t="str">
        <f t="shared" si="488"/>
        <v>s</v>
      </c>
      <c r="AP164" s="269" t="str">
        <f t="shared" si="488"/>
        <v>s</v>
      </c>
      <c r="AQ164" s="269" t="str">
        <f t="shared" si="489"/>
        <v>s</v>
      </c>
      <c r="AR164" s="269" t="str">
        <f t="shared" si="489"/>
        <v>s</v>
      </c>
      <c r="AS164" s="269" t="str">
        <f t="shared" si="489"/>
        <v>s</v>
      </c>
      <c r="AT164" s="269" t="str">
        <f t="shared" si="489"/>
        <v>s</v>
      </c>
      <c r="AU164" s="269" t="str">
        <f t="shared" si="489"/>
        <v>s</v>
      </c>
      <c r="AV164" s="269" t="str">
        <f t="shared" si="489"/>
        <v>ns</v>
      </c>
      <c r="AW164" s="269" t="str">
        <f t="shared" si="489"/>
        <v>ns</v>
      </c>
      <c r="AX164" s="269" t="str">
        <f t="shared" si="489"/>
        <v>ns</v>
      </c>
      <c r="AY164" s="269" t="str">
        <f t="shared" si="489"/>
        <v>ns</v>
      </c>
      <c r="AZ164" s="269" t="str">
        <f t="shared" si="489"/>
        <v>ns</v>
      </c>
      <c r="BA164" s="269" t="str">
        <f t="shared" si="490"/>
        <v>ns</v>
      </c>
      <c r="BB164" s="269" t="str">
        <f t="shared" si="490"/>
        <v>ns</v>
      </c>
      <c r="BC164" s="269" t="str">
        <f t="shared" si="490"/>
        <v>ns</v>
      </c>
      <c r="BD164" s="269" t="str">
        <f t="shared" si="490"/>
        <v>ns</v>
      </c>
      <c r="BE164" s="269" t="str">
        <f t="shared" si="490"/>
        <v>ns</v>
      </c>
      <c r="BF164" s="269" t="str">
        <f t="shared" si="490"/>
        <v/>
      </c>
      <c r="BG164" s="269" t="str">
        <f t="shared" si="490"/>
        <v/>
      </c>
      <c r="BH164" s="269" t="str">
        <f t="shared" si="490"/>
        <v/>
      </c>
      <c r="BI164" s="269" t="str">
        <f t="shared" si="490"/>
        <v/>
      </c>
      <c r="BJ164" s="269" t="str">
        <f t="shared" si="490"/>
        <v/>
      </c>
      <c r="BK164" s="32"/>
      <c r="BL164" s="32"/>
      <c r="BS164" s="49"/>
      <c r="BT164" s="49"/>
      <c r="BV164" s="100">
        <v>45</v>
      </c>
      <c r="BW164" s="246">
        <f t="shared" si="481"/>
        <v>0</v>
      </c>
      <c r="BX164" s="247">
        <f t="shared" si="482"/>
        <v>5.0000000000000002E-5</v>
      </c>
      <c r="BY164" s="245" t="str">
        <f t="shared" si="491"/>
        <v>ns</v>
      </c>
      <c r="BZ164" s="245" t="str">
        <f t="shared" si="491"/>
        <v>ns</v>
      </c>
      <c r="CA164" s="245" t="str">
        <f t="shared" si="491"/>
        <v>ns</v>
      </c>
      <c r="CB164" s="245" t="str">
        <f t="shared" si="491"/>
        <v>ns</v>
      </c>
      <c r="CC164" s="245" t="str">
        <f t="shared" si="491"/>
        <v>ns</v>
      </c>
      <c r="CD164" s="245" t="str">
        <f t="shared" si="491"/>
        <v>ns</v>
      </c>
      <c r="CE164" s="245" t="str">
        <f t="shared" si="491"/>
        <v>ns</v>
      </c>
      <c r="CF164" s="245" t="str">
        <f t="shared" si="491"/>
        <v>ns</v>
      </c>
      <c r="CG164" s="245" t="str">
        <f t="shared" si="491"/>
        <v>ns</v>
      </c>
      <c r="CH164" s="245" t="str">
        <f t="shared" si="491"/>
        <v>ns</v>
      </c>
      <c r="CI164" s="245" t="str">
        <f t="shared" si="492"/>
        <v>ns</v>
      </c>
      <c r="CJ164" s="245" t="str">
        <f t="shared" si="492"/>
        <v>ns</v>
      </c>
      <c r="CK164" s="245" t="str">
        <f t="shared" si="492"/>
        <v>ns</v>
      </c>
      <c r="CL164" s="245" t="str">
        <f t="shared" si="492"/>
        <v>ns</v>
      </c>
      <c r="CM164" s="245" t="str">
        <f t="shared" si="492"/>
        <v>ns</v>
      </c>
      <c r="CN164" s="245" t="str">
        <f t="shared" si="492"/>
        <v>ns</v>
      </c>
      <c r="CO164" s="245" t="str">
        <f t="shared" si="492"/>
        <v>ns</v>
      </c>
      <c r="CP164" s="245" t="str">
        <f t="shared" si="492"/>
        <v>ns</v>
      </c>
      <c r="CQ164" s="245" t="str">
        <f t="shared" si="492"/>
        <v>ns</v>
      </c>
      <c r="CR164" s="245" t="str">
        <f t="shared" si="492"/>
        <v>ns</v>
      </c>
      <c r="CS164" s="245" t="str">
        <f t="shared" si="493"/>
        <v>ns</v>
      </c>
      <c r="CT164" s="245" t="str">
        <f t="shared" si="493"/>
        <v>ns</v>
      </c>
      <c r="CU164" s="245" t="str">
        <f t="shared" si="493"/>
        <v>ns</v>
      </c>
      <c r="CV164" s="245" t="str">
        <f t="shared" si="493"/>
        <v>ns</v>
      </c>
      <c r="CW164" s="245" t="str">
        <f t="shared" si="493"/>
        <v>ns</v>
      </c>
      <c r="CX164" s="245" t="str">
        <f t="shared" si="493"/>
        <v>ns</v>
      </c>
      <c r="CY164" s="245" t="str">
        <f t="shared" si="493"/>
        <v>ns</v>
      </c>
      <c r="CZ164" s="245" t="str">
        <f t="shared" si="493"/>
        <v>ns</v>
      </c>
      <c r="DA164" s="245" t="str">
        <f t="shared" si="493"/>
        <v>ns</v>
      </c>
      <c r="DB164" s="245" t="str">
        <f t="shared" si="493"/>
        <v>ns</v>
      </c>
      <c r="DC164" s="245" t="str">
        <f t="shared" si="494"/>
        <v>ns</v>
      </c>
      <c r="DD164" s="245" t="str">
        <f t="shared" si="494"/>
        <v>ns</v>
      </c>
      <c r="DE164" s="245" t="str">
        <f t="shared" si="494"/>
        <v>ns</v>
      </c>
      <c r="DF164" s="245" t="str">
        <f t="shared" si="494"/>
        <v>ns</v>
      </c>
      <c r="DG164" s="245" t="str">
        <f t="shared" si="494"/>
        <v>ns</v>
      </c>
      <c r="DH164" s="245" t="str">
        <f t="shared" si="494"/>
        <v>ns</v>
      </c>
      <c r="DI164" s="245" t="str">
        <f t="shared" si="494"/>
        <v>ns</v>
      </c>
      <c r="DJ164" s="245" t="str">
        <f t="shared" si="494"/>
        <v>ns</v>
      </c>
      <c r="DK164" s="245" t="str">
        <f t="shared" si="494"/>
        <v>ns</v>
      </c>
      <c r="DL164" s="245" t="str">
        <f t="shared" si="494"/>
        <v>ns</v>
      </c>
      <c r="DM164" s="245" t="str">
        <f t="shared" si="495"/>
        <v>ns</v>
      </c>
      <c r="DN164" s="245" t="str">
        <f t="shared" si="495"/>
        <v>ns</v>
      </c>
      <c r="DO164" s="245" t="str">
        <f t="shared" si="495"/>
        <v>ns</v>
      </c>
      <c r="DP164" s="245" t="str">
        <f t="shared" si="495"/>
        <v>ns</v>
      </c>
      <c r="DQ164" s="245" t="str">
        <f t="shared" si="495"/>
        <v>ns</v>
      </c>
      <c r="DR164" s="245" t="str">
        <f t="shared" si="495"/>
        <v/>
      </c>
      <c r="DS164" s="245" t="str">
        <f t="shared" si="495"/>
        <v/>
      </c>
      <c r="DT164" s="245" t="str">
        <f t="shared" si="495"/>
        <v/>
      </c>
      <c r="DU164" s="245" t="str">
        <f t="shared" si="495"/>
        <v/>
      </c>
      <c r="DV164" s="245" t="str">
        <f t="shared" si="495"/>
        <v/>
      </c>
      <c r="DW164" s="204"/>
      <c r="DX164" s="204"/>
      <c r="DZ164" s="228">
        <f t="shared" si="483"/>
        <v>46</v>
      </c>
      <c r="EA164" s="231">
        <f t="shared" si="472"/>
        <v>0</v>
      </c>
      <c r="EB164" s="232">
        <f t="shared" si="485"/>
        <v>0</v>
      </c>
      <c r="EC164" s="232">
        <f t="shared" si="485"/>
        <v>0</v>
      </c>
      <c r="ED164" s="232">
        <f t="shared" si="485"/>
        <v>0</v>
      </c>
      <c r="EE164" s="232">
        <f t="shared" si="485"/>
        <v>0</v>
      </c>
      <c r="EF164" s="232">
        <f t="shared" si="473"/>
        <v>0</v>
      </c>
      <c r="EG164" s="232">
        <f t="shared" si="474"/>
        <v>0</v>
      </c>
      <c r="EH164" s="228"/>
      <c r="EI164" s="228"/>
      <c r="EJ164" s="228"/>
      <c r="EK164" s="230"/>
      <c r="EL164" s="228">
        <f t="shared" si="484"/>
        <v>46</v>
      </c>
      <c r="EM164" s="231">
        <f t="shared" si="475"/>
        <v>0</v>
      </c>
      <c r="EN164" s="232">
        <f>IFERROR(INDEX(RTO3CF,$EL164,'ANVA-MDS'!EB$7),0)</f>
        <v>0</v>
      </c>
      <c r="EO164" s="232">
        <f>IFERROR(INDEX(RTO3CF,$EL164,'ANVA-MDS'!EC$7),0)</f>
        <v>0</v>
      </c>
      <c r="EP164" s="232">
        <f>IFERROR(INDEX(RTO3CF,$EL164,'ANVA-MDS'!ED$7),0)</f>
        <v>0</v>
      </c>
      <c r="EQ164" s="232">
        <f>IFERROR(INDEX(RTO3CF,$EL164,'ANVA-MDS'!EE$7),0)</f>
        <v>0</v>
      </c>
      <c r="ER164" s="232">
        <f t="shared" si="476"/>
        <v>0</v>
      </c>
      <c r="ES164" s="232">
        <f t="shared" si="477"/>
        <v>0</v>
      </c>
      <c r="ET164" s="228"/>
      <c r="EU164" s="228"/>
      <c r="EV164" s="228"/>
      <c r="EW164" s="241"/>
      <c r="EX164" s="232">
        <f t="shared" si="478"/>
        <v>0</v>
      </c>
      <c r="EY164" s="230"/>
      <c r="EZ164" s="230"/>
    </row>
    <row r="165" spans="1:156" ht="12.75" customHeight="1" x14ac:dyDescent="0.25">
      <c r="G165" s="49"/>
      <c r="H165" s="49"/>
      <c r="I165" s="106"/>
      <c r="J165" s="100">
        <v>46</v>
      </c>
      <c r="K165" s="246">
        <f t="shared" si="479"/>
        <v>0</v>
      </c>
      <c r="L165" s="247">
        <f t="shared" si="480"/>
        <v>4.0000000000000003E-5</v>
      </c>
      <c r="M165" s="269" t="str">
        <f t="shared" si="486"/>
        <v>s</v>
      </c>
      <c r="N165" s="269" t="str">
        <f t="shared" si="486"/>
        <v>s</v>
      </c>
      <c r="O165" s="269" t="str">
        <f t="shared" si="486"/>
        <v>s</v>
      </c>
      <c r="P165" s="269" t="str">
        <f t="shared" si="486"/>
        <v>s</v>
      </c>
      <c r="Q165" s="269" t="str">
        <f t="shared" si="486"/>
        <v>s</v>
      </c>
      <c r="R165" s="269" t="str">
        <f t="shared" si="486"/>
        <v>s</v>
      </c>
      <c r="S165" s="269" t="str">
        <f t="shared" si="486"/>
        <v>s</v>
      </c>
      <c r="T165" s="269" t="str">
        <f t="shared" si="486"/>
        <v>s</v>
      </c>
      <c r="U165" s="269" t="str">
        <f t="shared" si="486"/>
        <v>s</v>
      </c>
      <c r="V165" s="269" t="str">
        <f t="shared" si="486"/>
        <v>s</v>
      </c>
      <c r="W165" s="269" t="str">
        <f t="shared" si="487"/>
        <v>s</v>
      </c>
      <c r="X165" s="269" t="str">
        <f t="shared" si="487"/>
        <v>s</v>
      </c>
      <c r="Y165" s="269" t="str">
        <f t="shared" si="487"/>
        <v>s</v>
      </c>
      <c r="Z165" s="269" t="str">
        <f t="shared" si="487"/>
        <v>s</v>
      </c>
      <c r="AA165" s="269" t="str">
        <f t="shared" si="487"/>
        <v>s</v>
      </c>
      <c r="AB165" s="269" t="str">
        <f t="shared" si="487"/>
        <v>s</v>
      </c>
      <c r="AC165" s="269" t="str">
        <f t="shared" si="487"/>
        <v>s</v>
      </c>
      <c r="AD165" s="269" t="str">
        <f t="shared" si="487"/>
        <v>s</v>
      </c>
      <c r="AE165" s="269" t="str">
        <f t="shared" si="487"/>
        <v>s</v>
      </c>
      <c r="AF165" s="269" t="str">
        <f t="shared" si="487"/>
        <v>s</v>
      </c>
      <c r="AG165" s="269" t="str">
        <f t="shared" si="488"/>
        <v>s</v>
      </c>
      <c r="AH165" s="269" t="str">
        <f t="shared" si="488"/>
        <v>s</v>
      </c>
      <c r="AI165" s="269" t="str">
        <f t="shared" si="488"/>
        <v>s</v>
      </c>
      <c r="AJ165" s="269" t="str">
        <f t="shared" si="488"/>
        <v>s</v>
      </c>
      <c r="AK165" s="269" t="str">
        <f t="shared" si="488"/>
        <v>s</v>
      </c>
      <c r="AL165" s="269" t="str">
        <f t="shared" si="488"/>
        <v>s</v>
      </c>
      <c r="AM165" s="269" t="str">
        <f t="shared" si="488"/>
        <v>s</v>
      </c>
      <c r="AN165" s="269" t="str">
        <f t="shared" si="488"/>
        <v>s</v>
      </c>
      <c r="AO165" s="269" t="str">
        <f t="shared" si="488"/>
        <v>s</v>
      </c>
      <c r="AP165" s="269" t="str">
        <f t="shared" si="488"/>
        <v>s</v>
      </c>
      <c r="AQ165" s="269" t="str">
        <f t="shared" si="489"/>
        <v>s</v>
      </c>
      <c r="AR165" s="269" t="str">
        <f t="shared" si="489"/>
        <v>s</v>
      </c>
      <c r="AS165" s="269" t="str">
        <f t="shared" si="489"/>
        <v>s</v>
      </c>
      <c r="AT165" s="269" t="str">
        <f t="shared" si="489"/>
        <v>s</v>
      </c>
      <c r="AU165" s="269" t="str">
        <f t="shared" si="489"/>
        <v>s</v>
      </c>
      <c r="AV165" s="269" t="str">
        <f t="shared" si="489"/>
        <v>ns</v>
      </c>
      <c r="AW165" s="269" t="str">
        <f t="shared" si="489"/>
        <v>ns</v>
      </c>
      <c r="AX165" s="269" t="str">
        <f t="shared" si="489"/>
        <v>ns</v>
      </c>
      <c r="AY165" s="269" t="str">
        <f t="shared" si="489"/>
        <v>ns</v>
      </c>
      <c r="AZ165" s="269" t="str">
        <f t="shared" si="489"/>
        <v>ns</v>
      </c>
      <c r="BA165" s="269" t="str">
        <f t="shared" si="490"/>
        <v>ns</v>
      </c>
      <c r="BB165" s="269" t="str">
        <f t="shared" si="490"/>
        <v>ns</v>
      </c>
      <c r="BC165" s="269" t="str">
        <f t="shared" si="490"/>
        <v>ns</v>
      </c>
      <c r="BD165" s="269" t="str">
        <f t="shared" si="490"/>
        <v>ns</v>
      </c>
      <c r="BE165" s="269" t="str">
        <f t="shared" si="490"/>
        <v>ns</v>
      </c>
      <c r="BF165" s="269" t="str">
        <f t="shared" si="490"/>
        <v>ns</v>
      </c>
      <c r="BG165" s="269" t="str">
        <f t="shared" si="490"/>
        <v/>
      </c>
      <c r="BH165" s="269" t="str">
        <f t="shared" si="490"/>
        <v/>
      </c>
      <c r="BI165" s="269" t="str">
        <f t="shared" si="490"/>
        <v/>
      </c>
      <c r="BJ165" s="269" t="str">
        <f t="shared" si="490"/>
        <v/>
      </c>
      <c r="BK165" s="32"/>
      <c r="BL165" s="32"/>
      <c r="BS165" s="49"/>
      <c r="BT165" s="49"/>
      <c r="BV165" s="100">
        <v>46</v>
      </c>
      <c r="BW165" s="246">
        <f t="shared" si="481"/>
        <v>0</v>
      </c>
      <c r="BX165" s="247">
        <f t="shared" si="482"/>
        <v>4.0000000000000003E-5</v>
      </c>
      <c r="BY165" s="245" t="str">
        <f t="shared" si="491"/>
        <v>ns</v>
      </c>
      <c r="BZ165" s="245" t="str">
        <f t="shared" si="491"/>
        <v>ns</v>
      </c>
      <c r="CA165" s="245" t="str">
        <f t="shared" si="491"/>
        <v>ns</v>
      </c>
      <c r="CB165" s="245" t="str">
        <f t="shared" si="491"/>
        <v>ns</v>
      </c>
      <c r="CC165" s="245" t="str">
        <f t="shared" si="491"/>
        <v>ns</v>
      </c>
      <c r="CD165" s="245" t="str">
        <f t="shared" si="491"/>
        <v>ns</v>
      </c>
      <c r="CE165" s="245" t="str">
        <f t="shared" si="491"/>
        <v>ns</v>
      </c>
      <c r="CF165" s="245" t="str">
        <f t="shared" si="491"/>
        <v>ns</v>
      </c>
      <c r="CG165" s="245" t="str">
        <f t="shared" si="491"/>
        <v>ns</v>
      </c>
      <c r="CH165" s="245" t="str">
        <f t="shared" si="491"/>
        <v>ns</v>
      </c>
      <c r="CI165" s="245" t="str">
        <f t="shared" si="492"/>
        <v>ns</v>
      </c>
      <c r="CJ165" s="245" t="str">
        <f t="shared" si="492"/>
        <v>ns</v>
      </c>
      <c r="CK165" s="245" t="str">
        <f t="shared" si="492"/>
        <v>ns</v>
      </c>
      <c r="CL165" s="245" t="str">
        <f t="shared" si="492"/>
        <v>ns</v>
      </c>
      <c r="CM165" s="245" t="str">
        <f t="shared" si="492"/>
        <v>ns</v>
      </c>
      <c r="CN165" s="245" t="str">
        <f t="shared" si="492"/>
        <v>ns</v>
      </c>
      <c r="CO165" s="245" t="str">
        <f t="shared" si="492"/>
        <v>ns</v>
      </c>
      <c r="CP165" s="245" t="str">
        <f t="shared" si="492"/>
        <v>ns</v>
      </c>
      <c r="CQ165" s="245" t="str">
        <f t="shared" si="492"/>
        <v>ns</v>
      </c>
      <c r="CR165" s="245" t="str">
        <f t="shared" si="492"/>
        <v>ns</v>
      </c>
      <c r="CS165" s="245" t="str">
        <f t="shared" si="493"/>
        <v>ns</v>
      </c>
      <c r="CT165" s="245" t="str">
        <f t="shared" si="493"/>
        <v>ns</v>
      </c>
      <c r="CU165" s="245" t="str">
        <f t="shared" si="493"/>
        <v>ns</v>
      </c>
      <c r="CV165" s="245" t="str">
        <f t="shared" si="493"/>
        <v>ns</v>
      </c>
      <c r="CW165" s="245" t="str">
        <f t="shared" si="493"/>
        <v>ns</v>
      </c>
      <c r="CX165" s="245" t="str">
        <f t="shared" si="493"/>
        <v>ns</v>
      </c>
      <c r="CY165" s="245" t="str">
        <f t="shared" si="493"/>
        <v>ns</v>
      </c>
      <c r="CZ165" s="245" t="str">
        <f t="shared" si="493"/>
        <v>ns</v>
      </c>
      <c r="DA165" s="245" t="str">
        <f t="shared" si="493"/>
        <v>ns</v>
      </c>
      <c r="DB165" s="245" t="str">
        <f t="shared" si="493"/>
        <v>ns</v>
      </c>
      <c r="DC165" s="245" t="str">
        <f t="shared" si="494"/>
        <v>ns</v>
      </c>
      <c r="DD165" s="245" t="str">
        <f t="shared" si="494"/>
        <v>ns</v>
      </c>
      <c r="DE165" s="245" t="str">
        <f t="shared" si="494"/>
        <v>ns</v>
      </c>
      <c r="DF165" s="245" t="str">
        <f t="shared" si="494"/>
        <v>ns</v>
      </c>
      <c r="DG165" s="245" t="str">
        <f t="shared" si="494"/>
        <v>ns</v>
      </c>
      <c r="DH165" s="245" t="str">
        <f t="shared" si="494"/>
        <v>ns</v>
      </c>
      <c r="DI165" s="245" t="str">
        <f t="shared" si="494"/>
        <v>ns</v>
      </c>
      <c r="DJ165" s="245" t="str">
        <f t="shared" si="494"/>
        <v>ns</v>
      </c>
      <c r="DK165" s="245" t="str">
        <f t="shared" si="494"/>
        <v>ns</v>
      </c>
      <c r="DL165" s="245" t="str">
        <f t="shared" si="494"/>
        <v>ns</v>
      </c>
      <c r="DM165" s="245" t="str">
        <f t="shared" si="495"/>
        <v>ns</v>
      </c>
      <c r="DN165" s="245" t="str">
        <f t="shared" si="495"/>
        <v>ns</v>
      </c>
      <c r="DO165" s="245" t="str">
        <f t="shared" si="495"/>
        <v>ns</v>
      </c>
      <c r="DP165" s="245" t="str">
        <f t="shared" si="495"/>
        <v>ns</v>
      </c>
      <c r="DQ165" s="245" t="str">
        <f t="shared" si="495"/>
        <v>ns</v>
      </c>
      <c r="DR165" s="245" t="str">
        <f t="shared" si="495"/>
        <v>ns</v>
      </c>
      <c r="DS165" s="245" t="str">
        <f t="shared" si="495"/>
        <v/>
      </c>
      <c r="DT165" s="245" t="str">
        <f t="shared" si="495"/>
        <v/>
      </c>
      <c r="DU165" s="245" t="str">
        <f t="shared" si="495"/>
        <v/>
      </c>
      <c r="DV165" s="245" t="str">
        <f t="shared" si="495"/>
        <v/>
      </c>
      <c r="DW165" s="204"/>
      <c r="DX165" s="204"/>
      <c r="DZ165" s="228">
        <f t="shared" si="483"/>
        <v>47</v>
      </c>
      <c r="EA165" s="231">
        <f t="shared" si="472"/>
        <v>0</v>
      </c>
      <c r="EB165" s="232">
        <f t="shared" si="485"/>
        <v>0</v>
      </c>
      <c r="EC165" s="232">
        <f t="shared" si="485"/>
        <v>0</v>
      </c>
      <c r="ED165" s="232">
        <f t="shared" si="485"/>
        <v>0</v>
      </c>
      <c r="EE165" s="232">
        <f t="shared" si="485"/>
        <v>0</v>
      </c>
      <c r="EF165" s="232">
        <f t="shared" si="473"/>
        <v>0</v>
      </c>
      <c r="EG165" s="232">
        <f t="shared" si="474"/>
        <v>0</v>
      </c>
      <c r="EH165" s="228"/>
      <c r="EI165" s="228"/>
      <c r="EJ165" s="228"/>
      <c r="EK165" s="230"/>
      <c r="EL165" s="228">
        <f t="shared" si="484"/>
        <v>47</v>
      </c>
      <c r="EM165" s="231">
        <f t="shared" si="475"/>
        <v>0</v>
      </c>
      <c r="EN165" s="232">
        <f>IFERROR(INDEX(RTO3CF,$EL165,'ANVA-MDS'!EB$7),0)</f>
        <v>0</v>
      </c>
      <c r="EO165" s="232">
        <f>IFERROR(INDEX(RTO3CF,$EL165,'ANVA-MDS'!EC$7),0)</f>
        <v>0</v>
      </c>
      <c r="EP165" s="232">
        <f>IFERROR(INDEX(RTO3CF,$EL165,'ANVA-MDS'!ED$7),0)</f>
        <v>0</v>
      </c>
      <c r="EQ165" s="232">
        <f>IFERROR(INDEX(RTO3CF,$EL165,'ANVA-MDS'!EE$7),0)</f>
        <v>0</v>
      </c>
      <c r="ER165" s="232">
        <f t="shared" si="476"/>
        <v>0</v>
      </c>
      <c r="ES165" s="232">
        <f t="shared" si="477"/>
        <v>0</v>
      </c>
      <c r="ET165" s="228"/>
      <c r="EU165" s="228"/>
      <c r="EV165" s="228"/>
      <c r="EW165" s="241"/>
      <c r="EX165" s="232">
        <f t="shared" si="478"/>
        <v>0</v>
      </c>
      <c r="EY165" s="230"/>
      <c r="EZ165" s="230"/>
    </row>
    <row r="166" spans="1:156" ht="12.75" customHeight="1" x14ac:dyDescent="0.25">
      <c r="G166" s="49"/>
      <c r="H166" s="49"/>
      <c r="I166" s="106"/>
      <c r="J166" s="100">
        <v>47</v>
      </c>
      <c r="K166" s="246">
        <f t="shared" si="479"/>
        <v>0</v>
      </c>
      <c r="L166" s="247">
        <f t="shared" si="480"/>
        <v>3.0000000000000004E-5</v>
      </c>
      <c r="M166" s="269" t="str">
        <f t="shared" si="486"/>
        <v>s</v>
      </c>
      <c r="N166" s="269" t="str">
        <f t="shared" si="486"/>
        <v>s</v>
      </c>
      <c r="O166" s="269" t="str">
        <f t="shared" si="486"/>
        <v>s</v>
      </c>
      <c r="P166" s="269" t="str">
        <f t="shared" si="486"/>
        <v>s</v>
      </c>
      <c r="Q166" s="269" t="str">
        <f t="shared" si="486"/>
        <v>s</v>
      </c>
      <c r="R166" s="269" t="str">
        <f t="shared" si="486"/>
        <v>s</v>
      </c>
      <c r="S166" s="269" t="str">
        <f t="shared" si="486"/>
        <v>s</v>
      </c>
      <c r="T166" s="269" t="str">
        <f t="shared" si="486"/>
        <v>s</v>
      </c>
      <c r="U166" s="269" t="str">
        <f t="shared" si="486"/>
        <v>s</v>
      </c>
      <c r="V166" s="269" t="str">
        <f t="shared" si="486"/>
        <v>s</v>
      </c>
      <c r="W166" s="269" t="str">
        <f t="shared" si="487"/>
        <v>s</v>
      </c>
      <c r="X166" s="269" t="str">
        <f t="shared" si="487"/>
        <v>s</v>
      </c>
      <c r="Y166" s="269" t="str">
        <f t="shared" si="487"/>
        <v>s</v>
      </c>
      <c r="Z166" s="269" t="str">
        <f t="shared" si="487"/>
        <v>s</v>
      </c>
      <c r="AA166" s="269" t="str">
        <f t="shared" si="487"/>
        <v>s</v>
      </c>
      <c r="AB166" s="269" t="str">
        <f t="shared" si="487"/>
        <v>s</v>
      </c>
      <c r="AC166" s="269" t="str">
        <f t="shared" si="487"/>
        <v>s</v>
      </c>
      <c r="AD166" s="269" t="str">
        <f t="shared" si="487"/>
        <v>s</v>
      </c>
      <c r="AE166" s="269" t="str">
        <f t="shared" si="487"/>
        <v>s</v>
      </c>
      <c r="AF166" s="269" t="str">
        <f t="shared" si="487"/>
        <v>s</v>
      </c>
      <c r="AG166" s="269" t="str">
        <f t="shared" si="488"/>
        <v>s</v>
      </c>
      <c r="AH166" s="269" t="str">
        <f t="shared" si="488"/>
        <v>s</v>
      </c>
      <c r="AI166" s="269" t="str">
        <f t="shared" si="488"/>
        <v>s</v>
      </c>
      <c r="AJ166" s="269" t="str">
        <f t="shared" si="488"/>
        <v>s</v>
      </c>
      <c r="AK166" s="269" t="str">
        <f t="shared" si="488"/>
        <v>s</v>
      </c>
      <c r="AL166" s="269" t="str">
        <f t="shared" si="488"/>
        <v>s</v>
      </c>
      <c r="AM166" s="269" t="str">
        <f t="shared" si="488"/>
        <v>s</v>
      </c>
      <c r="AN166" s="269" t="str">
        <f t="shared" si="488"/>
        <v>s</v>
      </c>
      <c r="AO166" s="269" t="str">
        <f t="shared" si="488"/>
        <v>s</v>
      </c>
      <c r="AP166" s="269" t="str">
        <f t="shared" si="488"/>
        <v>s</v>
      </c>
      <c r="AQ166" s="269" t="str">
        <f t="shared" si="489"/>
        <v>s</v>
      </c>
      <c r="AR166" s="269" t="str">
        <f t="shared" si="489"/>
        <v>s</v>
      </c>
      <c r="AS166" s="269" t="str">
        <f t="shared" si="489"/>
        <v>s</v>
      </c>
      <c r="AT166" s="269" t="str">
        <f t="shared" si="489"/>
        <v>s</v>
      </c>
      <c r="AU166" s="269" t="str">
        <f t="shared" si="489"/>
        <v>s</v>
      </c>
      <c r="AV166" s="269" t="str">
        <f t="shared" si="489"/>
        <v>ns</v>
      </c>
      <c r="AW166" s="269" t="str">
        <f t="shared" si="489"/>
        <v>ns</v>
      </c>
      <c r="AX166" s="269" t="str">
        <f t="shared" si="489"/>
        <v>ns</v>
      </c>
      <c r="AY166" s="269" t="str">
        <f t="shared" si="489"/>
        <v>ns</v>
      </c>
      <c r="AZ166" s="269" t="str">
        <f t="shared" si="489"/>
        <v>ns</v>
      </c>
      <c r="BA166" s="269" t="str">
        <f t="shared" si="490"/>
        <v>ns</v>
      </c>
      <c r="BB166" s="269" t="str">
        <f t="shared" si="490"/>
        <v>ns</v>
      </c>
      <c r="BC166" s="269" t="str">
        <f t="shared" si="490"/>
        <v>ns</v>
      </c>
      <c r="BD166" s="269" t="str">
        <f t="shared" si="490"/>
        <v>ns</v>
      </c>
      <c r="BE166" s="269" t="str">
        <f t="shared" si="490"/>
        <v>ns</v>
      </c>
      <c r="BF166" s="269" t="str">
        <f t="shared" si="490"/>
        <v>ns</v>
      </c>
      <c r="BG166" s="269" t="str">
        <f t="shared" si="490"/>
        <v>ns</v>
      </c>
      <c r="BH166" s="269" t="str">
        <f t="shared" si="490"/>
        <v/>
      </c>
      <c r="BI166" s="269" t="str">
        <f t="shared" si="490"/>
        <v/>
      </c>
      <c r="BJ166" s="269" t="str">
        <f t="shared" si="490"/>
        <v/>
      </c>
      <c r="BK166" s="32"/>
      <c r="BL166" s="32"/>
      <c r="BS166" s="49"/>
      <c r="BT166" s="49"/>
      <c r="BV166" s="100">
        <v>47</v>
      </c>
      <c r="BW166" s="246">
        <f t="shared" si="481"/>
        <v>0</v>
      </c>
      <c r="BX166" s="247">
        <f t="shared" si="482"/>
        <v>3.0000000000000004E-5</v>
      </c>
      <c r="BY166" s="245" t="str">
        <f t="shared" si="491"/>
        <v>ns</v>
      </c>
      <c r="BZ166" s="245" t="str">
        <f t="shared" si="491"/>
        <v>ns</v>
      </c>
      <c r="CA166" s="245" t="str">
        <f t="shared" si="491"/>
        <v>ns</v>
      </c>
      <c r="CB166" s="245" t="str">
        <f t="shared" si="491"/>
        <v>ns</v>
      </c>
      <c r="CC166" s="245" t="str">
        <f t="shared" si="491"/>
        <v>ns</v>
      </c>
      <c r="CD166" s="245" t="str">
        <f t="shared" si="491"/>
        <v>ns</v>
      </c>
      <c r="CE166" s="245" t="str">
        <f t="shared" si="491"/>
        <v>ns</v>
      </c>
      <c r="CF166" s="245" t="str">
        <f t="shared" si="491"/>
        <v>ns</v>
      </c>
      <c r="CG166" s="245" t="str">
        <f t="shared" si="491"/>
        <v>ns</v>
      </c>
      <c r="CH166" s="245" t="str">
        <f t="shared" si="491"/>
        <v>ns</v>
      </c>
      <c r="CI166" s="245" t="str">
        <f t="shared" si="492"/>
        <v>ns</v>
      </c>
      <c r="CJ166" s="245" t="str">
        <f t="shared" si="492"/>
        <v>ns</v>
      </c>
      <c r="CK166" s="245" t="str">
        <f t="shared" si="492"/>
        <v>ns</v>
      </c>
      <c r="CL166" s="245" t="str">
        <f t="shared" si="492"/>
        <v>ns</v>
      </c>
      <c r="CM166" s="245" t="str">
        <f t="shared" si="492"/>
        <v>ns</v>
      </c>
      <c r="CN166" s="245" t="str">
        <f t="shared" si="492"/>
        <v>ns</v>
      </c>
      <c r="CO166" s="245" t="str">
        <f t="shared" si="492"/>
        <v>ns</v>
      </c>
      <c r="CP166" s="245" t="str">
        <f t="shared" si="492"/>
        <v>ns</v>
      </c>
      <c r="CQ166" s="245" t="str">
        <f t="shared" si="492"/>
        <v>ns</v>
      </c>
      <c r="CR166" s="245" t="str">
        <f t="shared" si="492"/>
        <v>ns</v>
      </c>
      <c r="CS166" s="245" t="str">
        <f t="shared" si="493"/>
        <v>ns</v>
      </c>
      <c r="CT166" s="245" t="str">
        <f t="shared" si="493"/>
        <v>ns</v>
      </c>
      <c r="CU166" s="245" t="str">
        <f t="shared" si="493"/>
        <v>ns</v>
      </c>
      <c r="CV166" s="245" t="str">
        <f t="shared" si="493"/>
        <v>ns</v>
      </c>
      <c r="CW166" s="245" t="str">
        <f t="shared" si="493"/>
        <v>ns</v>
      </c>
      <c r="CX166" s="245" t="str">
        <f t="shared" si="493"/>
        <v>ns</v>
      </c>
      <c r="CY166" s="245" t="str">
        <f t="shared" si="493"/>
        <v>ns</v>
      </c>
      <c r="CZ166" s="245" t="str">
        <f t="shared" si="493"/>
        <v>ns</v>
      </c>
      <c r="DA166" s="245" t="str">
        <f t="shared" si="493"/>
        <v>ns</v>
      </c>
      <c r="DB166" s="245" t="str">
        <f t="shared" si="493"/>
        <v>ns</v>
      </c>
      <c r="DC166" s="245" t="str">
        <f t="shared" si="494"/>
        <v>ns</v>
      </c>
      <c r="DD166" s="245" t="str">
        <f t="shared" si="494"/>
        <v>ns</v>
      </c>
      <c r="DE166" s="245" t="str">
        <f t="shared" si="494"/>
        <v>ns</v>
      </c>
      <c r="DF166" s="245" t="str">
        <f t="shared" si="494"/>
        <v>ns</v>
      </c>
      <c r="DG166" s="245" t="str">
        <f t="shared" si="494"/>
        <v>ns</v>
      </c>
      <c r="DH166" s="245" t="str">
        <f t="shared" si="494"/>
        <v>ns</v>
      </c>
      <c r="DI166" s="245" t="str">
        <f t="shared" si="494"/>
        <v>ns</v>
      </c>
      <c r="DJ166" s="245" t="str">
        <f t="shared" si="494"/>
        <v>ns</v>
      </c>
      <c r="DK166" s="245" t="str">
        <f t="shared" si="494"/>
        <v>ns</v>
      </c>
      <c r="DL166" s="245" t="str">
        <f t="shared" si="494"/>
        <v>ns</v>
      </c>
      <c r="DM166" s="245" t="str">
        <f t="shared" si="495"/>
        <v>ns</v>
      </c>
      <c r="DN166" s="245" t="str">
        <f t="shared" si="495"/>
        <v>ns</v>
      </c>
      <c r="DO166" s="245" t="str">
        <f t="shared" si="495"/>
        <v>ns</v>
      </c>
      <c r="DP166" s="245" t="str">
        <f t="shared" si="495"/>
        <v>ns</v>
      </c>
      <c r="DQ166" s="245" t="str">
        <f t="shared" si="495"/>
        <v>ns</v>
      </c>
      <c r="DR166" s="245" t="str">
        <f t="shared" si="495"/>
        <v>ns</v>
      </c>
      <c r="DS166" s="245" t="str">
        <f t="shared" si="495"/>
        <v>ns</v>
      </c>
      <c r="DT166" s="245" t="str">
        <f t="shared" si="495"/>
        <v/>
      </c>
      <c r="DU166" s="245" t="str">
        <f t="shared" si="495"/>
        <v/>
      </c>
      <c r="DV166" s="245" t="str">
        <f t="shared" si="495"/>
        <v/>
      </c>
      <c r="DW166" s="204"/>
      <c r="DX166" s="204"/>
      <c r="DZ166" s="228">
        <f t="shared" si="483"/>
        <v>48</v>
      </c>
      <c r="EA166" s="231">
        <f t="shared" si="472"/>
        <v>0</v>
      </c>
      <c r="EB166" s="232">
        <f t="shared" si="485"/>
        <v>0</v>
      </c>
      <c r="EC166" s="232">
        <f t="shared" si="485"/>
        <v>0</v>
      </c>
      <c r="ED166" s="232">
        <f t="shared" si="485"/>
        <v>0</v>
      </c>
      <c r="EE166" s="232">
        <f t="shared" si="485"/>
        <v>0</v>
      </c>
      <c r="EF166" s="232">
        <f t="shared" si="473"/>
        <v>0</v>
      </c>
      <c r="EG166" s="232">
        <f t="shared" si="474"/>
        <v>0</v>
      </c>
      <c r="EH166" s="228"/>
      <c r="EI166" s="228"/>
      <c r="EJ166" s="228"/>
      <c r="EK166" s="230"/>
      <c r="EL166" s="228">
        <f t="shared" si="484"/>
        <v>48</v>
      </c>
      <c r="EM166" s="231">
        <f t="shared" si="475"/>
        <v>0</v>
      </c>
      <c r="EN166" s="232">
        <f>IFERROR(INDEX(RTO3CF,$EL166,'ANVA-MDS'!EB$7),0)</f>
        <v>0</v>
      </c>
      <c r="EO166" s="232">
        <f>IFERROR(INDEX(RTO3CF,$EL166,'ANVA-MDS'!EC$7),0)</f>
        <v>0</v>
      </c>
      <c r="EP166" s="232">
        <f>IFERROR(INDEX(RTO3CF,$EL166,'ANVA-MDS'!ED$7),0)</f>
        <v>0</v>
      </c>
      <c r="EQ166" s="232">
        <f>IFERROR(INDEX(RTO3CF,$EL166,'ANVA-MDS'!EE$7),0)</f>
        <v>0</v>
      </c>
      <c r="ER166" s="232">
        <f t="shared" si="476"/>
        <v>0</v>
      </c>
      <c r="ES166" s="232">
        <f t="shared" si="477"/>
        <v>0</v>
      </c>
      <c r="ET166" s="228"/>
      <c r="EU166" s="228"/>
      <c r="EV166" s="228"/>
      <c r="EW166" s="241"/>
      <c r="EX166" s="232">
        <f t="shared" si="478"/>
        <v>0</v>
      </c>
      <c r="EY166" s="230"/>
      <c r="EZ166" s="230"/>
    </row>
    <row r="167" spans="1:156" ht="12.75" customHeight="1" x14ac:dyDescent="0.25">
      <c r="G167" s="49"/>
      <c r="H167" s="49"/>
      <c r="I167" s="106"/>
      <c r="J167" s="100">
        <v>48</v>
      </c>
      <c r="K167" s="246">
        <f t="shared" si="479"/>
        <v>0</v>
      </c>
      <c r="L167" s="247">
        <f t="shared" si="480"/>
        <v>2.0000000000000002E-5</v>
      </c>
      <c r="M167" s="269" t="str">
        <f t="shared" si="486"/>
        <v>s</v>
      </c>
      <c r="N167" s="269" t="str">
        <f t="shared" si="486"/>
        <v>s</v>
      </c>
      <c r="O167" s="269" t="str">
        <f t="shared" si="486"/>
        <v>s</v>
      </c>
      <c r="P167" s="269" t="str">
        <f t="shared" si="486"/>
        <v>s</v>
      </c>
      <c r="Q167" s="269" t="str">
        <f t="shared" si="486"/>
        <v>s</v>
      </c>
      <c r="R167" s="269" t="str">
        <f t="shared" si="486"/>
        <v>s</v>
      </c>
      <c r="S167" s="269" t="str">
        <f t="shared" si="486"/>
        <v>s</v>
      </c>
      <c r="T167" s="269" t="str">
        <f t="shared" si="486"/>
        <v>s</v>
      </c>
      <c r="U167" s="269" t="str">
        <f t="shared" si="486"/>
        <v>s</v>
      </c>
      <c r="V167" s="269" t="str">
        <f t="shared" si="486"/>
        <v>s</v>
      </c>
      <c r="W167" s="269" t="str">
        <f t="shared" si="487"/>
        <v>s</v>
      </c>
      <c r="X167" s="269" t="str">
        <f t="shared" si="487"/>
        <v>s</v>
      </c>
      <c r="Y167" s="269" t="str">
        <f t="shared" si="487"/>
        <v>s</v>
      </c>
      <c r="Z167" s="269" t="str">
        <f t="shared" si="487"/>
        <v>s</v>
      </c>
      <c r="AA167" s="269" t="str">
        <f t="shared" si="487"/>
        <v>s</v>
      </c>
      <c r="AB167" s="269" t="str">
        <f t="shared" si="487"/>
        <v>s</v>
      </c>
      <c r="AC167" s="269" t="str">
        <f t="shared" si="487"/>
        <v>s</v>
      </c>
      <c r="AD167" s="269" t="str">
        <f t="shared" si="487"/>
        <v>s</v>
      </c>
      <c r="AE167" s="269" t="str">
        <f t="shared" si="487"/>
        <v>s</v>
      </c>
      <c r="AF167" s="269" t="str">
        <f t="shared" si="487"/>
        <v>s</v>
      </c>
      <c r="AG167" s="269" t="str">
        <f t="shared" si="488"/>
        <v>s</v>
      </c>
      <c r="AH167" s="269" t="str">
        <f t="shared" si="488"/>
        <v>s</v>
      </c>
      <c r="AI167" s="269" t="str">
        <f t="shared" si="488"/>
        <v>s</v>
      </c>
      <c r="AJ167" s="269" t="str">
        <f t="shared" si="488"/>
        <v>s</v>
      </c>
      <c r="AK167" s="269" t="str">
        <f t="shared" si="488"/>
        <v>s</v>
      </c>
      <c r="AL167" s="269" t="str">
        <f t="shared" si="488"/>
        <v>s</v>
      </c>
      <c r="AM167" s="269" t="str">
        <f t="shared" si="488"/>
        <v>s</v>
      </c>
      <c r="AN167" s="269" t="str">
        <f t="shared" si="488"/>
        <v>s</v>
      </c>
      <c r="AO167" s="269" t="str">
        <f t="shared" si="488"/>
        <v>s</v>
      </c>
      <c r="AP167" s="269" t="str">
        <f t="shared" si="488"/>
        <v>s</v>
      </c>
      <c r="AQ167" s="269" t="str">
        <f t="shared" si="489"/>
        <v>s</v>
      </c>
      <c r="AR167" s="269" t="str">
        <f t="shared" si="489"/>
        <v>s</v>
      </c>
      <c r="AS167" s="269" t="str">
        <f t="shared" si="489"/>
        <v>s</v>
      </c>
      <c r="AT167" s="269" t="str">
        <f t="shared" si="489"/>
        <v>s</v>
      </c>
      <c r="AU167" s="269" t="str">
        <f t="shared" si="489"/>
        <v>s</v>
      </c>
      <c r="AV167" s="269" t="str">
        <f t="shared" si="489"/>
        <v>ns</v>
      </c>
      <c r="AW167" s="269" t="str">
        <f t="shared" si="489"/>
        <v>ns</v>
      </c>
      <c r="AX167" s="269" t="str">
        <f t="shared" si="489"/>
        <v>ns</v>
      </c>
      <c r="AY167" s="269" t="str">
        <f t="shared" si="489"/>
        <v>ns</v>
      </c>
      <c r="AZ167" s="269" t="str">
        <f t="shared" si="489"/>
        <v>ns</v>
      </c>
      <c r="BA167" s="269" t="str">
        <f t="shared" si="490"/>
        <v>ns</v>
      </c>
      <c r="BB167" s="269" t="str">
        <f t="shared" si="490"/>
        <v>ns</v>
      </c>
      <c r="BC167" s="269" t="str">
        <f t="shared" si="490"/>
        <v>ns</v>
      </c>
      <c r="BD167" s="269" t="str">
        <f t="shared" si="490"/>
        <v>ns</v>
      </c>
      <c r="BE167" s="269" t="str">
        <f t="shared" si="490"/>
        <v>ns</v>
      </c>
      <c r="BF167" s="269" t="str">
        <f t="shared" si="490"/>
        <v>ns</v>
      </c>
      <c r="BG167" s="269" t="str">
        <f t="shared" si="490"/>
        <v>ns</v>
      </c>
      <c r="BH167" s="269" t="str">
        <f t="shared" si="490"/>
        <v>ns</v>
      </c>
      <c r="BI167" s="269" t="str">
        <f t="shared" si="490"/>
        <v/>
      </c>
      <c r="BJ167" s="269" t="str">
        <f t="shared" si="490"/>
        <v/>
      </c>
      <c r="BK167" s="32"/>
      <c r="BL167" s="32"/>
      <c r="BS167" s="49"/>
      <c r="BT167" s="49"/>
      <c r="BV167" s="100">
        <v>48</v>
      </c>
      <c r="BW167" s="246">
        <f t="shared" si="481"/>
        <v>0</v>
      </c>
      <c r="BX167" s="247">
        <f t="shared" si="482"/>
        <v>2.0000000000000002E-5</v>
      </c>
      <c r="BY167" s="245" t="str">
        <f t="shared" si="491"/>
        <v>ns</v>
      </c>
      <c r="BZ167" s="245" t="str">
        <f t="shared" si="491"/>
        <v>ns</v>
      </c>
      <c r="CA167" s="245" t="str">
        <f t="shared" si="491"/>
        <v>ns</v>
      </c>
      <c r="CB167" s="245" t="str">
        <f t="shared" si="491"/>
        <v>ns</v>
      </c>
      <c r="CC167" s="245" t="str">
        <f t="shared" si="491"/>
        <v>ns</v>
      </c>
      <c r="CD167" s="245" t="str">
        <f t="shared" si="491"/>
        <v>ns</v>
      </c>
      <c r="CE167" s="245" t="str">
        <f t="shared" si="491"/>
        <v>ns</v>
      </c>
      <c r="CF167" s="245" t="str">
        <f t="shared" si="491"/>
        <v>ns</v>
      </c>
      <c r="CG167" s="245" t="str">
        <f t="shared" si="491"/>
        <v>ns</v>
      </c>
      <c r="CH167" s="245" t="str">
        <f t="shared" si="491"/>
        <v>ns</v>
      </c>
      <c r="CI167" s="245" t="str">
        <f t="shared" si="492"/>
        <v>ns</v>
      </c>
      <c r="CJ167" s="245" t="str">
        <f t="shared" si="492"/>
        <v>ns</v>
      </c>
      <c r="CK167" s="245" t="str">
        <f t="shared" si="492"/>
        <v>ns</v>
      </c>
      <c r="CL167" s="245" t="str">
        <f t="shared" si="492"/>
        <v>ns</v>
      </c>
      <c r="CM167" s="245" t="str">
        <f t="shared" si="492"/>
        <v>ns</v>
      </c>
      <c r="CN167" s="245" t="str">
        <f t="shared" si="492"/>
        <v>ns</v>
      </c>
      <c r="CO167" s="245" t="str">
        <f t="shared" si="492"/>
        <v>ns</v>
      </c>
      <c r="CP167" s="245" t="str">
        <f t="shared" si="492"/>
        <v>ns</v>
      </c>
      <c r="CQ167" s="245" t="str">
        <f t="shared" si="492"/>
        <v>ns</v>
      </c>
      <c r="CR167" s="245" t="str">
        <f t="shared" si="492"/>
        <v>ns</v>
      </c>
      <c r="CS167" s="245" t="str">
        <f t="shared" si="493"/>
        <v>ns</v>
      </c>
      <c r="CT167" s="245" t="str">
        <f t="shared" si="493"/>
        <v>ns</v>
      </c>
      <c r="CU167" s="245" t="str">
        <f t="shared" si="493"/>
        <v>ns</v>
      </c>
      <c r="CV167" s="245" t="str">
        <f t="shared" si="493"/>
        <v>ns</v>
      </c>
      <c r="CW167" s="245" t="str">
        <f t="shared" si="493"/>
        <v>ns</v>
      </c>
      <c r="CX167" s="245" t="str">
        <f t="shared" si="493"/>
        <v>ns</v>
      </c>
      <c r="CY167" s="245" t="str">
        <f t="shared" si="493"/>
        <v>ns</v>
      </c>
      <c r="CZ167" s="245" t="str">
        <f t="shared" si="493"/>
        <v>ns</v>
      </c>
      <c r="DA167" s="245" t="str">
        <f t="shared" si="493"/>
        <v>ns</v>
      </c>
      <c r="DB167" s="245" t="str">
        <f t="shared" si="493"/>
        <v>ns</v>
      </c>
      <c r="DC167" s="245" t="str">
        <f t="shared" si="494"/>
        <v>ns</v>
      </c>
      <c r="DD167" s="245" t="str">
        <f t="shared" si="494"/>
        <v>ns</v>
      </c>
      <c r="DE167" s="245" t="str">
        <f t="shared" si="494"/>
        <v>ns</v>
      </c>
      <c r="DF167" s="245" t="str">
        <f t="shared" si="494"/>
        <v>ns</v>
      </c>
      <c r="DG167" s="245" t="str">
        <f t="shared" si="494"/>
        <v>ns</v>
      </c>
      <c r="DH167" s="245" t="str">
        <f t="shared" si="494"/>
        <v>ns</v>
      </c>
      <c r="DI167" s="245" t="str">
        <f t="shared" si="494"/>
        <v>ns</v>
      </c>
      <c r="DJ167" s="245" t="str">
        <f t="shared" si="494"/>
        <v>ns</v>
      </c>
      <c r="DK167" s="245" t="str">
        <f t="shared" si="494"/>
        <v>ns</v>
      </c>
      <c r="DL167" s="245" t="str">
        <f t="shared" si="494"/>
        <v>ns</v>
      </c>
      <c r="DM167" s="245" t="str">
        <f t="shared" si="495"/>
        <v>ns</v>
      </c>
      <c r="DN167" s="245" t="str">
        <f t="shared" si="495"/>
        <v>ns</v>
      </c>
      <c r="DO167" s="245" t="str">
        <f t="shared" si="495"/>
        <v>ns</v>
      </c>
      <c r="DP167" s="245" t="str">
        <f t="shared" si="495"/>
        <v>ns</v>
      </c>
      <c r="DQ167" s="245" t="str">
        <f t="shared" si="495"/>
        <v>ns</v>
      </c>
      <c r="DR167" s="245" t="str">
        <f t="shared" si="495"/>
        <v>ns</v>
      </c>
      <c r="DS167" s="245" t="str">
        <f t="shared" si="495"/>
        <v>ns</v>
      </c>
      <c r="DT167" s="245" t="str">
        <f t="shared" si="495"/>
        <v>ns</v>
      </c>
      <c r="DU167" s="245" t="str">
        <f t="shared" si="495"/>
        <v/>
      </c>
      <c r="DV167" s="245" t="str">
        <f t="shared" si="495"/>
        <v/>
      </c>
      <c r="DW167" s="204"/>
      <c r="DX167" s="204"/>
      <c r="DZ167" s="228">
        <f t="shared" si="483"/>
        <v>49</v>
      </c>
      <c r="EA167" s="231">
        <f t="shared" si="472"/>
        <v>0</v>
      </c>
      <c r="EB167" s="232">
        <f t="shared" si="485"/>
        <v>0</v>
      </c>
      <c r="EC167" s="232">
        <f t="shared" si="485"/>
        <v>0</v>
      </c>
      <c r="ED167" s="232">
        <f t="shared" si="485"/>
        <v>0</v>
      </c>
      <c r="EE167" s="232">
        <f t="shared" si="485"/>
        <v>0</v>
      </c>
      <c r="EF167" s="232">
        <f t="shared" si="473"/>
        <v>0</v>
      </c>
      <c r="EG167" s="232">
        <f t="shared" si="474"/>
        <v>0</v>
      </c>
      <c r="EH167" s="228"/>
      <c r="EI167" s="228"/>
      <c r="EJ167" s="228"/>
      <c r="EK167" s="230"/>
      <c r="EL167" s="228">
        <f t="shared" si="484"/>
        <v>49</v>
      </c>
      <c r="EM167" s="231">
        <f t="shared" si="475"/>
        <v>0</v>
      </c>
      <c r="EN167" s="232">
        <f>IFERROR(INDEX(RTO3CF,$EL167,'ANVA-MDS'!EB$7),0)</f>
        <v>0</v>
      </c>
      <c r="EO167" s="232">
        <f>IFERROR(INDEX(RTO3CF,$EL167,'ANVA-MDS'!EC$7),0)</f>
        <v>0</v>
      </c>
      <c r="EP167" s="232">
        <f>IFERROR(INDEX(RTO3CF,$EL167,'ANVA-MDS'!ED$7),0)</f>
        <v>0</v>
      </c>
      <c r="EQ167" s="232">
        <f>IFERROR(INDEX(RTO3CF,$EL167,'ANVA-MDS'!EE$7),0)</f>
        <v>0</v>
      </c>
      <c r="ER167" s="232">
        <f t="shared" si="476"/>
        <v>0</v>
      </c>
      <c r="ES167" s="232">
        <f t="shared" si="477"/>
        <v>0</v>
      </c>
      <c r="ET167" s="228"/>
      <c r="EU167" s="228"/>
      <c r="EV167" s="228"/>
      <c r="EW167" s="241"/>
      <c r="EX167" s="232">
        <f t="shared" si="478"/>
        <v>0</v>
      </c>
      <c r="EY167" s="230"/>
      <c r="EZ167" s="230"/>
    </row>
    <row r="168" spans="1:156" ht="12.75" customHeight="1" x14ac:dyDescent="0.25">
      <c r="G168" s="49"/>
      <c r="H168" s="49"/>
      <c r="I168" s="106"/>
      <c r="J168" s="100">
        <v>49</v>
      </c>
      <c r="K168" s="246">
        <f t="shared" si="479"/>
        <v>0</v>
      </c>
      <c r="L168" s="247">
        <f t="shared" si="480"/>
        <v>1.0000000000000001E-5</v>
      </c>
      <c r="M168" s="269" t="str">
        <f t="shared" si="486"/>
        <v>s</v>
      </c>
      <c r="N168" s="269" t="str">
        <f t="shared" si="486"/>
        <v>s</v>
      </c>
      <c r="O168" s="269" t="str">
        <f t="shared" si="486"/>
        <v>s</v>
      </c>
      <c r="P168" s="269" t="str">
        <f t="shared" si="486"/>
        <v>s</v>
      </c>
      <c r="Q168" s="269" t="str">
        <f t="shared" si="486"/>
        <v>s</v>
      </c>
      <c r="R168" s="269" t="str">
        <f t="shared" si="486"/>
        <v>s</v>
      </c>
      <c r="S168" s="269" t="str">
        <f t="shared" si="486"/>
        <v>s</v>
      </c>
      <c r="T168" s="269" t="str">
        <f t="shared" si="486"/>
        <v>s</v>
      </c>
      <c r="U168" s="269" t="str">
        <f t="shared" si="486"/>
        <v>s</v>
      </c>
      <c r="V168" s="269" t="str">
        <f t="shared" si="486"/>
        <v>s</v>
      </c>
      <c r="W168" s="269" t="str">
        <f t="shared" si="487"/>
        <v>s</v>
      </c>
      <c r="X168" s="269" t="str">
        <f t="shared" si="487"/>
        <v>s</v>
      </c>
      <c r="Y168" s="269" t="str">
        <f t="shared" si="487"/>
        <v>s</v>
      </c>
      <c r="Z168" s="269" t="str">
        <f t="shared" si="487"/>
        <v>s</v>
      </c>
      <c r="AA168" s="269" t="str">
        <f t="shared" si="487"/>
        <v>s</v>
      </c>
      <c r="AB168" s="269" t="str">
        <f t="shared" si="487"/>
        <v>s</v>
      </c>
      <c r="AC168" s="269" t="str">
        <f t="shared" si="487"/>
        <v>s</v>
      </c>
      <c r="AD168" s="269" t="str">
        <f t="shared" si="487"/>
        <v>s</v>
      </c>
      <c r="AE168" s="269" t="str">
        <f t="shared" si="487"/>
        <v>s</v>
      </c>
      <c r="AF168" s="269" t="str">
        <f t="shared" si="487"/>
        <v>s</v>
      </c>
      <c r="AG168" s="269" t="str">
        <f t="shared" si="488"/>
        <v>s</v>
      </c>
      <c r="AH168" s="269" t="str">
        <f t="shared" si="488"/>
        <v>s</v>
      </c>
      <c r="AI168" s="269" t="str">
        <f t="shared" si="488"/>
        <v>s</v>
      </c>
      <c r="AJ168" s="269" t="str">
        <f t="shared" si="488"/>
        <v>s</v>
      </c>
      <c r="AK168" s="269" t="str">
        <f t="shared" si="488"/>
        <v>s</v>
      </c>
      <c r="AL168" s="269" t="str">
        <f t="shared" si="488"/>
        <v>s</v>
      </c>
      <c r="AM168" s="269" t="str">
        <f t="shared" si="488"/>
        <v>s</v>
      </c>
      <c r="AN168" s="269" t="str">
        <f t="shared" si="488"/>
        <v>s</v>
      </c>
      <c r="AO168" s="269" t="str">
        <f t="shared" si="488"/>
        <v>s</v>
      </c>
      <c r="AP168" s="269" t="str">
        <f t="shared" si="488"/>
        <v>s</v>
      </c>
      <c r="AQ168" s="269" t="str">
        <f t="shared" si="489"/>
        <v>s</v>
      </c>
      <c r="AR168" s="269" t="str">
        <f t="shared" si="489"/>
        <v>s</v>
      </c>
      <c r="AS168" s="269" t="str">
        <f t="shared" si="489"/>
        <v>s</v>
      </c>
      <c r="AT168" s="269" t="str">
        <f t="shared" si="489"/>
        <v>s</v>
      </c>
      <c r="AU168" s="269" t="str">
        <f t="shared" si="489"/>
        <v>s</v>
      </c>
      <c r="AV168" s="269" t="str">
        <f t="shared" si="489"/>
        <v>ns</v>
      </c>
      <c r="AW168" s="269" t="str">
        <f t="shared" si="489"/>
        <v>ns</v>
      </c>
      <c r="AX168" s="269" t="str">
        <f t="shared" si="489"/>
        <v>ns</v>
      </c>
      <c r="AY168" s="269" t="str">
        <f t="shared" si="489"/>
        <v>ns</v>
      </c>
      <c r="AZ168" s="269" t="str">
        <f t="shared" si="489"/>
        <v>ns</v>
      </c>
      <c r="BA168" s="269" t="str">
        <f t="shared" si="490"/>
        <v>ns</v>
      </c>
      <c r="BB168" s="269" t="str">
        <f t="shared" si="490"/>
        <v>ns</v>
      </c>
      <c r="BC168" s="269" t="str">
        <f t="shared" si="490"/>
        <v>ns</v>
      </c>
      <c r="BD168" s="269" t="str">
        <f t="shared" si="490"/>
        <v>ns</v>
      </c>
      <c r="BE168" s="269" t="str">
        <f t="shared" si="490"/>
        <v>ns</v>
      </c>
      <c r="BF168" s="269" t="str">
        <f t="shared" si="490"/>
        <v>ns</v>
      </c>
      <c r="BG168" s="269" t="str">
        <f t="shared" si="490"/>
        <v>ns</v>
      </c>
      <c r="BH168" s="269" t="str">
        <f t="shared" si="490"/>
        <v>ns</v>
      </c>
      <c r="BI168" s="269" t="str">
        <f t="shared" si="490"/>
        <v>ns</v>
      </c>
      <c r="BJ168" s="269" t="str">
        <f t="shared" si="490"/>
        <v/>
      </c>
      <c r="BK168" s="32"/>
      <c r="BL168" s="32"/>
      <c r="BS168" s="49"/>
      <c r="BT168" s="49"/>
      <c r="BV168" s="100">
        <v>49</v>
      </c>
      <c r="BW168" s="246">
        <f t="shared" si="481"/>
        <v>0</v>
      </c>
      <c r="BX168" s="247">
        <f t="shared" si="482"/>
        <v>1.0000000000000001E-5</v>
      </c>
      <c r="BY168" s="245" t="str">
        <f t="shared" si="491"/>
        <v>ns</v>
      </c>
      <c r="BZ168" s="245" t="str">
        <f t="shared" si="491"/>
        <v>ns</v>
      </c>
      <c r="CA168" s="245" t="str">
        <f t="shared" si="491"/>
        <v>ns</v>
      </c>
      <c r="CB168" s="245" t="str">
        <f t="shared" si="491"/>
        <v>ns</v>
      </c>
      <c r="CC168" s="245" t="str">
        <f t="shared" si="491"/>
        <v>ns</v>
      </c>
      <c r="CD168" s="245" t="str">
        <f t="shared" si="491"/>
        <v>ns</v>
      </c>
      <c r="CE168" s="245" t="str">
        <f t="shared" si="491"/>
        <v>ns</v>
      </c>
      <c r="CF168" s="245" t="str">
        <f t="shared" si="491"/>
        <v>ns</v>
      </c>
      <c r="CG168" s="245" t="str">
        <f t="shared" si="491"/>
        <v>ns</v>
      </c>
      <c r="CH168" s="245" t="str">
        <f t="shared" si="491"/>
        <v>ns</v>
      </c>
      <c r="CI168" s="245" t="str">
        <f t="shared" si="492"/>
        <v>ns</v>
      </c>
      <c r="CJ168" s="245" t="str">
        <f t="shared" si="492"/>
        <v>ns</v>
      </c>
      <c r="CK168" s="245" t="str">
        <f t="shared" si="492"/>
        <v>ns</v>
      </c>
      <c r="CL168" s="245" t="str">
        <f t="shared" si="492"/>
        <v>ns</v>
      </c>
      <c r="CM168" s="245" t="str">
        <f t="shared" si="492"/>
        <v>ns</v>
      </c>
      <c r="CN168" s="245" t="str">
        <f t="shared" si="492"/>
        <v>ns</v>
      </c>
      <c r="CO168" s="245" t="str">
        <f t="shared" si="492"/>
        <v>ns</v>
      </c>
      <c r="CP168" s="245" t="str">
        <f t="shared" si="492"/>
        <v>ns</v>
      </c>
      <c r="CQ168" s="245" t="str">
        <f t="shared" si="492"/>
        <v>ns</v>
      </c>
      <c r="CR168" s="245" t="str">
        <f t="shared" si="492"/>
        <v>ns</v>
      </c>
      <c r="CS168" s="245" t="str">
        <f t="shared" si="493"/>
        <v>ns</v>
      </c>
      <c r="CT168" s="245" t="str">
        <f t="shared" si="493"/>
        <v>ns</v>
      </c>
      <c r="CU168" s="245" t="str">
        <f t="shared" si="493"/>
        <v>ns</v>
      </c>
      <c r="CV168" s="245" t="str">
        <f t="shared" si="493"/>
        <v>ns</v>
      </c>
      <c r="CW168" s="245" t="str">
        <f t="shared" si="493"/>
        <v>ns</v>
      </c>
      <c r="CX168" s="245" t="str">
        <f t="shared" si="493"/>
        <v>ns</v>
      </c>
      <c r="CY168" s="245" t="str">
        <f t="shared" si="493"/>
        <v>ns</v>
      </c>
      <c r="CZ168" s="245" t="str">
        <f t="shared" si="493"/>
        <v>ns</v>
      </c>
      <c r="DA168" s="245" t="str">
        <f t="shared" si="493"/>
        <v>ns</v>
      </c>
      <c r="DB168" s="245" t="str">
        <f t="shared" si="493"/>
        <v>ns</v>
      </c>
      <c r="DC168" s="245" t="str">
        <f t="shared" si="494"/>
        <v>ns</v>
      </c>
      <c r="DD168" s="245" t="str">
        <f t="shared" si="494"/>
        <v>ns</v>
      </c>
      <c r="DE168" s="245" t="str">
        <f t="shared" si="494"/>
        <v>ns</v>
      </c>
      <c r="DF168" s="245" t="str">
        <f t="shared" si="494"/>
        <v>ns</v>
      </c>
      <c r="DG168" s="245" t="str">
        <f t="shared" si="494"/>
        <v>ns</v>
      </c>
      <c r="DH168" s="245" t="str">
        <f t="shared" si="494"/>
        <v>ns</v>
      </c>
      <c r="DI168" s="245" t="str">
        <f t="shared" si="494"/>
        <v>ns</v>
      </c>
      <c r="DJ168" s="245" t="str">
        <f t="shared" si="494"/>
        <v>ns</v>
      </c>
      <c r="DK168" s="245" t="str">
        <f t="shared" si="494"/>
        <v>ns</v>
      </c>
      <c r="DL168" s="245" t="str">
        <f t="shared" si="494"/>
        <v>ns</v>
      </c>
      <c r="DM168" s="245" t="str">
        <f t="shared" si="495"/>
        <v>ns</v>
      </c>
      <c r="DN168" s="245" t="str">
        <f t="shared" si="495"/>
        <v>ns</v>
      </c>
      <c r="DO168" s="245" t="str">
        <f t="shared" si="495"/>
        <v>ns</v>
      </c>
      <c r="DP168" s="245" t="str">
        <f t="shared" si="495"/>
        <v>ns</v>
      </c>
      <c r="DQ168" s="245" t="str">
        <f t="shared" si="495"/>
        <v>ns</v>
      </c>
      <c r="DR168" s="245" t="str">
        <f t="shared" si="495"/>
        <v>ns</v>
      </c>
      <c r="DS168" s="245" t="str">
        <f t="shared" si="495"/>
        <v>ns</v>
      </c>
      <c r="DT168" s="245" t="str">
        <f t="shared" si="495"/>
        <v>ns</v>
      </c>
      <c r="DU168" s="245" t="str">
        <f t="shared" si="495"/>
        <v>ns</v>
      </c>
      <c r="DV168" s="245" t="str">
        <f t="shared" si="495"/>
        <v/>
      </c>
      <c r="DW168" s="204"/>
      <c r="DX168" s="204"/>
      <c r="DZ168" s="228">
        <f t="shared" si="483"/>
        <v>50</v>
      </c>
      <c r="EA168" s="231">
        <f t="shared" si="472"/>
        <v>0</v>
      </c>
      <c r="EB168" s="232">
        <f t="shared" si="485"/>
        <v>0</v>
      </c>
      <c r="EC168" s="232">
        <f t="shared" si="485"/>
        <v>0</v>
      </c>
      <c r="ED168" s="232">
        <f t="shared" si="485"/>
        <v>0</v>
      </c>
      <c r="EE168" s="232">
        <f t="shared" si="485"/>
        <v>0</v>
      </c>
      <c r="EF168" s="232">
        <f t="shared" si="473"/>
        <v>0</v>
      </c>
      <c r="EG168" s="232">
        <f t="shared" si="474"/>
        <v>0</v>
      </c>
      <c r="EH168" s="228"/>
      <c r="EI168" s="228"/>
      <c r="EJ168" s="228"/>
      <c r="EK168" s="230"/>
      <c r="EL168" s="228">
        <f t="shared" si="484"/>
        <v>50</v>
      </c>
      <c r="EM168" s="231">
        <f t="shared" si="475"/>
        <v>0</v>
      </c>
      <c r="EN168" s="232">
        <f>IFERROR(INDEX(RTO3CF,$EL168,'ANVA-MDS'!EB$7),0)</f>
        <v>0</v>
      </c>
      <c r="EO168" s="232">
        <f>IFERROR(INDEX(RTO3CF,$EL168,'ANVA-MDS'!EC$7),0)</f>
        <v>0</v>
      </c>
      <c r="EP168" s="232">
        <f>IFERROR(INDEX(RTO3CF,$EL168,'ANVA-MDS'!ED$7),0)</f>
        <v>0</v>
      </c>
      <c r="EQ168" s="232">
        <f>IFERROR(INDEX(RTO3CF,$EL168,'ANVA-MDS'!EE$7),0)</f>
        <v>0</v>
      </c>
      <c r="ER168" s="232">
        <f t="shared" si="476"/>
        <v>0</v>
      </c>
      <c r="ES168" s="232">
        <f t="shared" si="477"/>
        <v>0</v>
      </c>
      <c r="ET168" s="228"/>
      <c r="EU168" s="228"/>
      <c r="EV168" s="228"/>
      <c r="EW168" s="241"/>
      <c r="EX168" s="232">
        <f t="shared" si="478"/>
        <v>0</v>
      </c>
      <c r="EY168" s="230"/>
      <c r="EZ168" s="230"/>
    </row>
    <row r="169" spans="1:156" ht="12.75" customHeight="1" x14ac:dyDescent="0.25">
      <c r="G169" s="49"/>
      <c r="H169" s="49"/>
      <c r="I169" s="106"/>
      <c r="J169" s="100">
        <v>50</v>
      </c>
      <c r="K169" s="246">
        <f t="shared" si="479"/>
        <v>0</v>
      </c>
      <c r="L169" s="247">
        <f t="shared" si="480"/>
        <v>0</v>
      </c>
      <c r="M169" s="269" t="str">
        <f t="shared" si="486"/>
        <v>s</v>
      </c>
      <c r="N169" s="269" t="str">
        <f t="shared" si="486"/>
        <v>s</v>
      </c>
      <c r="O169" s="269" t="str">
        <f t="shared" si="486"/>
        <v>s</v>
      </c>
      <c r="P169" s="269" t="str">
        <f t="shared" si="486"/>
        <v>s</v>
      </c>
      <c r="Q169" s="269" t="str">
        <f t="shared" si="486"/>
        <v>s</v>
      </c>
      <c r="R169" s="269" t="str">
        <f t="shared" si="486"/>
        <v>s</v>
      </c>
      <c r="S169" s="269" t="str">
        <f t="shared" si="486"/>
        <v>s</v>
      </c>
      <c r="T169" s="269" t="str">
        <f t="shared" si="486"/>
        <v>s</v>
      </c>
      <c r="U169" s="269" t="str">
        <f t="shared" si="486"/>
        <v>s</v>
      </c>
      <c r="V169" s="269" t="str">
        <f t="shared" si="486"/>
        <v>s</v>
      </c>
      <c r="W169" s="269" t="str">
        <f t="shared" si="487"/>
        <v>s</v>
      </c>
      <c r="X169" s="269" t="str">
        <f t="shared" si="487"/>
        <v>s</v>
      </c>
      <c r="Y169" s="269" t="str">
        <f t="shared" si="487"/>
        <v>s</v>
      </c>
      <c r="Z169" s="269" t="str">
        <f t="shared" si="487"/>
        <v>s</v>
      </c>
      <c r="AA169" s="269" t="str">
        <f t="shared" si="487"/>
        <v>s</v>
      </c>
      <c r="AB169" s="269" t="str">
        <f t="shared" si="487"/>
        <v>s</v>
      </c>
      <c r="AC169" s="269" t="str">
        <f t="shared" si="487"/>
        <v>s</v>
      </c>
      <c r="AD169" s="269" t="str">
        <f t="shared" si="487"/>
        <v>s</v>
      </c>
      <c r="AE169" s="269" t="str">
        <f t="shared" si="487"/>
        <v>s</v>
      </c>
      <c r="AF169" s="269" t="str">
        <f t="shared" si="487"/>
        <v>s</v>
      </c>
      <c r="AG169" s="269" t="str">
        <f t="shared" si="488"/>
        <v>s</v>
      </c>
      <c r="AH169" s="269" t="str">
        <f t="shared" si="488"/>
        <v>s</v>
      </c>
      <c r="AI169" s="269" t="str">
        <f t="shared" si="488"/>
        <v>s</v>
      </c>
      <c r="AJ169" s="269" t="str">
        <f t="shared" si="488"/>
        <v>s</v>
      </c>
      <c r="AK169" s="269" t="str">
        <f t="shared" si="488"/>
        <v>s</v>
      </c>
      <c r="AL169" s="269" t="str">
        <f t="shared" si="488"/>
        <v>s</v>
      </c>
      <c r="AM169" s="269" t="str">
        <f t="shared" si="488"/>
        <v>s</v>
      </c>
      <c r="AN169" s="269" t="str">
        <f t="shared" si="488"/>
        <v>s</v>
      </c>
      <c r="AO169" s="269" t="str">
        <f t="shared" si="488"/>
        <v>s</v>
      </c>
      <c r="AP169" s="269" t="str">
        <f t="shared" si="488"/>
        <v>s</v>
      </c>
      <c r="AQ169" s="269" t="str">
        <f t="shared" si="489"/>
        <v>s</v>
      </c>
      <c r="AR169" s="269" t="str">
        <f t="shared" si="489"/>
        <v>s</v>
      </c>
      <c r="AS169" s="269" t="str">
        <f t="shared" si="489"/>
        <v>s</v>
      </c>
      <c r="AT169" s="269" t="str">
        <f t="shared" si="489"/>
        <v>s</v>
      </c>
      <c r="AU169" s="269" t="str">
        <f t="shared" si="489"/>
        <v>s</v>
      </c>
      <c r="AV169" s="269" t="str">
        <f t="shared" si="489"/>
        <v>ns</v>
      </c>
      <c r="AW169" s="269" t="str">
        <f t="shared" si="489"/>
        <v>ns</v>
      </c>
      <c r="AX169" s="269" t="str">
        <f t="shared" si="489"/>
        <v>ns</v>
      </c>
      <c r="AY169" s="269" t="str">
        <f t="shared" si="489"/>
        <v>ns</v>
      </c>
      <c r="AZ169" s="269" t="str">
        <f t="shared" si="489"/>
        <v>ns</v>
      </c>
      <c r="BA169" s="269" t="str">
        <f t="shared" si="490"/>
        <v>ns</v>
      </c>
      <c r="BB169" s="269" t="str">
        <f t="shared" si="490"/>
        <v>ns</v>
      </c>
      <c r="BC169" s="269" t="str">
        <f t="shared" si="490"/>
        <v>ns</v>
      </c>
      <c r="BD169" s="269" t="str">
        <f t="shared" si="490"/>
        <v>ns</v>
      </c>
      <c r="BE169" s="269" t="str">
        <f t="shared" si="490"/>
        <v>ns</v>
      </c>
      <c r="BF169" s="269" t="str">
        <f t="shared" si="490"/>
        <v>ns</v>
      </c>
      <c r="BG169" s="269" t="str">
        <f t="shared" si="490"/>
        <v>ns</v>
      </c>
      <c r="BH169" s="269" t="str">
        <f t="shared" si="490"/>
        <v>ns</v>
      </c>
      <c r="BI169" s="269" t="str">
        <f t="shared" si="490"/>
        <v>ns</v>
      </c>
      <c r="BJ169" s="269" t="str">
        <f t="shared" si="490"/>
        <v>ns</v>
      </c>
      <c r="BK169" s="32"/>
      <c r="BL169" s="32"/>
      <c r="BS169" s="49"/>
      <c r="BT169" s="49"/>
      <c r="BV169" s="100">
        <v>50</v>
      </c>
      <c r="BW169" s="246">
        <f t="shared" si="481"/>
        <v>0</v>
      </c>
      <c r="BX169" s="247">
        <f t="shared" si="482"/>
        <v>0</v>
      </c>
      <c r="BY169" s="245" t="str">
        <f t="shared" si="491"/>
        <v>ns</v>
      </c>
      <c r="BZ169" s="245" t="str">
        <f t="shared" si="491"/>
        <v>ns</v>
      </c>
      <c r="CA169" s="245" t="str">
        <f t="shared" si="491"/>
        <v>ns</v>
      </c>
      <c r="CB169" s="245" t="str">
        <f t="shared" si="491"/>
        <v>ns</v>
      </c>
      <c r="CC169" s="245" t="str">
        <f t="shared" si="491"/>
        <v>ns</v>
      </c>
      <c r="CD169" s="245" t="str">
        <f t="shared" si="491"/>
        <v>ns</v>
      </c>
      <c r="CE169" s="245" t="str">
        <f t="shared" si="491"/>
        <v>ns</v>
      </c>
      <c r="CF169" s="245" t="str">
        <f t="shared" si="491"/>
        <v>ns</v>
      </c>
      <c r="CG169" s="245" t="str">
        <f t="shared" si="491"/>
        <v>ns</v>
      </c>
      <c r="CH169" s="245" t="str">
        <f t="shared" si="491"/>
        <v>ns</v>
      </c>
      <c r="CI169" s="245" t="str">
        <f t="shared" si="492"/>
        <v>ns</v>
      </c>
      <c r="CJ169" s="245" t="str">
        <f t="shared" si="492"/>
        <v>ns</v>
      </c>
      <c r="CK169" s="245" t="str">
        <f t="shared" si="492"/>
        <v>ns</v>
      </c>
      <c r="CL169" s="245" t="str">
        <f t="shared" si="492"/>
        <v>ns</v>
      </c>
      <c r="CM169" s="245" t="str">
        <f t="shared" si="492"/>
        <v>ns</v>
      </c>
      <c r="CN169" s="245" t="str">
        <f t="shared" si="492"/>
        <v>ns</v>
      </c>
      <c r="CO169" s="245" t="str">
        <f t="shared" si="492"/>
        <v>ns</v>
      </c>
      <c r="CP169" s="245" t="str">
        <f t="shared" si="492"/>
        <v>ns</v>
      </c>
      <c r="CQ169" s="245" t="str">
        <f t="shared" si="492"/>
        <v>ns</v>
      </c>
      <c r="CR169" s="245" t="str">
        <f t="shared" si="492"/>
        <v>ns</v>
      </c>
      <c r="CS169" s="245" t="str">
        <f t="shared" si="493"/>
        <v>ns</v>
      </c>
      <c r="CT169" s="245" t="str">
        <f t="shared" si="493"/>
        <v>ns</v>
      </c>
      <c r="CU169" s="245" t="str">
        <f t="shared" si="493"/>
        <v>ns</v>
      </c>
      <c r="CV169" s="245" t="str">
        <f t="shared" si="493"/>
        <v>ns</v>
      </c>
      <c r="CW169" s="245" t="str">
        <f t="shared" si="493"/>
        <v>ns</v>
      </c>
      <c r="CX169" s="245" t="str">
        <f t="shared" si="493"/>
        <v>ns</v>
      </c>
      <c r="CY169" s="245" t="str">
        <f t="shared" si="493"/>
        <v>ns</v>
      </c>
      <c r="CZ169" s="245" t="str">
        <f t="shared" si="493"/>
        <v>ns</v>
      </c>
      <c r="DA169" s="245" t="str">
        <f t="shared" si="493"/>
        <v>ns</v>
      </c>
      <c r="DB169" s="245" t="str">
        <f t="shared" si="493"/>
        <v>ns</v>
      </c>
      <c r="DC169" s="245" t="str">
        <f t="shared" si="494"/>
        <v>ns</v>
      </c>
      <c r="DD169" s="245" t="str">
        <f t="shared" si="494"/>
        <v>ns</v>
      </c>
      <c r="DE169" s="245" t="str">
        <f t="shared" si="494"/>
        <v>ns</v>
      </c>
      <c r="DF169" s="245" t="str">
        <f t="shared" si="494"/>
        <v>ns</v>
      </c>
      <c r="DG169" s="245" t="str">
        <f t="shared" si="494"/>
        <v>ns</v>
      </c>
      <c r="DH169" s="245" t="str">
        <f t="shared" si="494"/>
        <v>ns</v>
      </c>
      <c r="DI169" s="245" t="str">
        <f t="shared" si="494"/>
        <v>ns</v>
      </c>
      <c r="DJ169" s="245" t="str">
        <f t="shared" si="494"/>
        <v>ns</v>
      </c>
      <c r="DK169" s="245" t="str">
        <f t="shared" si="494"/>
        <v>ns</v>
      </c>
      <c r="DL169" s="245" t="str">
        <f t="shared" si="494"/>
        <v>ns</v>
      </c>
      <c r="DM169" s="245" t="str">
        <f t="shared" si="495"/>
        <v>ns</v>
      </c>
      <c r="DN169" s="245" t="str">
        <f t="shared" si="495"/>
        <v>ns</v>
      </c>
      <c r="DO169" s="245" t="str">
        <f t="shared" si="495"/>
        <v>ns</v>
      </c>
      <c r="DP169" s="245" t="str">
        <f t="shared" si="495"/>
        <v>ns</v>
      </c>
      <c r="DQ169" s="245" t="str">
        <f t="shared" si="495"/>
        <v>ns</v>
      </c>
      <c r="DR169" s="245" t="str">
        <f t="shared" si="495"/>
        <v>ns</v>
      </c>
      <c r="DS169" s="245" t="str">
        <f t="shared" si="495"/>
        <v>ns</v>
      </c>
      <c r="DT169" s="245" t="str">
        <f t="shared" si="495"/>
        <v>ns</v>
      </c>
      <c r="DU169" s="245" t="str">
        <f t="shared" si="495"/>
        <v>ns</v>
      </c>
      <c r="DV169" s="245" t="str">
        <f t="shared" si="495"/>
        <v>ns</v>
      </c>
      <c r="DW169" s="204"/>
      <c r="DX169" s="204"/>
      <c r="DZ169" s="229" t="s">
        <v>78</v>
      </c>
      <c r="EA169" s="232"/>
      <c r="EB169" s="232">
        <f>COUNTIFS(EB119:EB168,"&gt;1")</f>
        <v>35</v>
      </c>
      <c r="EC169" s="232">
        <f>COUNTIFS(EC119:EC168,"&gt;1")</f>
        <v>35</v>
      </c>
      <c r="ED169" s="232">
        <f>COUNTIFS(ED119:ED168,"&gt;1")</f>
        <v>35</v>
      </c>
      <c r="EE169" s="232">
        <f>COUNTIFS(EE119:EE168,"&gt;1")</f>
        <v>0</v>
      </c>
      <c r="EF169" s="236">
        <f>IF(EF119=0,0,IF(COUNTIFS(EB119:EE168,"&gt;1")&lt;&gt;EF119*EB169,0,1))</f>
        <v>1</v>
      </c>
      <c r="EG169" s="232"/>
      <c r="EH169" s="232"/>
      <c r="EI169" s="228"/>
      <c r="EJ169" s="228"/>
      <c r="EK169" s="230"/>
      <c r="EL169" s="229" t="s">
        <v>78</v>
      </c>
      <c r="EM169" s="232"/>
      <c r="EN169" s="232">
        <f>COUNTIFS(EN119:EN168,"&gt;1")</f>
        <v>0</v>
      </c>
      <c r="EO169" s="232">
        <f>COUNTIFS(EO119:EO168,"&gt;1")</f>
        <v>0</v>
      </c>
      <c r="EP169" s="232">
        <f>COUNTIFS(EP119:EP168,"&gt;1")</f>
        <v>0</v>
      </c>
      <c r="EQ169" s="232">
        <f>COUNTIFS(EQ119:EQ168,"&gt;1")</f>
        <v>0</v>
      </c>
      <c r="ER169" s="236">
        <f>IF(ER119=0,0,IF(COUNTIFS(EN119:EQ168,"&gt;1")&lt;&gt;ER119*EN169,0,1))</f>
        <v>0</v>
      </c>
      <c r="ES169" s="232"/>
      <c r="ET169" s="230"/>
      <c r="EU169" s="230"/>
      <c r="EV169" s="230"/>
      <c r="EW169" s="241"/>
      <c r="EX169" s="232"/>
      <c r="EY169" s="230"/>
      <c r="EZ169" s="230"/>
    </row>
    <row r="170" spans="1:156" ht="12.75" customHeight="1" x14ac:dyDescent="0.25">
      <c r="G170" s="49"/>
      <c r="H170" s="49"/>
      <c r="I170" s="106"/>
      <c r="J170" s="106"/>
      <c r="K170" s="131"/>
      <c r="L170" s="2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32"/>
      <c r="BL170" s="32"/>
      <c r="DZ170" s="227" t="s">
        <v>37</v>
      </c>
      <c r="EA170" s="227"/>
      <c r="EB170" s="237">
        <f>IFERROR(SUMIFS(EB119:EB168,EB119:EB168,"&gt;1"),0)</f>
        <v>107109.55555555558</v>
      </c>
      <c r="EC170" s="237">
        <f>IFERROR(SUMIFS(EC119:EC168,EC119:EC168,"&gt;1"),0)</f>
        <v>104573.33333333334</v>
      </c>
      <c r="ED170" s="237">
        <f>IFERROR(SUMIFS(ED119:ED168,ED119:ED168,"&gt;1"),0)</f>
        <v>107921.66666666667</v>
      </c>
      <c r="EE170" s="237">
        <f>IFERROR(SUMIFS(EE119:EE168,EE119:EE168,"&gt;1"),0)</f>
        <v>0</v>
      </c>
      <c r="EF170" s="228"/>
      <c r="EG170" s="228"/>
      <c r="EH170" s="228"/>
      <c r="EI170" s="228"/>
      <c r="EJ170" s="228"/>
      <c r="EK170" s="230"/>
      <c r="EL170" s="227" t="s">
        <v>37</v>
      </c>
      <c r="EM170" s="227"/>
      <c r="EN170" s="237">
        <f>IFERROR(SUMIFS(EN119:EN168,EN119:EN168,"&gt;1"),0)</f>
        <v>0</v>
      </c>
      <c r="EO170" s="237">
        <f>IFERROR(SUMIFS(EO119:EO168,EO119:EO168,"&gt;1"),0)</f>
        <v>0</v>
      </c>
      <c r="EP170" s="237">
        <f>IFERROR(SUMIFS(EP119:EP168,EP119:EP168,"&gt;1"),0)</f>
        <v>0</v>
      </c>
      <c r="EQ170" s="237">
        <f>IFERROR(SUMIFS(EQ119:EQ168,EQ119:EQ168,"&gt;1"),0)</f>
        <v>0</v>
      </c>
      <c r="ER170" s="228"/>
      <c r="ES170" s="228"/>
      <c r="ET170" s="230"/>
      <c r="EU170" s="230"/>
      <c r="EV170" s="230"/>
      <c r="EW170" s="241"/>
      <c r="EX170" s="228"/>
      <c r="EY170" s="230"/>
      <c r="EZ170" s="230"/>
    </row>
    <row r="171" spans="1:156" ht="12.75" customHeight="1" x14ac:dyDescent="0.25">
      <c r="G171" s="49"/>
      <c r="H171" s="49"/>
      <c r="I171" s="106"/>
      <c r="J171" s="106"/>
      <c r="K171" s="131"/>
      <c r="L171" s="2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32"/>
      <c r="BL171" s="32"/>
      <c r="DZ171" s="227"/>
      <c r="EA171" s="227"/>
      <c r="EB171" s="237"/>
      <c r="EC171" s="237"/>
      <c r="ED171" s="237"/>
      <c r="EE171" s="237"/>
      <c r="EF171" s="228"/>
      <c r="EG171" s="228"/>
      <c r="EH171" s="228"/>
      <c r="EI171" s="228"/>
      <c r="EJ171" s="228"/>
      <c r="EK171" s="230"/>
      <c r="EL171" s="227"/>
      <c r="EM171" s="227"/>
      <c r="EN171" s="237"/>
      <c r="EO171" s="237"/>
      <c r="EP171" s="237"/>
      <c r="EQ171" s="237"/>
      <c r="ER171" s="228"/>
      <c r="ES171" s="228"/>
      <c r="ET171" s="230"/>
      <c r="EU171" s="230"/>
      <c r="EV171" s="230"/>
      <c r="EW171" s="241"/>
      <c r="EX171" s="228"/>
      <c r="EY171" s="230"/>
      <c r="EZ171" s="230"/>
    </row>
    <row r="172" spans="1:156" ht="12.75" customHeight="1" x14ac:dyDescent="0.25">
      <c r="G172" s="49"/>
      <c r="H172" s="49"/>
      <c r="I172" s="106"/>
      <c r="BK172" s="32"/>
      <c r="BL172" s="32"/>
      <c r="DZ172" s="228"/>
      <c r="EA172" s="228"/>
      <c r="EB172" s="228"/>
      <c r="EC172" s="228"/>
      <c r="ED172" s="228"/>
      <c r="EE172" s="228"/>
      <c r="EF172" s="228"/>
      <c r="EG172" s="228"/>
      <c r="EH172" s="228"/>
      <c r="EI172" s="228"/>
      <c r="EJ172" s="228"/>
      <c r="EK172" s="230"/>
      <c r="EL172" s="230"/>
      <c r="EM172" s="230"/>
      <c r="EN172" s="230"/>
      <c r="EO172" s="230"/>
      <c r="EP172" s="230"/>
      <c r="EQ172" s="230"/>
      <c r="ER172" s="230"/>
      <c r="ES172" s="230"/>
      <c r="ET172" s="230"/>
      <c r="EU172" s="230"/>
      <c r="EV172" s="230"/>
      <c r="EW172" s="241"/>
      <c r="EX172" s="230"/>
      <c r="EY172" s="230"/>
      <c r="EZ172" s="230"/>
    </row>
    <row r="173" spans="1:156" ht="103.5" customHeight="1" x14ac:dyDescent="0.25">
      <c r="G173" s="49"/>
      <c r="H173" s="49"/>
      <c r="I173" s="106"/>
      <c r="J173" s="67"/>
      <c r="K173" s="67"/>
      <c r="M173" s="244">
        <f t="shared" ref="M173:AR173" si="496">IFERROR(INDEX(RTO4SF_ORD,M174,1),"sd")</f>
        <v>0</v>
      </c>
      <c r="N173" s="244">
        <f t="shared" si="496"/>
        <v>0</v>
      </c>
      <c r="O173" s="244">
        <f t="shared" si="496"/>
        <v>0</v>
      </c>
      <c r="P173" s="244">
        <f t="shared" si="496"/>
        <v>0</v>
      </c>
      <c r="Q173" s="244">
        <f t="shared" si="496"/>
        <v>0</v>
      </c>
      <c r="R173" s="244">
        <f t="shared" si="496"/>
        <v>0</v>
      </c>
      <c r="S173" s="244">
        <f t="shared" si="496"/>
        <v>0</v>
      </c>
      <c r="T173" s="244">
        <f t="shared" si="496"/>
        <v>0</v>
      </c>
      <c r="U173" s="244">
        <f t="shared" si="496"/>
        <v>0</v>
      </c>
      <c r="V173" s="244">
        <f t="shared" si="496"/>
        <v>0</v>
      </c>
      <c r="W173" s="244">
        <f t="shared" si="496"/>
        <v>0</v>
      </c>
      <c r="X173" s="244">
        <f t="shared" si="496"/>
        <v>0</v>
      </c>
      <c r="Y173" s="244">
        <f t="shared" si="496"/>
        <v>0</v>
      </c>
      <c r="Z173" s="244">
        <f t="shared" si="496"/>
        <v>0</v>
      </c>
      <c r="AA173" s="244">
        <f t="shared" si="496"/>
        <v>0</v>
      </c>
      <c r="AB173" s="244">
        <f t="shared" si="496"/>
        <v>0</v>
      </c>
      <c r="AC173" s="244">
        <f t="shared" si="496"/>
        <v>0</v>
      </c>
      <c r="AD173" s="244">
        <f t="shared" si="496"/>
        <v>0</v>
      </c>
      <c r="AE173" s="244">
        <f t="shared" si="496"/>
        <v>0</v>
      </c>
      <c r="AF173" s="244">
        <f t="shared" si="496"/>
        <v>0</v>
      </c>
      <c r="AG173" s="244">
        <f t="shared" si="496"/>
        <v>0</v>
      </c>
      <c r="AH173" s="244">
        <f t="shared" si="496"/>
        <v>0</v>
      </c>
      <c r="AI173" s="244">
        <f t="shared" si="496"/>
        <v>0</v>
      </c>
      <c r="AJ173" s="244">
        <f t="shared" si="496"/>
        <v>0</v>
      </c>
      <c r="AK173" s="244">
        <f t="shared" si="496"/>
        <v>0</v>
      </c>
      <c r="AL173" s="244">
        <f t="shared" si="496"/>
        <v>0</v>
      </c>
      <c r="AM173" s="244">
        <f t="shared" si="496"/>
        <v>0</v>
      </c>
      <c r="AN173" s="244">
        <f t="shared" si="496"/>
        <v>0</v>
      </c>
      <c r="AO173" s="244">
        <f t="shared" si="496"/>
        <v>0</v>
      </c>
      <c r="AP173" s="244">
        <f t="shared" si="496"/>
        <v>0</v>
      </c>
      <c r="AQ173" s="244">
        <f t="shared" si="496"/>
        <v>0</v>
      </c>
      <c r="AR173" s="244">
        <f t="shared" si="496"/>
        <v>0</v>
      </c>
      <c r="AS173" s="244">
        <f t="shared" ref="AS173:BJ173" si="497">IFERROR(INDEX(RTO4SF_ORD,AS174,1),"sd")</f>
        <v>0</v>
      </c>
      <c r="AT173" s="244">
        <f t="shared" si="497"/>
        <v>0</v>
      </c>
      <c r="AU173" s="244">
        <f t="shared" si="497"/>
        <v>0</v>
      </c>
      <c r="AV173" s="244">
        <f t="shared" si="497"/>
        <v>0</v>
      </c>
      <c r="AW173" s="244">
        <f t="shared" si="497"/>
        <v>0</v>
      </c>
      <c r="AX173" s="244">
        <f t="shared" si="497"/>
        <v>0</v>
      </c>
      <c r="AY173" s="244">
        <f t="shared" si="497"/>
        <v>0</v>
      </c>
      <c r="AZ173" s="244">
        <f t="shared" si="497"/>
        <v>0</v>
      </c>
      <c r="BA173" s="244">
        <f t="shared" si="497"/>
        <v>0</v>
      </c>
      <c r="BB173" s="244">
        <f t="shared" si="497"/>
        <v>0</v>
      </c>
      <c r="BC173" s="244">
        <f t="shared" si="497"/>
        <v>0</v>
      </c>
      <c r="BD173" s="244">
        <f t="shared" si="497"/>
        <v>0</v>
      </c>
      <c r="BE173" s="244">
        <f t="shared" si="497"/>
        <v>0</v>
      </c>
      <c r="BF173" s="244">
        <f t="shared" si="497"/>
        <v>0</v>
      </c>
      <c r="BG173" s="244">
        <f t="shared" si="497"/>
        <v>0</v>
      </c>
      <c r="BH173" s="244">
        <f t="shared" si="497"/>
        <v>0</v>
      </c>
      <c r="BI173" s="244">
        <f t="shared" si="497"/>
        <v>0</v>
      </c>
      <c r="BJ173" s="244">
        <f t="shared" si="497"/>
        <v>0</v>
      </c>
      <c r="BK173" s="106"/>
      <c r="BL173" s="106"/>
      <c r="BS173" s="67"/>
      <c r="BT173" s="67"/>
      <c r="BV173" s="67"/>
      <c r="BW173" s="67"/>
      <c r="BX173" s="140"/>
      <c r="BY173" s="244">
        <f t="shared" ref="BY173:DD173" si="498">IFERROR(INDEX(RTO4CF_ORD,BY174,1),"sd")</f>
        <v>0</v>
      </c>
      <c r="BZ173" s="244">
        <f t="shared" si="498"/>
        <v>0</v>
      </c>
      <c r="CA173" s="244">
        <f t="shared" si="498"/>
        <v>0</v>
      </c>
      <c r="CB173" s="244">
        <f t="shared" si="498"/>
        <v>0</v>
      </c>
      <c r="CC173" s="244">
        <f t="shared" si="498"/>
        <v>0</v>
      </c>
      <c r="CD173" s="244">
        <f t="shared" si="498"/>
        <v>0</v>
      </c>
      <c r="CE173" s="244">
        <f t="shared" si="498"/>
        <v>0</v>
      </c>
      <c r="CF173" s="244">
        <f t="shared" si="498"/>
        <v>0</v>
      </c>
      <c r="CG173" s="244">
        <f t="shared" si="498"/>
        <v>0</v>
      </c>
      <c r="CH173" s="244">
        <f t="shared" si="498"/>
        <v>0</v>
      </c>
      <c r="CI173" s="244">
        <f t="shared" si="498"/>
        <v>0</v>
      </c>
      <c r="CJ173" s="244">
        <f t="shared" si="498"/>
        <v>0</v>
      </c>
      <c r="CK173" s="244">
        <f t="shared" si="498"/>
        <v>0</v>
      </c>
      <c r="CL173" s="244">
        <f t="shared" si="498"/>
        <v>0</v>
      </c>
      <c r="CM173" s="244">
        <f t="shared" si="498"/>
        <v>0</v>
      </c>
      <c r="CN173" s="244">
        <f t="shared" si="498"/>
        <v>0</v>
      </c>
      <c r="CO173" s="244">
        <f t="shared" si="498"/>
        <v>0</v>
      </c>
      <c r="CP173" s="244">
        <f t="shared" si="498"/>
        <v>0</v>
      </c>
      <c r="CQ173" s="244">
        <f t="shared" si="498"/>
        <v>0</v>
      </c>
      <c r="CR173" s="244">
        <f t="shared" si="498"/>
        <v>0</v>
      </c>
      <c r="CS173" s="244">
        <f t="shared" si="498"/>
        <v>0</v>
      </c>
      <c r="CT173" s="244">
        <f t="shared" si="498"/>
        <v>0</v>
      </c>
      <c r="CU173" s="244">
        <f t="shared" si="498"/>
        <v>0</v>
      </c>
      <c r="CV173" s="244">
        <f t="shared" si="498"/>
        <v>0</v>
      </c>
      <c r="CW173" s="244">
        <f t="shared" si="498"/>
        <v>0</v>
      </c>
      <c r="CX173" s="244">
        <f t="shared" si="498"/>
        <v>0</v>
      </c>
      <c r="CY173" s="244">
        <f t="shared" si="498"/>
        <v>0</v>
      </c>
      <c r="CZ173" s="244">
        <f t="shared" si="498"/>
        <v>0</v>
      </c>
      <c r="DA173" s="244">
        <f t="shared" si="498"/>
        <v>0</v>
      </c>
      <c r="DB173" s="244">
        <f t="shared" si="498"/>
        <v>0</v>
      </c>
      <c r="DC173" s="244">
        <f t="shared" si="498"/>
        <v>0</v>
      </c>
      <c r="DD173" s="244">
        <f t="shared" si="498"/>
        <v>0</v>
      </c>
      <c r="DE173" s="244">
        <f t="shared" ref="DE173:DV173" si="499">IFERROR(INDEX(RTO4CF_ORD,DE174,1),"sd")</f>
        <v>0</v>
      </c>
      <c r="DF173" s="244">
        <f t="shared" si="499"/>
        <v>0</v>
      </c>
      <c r="DG173" s="244">
        <f t="shared" si="499"/>
        <v>0</v>
      </c>
      <c r="DH173" s="244">
        <f t="shared" si="499"/>
        <v>0</v>
      </c>
      <c r="DI173" s="244">
        <f t="shared" si="499"/>
        <v>0</v>
      </c>
      <c r="DJ173" s="244">
        <f t="shared" si="499"/>
        <v>0</v>
      </c>
      <c r="DK173" s="244">
        <f t="shared" si="499"/>
        <v>0</v>
      </c>
      <c r="DL173" s="244">
        <f t="shared" si="499"/>
        <v>0</v>
      </c>
      <c r="DM173" s="244">
        <f t="shared" si="499"/>
        <v>0</v>
      </c>
      <c r="DN173" s="244">
        <f t="shared" si="499"/>
        <v>0</v>
      </c>
      <c r="DO173" s="244">
        <f t="shared" si="499"/>
        <v>0</v>
      </c>
      <c r="DP173" s="244">
        <f t="shared" si="499"/>
        <v>0</v>
      </c>
      <c r="DQ173" s="244">
        <f t="shared" si="499"/>
        <v>0</v>
      </c>
      <c r="DR173" s="244">
        <f t="shared" si="499"/>
        <v>0</v>
      </c>
      <c r="DS173" s="244">
        <f t="shared" si="499"/>
        <v>0</v>
      </c>
      <c r="DT173" s="244">
        <f t="shared" si="499"/>
        <v>0</v>
      </c>
      <c r="DU173" s="244">
        <f t="shared" si="499"/>
        <v>0</v>
      </c>
      <c r="DV173" s="244">
        <f t="shared" si="499"/>
        <v>0</v>
      </c>
      <c r="DW173" s="143"/>
      <c r="DX173" s="143"/>
      <c r="DZ173" s="229" t="s">
        <v>108</v>
      </c>
      <c r="EA173" s="228" t="s">
        <v>1</v>
      </c>
      <c r="EB173" s="228">
        <v>1</v>
      </c>
      <c r="EC173" s="228">
        <v>2</v>
      </c>
      <c r="ED173" s="228">
        <v>3</v>
      </c>
      <c r="EE173" s="228">
        <v>4</v>
      </c>
      <c r="EF173" s="229" t="s">
        <v>79</v>
      </c>
      <c r="EG173" s="229" t="s">
        <v>37</v>
      </c>
      <c r="EH173" s="228"/>
      <c r="EI173" s="228" t="s">
        <v>98</v>
      </c>
      <c r="EJ173" s="228"/>
      <c r="EK173" s="230"/>
      <c r="EL173" s="229" t="s">
        <v>109</v>
      </c>
      <c r="EM173" s="228" t="s">
        <v>1</v>
      </c>
      <c r="EN173" s="228">
        <v>1</v>
      </c>
      <c r="EO173" s="228">
        <v>2</v>
      </c>
      <c r="EP173" s="228">
        <v>3</v>
      </c>
      <c r="EQ173" s="228">
        <v>4</v>
      </c>
      <c r="ER173" s="229" t="s">
        <v>79</v>
      </c>
      <c r="ES173" s="229" t="s">
        <v>37</v>
      </c>
      <c r="ET173" s="228"/>
      <c r="EU173" s="228" t="s">
        <v>98</v>
      </c>
      <c r="EV173" s="228"/>
      <c r="EW173" s="241"/>
      <c r="EX173" s="229" t="s">
        <v>37</v>
      </c>
      <c r="EY173" s="230" t="s">
        <v>110</v>
      </c>
      <c r="EZ173" s="230"/>
    </row>
    <row r="174" spans="1:156" ht="12.75" customHeight="1" x14ac:dyDescent="0.25">
      <c r="A174" s="61" t="str">
        <f>Fechas!$C$169</f>
        <v>4º ÉPOCA: CICLOS CORTOS SIN FUNGICIDA</v>
      </c>
      <c r="B174" s="62"/>
      <c r="C174" s="62"/>
      <c r="D174" s="62"/>
      <c r="E174" s="62"/>
      <c r="F174" s="62"/>
      <c r="G174" s="174"/>
      <c r="H174" s="49"/>
      <c r="I174" s="106"/>
      <c r="J174" s="67"/>
      <c r="K174" s="141" t="s">
        <v>1</v>
      </c>
      <c r="L174" s="142" t="s">
        <v>43</v>
      </c>
      <c r="M174" s="206">
        <v>1</v>
      </c>
      <c r="N174" s="206">
        <f>M174+1</f>
        <v>2</v>
      </c>
      <c r="O174" s="206">
        <f t="shared" ref="O174" si="500">N174+1</f>
        <v>3</v>
      </c>
      <c r="P174" s="206">
        <f t="shared" ref="P174" si="501">O174+1</f>
        <v>4</v>
      </c>
      <c r="Q174" s="206">
        <f t="shared" ref="Q174" si="502">P174+1</f>
        <v>5</v>
      </c>
      <c r="R174" s="206">
        <f t="shared" ref="R174" si="503">Q174+1</f>
        <v>6</v>
      </c>
      <c r="S174" s="206">
        <f t="shared" ref="S174" si="504">R174+1</f>
        <v>7</v>
      </c>
      <c r="T174" s="206">
        <f t="shared" ref="T174" si="505">S174+1</f>
        <v>8</v>
      </c>
      <c r="U174" s="206">
        <f t="shared" ref="U174" si="506">T174+1</f>
        <v>9</v>
      </c>
      <c r="V174" s="206">
        <f t="shared" ref="V174" si="507">U174+1</f>
        <v>10</v>
      </c>
      <c r="W174" s="206">
        <f t="shared" ref="W174" si="508">V174+1</f>
        <v>11</v>
      </c>
      <c r="X174" s="206">
        <f t="shared" ref="X174" si="509">W174+1</f>
        <v>12</v>
      </c>
      <c r="Y174" s="206">
        <f t="shared" ref="Y174" si="510">X174+1</f>
        <v>13</v>
      </c>
      <c r="Z174" s="206">
        <f t="shared" ref="Z174" si="511">Y174+1</f>
        <v>14</v>
      </c>
      <c r="AA174" s="206">
        <f t="shared" ref="AA174" si="512">Z174+1</f>
        <v>15</v>
      </c>
      <c r="AB174" s="206">
        <f t="shared" ref="AB174" si="513">AA174+1</f>
        <v>16</v>
      </c>
      <c r="AC174" s="206">
        <f t="shared" ref="AC174" si="514">AB174+1</f>
        <v>17</v>
      </c>
      <c r="AD174" s="206">
        <f t="shared" ref="AD174" si="515">AC174+1</f>
        <v>18</v>
      </c>
      <c r="AE174" s="206">
        <f t="shared" ref="AE174" si="516">AD174+1</f>
        <v>19</v>
      </c>
      <c r="AF174" s="206">
        <f t="shared" ref="AF174" si="517">AE174+1</f>
        <v>20</v>
      </c>
      <c r="AG174" s="206">
        <f t="shared" ref="AG174" si="518">AF174+1</f>
        <v>21</v>
      </c>
      <c r="AH174" s="206">
        <f t="shared" ref="AH174" si="519">AG174+1</f>
        <v>22</v>
      </c>
      <c r="AI174" s="206">
        <f t="shared" ref="AI174" si="520">AH174+1</f>
        <v>23</v>
      </c>
      <c r="AJ174" s="206">
        <f t="shared" ref="AJ174" si="521">AI174+1</f>
        <v>24</v>
      </c>
      <c r="AK174" s="206">
        <f t="shared" ref="AK174" si="522">AJ174+1</f>
        <v>25</v>
      </c>
      <c r="AL174" s="206">
        <f t="shared" ref="AL174" si="523">AK174+1</f>
        <v>26</v>
      </c>
      <c r="AM174" s="206">
        <f t="shared" ref="AM174" si="524">AL174+1</f>
        <v>27</v>
      </c>
      <c r="AN174" s="206">
        <f t="shared" ref="AN174" si="525">AM174+1</f>
        <v>28</v>
      </c>
      <c r="AO174" s="206">
        <f t="shared" ref="AO174" si="526">AN174+1</f>
        <v>29</v>
      </c>
      <c r="AP174" s="206">
        <f t="shared" ref="AP174" si="527">AO174+1</f>
        <v>30</v>
      </c>
      <c r="AQ174" s="206">
        <f t="shared" ref="AQ174" si="528">AP174+1</f>
        <v>31</v>
      </c>
      <c r="AR174" s="206">
        <f t="shared" ref="AR174" si="529">AQ174+1</f>
        <v>32</v>
      </c>
      <c r="AS174" s="206">
        <f t="shared" ref="AS174" si="530">AR174+1</f>
        <v>33</v>
      </c>
      <c r="AT174" s="206">
        <f t="shared" ref="AT174" si="531">AS174+1</f>
        <v>34</v>
      </c>
      <c r="AU174" s="206">
        <f t="shared" ref="AU174" si="532">AT174+1</f>
        <v>35</v>
      </c>
      <c r="AV174" s="206">
        <f t="shared" ref="AV174" si="533">AU174+1</f>
        <v>36</v>
      </c>
      <c r="AW174" s="206">
        <f t="shared" ref="AW174" si="534">AV174+1</f>
        <v>37</v>
      </c>
      <c r="AX174" s="206">
        <f t="shared" ref="AX174" si="535">AW174+1</f>
        <v>38</v>
      </c>
      <c r="AY174" s="206">
        <f t="shared" ref="AY174" si="536">AX174+1</f>
        <v>39</v>
      </c>
      <c r="AZ174" s="206">
        <f t="shared" ref="AZ174" si="537">AY174+1</f>
        <v>40</v>
      </c>
      <c r="BA174" s="206">
        <f t="shared" ref="BA174" si="538">AZ174+1</f>
        <v>41</v>
      </c>
      <c r="BB174" s="206">
        <f t="shared" ref="BB174" si="539">BA174+1</f>
        <v>42</v>
      </c>
      <c r="BC174" s="206">
        <f t="shared" ref="BC174" si="540">BB174+1</f>
        <v>43</v>
      </c>
      <c r="BD174" s="206">
        <f t="shared" ref="BD174" si="541">BC174+1</f>
        <v>44</v>
      </c>
      <c r="BE174" s="206">
        <f t="shared" ref="BE174" si="542">BD174+1</f>
        <v>45</v>
      </c>
      <c r="BF174" s="206">
        <f t="shared" ref="BF174" si="543">BE174+1</f>
        <v>46</v>
      </c>
      <c r="BG174" s="206">
        <f t="shared" ref="BG174" si="544">BF174+1</f>
        <v>47</v>
      </c>
      <c r="BH174" s="206">
        <f t="shared" ref="BH174" si="545">BG174+1</f>
        <v>48</v>
      </c>
      <c r="BI174" s="206">
        <f t="shared" ref="BI174" si="546">BH174+1</f>
        <v>49</v>
      </c>
      <c r="BJ174" s="206">
        <f t="shared" ref="BJ174" si="547">BI174+1</f>
        <v>50</v>
      </c>
      <c r="BM174" s="64" t="str">
        <f>Fechas!$K$169</f>
        <v>4º ÉPOCA: CICLOS CORTOS CON FUNGICIDA</v>
      </c>
      <c r="BN174" s="65"/>
      <c r="BO174" s="65"/>
      <c r="BP174" s="65"/>
      <c r="BQ174" s="65"/>
      <c r="BR174" s="65"/>
      <c r="BS174" s="173"/>
      <c r="BT174" s="49"/>
      <c r="BV174" s="67"/>
      <c r="BW174" s="141" t="s">
        <v>1</v>
      </c>
      <c r="BX174" s="142" t="s">
        <v>43</v>
      </c>
      <c r="BY174" s="206">
        <v>1</v>
      </c>
      <c r="BZ174" s="206">
        <f>BY174+1</f>
        <v>2</v>
      </c>
      <c r="CA174" s="206">
        <f t="shared" ref="CA174" si="548">BZ174+1</f>
        <v>3</v>
      </c>
      <c r="CB174" s="206">
        <f t="shared" ref="CB174" si="549">CA174+1</f>
        <v>4</v>
      </c>
      <c r="CC174" s="206">
        <f t="shared" ref="CC174" si="550">CB174+1</f>
        <v>5</v>
      </c>
      <c r="CD174" s="206">
        <f t="shared" ref="CD174" si="551">CC174+1</f>
        <v>6</v>
      </c>
      <c r="CE174" s="206">
        <f t="shared" ref="CE174" si="552">CD174+1</f>
        <v>7</v>
      </c>
      <c r="CF174" s="206">
        <f t="shared" ref="CF174" si="553">CE174+1</f>
        <v>8</v>
      </c>
      <c r="CG174" s="206">
        <f t="shared" ref="CG174" si="554">CF174+1</f>
        <v>9</v>
      </c>
      <c r="CH174" s="206">
        <f t="shared" ref="CH174" si="555">CG174+1</f>
        <v>10</v>
      </c>
      <c r="CI174" s="206">
        <f t="shared" ref="CI174" si="556">CH174+1</f>
        <v>11</v>
      </c>
      <c r="CJ174" s="206">
        <f t="shared" ref="CJ174" si="557">CI174+1</f>
        <v>12</v>
      </c>
      <c r="CK174" s="206">
        <f t="shared" ref="CK174" si="558">CJ174+1</f>
        <v>13</v>
      </c>
      <c r="CL174" s="206">
        <f t="shared" ref="CL174" si="559">CK174+1</f>
        <v>14</v>
      </c>
      <c r="CM174" s="206">
        <f t="shared" ref="CM174" si="560">CL174+1</f>
        <v>15</v>
      </c>
      <c r="CN174" s="206">
        <f t="shared" ref="CN174" si="561">CM174+1</f>
        <v>16</v>
      </c>
      <c r="CO174" s="206">
        <f t="shared" ref="CO174" si="562">CN174+1</f>
        <v>17</v>
      </c>
      <c r="CP174" s="206">
        <f t="shared" ref="CP174" si="563">CO174+1</f>
        <v>18</v>
      </c>
      <c r="CQ174" s="206">
        <f t="shared" ref="CQ174" si="564">CP174+1</f>
        <v>19</v>
      </c>
      <c r="CR174" s="206">
        <f t="shared" ref="CR174" si="565">CQ174+1</f>
        <v>20</v>
      </c>
      <c r="CS174" s="206">
        <f t="shared" ref="CS174" si="566">CR174+1</f>
        <v>21</v>
      </c>
      <c r="CT174" s="206">
        <f t="shared" ref="CT174" si="567">CS174+1</f>
        <v>22</v>
      </c>
      <c r="CU174" s="206">
        <f t="shared" ref="CU174" si="568">CT174+1</f>
        <v>23</v>
      </c>
      <c r="CV174" s="206">
        <f t="shared" ref="CV174" si="569">CU174+1</f>
        <v>24</v>
      </c>
      <c r="CW174" s="206">
        <f t="shared" ref="CW174" si="570">CV174+1</f>
        <v>25</v>
      </c>
      <c r="CX174" s="206">
        <f t="shared" ref="CX174" si="571">CW174+1</f>
        <v>26</v>
      </c>
      <c r="CY174" s="206">
        <f t="shared" ref="CY174" si="572">CX174+1</f>
        <v>27</v>
      </c>
      <c r="CZ174" s="206">
        <f t="shared" ref="CZ174" si="573">CY174+1</f>
        <v>28</v>
      </c>
      <c r="DA174" s="206">
        <f t="shared" ref="DA174" si="574">CZ174+1</f>
        <v>29</v>
      </c>
      <c r="DB174" s="206">
        <f t="shared" ref="DB174" si="575">DA174+1</f>
        <v>30</v>
      </c>
      <c r="DC174" s="206">
        <f t="shared" ref="DC174" si="576">DB174+1</f>
        <v>31</v>
      </c>
      <c r="DD174" s="206">
        <f t="shared" ref="DD174" si="577">DC174+1</f>
        <v>32</v>
      </c>
      <c r="DE174" s="206">
        <f t="shared" ref="DE174" si="578">DD174+1</f>
        <v>33</v>
      </c>
      <c r="DF174" s="206">
        <f t="shared" ref="DF174" si="579">DE174+1</f>
        <v>34</v>
      </c>
      <c r="DG174" s="206">
        <f t="shared" ref="DG174" si="580">DF174+1</f>
        <v>35</v>
      </c>
      <c r="DH174" s="206">
        <f t="shared" ref="DH174" si="581">DG174+1</f>
        <v>36</v>
      </c>
      <c r="DI174" s="206">
        <f t="shared" ref="DI174" si="582">DH174+1</f>
        <v>37</v>
      </c>
      <c r="DJ174" s="206">
        <f t="shared" ref="DJ174" si="583">DI174+1</f>
        <v>38</v>
      </c>
      <c r="DK174" s="206">
        <f t="shared" ref="DK174" si="584">DJ174+1</f>
        <v>39</v>
      </c>
      <c r="DL174" s="206">
        <f t="shared" ref="DL174" si="585">DK174+1</f>
        <v>40</v>
      </c>
      <c r="DM174" s="206">
        <f t="shared" ref="DM174" si="586">DL174+1</f>
        <v>41</v>
      </c>
      <c r="DN174" s="206">
        <f t="shared" ref="DN174" si="587">DM174+1</f>
        <v>42</v>
      </c>
      <c r="DO174" s="206">
        <f t="shared" ref="DO174" si="588">DN174+1</f>
        <v>43</v>
      </c>
      <c r="DP174" s="206">
        <f t="shared" ref="DP174" si="589">DO174+1</f>
        <v>44</v>
      </c>
      <c r="DQ174" s="206">
        <f t="shared" ref="DQ174" si="590">DP174+1</f>
        <v>45</v>
      </c>
      <c r="DR174" s="206">
        <f t="shared" ref="DR174" si="591">DQ174+1</f>
        <v>46</v>
      </c>
      <c r="DS174" s="206">
        <f t="shared" ref="DS174" si="592">DR174+1</f>
        <v>47</v>
      </c>
      <c r="DT174" s="206">
        <f t="shared" ref="DT174" si="593">DS174+1</f>
        <v>48</v>
      </c>
      <c r="DU174" s="206">
        <f t="shared" ref="DU174" si="594">DT174+1</f>
        <v>49</v>
      </c>
      <c r="DV174" s="206">
        <f t="shared" ref="DV174" si="595">DU174+1</f>
        <v>50</v>
      </c>
      <c r="DW174" s="49"/>
      <c r="DX174" s="49"/>
      <c r="DZ174" s="228">
        <v>1</v>
      </c>
      <c r="EA174" s="231">
        <f t="shared" ref="EA174:EA205" si="596">IFERROR(INDEX(RTO4CV,$DZ174,1),0)</f>
        <v>0</v>
      </c>
      <c r="EB174" s="232">
        <f t="shared" ref="EB174:EE193" si="597">IFERROR(INDEX(RTO4SF,$DZ174,EB$7),0)</f>
        <v>0</v>
      </c>
      <c r="EC174" s="232">
        <f t="shared" si="597"/>
        <v>0</v>
      </c>
      <c r="ED174" s="232">
        <f t="shared" si="597"/>
        <v>0</v>
      </c>
      <c r="EE174" s="232">
        <f t="shared" si="597"/>
        <v>0</v>
      </c>
      <c r="EF174" s="232">
        <f t="shared" ref="EF174:EF205" si="598">COUNTIFS(EB174:EE174,"&gt;1")</f>
        <v>0</v>
      </c>
      <c r="EG174" s="232">
        <f t="shared" ref="EG174:EG205" si="599">IFERROR(SUMIFS(EB174:EE174,EB174:EE174,"&gt;1"),0)</f>
        <v>0</v>
      </c>
      <c r="EH174" s="228"/>
      <c r="EI174" s="228" t="s">
        <v>80</v>
      </c>
      <c r="EJ174" s="232">
        <f>EB224*EF224</f>
        <v>0</v>
      </c>
      <c r="EK174" s="230"/>
      <c r="EL174" s="228">
        <v>1</v>
      </c>
      <c r="EM174" s="231">
        <f t="shared" ref="EM174:EM205" si="600">IFERROR(INDEX(RTO4CV,$EL174,1),0)</f>
        <v>0</v>
      </c>
      <c r="EN174" s="232">
        <f>IFERROR(INDEX(RTO4CF,$EL174,'ANVA-MDS'!EB$7),0)</f>
        <v>0</v>
      </c>
      <c r="EO174" s="232">
        <f>IFERROR(INDEX(RTO4CF,$EL174,'ANVA-MDS'!EC$7),0)</f>
        <v>0</v>
      </c>
      <c r="EP174" s="232">
        <f>IFERROR(INDEX(RTO4CF,$EL174,'ANVA-MDS'!ED$7),0)</f>
        <v>0</v>
      </c>
      <c r="EQ174" s="232">
        <f>IFERROR(INDEX(RTO4CF,$EL174,'ANVA-MDS'!EE$7),0)</f>
        <v>0</v>
      </c>
      <c r="ER174" s="232">
        <f t="shared" ref="ER174:ER205" si="601">COUNTIFS(EN174:EQ174,"&gt;1")</f>
        <v>0</v>
      </c>
      <c r="ES174" s="232">
        <f t="shared" ref="ES174:ES205" si="602">IFERROR(SUMIFS(EN174:EQ174,EN174:EQ174,"&gt;1"),0)</f>
        <v>0</v>
      </c>
      <c r="ET174" s="228"/>
      <c r="EU174" s="228" t="s">
        <v>80</v>
      </c>
      <c r="EV174" s="237">
        <f>EN224*ER224</f>
        <v>0</v>
      </c>
      <c r="EW174" s="240"/>
      <c r="EX174" s="232">
        <f t="shared" ref="EX174:EX205" si="603">EG174+ES174</f>
        <v>0</v>
      </c>
      <c r="EY174" s="228" t="s">
        <v>80</v>
      </c>
      <c r="EZ174" s="266">
        <f>EV174</f>
        <v>0</v>
      </c>
    </row>
    <row r="175" spans="1:156" ht="12.75" customHeight="1" x14ac:dyDescent="0.25">
      <c r="I175" s="106"/>
      <c r="J175" s="100">
        <v>1</v>
      </c>
      <c r="K175" s="246">
        <f t="shared" ref="K175:K206" si="604">IFERROR(INDEX(RTO4SF_ORD,J175,1),"sd")</f>
        <v>0</v>
      </c>
      <c r="L175" s="247">
        <f t="shared" ref="L175:L206" si="605">IFERROR(INDEX(RTO4SF_ORD,J175,2),"sd")</f>
        <v>4.9000000000000009E-4</v>
      </c>
      <c r="M175" s="269" t="str">
        <f t="shared" ref="M175:V184" si="606">IF(M$8&gt;$J175,"",IF($F$179&gt;$G$179,"ns",IF(ABS($L175-INDEX(RTO4SF_ORD,M$8,2))&gt;$B$194,"s","ns")))</f>
        <v>ns</v>
      </c>
      <c r="N175" s="269" t="str">
        <f t="shared" si="606"/>
        <v/>
      </c>
      <c r="O175" s="269" t="str">
        <f t="shared" si="606"/>
        <v/>
      </c>
      <c r="P175" s="269" t="str">
        <f t="shared" si="606"/>
        <v/>
      </c>
      <c r="Q175" s="269" t="str">
        <f t="shared" si="606"/>
        <v/>
      </c>
      <c r="R175" s="269" t="str">
        <f t="shared" si="606"/>
        <v/>
      </c>
      <c r="S175" s="269" t="str">
        <f t="shared" si="606"/>
        <v/>
      </c>
      <c r="T175" s="269" t="str">
        <f t="shared" si="606"/>
        <v/>
      </c>
      <c r="U175" s="269" t="str">
        <f t="shared" si="606"/>
        <v/>
      </c>
      <c r="V175" s="269" t="str">
        <f t="shared" si="606"/>
        <v/>
      </c>
      <c r="W175" s="269" t="str">
        <f t="shared" ref="W175:AF184" si="607">IF(W$8&gt;$J175,"",IF($F$179&gt;$G$179,"ns",IF(ABS($L175-INDEX(RTO4SF_ORD,W$8,2))&gt;$B$194,"s","ns")))</f>
        <v/>
      </c>
      <c r="X175" s="269" t="str">
        <f t="shared" si="607"/>
        <v/>
      </c>
      <c r="Y175" s="269" t="str">
        <f t="shared" si="607"/>
        <v/>
      </c>
      <c r="Z175" s="269" t="str">
        <f t="shared" si="607"/>
        <v/>
      </c>
      <c r="AA175" s="269" t="str">
        <f t="shared" si="607"/>
        <v/>
      </c>
      <c r="AB175" s="269" t="str">
        <f t="shared" si="607"/>
        <v/>
      </c>
      <c r="AC175" s="269" t="str">
        <f t="shared" si="607"/>
        <v/>
      </c>
      <c r="AD175" s="269" t="str">
        <f t="shared" si="607"/>
        <v/>
      </c>
      <c r="AE175" s="269" t="str">
        <f t="shared" si="607"/>
        <v/>
      </c>
      <c r="AF175" s="269" t="str">
        <f t="shared" si="607"/>
        <v/>
      </c>
      <c r="AG175" s="269" t="str">
        <f t="shared" ref="AG175:AP184" si="608">IF(AG$8&gt;$J175,"",IF($F$179&gt;$G$179,"ns",IF(ABS($L175-INDEX(RTO4SF_ORD,AG$8,2))&gt;$B$194,"s","ns")))</f>
        <v/>
      </c>
      <c r="AH175" s="269" t="str">
        <f t="shared" si="608"/>
        <v/>
      </c>
      <c r="AI175" s="269" t="str">
        <f t="shared" si="608"/>
        <v/>
      </c>
      <c r="AJ175" s="269" t="str">
        <f t="shared" si="608"/>
        <v/>
      </c>
      <c r="AK175" s="269" t="str">
        <f t="shared" si="608"/>
        <v/>
      </c>
      <c r="AL175" s="269" t="str">
        <f t="shared" si="608"/>
        <v/>
      </c>
      <c r="AM175" s="269" t="str">
        <f t="shared" si="608"/>
        <v/>
      </c>
      <c r="AN175" s="269" t="str">
        <f t="shared" si="608"/>
        <v/>
      </c>
      <c r="AO175" s="269" t="str">
        <f t="shared" si="608"/>
        <v/>
      </c>
      <c r="AP175" s="269" t="str">
        <f t="shared" si="608"/>
        <v/>
      </c>
      <c r="AQ175" s="269" t="str">
        <f t="shared" ref="AQ175:AZ184" si="609">IF(AQ$8&gt;$J175,"",IF($F$179&gt;$G$179,"ns",IF(ABS($L175-INDEX(RTO4SF_ORD,AQ$8,2))&gt;$B$194,"s","ns")))</f>
        <v/>
      </c>
      <c r="AR175" s="269" t="str">
        <f t="shared" si="609"/>
        <v/>
      </c>
      <c r="AS175" s="269" t="str">
        <f t="shared" si="609"/>
        <v/>
      </c>
      <c r="AT175" s="269" t="str">
        <f t="shared" si="609"/>
        <v/>
      </c>
      <c r="AU175" s="269" t="str">
        <f t="shared" si="609"/>
        <v/>
      </c>
      <c r="AV175" s="269" t="str">
        <f t="shared" si="609"/>
        <v/>
      </c>
      <c r="AW175" s="269" t="str">
        <f t="shared" si="609"/>
        <v/>
      </c>
      <c r="AX175" s="269" t="str">
        <f t="shared" si="609"/>
        <v/>
      </c>
      <c r="AY175" s="269" t="str">
        <f t="shared" si="609"/>
        <v/>
      </c>
      <c r="AZ175" s="269" t="str">
        <f t="shared" si="609"/>
        <v/>
      </c>
      <c r="BA175" s="269" t="str">
        <f t="shared" ref="BA175:BJ184" si="610">IF(BA$8&gt;$J175,"",IF($F$179&gt;$G$179,"ns",IF(ABS($L175-INDEX(RTO4SF_ORD,BA$8,2))&gt;$B$194,"s","ns")))</f>
        <v/>
      </c>
      <c r="BB175" s="269" t="str">
        <f t="shared" si="610"/>
        <v/>
      </c>
      <c r="BC175" s="269" t="str">
        <f t="shared" si="610"/>
        <v/>
      </c>
      <c r="BD175" s="269" t="str">
        <f t="shared" si="610"/>
        <v/>
      </c>
      <c r="BE175" s="269" t="str">
        <f t="shared" si="610"/>
        <v/>
      </c>
      <c r="BF175" s="269" t="str">
        <f t="shared" si="610"/>
        <v/>
      </c>
      <c r="BG175" s="269" t="str">
        <f t="shared" si="610"/>
        <v/>
      </c>
      <c r="BH175" s="269" t="str">
        <f t="shared" si="610"/>
        <v/>
      </c>
      <c r="BI175" s="269" t="str">
        <f t="shared" si="610"/>
        <v/>
      </c>
      <c r="BJ175" s="269" t="str">
        <f t="shared" si="610"/>
        <v/>
      </c>
      <c r="BS175" s="67"/>
      <c r="BT175" s="67"/>
      <c r="BV175" s="100">
        <v>1</v>
      </c>
      <c r="BW175" s="246">
        <f t="shared" ref="BW175:BW206" si="611">IFERROR(INDEX(RTO4CF_ORD,BV175,1),"sd")</f>
        <v>0</v>
      </c>
      <c r="BX175" s="247">
        <f t="shared" ref="BX175:BX206" si="612">IFERROR(INDEX(RTO4CF_ORD,BV175,2),"sd")</f>
        <v>4.9000000000000009E-4</v>
      </c>
      <c r="BY175" s="245" t="str">
        <f t="shared" ref="BY175:CH184" si="613">IF(BY$8&gt;$BV175,"",IF($BR$179&gt;$BS$179,"ns",IF(ABS($BX175-INDEX(RTO4CF_ORD,BY$8,2))&gt;$BN$194,"s","ns")))</f>
        <v>ns</v>
      </c>
      <c r="BZ175" s="245" t="str">
        <f t="shared" si="613"/>
        <v/>
      </c>
      <c r="CA175" s="245" t="str">
        <f t="shared" si="613"/>
        <v/>
      </c>
      <c r="CB175" s="245" t="str">
        <f t="shared" si="613"/>
        <v/>
      </c>
      <c r="CC175" s="245" t="str">
        <f t="shared" si="613"/>
        <v/>
      </c>
      <c r="CD175" s="245" t="str">
        <f t="shared" si="613"/>
        <v/>
      </c>
      <c r="CE175" s="245" t="str">
        <f t="shared" si="613"/>
        <v/>
      </c>
      <c r="CF175" s="245" t="str">
        <f t="shared" si="613"/>
        <v/>
      </c>
      <c r="CG175" s="245" t="str">
        <f t="shared" si="613"/>
        <v/>
      </c>
      <c r="CH175" s="245" t="str">
        <f t="shared" si="613"/>
        <v/>
      </c>
      <c r="CI175" s="245" t="str">
        <f t="shared" ref="CI175:CR184" si="614">IF(CI$8&gt;$BV175,"",IF($BR$179&gt;$BS$179,"ns",IF(ABS($BX175-INDEX(RTO4CF_ORD,CI$8,2))&gt;$BN$194,"s","ns")))</f>
        <v/>
      </c>
      <c r="CJ175" s="245" t="str">
        <f t="shared" si="614"/>
        <v/>
      </c>
      <c r="CK175" s="245" t="str">
        <f t="shared" si="614"/>
        <v/>
      </c>
      <c r="CL175" s="245" t="str">
        <f t="shared" si="614"/>
        <v/>
      </c>
      <c r="CM175" s="245" t="str">
        <f t="shared" si="614"/>
        <v/>
      </c>
      <c r="CN175" s="245" t="str">
        <f t="shared" si="614"/>
        <v/>
      </c>
      <c r="CO175" s="245" t="str">
        <f t="shared" si="614"/>
        <v/>
      </c>
      <c r="CP175" s="245" t="str">
        <f t="shared" si="614"/>
        <v/>
      </c>
      <c r="CQ175" s="245" t="str">
        <f t="shared" si="614"/>
        <v/>
      </c>
      <c r="CR175" s="245" t="str">
        <f t="shared" si="614"/>
        <v/>
      </c>
      <c r="CS175" s="245" t="str">
        <f t="shared" ref="CS175:DB184" si="615">IF(CS$8&gt;$BV175,"",IF($BR$179&gt;$BS$179,"ns",IF(ABS($BX175-INDEX(RTO4CF_ORD,CS$8,2))&gt;$BN$194,"s","ns")))</f>
        <v/>
      </c>
      <c r="CT175" s="245" t="str">
        <f t="shared" si="615"/>
        <v/>
      </c>
      <c r="CU175" s="245" t="str">
        <f t="shared" si="615"/>
        <v/>
      </c>
      <c r="CV175" s="245" t="str">
        <f t="shared" si="615"/>
        <v/>
      </c>
      <c r="CW175" s="245" t="str">
        <f t="shared" si="615"/>
        <v/>
      </c>
      <c r="CX175" s="245" t="str">
        <f t="shared" si="615"/>
        <v/>
      </c>
      <c r="CY175" s="245" t="str">
        <f t="shared" si="615"/>
        <v/>
      </c>
      <c r="CZ175" s="245" t="str">
        <f t="shared" si="615"/>
        <v/>
      </c>
      <c r="DA175" s="245" t="str">
        <f t="shared" si="615"/>
        <v/>
      </c>
      <c r="DB175" s="245" t="str">
        <f t="shared" si="615"/>
        <v/>
      </c>
      <c r="DC175" s="245" t="str">
        <f t="shared" ref="DC175:DL184" si="616">IF(DC$8&gt;$BV175,"",IF($BR$179&gt;$BS$179,"ns",IF(ABS($BX175-INDEX(RTO4CF_ORD,DC$8,2))&gt;$BN$194,"s","ns")))</f>
        <v/>
      </c>
      <c r="DD175" s="245" t="str">
        <f t="shared" si="616"/>
        <v/>
      </c>
      <c r="DE175" s="245" t="str">
        <f t="shared" si="616"/>
        <v/>
      </c>
      <c r="DF175" s="245" t="str">
        <f t="shared" si="616"/>
        <v/>
      </c>
      <c r="DG175" s="245" t="str">
        <f t="shared" si="616"/>
        <v/>
      </c>
      <c r="DH175" s="245" t="str">
        <f t="shared" si="616"/>
        <v/>
      </c>
      <c r="DI175" s="245" t="str">
        <f t="shared" si="616"/>
        <v/>
      </c>
      <c r="DJ175" s="245" t="str">
        <f t="shared" si="616"/>
        <v/>
      </c>
      <c r="DK175" s="245" t="str">
        <f t="shared" si="616"/>
        <v/>
      </c>
      <c r="DL175" s="245" t="str">
        <f t="shared" si="616"/>
        <v/>
      </c>
      <c r="DM175" s="245" t="str">
        <f t="shared" ref="DM175:DV184" si="617">IF(DM$8&gt;$BV175,"",IF($BR$179&gt;$BS$179,"ns",IF(ABS($BX175-INDEX(RTO4CF_ORD,DM$8,2))&gt;$BN$194,"s","ns")))</f>
        <v/>
      </c>
      <c r="DN175" s="245" t="str">
        <f t="shared" si="617"/>
        <v/>
      </c>
      <c r="DO175" s="245" t="str">
        <f t="shared" si="617"/>
        <v/>
      </c>
      <c r="DP175" s="245" t="str">
        <f t="shared" si="617"/>
        <v/>
      </c>
      <c r="DQ175" s="245" t="str">
        <f t="shared" si="617"/>
        <v/>
      </c>
      <c r="DR175" s="245" t="str">
        <f t="shared" si="617"/>
        <v/>
      </c>
      <c r="DS175" s="245" t="str">
        <f t="shared" si="617"/>
        <v/>
      </c>
      <c r="DT175" s="245" t="str">
        <f t="shared" si="617"/>
        <v/>
      </c>
      <c r="DU175" s="245" t="str">
        <f t="shared" si="617"/>
        <v/>
      </c>
      <c r="DV175" s="245" t="str">
        <f t="shared" si="617"/>
        <v/>
      </c>
      <c r="DW175" s="204"/>
      <c r="DX175" s="204"/>
      <c r="DZ175" s="228">
        <f t="shared" ref="DZ175:DZ206" si="618">DZ174+1</f>
        <v>2</v>
      </c>
      <c r="EA175" s="231">
        <f t="shared" si="596"/>
        <v>0</v>
      </c>
      <c r="EB175" s="232">
        <f t="shared" si="597"/>
        <v>0</v>
      </c>
      <c r="EC175" s="232">
        <f t="shared" si="597"/>
        <v>0</v>
      </c>
      <c r="ED175" s="232">
        <f t="shared" si="597"/>
        <v>0</v>
      </c>
      <c r="EE175" s="232">
        <f t="shared" si="597"/>
        <v>0</v>
      </c>
      <c r="EF175" s="232">
        <f t="shared" si="598"/>
        <v>0</v>
      </c>
      <c r="EG175" s="232">
        <f t="shared" si="599"/>
        <v>0</v>
      </c>
      <c r="EH175" s="228"/>
      <c r="EI175" s="228" t="s">
        <v>81</v>
      </c>
      <c r="EJ175" s="232">
        <f>EF174*EF224</f>
        <v>0</v>
      </c>
      <c r="EK175" s="230"/>
      <c r="EL175" s="228">
        <f t="shared" ref="EL175:EL206" si="619">EL174+1</f>
        <v>2</v>
      </c>
      <c r="EM175" s="231">
        <f t="shared" si="600"/>
        <v>0</v>
      </c>
      <c r="EN175" s="232">
        <f>IFERROR(INDEX(RTO4CF,$EL175,'ANVA-MDS'!EB$7),0)</f>
        <v>0</v>
      </c>
      <c r="EO175" s="232">
        <f>IFERROR(INDEX(RTO4CF,$EL175,'ANVA-MDS'!EC$7),0)</f>
        <v>0</v>
      </c>
      <c r="EP175" s="232">
        <f>IFERROR(INDEX(RTO4CF,$EL175,'ANVA-MDS'!ED$7),0)</f>
        <v>0</v>
      </c>
      <c r="EQ175" s="232">
        <f>IFERROR(INDEX(RTO4CF,$EL175,'ANVA-MDS'!EE$7),0)</f>
        <v>0</v>
      </c>
      <c r="ER175" s="232">
        <f t="shared" si="601"/>
        <v>0</v>
      </c>
      <c r="ES175" s="232">
        <f t="shared" si="602"/>
        <v>0</v>
      </c>
      <c r="ET175" s="228"/>
      <c r="EU175" s="228" t="s">
        <v>81</v>
      </c>
      <c r="EV175" s="237">
        <f>ER174*ER224</f>
        <v>0</v>
      </c>
      <c r="EW175" s="240"/>
      <c r="EX175" s="232">
        <f t="shared" si="603"/>
        <v>0</v>
      </c>
      <c r="EY175" s="228" t="s">
        <v>81</v>
      </c>
      <c r="EZ175" s="266">
        <f>EV175</f>
        <v>0</v>
      </c>
    </row>
    <row r="176" spans="1:156" ht="12.75" customHeight="1" x14ac:dyDescent="0.25">
      <c r="A176" s="69" t="s">
        <v>33</v>
      </c>
      <c r="B176" s="219" t="str">
        <f>IF(EF224&lt;&gt;1,"Error en los datos SIN FUNGICIDA !!!","")</f>
        <v>Error en los datos SIN FUNGICIDA !!!</v>
      </c>
      <c r="I176" s="106"/>
      <c r="J176" s="100">
        <v>2</v>
      </c>
      <c r="K176" s="246">
        <f t="shared" si="604"/>
        <v>0</v>
      </c>
      <c r="L176" s="247">
        <f t="shared" si="605"/>
        <v>4.8000000000000007E-4</v>
      </c>
      <c r="M176" s="269" t="str">
        <f t="shared" si="606"/>
        <v>ns</v>
      </c>
      <c r="N176" s="269" t="str">
        <f t="shared" si="606"/>
        <v>ns</v>
      </c>
      <c r="O176" s="269" t="str">
        <f t="shared" si="606"/>
        <v/>
      </c>
      <c r="P176" s="269" t="str">
        <f t="shared" si="606"/>
        <v/>
      </c>
      <c r="Q176" s="269" t="str">
        <f t="shared" si="606"/>
        <v/>
      </c>
      <c r="R176" s="269" t="str">
        <f t="shared" si="606"/>
        <v/>
      </c>
      <c r="S176" s="269" t="str">
        <f t="shared" si="606"/>
        <v/>
      </c>
      <c r="T176" s="269" t="str">
        <f t="shared" si="606"/>
        <v/>
      </c>
      <c r="U176" s="269" t="str">
        <f t="shared" si="606"/>
        <v/>
      </c>
      <c r="V176" s="269" t="str">
        <f t="shared" si="606"/>
        <v/>
      </c>
      <c r="W176" s="269" t="str">
        <f t="shared" si="607"/>
        <v/>
      </c>
      <c r="X176" s="269" t="str">
        <f t="shared" si="607"/>
        <v/>
      </c>
      <c r="Y176" s="269" t="str">
        <f t="shared" si="607"/>
        <v/>
      </c>
      <c r="Z176" s="269" t="str">
        <f t="shared" si="607"/>
        <v/>
      </c>
      <c r="AA176" s="269" t="str">
        <f t="shared" si="607"/>
        <v/>
      </c>
      <c r="AB176" s="269" t="str">
        <f t="shared" si="607"/>
        <v/>
      </c>
      <c r="AC176" s="269" t="str">
        <f t="shared" si="607"/>
        <v/>
      </c>
      <c r="AD176" s="269" t="str">
        <f t="shared" si="607"/>
        <v/>
      </c>
      <c r="AE176" s="269" t="str">
        <f t="shared" si="607"/>
        <v/>
      </c>
      <c r="AF176" s="269" t="str">
        <f t="shared" si="607"/>
        <v/>
      </c>
      <c r="AG176" s="269" t="str">
        <f t="shared" si="608"/>
        <v/>
      </c>
      <c r="AH176" s="269" t="str">
        <f t="shared" si="608"/>
        <v/>
      </c>
      <c r="AI176" s="269" t="str">
        <f t="shared" si="608"/>
        <v/>
      </c>
      <c r="AJ176" s="269" t="str">
        <f t="shared" si="608"/>
        <v/>
      </c>
      <c r="AK176" s="269" t="str">
        <f t="shared" si="608"/>
        <v/>
      </c>
      <c r="AL176" s="269" t="str">
        <f t="shared" si="608"/>
        <v/>
      </c>
      <c r="AM176" s="269" t="str">
        <f t="shared" si="608"/>
        <v/>
      </c>
      <c r="AN176" s="269" t="str">
        <f t="shared" si="608"/>
        <v/>
      </c>
      <c r="AO176" s="269" t="str">
        <f t="shared" si="608"/>
        <v/>
      </c>
      <c r="AP176" s="269" t="str">
        <f t="shared" si="608"/>
        <v/>
      </c>
      <c r="AQ176" s="269" t="str">
        <f t="shared" si="609"/>
        <v/>
      </c>
      <c r="AR176" s="269" t="str">
        <f t="shared" si="609"/>
        <v/>
      </c>
      <c r="AS176" s="269" t="str">
        <f t="shared" si="609"/>
        <v/>
      </c>
      <c r="AT176" s="269" t="str">
        <f t="shared" si="609"/>
        <v/>
      </c>
      <c r="AU176" s="269" t="str">
        <f t="shared" si="609"/>
        <v/>
      </c>
      <c r="AV176" s="269" t="str">
        <f t="shared" si="609"/>
        <v/>
      </c>
      <c r="AW176" s="269" t="str">
        <f t="shared" si="609"/>
        <v/>
      </c>
      <c r="AX176" s="269" t="str">
        <f t="shared" si="609"/>
        <v/>
      </c>
      <c r="AY176" s="269" t="str">
        <f t="shared" si="609"/>
        <v/>
      </c>
      <c r="AZ176" s="269" t="str">
        <f t="shared" si="609"/>
        <v/>
      </c>
      <c r="BA176" s="269" t="str">
        <f t="shared" si="610"/>
        <v/>
      </c>
      <c r="BB176" s="269" t="str">
        <f t="shared" si="610"/>
        <v/>
      </c>
      <c r="BC176" s="269" t="str">
        <f t="shared" si="610"/>
        <v/>
      </c>
      <c r="BD176" s="269" t="str">
        <f t="shared" si="610"/>
        <v/>
      </c>
      <c r="BE176" s="269" t="str">
        <f t="shared" si="610"/>
        <v/>
      </c>
      <c r="BF176" s="269" t="str">
        <f t="shared" si="610"/>
        <v/>
      </c>
      <c r="BG176" s="269" t="str">
        <f t="shared" si="610"/>
        <v/>
      </c>
      <c r="BH176" s="269" t="str">
        <f t="shared" si="610"/>
        <v/>
      </c>
      <c r="BI176" s="269" t="str">
        <f t="shared" si="610"/>
        <v/>
      </c>
      <c r="BJ176" s="269" t="str">
        <f t="shared" si="610"/>
        <v/>
      </c>
      <c r="BM176" s="69" t="s">
        <v>33</v>
      </c>
      <c r="BN176" s="219" t="str">
        <f>IF(ER224&lt;&gt;1,"Error en los datos CON FUNGICIDA !!!","")</f>
        <v>Error en los datos CON FUNGICIDA !!!</v>
      </c>
      <c r="BS176" s="67"/>
      <c r="BT176" s="67"/>
      <c r="BV176" s="100">
        <v>2</v>
      </c>
      <c r="BW176" s="246">
        <f t="shared" si="611"/>
        <v>0</v>
      </c>
      <c r="BX176" s="247">
        <f t="shared" si="612"/>
        <v>4.8000000000000007E-4</v>
      </c>
      <c r="BY176" s="245" t="str">
        <f t="shared" si="613"/>
        <v>ns</v>
      </c>
      <c r="BZ176" s="245" t="str">
        <f t="shared" si="613"/>
        <v>ns</v>
      </c>
      <c r="CA176" s="245" t="str">
        <f t="shared" si="613"/>
        <v/>
      </c>
      <c r="CB176" s="245" t="str">
        <f t="shared" si="613"/>
        <v/>
      </c>
      <c r="CC176" s="245" t="str">
        <f t="shared" si="613"/>
        <v/>
      </c>
      <c r="CD176" s="245" t="str">
        <f t="shared" si="613"/>
        <v/>
      </c>
      <c r="CE176" s="245" t="str">
        <f t="shared" si="613"/>
        <v/>
      </c>
      <c r="CF176" s="245" t="str">
        <f t="shared" si="613"/>
        <v/>
      </c>
      <c r="CG176" s="245" t="str">
        <f t="shared" si="613"/>
        <v/>
      </c>
      <c r="CH176" s="245" t="str">
        <f t="shared" si="613"/>
        <v/>
      </c>
      <c r="CI176" s="245" t="str">
        <f t="shared" si="614"/>
        <v/>
      </c>
      <c r="CJ176" s="245" t="str">
        <f t="shared" si="614"/>
        <v/>
      </c>
      <c r="CK176" s="245" t="str">
        <f t="shared" si="614"/>
        <v/>
      </c>
      <c r="CL176" s="245" t="str">
        <f t="shared" si="614"/>
        <v/>
      </c>
      <c r="CM176" s="245" t="str">
        <f t="shared" si="614"/>
        <v/>
      </c>
      <c r="CN176" s="245" t="str">
        <f t="shared" si="614"/>
        <v/>
      </c>
      <c r="CO176" s="245" t="str">
        <f t="shared" si="614"/>
        <v/>
      </c>
      <c r="CP176" s="245" t="str">
        <f t="shared" si="614"/>
        <v/>
      </c>
      <c r="CQ176" s="245" t="str">
        <f t="shared" si="614"/>
        <v/>
      </c>
      <c r="CR176" s="245" t="str">
        <f t="shared" si="614"/>
        <v/>
      </c>
      <c r="CS176" s="245" t="str">
        <f t="shared" si="615"/>
        <v/>
      </c>
      <c r="CT176" s="245" t="str">
        <f t="shared" si="615"/>
        <v/>
      </c>
      <c r="CU176" s="245" t="str">
        <f t="shared" si="615"/>
        <v/>
      </c>
      <c r="CV176" s="245" t="str">
        <f t="shared" si="615"/>
        <v/>
      </c>
      <c r="CW176" s="245" t="str">
        <f t="shared" si="615"/>
        <v/>
      </c>
      <c r="CX176" s="245" t="str">
        <f t="shared" si="615"/>
        <v/>
      </c>
      <c r="CY176" s="245" t="str">
        <f t="shared" si="615"/>
        <v/>
      </c>
      <c r="CZ176" s="245" t="str">
        <f t="shared" si="615"/>
        <v/>
      </c>
      <c r="DA176" s="245" t="str">
        <f t="shared" si="615"/>
        <v/>
      </c>
      <c r="DB176" s="245" t="str">
        <f t="shared" si="615"/>
        <v/>
      </c>
      <c r="DC176" s="245" t="str">
        <f t="shared" si="616"/>
        <v/>
      </c>
      <c r="DD176" s="245" t="str">
        <f t="shared" si="616"/>
        <v/>
      </c>
      <c r="DE176" s="245" t="str">
        <f t="shared" si="616"/>
        <v/>
      </c>
      <c r="DF176" s="245" t="str">
        <f t="shared" si="616"/>
        <v/>
      </c>
      <c r="DG176" s="245" t="str">
        <f t="shared" si="616"/>
        <v/>
      </c>
      <c r="DH176" s="245" t="str">
        <f t="shared" si="616"/>
        <v/>
      </c>
      <c r="DI176" s="245" t="str">
        <f t="shared" si="616"/>
        <v/>
      </c>
      <c r="DJ176" s="245" t="str">
        <f t="shared" si="616"/>
        <v/>
      </c>
      <c r="DK176" s="245" t="str">
        <f t="shared" si="616"/>
        <v/>
      </c>
      <c r="DL176" s="245" t="str">
        <f t="shared" si="616"/>
        <v/>
      </c>
      <c r="DM176" s="245" t="str">
        <f t="shared" si="617"/>
        <v/>
      </c>
      <c r="DN176" s="245" t="str">
        <f t="shared" si="617"/>
        <v/>
      </c>
      <c r="DO176" s="245" t="str">
        <f t="shared" si="617"/>
        <v/>
      </c>
      <c r="DP176" s="245" t="str">
        <f t="shared" si="617"/>
        <v/>
      </c>
      <c r="DQ176" s="245" t="str">
        <f t="shared" si="617"/>
        <v/>
      </c>
      <c r="DR176" s="245" t="str">
        <f t="shared" si="617"/>
        <v/>
      </c>
      <c r="DS176" s="245" t="str">
        <f t="shared" si="617"/>
        <v/>
      </c>
      <c r="DT176" s="245" t="str">
        <f t="shared" si="617"/>
        <v/>
      </c>
      <c r="DU176" s="245" t="str">
        <f t="shared" si="617"/>
        <v/>
      </c>
      <c r="DV176" s="245" t="str">
        <f t="shared" si="617"/>
        <v/>
      </c>
      <c r="DW176" s="204"/>
      <c r="DX176" s="204"/>
      <c r="DZ176" s="228">
        <f t="shared" si="618"/>
        <v>3</v>
      </c>
      <c r="EA176" s="231">
        <f t="shared" si="596"/>
        <v>0</v>
      </c>
      <c r="EB176" s="232">
        <f t="shared" si="597"/>
        <v>0</v>
      </c>
      <c r="EC176" s="232">
        <f t="shared" si="597"/>
        <v>0</v>
      </c>
      <c r="ED176" s="232">
        <f t="shared" si="597"/>
        <v>0</v>
      </c>
      <c r="EE176" s="232">
        <f t="shared" si="597"/>
        <v>0</v>
      </c>
      <c r="EF176" s="232">
        <f t="shared" si="598"/>
        <v>0</v>
      </c>
      <c r="EG176" s="232">
        <f t="shared" si="599"/>
        <v>0</v>
      </c>
      <c r="EH176" s="228"/>
      <c r="EI176" s="228" t="s">
        <v>82</v>
      </c>
      <c r="EJ176" s="228">
        <f>EJ174*EJ175</f>
        <v>0</v>
      </c>
      <c r="EK176" s="230"/>
      <c r="EL176" s="228">
        <f t="shared" si="619"/>
        <v>3</v>
      </c>
      <c r="EM176" s="231">
        <f t="shared" si="600"/>
        <v>0</v>
      </c>
      <c r="EN176" s="232">
        <f>IFERROR(INDEX(RTO4CF,$EL176,'ANVA-MDS'!EB$7),0)</f>
        <v>0</v>
      </c>
      <c r="EO176" s="232">
        <f>IFERROR(INDEX(RTO4CF,$EL176,'ANVA-MDS'!EC$7),0)</f>
        <v>0</v>
      </c>
      <c r="EP176" s="232">
        <f>IFERROR(INDEX(RTO4CF,$EL176,'ANVA-MDS'!ED$7),0)</f>
        <v>0</v>
      </c>
      <c r="EQ176" s="232">
        <f>IFERROR(INDEX(RTO4CF,$EL176,'ANVA-MDS'!EE$7),0)</f>
        <v>0</v>
      </c>
      <c r="ER176" s="232">
        <f t="shared" si="601"/>
        <v>0</v>
      </c>
      <c r="ES176" s="232">
        <f t="shared" si="602"/>
        <v>0</v>
      </c>
      <c r="ET176" s="228"/>
      <c r="EU176" s="228" t="s">
        <v>82</v>
      </c>
      <c r="EV176" s="227">
        <f>EV174*EV175</f>
        <v>0</v>
      </c>
      <c r="EW176" s="240"/>
      <c r="EX176" s="232">
        <f t="shared" si="603"/>
        <v>0</v>
      </c>
      <c r="EY176" s="228" t="s">
        <v>82</v>
      </c>
      <c r="EZ176" s="267" t="str">
        <f>IF(EZ193=0,"sd",EZ187*EZ174*EZ175)</f>
        <v>sd</v>
      </c>
    </row>
    <row r="177" spans="1:156" ht="12.75" customHeight="1" x14ac:dyDescent="0.25">
      <c r="J177" s="100">
        <v>3</v>
      </c>
      <c r="K177" s="246">
        <f t="shared" si="604"/>
        <v>0</v>
      </c>
      <c r="L177" s="247">
        <f t="shared" si="605"/>
        <v>4.7000000000000004E-4</v>
      </c>
      <c r="M177" s="269" t="str">
        <f t="shared" si="606"/>
        <v>ns</v>
      </c>
      <c r="N177" s="269" t="str">
        <f t="shared" si="606"/>
        <v>ns</v>
      </c>
      <c r="O177" s="269" t="str">
        <f t="shared" si="606"/>
        <v>ns</v>
      </c>
      <c r="P177" s="269" t="str">
        <f t="shared" si="606"/>
        <v/>
      </c>
      <c r="Q177" s="269" t="str">
        <f t="shared" si="606"/>
        <v/>
      </c>
      <c r="R177" s="269" t="str">
        <f t="shared" si="606"/>
        <v/>
      </c>
      <c r="S177" s="269" t="str">
        <f t="shared" si="606"/>
        <v/>
      </c>
      <c r="T177" s="269" t="str">
        <f t="shared" si="606"/>
        <v/>
      </c>
      <c r="U177" s="269" t="str">
        <f t="shared" si="606"/>
        <v/>
      </c>
      <c r="V177" s="269" t="str">
        <f t="shared" si="606"/>
        <v/>
      </c>
      <c r="W177" s="269" t="str">
        <f t="shared" si="607"/>
        <v/>
      </c>
      <c r="X177" s="269" t="str">
        <f t="shared" si="607"/>
        <v/>
      </c>
      <c r="Y177" s="269" t="str">
        <f t="shared" si="607"/>
        <v/>
      </c>
      <c r="Z177" s="269" t="str">
        <f t="shared" si="607"/>
        <v/>
      </c>
      <c r="AA177" s="269" t="str">
        <f t="shared" si="607"/>
        <v/>
      </c>
      <c r="AB177" s="269" t="str">
        <f t="shared" si="607"/>
        <v/>
      </c>
      <c r="AC177" s="269" t="str">
        <f t="shared" si="607"/>
        <v/>
      </c>
      <c r="AD177" s="269" t="str">
        <f t="shared" si="607"/>
        <v/>
      </c>
      <c r="AE177" s="269" t="str">
        <f t="shared" si="607"/>
        <v/>
      </c>
      <c r="AF177" s="269" t="str">
        <f t="shared" si="607"/>
        <v/>
      </c>
      <c r="AG177" s="269" t="str">
        <f t="shared" si="608"/>
        <v/>
      </c>
      <c r="AH177" s="269" t="str">
        <f t="shared" si="608"/>
        <v/>
      </c>
      <c r="AI177" s="269" t="str">
        <f t="shared" si="608"/>
        <v/>
      </c>
      <c r="AJ177" s="269" t="str">
        <f t="shared" si="608"/>
        <v/>
      </c>
      <c r="AK177" s="269" t="str">
        <f t="shared" si="608"/>
        <v/>
      </c>
      <c r="AL177" s="269" t="str">
        <f t="shared" si="608"/>
        <v/>
      </c>
      <c r="AM177" s="269" t="str">
        <f t="shared" si="608"/>
        <v/>
      </c>
      <c r="AN177" s="269" t="str">
        <f t="shared" si="608"/>
        <v/>
      </c>
      <c r="AO177" s="269" t="str">
        <f t="shared" si="608"/>
        <v/>
      </c>
      <c r="AP177" s="269" t="str">
        <f t="shared" si="608"/>
        <v/>
      </c>
      <c r="AQ177" s="269" t="str">
        <f t="shared" si="609"/>
        <v/>
      </c>
      <c r="AR177" s="269" t="str">
        <f t="shared" si="609"/>
        <v/>
      </c>
      <c r="AS177" s="269" t="str">
        <f t="shared" si="609"/>
        <v/>
      </c>
      <c r="AT177" s="269" t="str">
        <f t="shared" si="609"/>
        <v/>
      </c>
      <c r="AU177" s="269" t="str">
        <f t="shared" si="609"/>
        <v/>
      </c>
      <c r="AV177" s="269" t="str">
        <f t="shared" si="609"/>
        <v/>
      </c>
      <c r="AW177" s="269" t="str">
        <f t="shared" si="609"/>
        <v/>
      </c>
      <c r="AX177" s="269" t="str">
        <f t="shared" si="609"/>
        <v/>
      </c>
      <c r="AY177" s="269" t="str">
        <f t="shared" si="609"/>
        <v/>
      </c>
      <c r="AZ177" s="269" t="str">
        <f t="shared" si="609"/>
        <v/>
      </c>
      <c r="BA177" s="269" t="str">
        <f t="shared" si="610"/>
        <v/>
      </c>
      <c r="BB177" s="269" t="str">
        <f t="shared" si="610"/>
        <v/>
      </c>
      <c r="BC177" s="269" t="str">
        <f t="shared" si="610"/>
        <v/>
      </c>
      <c r="BD177" s="269" t="str">
        <f t="shared" si="610"/>
        <v/>
      </c>
      <c r="BE177" s="269" t="str">
        <f t="shared" si="610"/>
        <v/>
      </c>
      <c r="BF177" s="269" t="str">
        <f t="shared" si="610"/>
        <v/>
      </c>
      <c r="BG177" s="269" t="str">
        <f t="shared" si="610"/>
        <v/>
      </c>
      <c r="BH177" s="269" t="str">
        <f t="shared" si="610"/>
        <v/>
      </c>
      <c r="BI177" s="269" t="str">
        <f t="shared" si="610"/>
        <v/>
      </c>
      <c r="BJ177" s="269" t="str">
        <f t="shared" si="610"/>
        <v/>
      </c>
      <c r="BS177" s="67"/>
      <c r="BT177" s="67"/>
      <c r="BV177" s="100">
        <v>3</v>
      </c>
      <c r="BW177" s="246">
        <f t="shared" si="611"/>
        <v>0</v>
      </c>
      <c r="BX177" s="247">
        <f t="shared" si="612"/>
        <v>4.7000000000000004E-4</v>
      </c>
      <c r="BY177" s="245" t="str">
        <f t="shared" si="613"/>
        <v>ns</v>
      </c>
      <c r="BZ177" s="245" t="str">
        <f t="shared" si="613"/>
        <v>ns</v>
      </c>
      <c r="CA177" s="245" t="str">
        <f t="shared" si="613"/>
        <v>ns</v>
      </c>
      <c r="CB177" s="245" t="str">
        <f t="shared" si="613"/>
        <v/>
      </c>
      <c r="CC177" s="245" t="str">
        <f t="shared" si="613"/>
        <v/>
      </c>
      <c r="CD177" s="245" t="str">
        <f t="shared" si="613"/>
        <v/>
      </c>
      <c r="CE177" s="245" t="str">
        <f t="shared" si="613"/>
        <v/>
      </c>
      <c r="CF177" s="245" t="str">
        <f t="shared" si="613"/>
        <v/>
      </c>
      <c r="CG177" s="245" t="str">
        <f t="shared" si="613"/>
        <v/>
      </c>
      <c r="CH177" s="245" t="str">
        <f t="shared" si="613"/>
        <v/>
      </c>
      <c r="CI177" s="245" t="str">
        <f t="shared" si="614"/>
        <v/>
      </c>
      <c r="CJ177" s="245" t="str">
        <f t="shared" si="614"/>
        <v/>
      </c>
      <c r="CK177" s="245" t="str">
        <f t="shared" si="614"/>
        <v/>
      </c>
      <c r="CL177" s="245" t="str">
        <f t="shared" si="614"/>
        <v/>
      </c>
      <c r="CM177" s="245" t="str">
        <f t="shared" si="614"/>
        <v/>
      </c>
      <c r="CN177" s="245" t="str">
        <f t="shared" si="614"/>
        <v/>
      </c>
      <c r="CO177" s="245" t="str">
        <f t="shared" si="614"/>
        <v/>
      </c>
      <c r="CP177" s="245" t="str">
        <f t="shared" si="614"/>
        <v/>
      </c>
      <c r="CQ177" s="245" t="str">
        <f t="shared" si="614"/>
        <v/>
      </c>
      <c r="CR177" s="245" t="str">
        <f t="shared" si="614"/>
        <v/>
      </c>
      <c r="CS177" s="245" t="str">
        <f t="shared" si="615"/>
        <v/>
      </c>
      <c r="CT177" s="245" t="str">
        <f t="shared" si="615"/>
        <v/>
      </c>
      <c r="CU177" s="245" t="str">
        <f t="shared" si="615"/>
        <v/>
      </c>
      <c r="CV177" s="245" t="str">
        <f t="shared" si="615"/>
        <v/>
      </c>
      <c r="CW177" s="245" t="str">
        <f t="shared" si="615"/>
        <v/>
      </c>
      <c r="CX177" s="245" t="str">
        <f t="shared" si="615"/>
        <v/>
      </c>
      <c r="CY177" s="245" t="str">
        <f t="shared" si="615"/>
        <v/>
      </c>
      <c r="CZ177" s="245" t="str">
        <f t="shared" si="615"/>
        <v/>
      </c>
      <c r="DA177" s="245" t="str">
        <f t="shared" si="615"/>
        <v/>
      </c>
      <c r="DB177" s="245" t="str">
        <f t="shared" si="615"/>
        <v/>
      </c>
      <c r="DC177" s="245" t="str">
        <f t="shared" si="616"/>
        <v/>
      </c>
      <c r="DD177" s="245" t="str">
        <f t="shared" si="616"/>
        <v/>
      </c>
      <c r="DE177" s="245" t="str">
        <f t="shared" si="616"/>
        <v/>
      </c>
      <c r="DF177" s="245" t="str">
        <f t="shared" si="616"/>
        <v/>
      </c>
      <c r="DG177" s="245" t="str">
        <f t="shared" si="616"/>
        <v/>
      </c>
      <c r="DH177" s="245" t="str">
        <f t="shared" si="616"/>
        <v/>
      </c>
      <c r="DI177" s="245" t="str">
        <f t="shared" si="616"/>
        <v/>
      </c>
      <c r="DJ177" s="245" t="str">
        <f t="shared" si="616"/>
        <v/>
      </c>
      <c r="DK177" s="245" t="str">
        <f t="shared" si="616"/>
        <v/>
      </c>
      <c r="DL177" s="245" t="str">
        <f t="shared" si="616"/>
        <v/>
      </c>
      <c r="DM177" s="245" t="str">
        <f t="shared" si="617"/>
        <v/>
      </c>
      <c r="DN177" s="245" t="str">
        <f t="shared" si="617"/>
        <v/>
      </c>
      <c r="DO177" s="245" t="str">
        <f t="shared" si="617"/>
        <v/>
      </c>
      <c r="DP177" s="245" t="str">
        <f t="shared" si="617"/>
        <v/>
      </c>
      <c r="DQ177" s="245" t="str">
        <f t="shared" si="617"/>
        <v/>
      </c>
      <c r="DR177" s="245" t="str">
        <f t="shared" si="617"/>
        <v/>
      </c>
      <c r="DS177" s="245" t="str">
        <f t="shared" si="617"/>
        <v/>
      </c>
      <c r="DT177" s="245" t="str">
        <f t="shared" si="617"/>
        <v/>
      </c>
      <c r="DU177" s="245" t="str">
        <f t="shared" si="617"/>
        <v/>
      </c>
      <c r="DV177" s="245" t="str">
        <f t="shared" si="617"/>
        <v/>
      </c>
      <c r="DW177" s="204"/>
      <c r="DX177" s="204"/>
      <c r="DZ177" s="228">
        <f t="shared" si="618"/>
        <v>4</v>
      </c>
      <c r="EA177" s="231">
        <f t="shared" si="596"/>
        <v>0</v>
      </c>
      <c r="EB177" s="232">
        <f t="shared" si="597"/>
        <v>0</v>
      </c>
      <c r="EC177" s="232">
        <f t="shared" si="597"/>
        <v>0</v>
      </c>
      <c r="ED177" s="232">
        <f t="shared" si="597"/>
        <v>0</v>
      </c>
      <c r="EE177" s="232">
        <f t="shared" si="597"/>
        <v>0</v>
      </c>
      <c r="EF177" s="232">
        <f t="shared" si="598"/>
        <v>0</v>
      </c>
      <c r="EG177" s="232">
        <f t="shared" si="599"/>
        <v>0</v>
      </c>
      <c r="EH177" s="228"/>
      <c r="EI177" s="228" t="s">
        <v>83</v>
      </c>
      <c r="EJ177" s="227">
        <f>SUMIFS(EB174:EE223,EB174:EE223,"&gt;1")</f>
        <v>0</v>
      </c>
      <c r="EK177" s="230"/>
      <c r="EL177" s="228">
        <f t="shared" si="619"/>
        <v>4</v>
      </c>
      <c r="EM177" s="231">
        <f t="shared" si="600"/>
        <v>0</v>
      </c>
      <c r="EN177" s="232">
        <f>IFERROR(INDEX(RTO4CF,$EL177,'ANVA-MDS'!EB$7),0)</f>
        <v>0</v>
      </c>
      <c r="EO177" s="232">
        <f>IFERROR(INDEX(RTO4CF,$EL177,'ANVA-MDS'!EC$7),0)</f>
        <v>0</v>
      </c>
      <c r="EP177" s="232">
        <f>IFERROR(INDEX(RTO4CF,$EL177,'ANVA-MDS'!ED$7),0)</f>
        <v>0</v>
      </c>
      <c r="EQ177" s="232">
        <f>IFERROR(INDEX(RTO4CF,$EL177,'ANVA-MDS'!EE$7),0)</f>
        <v>0</v>
      </c>
      <c r="ER177" s="232">
        <f t="shared" si="601"/>
        <v>0</v>
      </c>
      <c r="ES177" s="232">
        <f t="shared" si="602"/>
        <v>0</v>
      </c>
      <c r="ET177" s="228"/>
      <c r="EU177" s="228" t="s">
        <v>83</v>
      </c>
      <c r="EV177" s="227">
        <f>SUMIFS(EN174:EQ223,EN174:EQ223,"&gt;1")</f>
        <v>0</v>
      </c>
      <c r="EW177" s="242"/>
      <c r="EX177" s="232">
        <f t="shared" si="603"/>
        <v>0</v>
      </c>
      <c r="EY177" s="228" t="s">
        <v>83</v>
      </c>
      <c r="EZ177" s="267">
        <f>EJ177+EV177</f>
        <v>0</v>
      </c>
    </row>
    <row r="178" spans="1:156" ht="12.75" customHeight="1" x14ac:dyDescent="0.25">
      <c r="A178" s="176" t="s">
        <v>34</v>
      </c>
      <c r="B178" s="100" t="s">
        <v>41</v>
      </c>
      <c r="C178" s="147" t="s">
        <v>38</v>
      </c>
      <c r="D178" s="100" t="s">
        <v>39</v>
      </c>
      <c r="E178" s="100" t="s">
        <v>40</v>
      </c>
      <c r="F178" s="100" t="s">
        <v>99</v>
      </c>
      <c r="G178" s="147" t="s">
        <v>145</v>
      </c>
      <c r="J178" s="100">
        <v>4</v>
      </c>
      <c r="K178" s="246">
        <f t="shared" si="604"/>
        <v>0</v>
      </c>
      <c r="L178" s="247">
        <f t="shared" si="605"/>
        <v>4.6000000000000001E-4</v>
      </c>
      <c r="M178" s="269" t="str">
        <f t="shared" si="606"/>
        <v>ns</v>
      </c>
      <c r="N178" s="269" t="str">
        <f t="shared" si="606"/>
        <v>ns</v>
      </c>
      <c r="O178" s="269" t="str">
        <f t="shared" si="606"/>
        <v>ns</v>
      </c>
      <c r="P178" s="269" t="str">
        <f t="shared" si="606"/>
        <v>ns</v>
      </c>
      <c r="Q178" s="269" t="str">
        <f t="shared" si="606"/>
        <v/>
      </c>
      <c r="R178" s="269" t="str">
        <f t="shared" si="606"/>
        <v/>
      </c>
      <c r="S178" s="269" t="str">
        <f t="shared" si="606"/>
        <v/>
      </c>
      <c r="T178" s="269" t="str">
        <f t="shared" si="606"/>
        <v/>
      </c>
      <c r="U178" s="269" t="str">
        <f t="shared" si="606"/>
        <v/>
      </c>
      <c r="V178" s="269" t="str">
        <f t="shared" si="606"/>
        <v/>
      </c>
      <c r="W178" s="269" t="str">
        <f t="shared" si="607"/>
        <v/>
      </c>
      <c r="X178" s="269" t="str">
        <f t="shared" si="607"/>
        <v/>
      </c>
      <c r="Y178" s="269" t="str">
        <f t="shared" si="607"/>
        <v/>
      </c>
      <c r="Z178" s="269" t="str">
        <f t="shared" si="607"/>
        <v/>
      </c>
      <c r="AA178" s="269" t="str">
        <f t="shared" si="607"/>
        <v/>
      </c>
      <c r="AB178" s="269" t="str">
        <f t="shared" si="607"/>
        <v/>
      </c>
      <c r="AC178" s="269" t="str">
        <f t="shared" si="607"/>
        <v/>
      </c>
      <c r="AD178" s="269" t="str">
        <f t="shared" si="607"/>
        <v/>
      </c>
      <c r="AE178" s="269" t="str">
        <f t="shared" si="607"/>
        <v/>
      </c>
      <c r="AF178" s="269" t="str">
        <f t="shared" si="607"/>
        <v/>
      </c>
      <c r="AG178" s="269" t="str">
        <f t="shared" si="608"/>
        <v/>
      </c>
      <c r="AH178" s="269" t="str">
        <f t="shared" si="608"/>
        <v/>
      </c>
      <c r="AI178" s="269" t="str">
        <f t="shared" si="608"/>
        <v/>
      </c>
      <c r="AJ178" s="269" t="str">
        <f t="shared" si="608"/>
        <v/>
      </c>
      <c r="AK178" s="269" t="str">
        <f t="shared" si="608"/>
        <v/>
      </c>
      <c r="AL178" s="269" t="str">
        <f t="shared" si="608"/>
        <v/>
      </c>
      <c r="AM178" s="269" t="str">
        <f t="shared" si="608"/>
        <v/>
      </c>
      <c r="AN178" s="269" t="str">
        <f t="shared" si="608"/>
        <v/>
      </c>
      <c r="AO178" s="269" t="str">
        <f t="shared" si="608"/>
        <v/>
      </c>
      <c r="AP178" s="269" t="str">
        <f t="shared" si="608"/>
        <v/>
      </c>
      <c r="AQ178" s="269" t="str">
        <f t="shared" si="609"/>
        <v/>
      </c>
      <c r="AR178" s="269" t="str">
        <f t="shared" si="609"/>
        <v/>
      </c>
      <c r="AS178" s="269" t="str">
        <f t="shared" si="609"/>
        <v/>
      </c>
      <c r="AT178" s="269" t="str">
        <f t="shared" si="609"/>
        <v/>
      </c>
      <c r="AU178" s="269" t="str">
        <f t="shared" si="609"/>
        <v/>
      </c>
      <c r="AV178" s="269" t="str">
        <f t="shared" si="609"/>
        <v/>
      </c>
      <c r="AW178" s="269" t="str">
        <f t="shared" si="609"/>
        <v/>
      </c>
      <c r="AX178" s="269" t="str">
        <f t="shared" si="609"/>
        <v/>
      </c>
      <c r="AY178" s="269" t="str">
        <f t="shared" si="609"/>
        <v/>
      </c>
      <c r="AZ178" s="269" t="str">
        <f t="shared" si="609"/>
        <v/>
      </c>
      <c r="BA178" s="269" t="str">
        <f t="shared" si="610"/>
        <v/>
      </c>
      <c r="BB178" s="269" t="str">
        <f t="shared" si="610"/>
        <v/>
      </c>
      <c r="BC178" s="269" t="str">
        <f t="shared" si="610"/>
        <v/>
      </c>
      <c r="BD178" s="269" t="str">
        <f t="shared" si="610"/>
        <v/>
      </c>
      <c r="BE178" s="269" t="str">
        <f t="shared" si="610"/>
        <v/>
      </c>
      <c r="BF178" s="269" t="str">
        <f t="shared" si="610"/>
        <v/>
      </c>
      <c r="BG178" s="269" t="str">
        <f t="shared" si="610"/>
        <v/>
      </c>
      <c r="BH178" s="269" t="str">
        <f t="shared" si="610"/>
        <v/>
      </c>
      <c r="BI178" s="269" t="str">
        <f t="shared" si="610"/>
        <v/>
      </c>
      <c r="BJ178" s="269" t="str">
        <f t="shared" si="610"/>
        <v/>
      </c>
      <c r="BM178" s="176" t="s">
        <v>34</v>
      </c>
      <c r="BN178" s="100" t="s">
        <v>41</v>
      </c>
      <c r="BO178" s="147" t="s">
        <v>38</v>
      </c>
      <c r="BP178" s="100" t="s">
        <v>39</v>
      </c>
      <c r="BQ178" s="100" t="s">
        <v>40</v>
      </c>
      <c r="BR178" s="100" t="s">
        <v>99</v>
      </c>
      <c r="BS178" s="147" t="s">
        <v>145</v>
      </c>
      <c r="BT178" s="67"/>
      <c r="BU178" s="106"/>
      <c r="BV178" s="100">
        <v>4</v>
      </c>
      <c r="BW178" s="246">
        <f t="shared" si="611"/>
        <v>0</v>
      </c>
      <c r="BX178" s="247">
        <f t="shared" si="612"/>
        <v>4.6000000000000001E-4</v>
      </c>
      <c r="BY178" s="245" t="str">
        <f t="shared" si="613"/>
        <v>ns</v>
      </c>
      <c r="BZ178" s="245" t="str">
        <f t="shared" si="613"/>
        <v>ns</v>
      </c>
      <c r="CA178" s="245" t="str">
        <f t="shared" si="613"/>
        <v>ns</v>
      </c>
      <c r="CB178" s="245" t="str">
        <f t="shared" si="613"/>
        <v>ns</v>
      </c>
      <c r="CC178" s="245" t="str">
        <f t="shared" si="613"/>
        <v/>
      </c>
      <c r="CD178" s="245" t="str">
        <f t="shared" si="613"/>
        <v/>
      </c>
      <c r="CE178" s="245" t="str">
        <f t="shared" si="613"/>
        <v/>
      </c>
      <c r="CF178" s="245" t="str">
        <f t="shared" si="613"/>
        <v/>
      </c>
      <c r="CG178" s="245" t="str">
        <f t="shared" si="613"/>
        <v/>
      </c>
      <c r="CH178" s="245" t="str">
        <f t="shared" si="613"/>
        <v/>
      </c>
      <c r="CI178" s="245" t="str">
        <f t="shared" si="614"/>
        <v/>
      </c>
      <c r="CJ178" s="245" t="str">
        <f t="shared" si="614"/>
        <v/>
      </c>
      <c r="CK178" s="245" t="str">
        <f t="shared" si="614"/>
        <v/>
      </c>
      <c r="CL178" s="245" t="str">
        <f t="shared" si="614"/>
        <v/>
      </c>
      <c r="CM178" s="245" t="str">
        <f t="shared" si="614"/>
        <v/>
      </c>
      <c r="CN178" s="245" t="str">
        <f t="shared" si="614"/>
        <v/>
      </c>
      <c r="CO178" s="245" t="str">
        <f t="shared" si="614"/>
        <v/>
      </c>
      <c r="CP178" s="245" t="str">
        <f t="shared" si="614"/>
        <v/>
      </c>
      <c r="CQ178" s="245" t="str">
        <f t="shared" si="614"/>
        <v/>
      </c>
      <c r="CR178" s="245" t="str">
        <f t="shared" si="614"/>
        <v/>
      </c>
      <c r="CS178" s="245" t="str">
        <f t="shared" si="615"/>
        <v/>
      </c>
      <c r="CT178" s="245" t="str">
        <f t="shared" si="615"/>
        <v/>
      </c>
      <c r="CU178" s="245" t="str">
        <f t="shared" si="615"/>
        <v/>
      </c>
      <c r="CV178" s="245" t="str">
        <f t="shared" si="615"/>
        <v/>
      </c>
      <c r="CW178" s="245" t="str">
        <f t="shared" si="615"/>
        <v/>
      </c>
      <c r="CX178" s="245" t="str">
        <f t="shared" si="615"/>
        <v/>
      </c>
      <c r="CY178" s="245" t="str">
        <f t="shared" si="615"/>
        <v/>
      </c>
      <c r="CZ178" s="245" t="str">
        <f t="shared" si="615"/>
        <v/>
      </c>
      <c r="DA178" s="245" t="str">
        <f t="shared" si="615"/>
        <v/>
      </c>
      <c r="DB178" s="245" t="str">
        <f t="shared" si="615"/>
        <v/>
      </c>
      <c r="DC178" s="245" t="str">
        <f t="shared" si="616"/>
        <v/>
      </c>
      <c r="DD178" s="245" t="str">
        <f t="shared" si="616"/>
        <v/>
      </c>
      <c r="DE178" s="245" t="str">
        <f t="shared" si="616"/>
        <v/>
      </c>
      <c r="DF178" s="245" t="str">
        <f t="shared" si="616"/>
        <v/>
      </c>
      <c r="DG178" s="245" t="str">
        <f t="shared" si="616"/>
        <v/>
      </c>
      <c r="DH178" s="245" t="str">
        <f t="shared" si="616"/>
        <v/>
      </c>
      <c r="DI178" s="245" t="str">
        <f t="shared" si="616"/>
        <v/>
      </c>
      <c r="DJ178" s="245" t="str">
        <f t="shared" si="616"/>
        <v/>
      </c>
      <c r="DK178" s="245" t="str">
        <f t="shared" si="616"/>
        <v/>
      </c>
      <c r="DL178" s="245" t="str">
        <f t="shared" si="616"/>
        <v/>
      </c>
      <c r="DM178" s="245" t="str">
        <f t="shared" si="617"/>
        <v/>
      </c>
      <c r="DN178" s="245" t="str">
        <f t="shared" si="617"/>
        <v/>
      </c>
      <c r="DO178" s="245" t="str">
        <f t="shared" si="617"/>
        <v/>
      </c>
      <c r="DP178" s="245" t="str">
        <f t="shared" si="617"/>
        <v/>
      </c>
      <c r="DQ178" s="245" t="str">
        <f t="shared" si="617"/>
        <v/>
      </c>
      <c r="DR178" s="245" t="str">
        <f t="shared" si="617"/>
        <v/>
      </c>
      <c r="DS178" s="245" t="str">
        <f t="shared" si="617"/>
        <v/>
      </c>
      <c r="DT178" s="245" t="str">
        <f t="shared" si="617"/>
        <v/>
      </c>
      <c r="DU178" s="245" t="str">
        <f t="shared" si="617"/>
        <v/>
      </c>
      <c r="DV178" s="245" t="str">
        <f t="shared" si="617"/>
        <v/>
      </c>
      <c r="DW178" s="204"/>
      <c r="DX178" s="204"/>
      <c r="DZ178" s="228">
        <f t="shared" si="618"/>
        <v>5</v>
      </c>
      <c r="EA178" s="231">
        <f t="shared" si="596"/>
        <v>0</v>
      </c>
      <c r="EB178" s="232">
        <f t="shared" si="597"/>
        <v>0</v>
      </c>
      <c r="EC178" s="232">
        <f t="shared" si="597"/>
        <v>0</v>
      </c>
      <c r="ED178" s="232">
        <f t="shared" si="597"/>
        <v>0</v>
      </c>
      <c r="EE178" s="232">
        <f t="shared" si="597"/>
        <v>0</v>
      </c>
      <c r="EF178" s="232">
        <f t="shared" si="598"/>
        <v>0</v>
      </c>
      <c r="EG178" s="232">
        <f t="shared" si="599"/>
        <v>0</v>
      </c>
      <c r="EH178" s="228"/>
      <c r="EI178" s="228" t="s">
        <v>84</v>
      </c>
      <c r="EJ178" s="227" t="str">
        <f>IF(EF224=0,"sd",EJ177/EJ176)</f>
        <v>sd</v>
      </c>
      <c r="EK178" s="230"/>
      <c r="EL178" s="228">
        <f t="shared" si="619"/>
        <v>5</v>
      </c>
      <c r="EM178" s="231">
        <f t="shared" si="600"/>
        <v>0</v>
      </c>
      <c r="EN178" s="232">
        <f>IFERROR(INDEX(RTO4CF,$EL178,'ANVA-MDS'!EB$7),0)</f>
        <v>0</v>
      </c>
      <c r="EO178" s="232">
        <f>IFERROR(INDEX(RTO4CF,$EL178,'ANVA-MDS'!EC$7),0)</f>
        <v>0</v>
      </c>
      <c r="EP178" s="232">
        <f>IFERROR(INDEX(RTO4CF,$EL178,'ANVA-MDS'!ED$7),0)</f>
        <v>0</v>
      </c>
      <c r="EQ178" s="232">
        <f>IFERROR(INDEX(RTO4CF,$EL178,'ANVA-MDS'!EE$7),0)</f>
        <v>0</v>
      </c>
      <c r="ER178" s="232">
        <f t="shared" si="601"/>
        <v>0</v>
      </c>
      <c r="ES178" s="232">
        <f t="shared" si="602"/>
        <v>0</v>
      </c>
      <c r="ET178" s="228"/>
      <c r="EU178" s="228" t="s">
        <v>84</v>
      </c>
      <c r="EV178" s="227" t="str">
        <f>IF(ER224=0,"sd",EV177/EV176)</f>
        <v>sd</v>
      </c>
      <c r="EW178" s="240"/>
      <c r="EX178" s="232">
        <f t="shared" si="603"/>
        <v>0</v>
      </c>
      <c r="EY178" s="228" t="s">
        <v>84</v>
      </c>
      <c r="EZ178" s="227" t="str">
        <f>IF(EZ193=0,"sd",EZ177/EZ176)</f>
        <v>sd</v>
      </c>
    </row>
    <row r="179" spans="1:156" ht="12.75" customHeight="1" x14ac:dyDescent="0.25">
      <c r="A179" s="144" t="s">
        <v>1</v>
      </c>
      <c r="B179" s="206" t="str">
        <f>'ANVA-MDS'!EJ180</f>
        <v>sd</v>
      </c>
      <c r="C179" s="207" t="str">
        <f>'ANVA-MDS'!EJ184</f>
        <v>sd</v>
      </c>
      <c r="D179" s="208" t="str">
        <f>IFERROR(C179/B179,"sd")</f>
        <v>sd</v>
      </c>
      <c r="E179" s="208" t="str">
        <f>IFERROR(D179/D181,"sd")</f>
        <v>sd</v>
      </c>
      <c r="F179" s="224" t="str">
        <f>IFERROR(FDIST(E179,B179,B181),"sd")</f>
        <v>sd</v>
      </c>
      <c r="G179" s="100">
        <v>0.05</v>
      </c>
      <c r="H179" s="69" t="str">
        <f>IF(F179&gt;G179,"ns",IF(F179&lt;0.001,"***",IF(F179&lt;0.01,"**",IF(F179&lt;0.05,"*",""))))</f>
        <v>ns</v>
      </c>
      <c r="J179" s="100">
        <v>5</v>
      </c>
      <c r="K179" s="246">
        <f t="shared" si="604"/>
        <v>0</v>
      </c>
      <c r="L179" s="247">
        <f t="shared" si="605"/>
        <v>4.5000000000000004E-4</v>
      </c>
      <c r="M179" s="269" t="str">
        <f t="shared" si="606"/>
        <v>ns</v>
      </c>
      <c r="N179" s="269" t="str">
        <f t="shared" si="606"/>
        <v>ns</v>
      </c>
      <c r="O179" s="269" t="str">
        <f t="shared" si="606"/>
        <v>ns</v>
      </c>
      <c r="P179" s="269" t="str">
        <f t="shared" si="606"/>
        <v>ns</v>
      </c>
      <c r="Q179" s="269" t="str">
        <f t="shared" si="606"/>
        <v>ns</v>
      </c>
      <c r="R179" s="269" t="str">
        <f t="shared" si="606"/>
        <v/>
      </c>
      <c r="S179" s="269" t="str">
        <f t="shared" si="606"/>
        <v/>
      </c>
      <c r="T179" s="269" t="str">
        <f t="shared" si="606"/>
        <v/>
      </c>
      <c r="U179" s="269" t="str">
        <f t="shared" si="606"/>
        <v/>
      </c>
      <c r="V179" s="269" t="str">
        <f t="shared" si="606"/>
        <v/>
      </c>
      <c r="W179" s="269" t="str">
        <f t="shared" si="607"/>
        <v/>
      </c>
      <c r="X179" s="269" t="str">
        <f t="shared" si="607"/>
        <v/>
      </c>
      <c r="Y179" s="269" t="str">
        <f t="shared" si="607"/>
        <v/>
      </c>
      <c r="Z179" s="269" t="str">
        <f t="shared" si="607"/>
        <v/>
      </c>
      <c r="AA179" s="269" t="str">
        <f t="shared" si="607"/>
        <v/>
      </c>
      <c r="AB179" s="269" t="str">
        <f t="shared" si="607"/>
        <v/>
      </c>
      <c r="AC179" s="269" t="str">
        <f t="shared" si="607"/>
        <v/>
      </c>
      <c r="AD179" s="269" t="str">
        <f t="shared" si="607"/>
        <v/>
      </c>
      <c r="AE179" s="269" t="str">
        <f t="shared" si="607"/>
        <v/>
      </c>
      <c r="AF179" s="269" t="str">
        <f t="shared" si="607"/>
        <v/>
      </c>
      <c r="AG179" s="269" t="str">
        <f t="shared" si="608"/>
        <v/>
      </c>
      <c r="AH179" s="269" t="str">
        <f t="shared" si="608"/>
        <v/>
      </c>
      <c r="AI179" s="269" t="str">
        <f t="shared" si="608"/>
        <v/>
      </c>
      <c r="AJ179" s="269" t="str">
        <f t="shared" si="608"/>
        <v/>
      </c>
      <c r="AK179" s="269" t="str">
        <f t="shared" si="608"/>
        <v/>
      </c>
      <c r="AL179" s="269" t="str">
        <f t="shared" si="608"/>
        <v/>
      </c>
      <c r="AM179" s="269" t="str">
        <f t="shared" si="608"/>
        <v/>
      </c>
      <c r="AN179" s="269" t="str">
        <f t="shared" si="608"/>
        <v/>
      </c>
      <c r="AO179" s="269" t="str">
        <f t="shared" si="608"/>
        <v/>
      </c>
      <c r="AP179" s="269" t="str">
        <f t="shared" si="608"/>
        <v/>
      </c>
      <c r="AQ179" s="269" t="str">
        <f t="shared" si="609"/>
        <v/>
      </c>
      <c r="AR179" s="269" t="str">
        <f t="shared" si="609"/>
        <v/>
      </c>
      <c r="AS179" s="269" t="str">
        <f t="shared" si="609"/>
        <v/>
      </c>
      <c r="AT179" s="269" t="str">
        <f t="shared" si="609"/>
        <v/>
      </c>
      <c r="AU179" s="269" t="str">
        <f t="shared" si="609"/>
        <v/>
      </c>
      <c r="AV179" s="269" t="str">
        <f t="shared" si="609"/>
        <v/>
      </c>
      <c r="AW179" s="269" t="str">
        <f t="shared" si="609"/>
        <v/>
      </c>
      <c r="AX179" s="269" t="str">
        <f t="shared" si="609"/>
        <v/>
      </c>
      <c r="AY179" s="269" t="str">
        <f t="shared" si="609"/>
        <v/>
      </c>
      <c r="AZ179" s="269" t="str">
        <f t="shared" si="609"/>
        <v/>
      </c>
      <c r="BA179" s="269" t="str">
        <f t="shared" si="610"/>
        <v/>
      </c>
      <c r="BB179" s="269" t="str">
        <f t="shared" si="610"/>
        <v/>
      </c>
      <c r="BC179" s="269" t="str">
        <f t="shared" si="610"/>
        <v/>
      </c>
      <c r="BD179" s="269" t="str">
        <f t="shared" si="610"/>
        <v/>
      </c>
      <c r="BE179" s="269" t="str">
        <f t="shared" si="610"/>
        <v/>
      </c>
      <c r="BF179" s="269" t="str">
        <f t="shared" si="610"/>
        <v/>
      </c>
      <c r="BG179" s="269" t="str">
        <f t="shared" si="610"/>
        <v/>
      </c>
      <c r="BH179" s="269" t="str">
        <f t="shared" si="610"/>
        <v/>
      </c>
      <c r="BI179" s="269" t="str">
        <f t="shared" si="610"/>
        <v/>
      </c>
      <c r="BJ179" s="269" t="str">
        <f t="shared" si="610"/>
        <v/>
      </c>
      <c r="BM179" s="144" t="s">
        <v>1</v>
      </c>
      <c r="BN179" s="206" t="str">
        <f>'ANVA-MDS'!EV180</f>
        <v>sd</v>
      </c>
      <c r="BO179" s="207" t="str">
        <f>'ANVA-MDS'!EV184</f>
        <v>sd</v>
      </c>
      <c r="BP179" s="208" t="str">
        <f>IFERROR(BO179/BN179,"sd")</f>
        <v>sd</v>
      </c>
      <c r="BQ179" s="208" t="str">
        <f>IFERROR(BP179/BP181,"sd")</f>
        <v>sd</v>
      </c>
      <c r="BR179" s="224" t="str">
        <f>IFERROR(FDIST(BQ179,BN179,BN181),"sd")</f>
        <v>sd</v>
      </c>
      <c r="BS179" s="100">
        <v>0.05</v>
      </c>
      <c r="BT179" s="69" t="str">
        <f>IF(BR179&gt;BS179,"ns",IF(BR179&lt;0.001,"***",IF(BR179&lt;0.01,"**",IF(BR179&lt;0.05,"*",""))))</f>
        <v>ns</v>
      </c>
      <c r="BU179" s="106"/>
      <c r="BV179" s="100">
        <v>5</v>
      </c>
      <c r="BW179" s="246">
        <f t="shared" si="611"/>
        <v>0</v>
      </c>
      <c r="BX179" s="247">
        <f t="shared" si="612"/>
        <v>4.5000000000000004E-4</v>
      </c>
      <c r="BY179" s="245" t="str">
        <f t="shared" si="613"/>
        <v>ns</v>
      </c>
      <c r="BZ179" s="245" t="str">
        <f t="shared" si="613"/>
        <v>ns</v>
      </c>
      <c r="CA179" s="245" t="str">
        <f t="shared" si="613"/>
        <v>ns</v>
      </c>
      <c r="CB179" s="245" t="str">
        <f t="shared" si="613"/>
        <v>ns</v>
      </c>
      <c r="CC179" s="245" t="str">
        <f t="shared" si="613"/>
        <v>ns</v>
      </c>
      <c r="CD179" s="245" t="str">
        <f t="shared" si="613"/>
        <v/>
      </c>
      <c r="CE179" s="245" t="str">
        <f t="shared" si="613"/>
        <v/>
      </c>
      <c r="CF179" s="245" t="str">
        <f t="shared" si="613"/>
        <v/>
      </c>
      <c r="CG179" s="245" t="str">
        <f t="shared" si="613"/>
        <v/>
      </c>
      <c r="CH179" s="245" t="str">
        <f t="shared" si="613"/>
        <v/>
      </c>
      <c r="CI179" s="245" t="str">
        <f t="shared" si="614"/>
        <v/>
      </c>
      <c r="CJ179" s="245" t="str">
        <f t="shared" si="614"/>
        <v/>
      </c>
      <c r="CK179" s="245" t="str">
        <f t="shared" si="614"/>
        <v/>
      </c>
      <c r="CL179" s="245" t="str">
        <f t="shared" si="614"/>
        <v/>
      </c>
      <c r="CM179" s="245" t="str">
        <f t="shared" si="614"/>
        <v/>
      </c>
      <c r="CN179" s="245" t="str">
        <f t="shared" si="614"/>
        <v/>
      </c>
      <c r="CO179" s="245" t="str">
        <f t="shared" si="614"/>
        <v/>
      </c>
      <c r="CP179" s="245" t="str">
        <f t="shared" si="614"/>
        <v/>
      </c>
      <c r="CQ179" s="245" t="str">
        <f t="shared" si="614"/>
        <v/>
      </c>
      <c r="CR179" s="245" t="str">
        <f t="shared" si="614"/>
        <v/>
      </c>
      <c r="CS179" s="245" t="str">
        <f t="shared" si="615"/>
        <v/>
      </c>
      <c r="CT179" s="245" t="str">
        <f t="shared" si="615"/>
        <v/>
      </c>
      <c r="CU179" s="245" t="str">
        <f t="shared" si="615"/>
        <v/>
      </c>
      <c r="CV179" s="245" t="str">
        <f t="shared" si="615"/>
        <v/>
      </c>
      <c r="CW179" s="245" t="str">
        <f t="shared" si="615"/>
        <v/>
      </c>
      <c r="CX179" s="245" t="str">
        <f t="shared" si="615"/>
        <v/>
      </c>
      <c r="CY179" s="245" t="str">
        <f t="shared" si="615"/>
        <v/>
      </c>
      <c r="CZ179" s="245" t="str">
        <f t="shared" si="615"/>
        <v/>
      </c>
      <c r="DA179" s="245" t="str">
        <f t="shared" si="615"/>
        <v/>
      </c>
      <c r="DB179" s="245" t="str">
        <f t="shared" si="615"/>
        <v/>
      </c>
      <c r="DC179" s="245" t="str">
        <f t="shared" si="616"/>
        <v/>
      </c>
      <c r="DD179" s="245" t="str">
        <f t="shared" si="616"/>
        <v/>
      </c>
      <c r="DE179" s="245" t="str">
        <f t="shared" si="616"/>
        <v/>
      </c>
      <c r="DF179" s="245" t="str">
        <f t="shared" si="616"/>
        <v/>
      </c>
      <c r="DG179" s="245" t="str">
        <f t="shared" si="616"/>
        <v/>
      </c>
      <c r="DH179" s="245" t="str">
        <f t="shared" si="616"/>
        <v/>
      </c>
      <c r="DI179" s="245" t="str">
        <f t="shared" si="616"/>
        <v/>
      </c>
      <c r="DJ179" s="245" t="str">
        <f t="shared" si="616"/>
        <v/>
      </c>
      <c r="DK179" s="245" t="str">
        <f t="shared" si="616"/>
        <v/>
      </c>
      <c r="DL179" s="245" t="str">
        <f t="shared" si="616"/>
        <v/>
      </c>
      <c r="DM179" s="245" t="str">
        <f t="shared" si="617"/>
        <v/>
      </c>
      <c r="DN179" s="245" t="str">
        <f t="shared" si="617"/>
        <v/>
      </c>
      <c r="DO179" s="245" t="str">
        <f t="shared" si="617"/>
        <v/>
      </c>
      <c r="DP179" s="245" t="str">
        <f t="shared" si="617"/>
        <v/>
      </c>
      <c r="DQ179" s="245" t="str">
        <f t="shared" si="617"/>
        <v/>
      </c>
      <c r="DR179" s="245" t="str">
        <f t="shared" si="617"/>
        <v/>
      </c>
      <c r="DS179" s="245" t="str">
        <f t="shared" si="617"/>
        <v/>
      </c>
      <c r="DT179" s="245" t="str">
        <f t="shared" si="617"/>
        <v/>
      </c>
      <c r="DU179" s="245" t="str">
        <f t="shared" si="617"/>
        <v/>
      </c>
      <c r="DV179" s="245" t="str">
        <f t="shared" si="617"/>
        <v/>
      </c>
      <c r="DW179" s="204"/>
      <c r="DX179" s="204"/>
      <c r="DZ179" s="228">
        <f t="shared" si="618"/>
        <v>6</v>
      </c>
      <c r="EA179" s="231">
        <f t="shared" si="596"/>
        <v>0</v>
      </c>
      <c r="EB179" s="232">
        <f t="shared" si="597"/>
        <v>0</v>
      </c>
      <c r="EC179" s="232">
        <f t="shared" si="597"/>
        <v>0</v>
      </c>
      <c r="ED179" s="232">
        <f t="shared" si="597"/>
        <v>0</v>
      </c>
      <c r="EE179" s="232">
        <f t="shared" si="597"/>
        <v>0</v>
      </c>
      <c r="EF179" s="232">
        <f t="shared" si="598"/>
        <v>0</v>
      </c>
      <c r="EG179" s="232">
        <f t="shared" si="599"/>
        <v>0</v>
      </c>
      <c r="EH179" s="228"/>
      <c r="EI179" s="228" t="s">
        <v>85</v>
      </c>
      <c r="EJ179" s="227" t="str">
        <f>IF(EF224=0,"sd",EJ177^2/EJ176)</f>
        <v>sd</v>
      </c>
      <c r="EK179" s="230"/>
      <c r="EL179" s="228">
        <f t="shared" si="619"/>
        <v>6</v>
      </c>
      <c r="EM179" s="231">
        <f t="shared" si="600"/>
        <v>0</v>
      </c>
      <c r="EN179" s="232">
        <f>IFERROR(INDEX(RTO4CF,$EL179,'ANVA-MDS'!EB$7),0)</f>
        <v>0</v>
      </c>
      <c r="EO179" s="232">
        <f>IFERROR(INDEX(RTO4CF,$EL179,'ANVA-MDS'!EC$7),0)</f>
        <v>0</v>
      </c>
      <c r="EP179" s="232">
        <f>IFERROR(INDEX(RTO4CF,$EL179,'ANVA-MDS'!ED$7),0)</f>
        <v>0</v>
      </c>
      <c r="EQ179" s="232">
        <f>IFERROR(INDEX(RTO4CF,$EL179,'ANVA-MDS'!EE$7),0)</f>
        <v>0</v>
      </c>
      <c r="ER179" s="232">
        <f t="shared" si="601"/>
        <v>0</v>
      </c>
      <c r="ES179" s="232">
        <f t="shared" si="602"/>
        <v>0</v>
      </c>
      <c r="ET179" s="228"/>
      <c r="EU179" s="228" t="s">
        <v>85</v>
      </c>
      <c r="EV179" s="227" t="str">
        <f>IF(ER224=0,"sd",EV177^2/EV176)</f>
        <v>sd</v>
      </c>
      <c r="EW179" s="240"/>
      <c r="EX179" s="232">
        <f t="shared" si="603"/>
        <v>0</v>
      </c>
      <c r="EY179" s="228" t="s">
        <v>85</v>
      </c>
      <c r="EZ179" s="227" t="str">
        <f>IF(EZ193=0,"sd",EZ177^2/EZ176)</f>
        <v>sd</v>
      </c>
    </row>
    <row r="180" spans="1:156" ht="12.75" customHeight="1" x14ac:dyDescent="0.25">
      <c r="A180" s="144" t="s">
        <v>35</v>
      </c>
      <c r="B180" s="206" t="str">
        <f>'ANVA-MDS'!EJ181</f>
        <v>sd</v>
      </c>
      <c r="C180" s="207" t="str">
        <f>'ANVA-MDS'!EJ185</f>
        <v>sd</v>
      </c>
      <c r="D180" s="208" t="str">
        <f t="shared" ref="D180:D181" si="620">IFERROR(C180/B180,"sd")</f>
        <v>sd</v>
      </c>
      <c r="E180" s="208" t="str">
        <f>IFERROR(D180/D181,"sd")</f>
        <v>sd</v>
      </c>
      <c r="F180" s="224" t="str">
        <f>IFERROR(FDIST(E180,B180,B181),"sd")</f>
        <v>sd</v>
      </c>
      <c r="G180" s="100">
        <v>0.05</v>
      </c>
      <c r="H180" s="69" t="str">
        <f>IF(F180&gt;G180,"ns",IF(F180&lt;0.001,"***",IF(F180&lt;0.01,"**",IF(F180&lt;0.05,"*",""))))</f>
        <v>ns</v>
      </c>
      <c r="J180" s="100">
        <v>6</v>
      </c>
      <c r="K180" s="246">
        <f t="shared" si="604"/>
        <v>0</v>
      </c>
      <c r="L180" s="247">
        <f t="shared" si="605"/>
        <v>4.4000000000000002E-4</v>
      </c>
      <c r="M180" s="269" t="str">
        <f t="shared" si="606"/>
        <v>ns</v>
      </c>
      <c r="N180" s="269" t="str">
        <f t="shared" si="606"/>
        <v>ns</v>
      </c>
      <c r="O180" s="269" t="str">
        <f t="shared" si="606"/>
        <v>ns</v>
      </c>
      <c r="P180" s="269" t="str">
        <f t="shared" si="606"/>
        <v>ns</v>
      </c>
      <c r="Q180" s="269" t="str">
        <f t="shared" si="606"/>
        <v>ns</v>
      </c>
      <c r="R180" s="269" t="str">
        <f t="shared" si="606"/>
        <v>ns</v>
      </c>
      <c r="S180" s="269" t="str">
        <f t="shared" si="606"/>
        <v/>
      </c>
      <c r="T180" s="269" t="str">
        <f t="shared" si="606"/>
        <v/>
      </c>
      <c r="U180" s="269" t="str">
        <f t="shared" si="606"/>
        <v/>
      </c>
      <c r="V180" s="269" t="str">
        <f t="shared" si="606"/>
        <v/>
      </c>
      <c r="W180" s="269" t="str">
        <f t="shared" si="607"/>
        <v/>
      </c>
      <c r="X180" s="269" t="str">
        <f t="shared" si="607"/>
        <v/>
      </c>
      <c r="Y180" s="269" t="str">
        <f t="shared" si="607"/>
        <v/>
      </c>
      <c r="Z180" s="269" t="str">
        <f t="shared" si="607"/>
        <v/>
      </c>
      <c r="AA180" s="269" t="str">
        <f t="shared" si="607"/>
        <v/>
      </c>
      <c r="AB180" s="269" t="str">
        <f t="shared" si="607"/>
        <v/>
      </c>
      <c r="AC180" s="269" t="str">
        <f t="shared" si="607"/>
        <v/>
      </c>
      <c r="AD180" s="269" t="str">
        <f t="shared" si="607"/>
        <v/>
      </c>
      <c r="AE180" s="269" t="str">
        <f t="shared" si="607"/>
        <v/>
      </c>
      <c r="AF180" s="269" t="str">
        <f t="shared" si="607"/>
        <v/>
      </c>
      <c r="AG180" s="269" t="str">
        <f t="shared" si="608"/>
        <v/>
      </c>
      <c r="AH180" s="269" t="str">
        <f t="shared" si="608"/>
        <v/>
      </c>
      <c r="AI180" s="269" t="str">
        <f t="shared" si="608"/>
        <v/>
      </c>
      <c r="AJ180" s="269" t="str">
        <f t="shared" si="608"/>
        <v/>
      </c>
      <c r="AK180" s="269" t="str">
        <f t="shared" si="608"/>
        <v/>
      </c>
      <c r="AL180" s="269" t="str">
        <f t="shared" si="608"/>
        <v/>
      </c>
      <c r="AM180" s="269" t="str">
        <f t="shared" si="608"/>
        <v/>
      </c>
      <c r="AN180" s="269" t="str">
        <f t="shared" si="608"/>
        <v/>
      </c>
      <c r="AO180" s="269" t="str">
        <f t="shared" si="608"/>
        <v/>
      </c>
      <c r="AP180" s="269" t="str">
        <f t="shared" si="608"/>
        <v/>
      </c>
      <c r="AQ180" s="269" t="str">
        <f t="shared" si="609"/>
        <v/>
      </c>
      <c r="AR180" s="269" t="str">
        <f t="shared" si="609"/>
        <v/>
      </c>
      <c r="AS180" s="269" t="str">
        <f t="shared" si="609"/>
        <v/>
      </c>
      <c r="AT180" s="269" t="str">
        <f t="shared" si="609"/>
        <v/>
      </c>
      <c r="AU180" s="269" t="str">
        <f t="shared" si="609"/>
        <v/>
      </c>
      <c r="AV180" s="269" t="str">
        <f t="shared" si="609"/>
        <v/>
      </c>
      <c r="AW180" s="269" t="str">
        <f t="shared" si="609"/>
        <v/>
      </c>
      <c r="AX180" s="269" t="str">
        <f t="shared" si="609"/>
        <v/>
      </c>
      <c r="AY180" s="269" t="str">
        <f t="shared" si="609"/>
        <v/>
      </c>
      <c r="AZ180" s="269" t="str">
        <f t="shared" si="609"/>
        <v/>
      </c>
      <c r="BA180" s="269" t="str">
        <f t="shared" si="610"/>
        <v/>
      </c>
      <c r="BB180" s="269" t="str">
        <f t="shared" si="610"/>
        <v/>
      </c>
      <c r="BC180" s="269" t="str">
        <f t="shared" si="610"/>
        <v/>
      </c>
      <c r="BD180" s="269" t="str">
        <f t="shared" si="610"/>
        <v/>
      </c>
      <c r="BE180" s="269" t="str">
        <f t="shared" si="610"/>
        <v/>
      </c>
      <c r="BF180" s="269" t="str">
        <f t="shared" si="610"/>
        <v/>
      </c>
      <c r="BG180" s="269" t="str">
        <f t="shared" si="610"/>
        <v/>
      </c>
      <c r="BH180" s="269" t="str">
        <f t="shared" si="610"/>
        <v/>
      </c>
      <c r="BI180" s="269" t="str">
        <f t="shared" si="610"/>
        <v/>
      </c>
      <c r="BJ180" s="269" t="str">
        <f t="shared" si="610"/>
        <v/>
      </c>
      <c r="BM180" s="144" t="s">
        <v>35</v>
      </c>
      <c r="BN180" s="206" t="str">
        <f>'ANVA-MDS'!EV181</f>
        <v>sd</v>
      </c>
      <c r="BO180" s="207" t="str">
        <f>'ANVA-MDS'!EV185</f>
        <v>sd</v>
      </c>
      <c r="BP180" s="208" t="str">
        <f t="shared" ref="BP180:BP181" si="621">IFERROR(BO180/BN180,"sd")</f>
        <v>sd</v>
      </c>
      <c r="BQ180" s="208" t="str">
        <f>IFERROR(BP180/BP181,"sd")</f>
        <v>sd</v>
      </c>
      <c r="BR180" s="224" t="str">
        <f>IFERROR(FDIST(BQ180,BN180,BN181),"sd")</f>
        <v>sd</v>
      </c>
      <c r="BS180" s="100">
        <v>0.05</v>
      </c>
      <c r="BT180" s="69" t="str">
        <f>IF(BR180&gt;BS180,"ns",IF(BR180&lt;0.001,"***",IF(BR180&lt;0.01,"**",IF(BR180&lt;0.05,"*",""))))</f>
        <v>ns</v>
      </c>
      <c r="BU180" s="106"/>
      <c r="BV180" s="100">
        <v>6</v>
      </c>
      <c r="BW180" s="246">
        <f t="shared" si="611"/>
        <v>0</v>
      </c>
      <c r="BX180" s="247">
        <f t="shared" si="612"/>
        <v>4.4000000000000002E-4</v>
      </c>
      <c r="BY180" s="245" t="str">
        <f t="shared" si="613"/>
        <v>ns</v>
      </c>
      <c r="BZ180" s="245" t="str">
        <f t="shared" si="613"/>
        <v>ns</v>
      </c>
      <c r="CA180" s="245" t="str">
        <f t="shared" si="613"/>
        <v>ns</v>
      </c>
      <c r="CB180" s="245" t="str">
        <f t="shared" si="613"/>
        <v>ns</v>
      </c>
      <c r="CC180" s="245" t="str">
        <f t="shared" si="613"/>
        <v>ns</v>
      </c>
      <c r="CD180" s="245" t="str">
        <f t="shared" si="613"/>
        <v>ns</v>
      </c>
      <c r="CE180" s="245" t="str">
        <f t="shared" si="613"/>
        <v/>
      </c>
      <c r="CF180" s="245" t="str">
        <f t="shared" si="613"/>
        <v/>
      </c>
      <c r="CG180" s="245" t="str">
        <f t="shared" si="613"/>
        <v/>
      </c>
      <c r="CH180" s="245" t="str">
        <f t="shared" si="613"/>
        <v/>
      </c>
      <c r="CI180" s="245" t="str">
        <f t="shared" si="614"/>
        <v/>
      </c>
      <c r="CJ180" s="245" t="str">
        <f t="shared" si="614"/>
        <v/>
      </c>
      <c r="CK180" s="245" t="str">
        <f t="shared" si="614"/>
        <v/>
      </c>
      <c r="CL180" s="245" t="str">
        <f t="shared" si="614"/>
        <v/>
      </c>
      <c r="CM180" s="245" t="str">
        <f t="shared" si="614"/>
        <v/>
      </c>
      <c r="CN180" s="245" t="str">
        <f t="shared" si="614"/>
        <v/>
      </c>
      <c r="CO180" s="245" t="str">
        <f t="shared" si="614"/>
        <v/>
      </c>
      <c r="CP180" s="245" t="str">
        <f t="shared" si="614"/>
        <v/>
      </c>
      <c r="CQ180" s="245" t="str">
        <f t="shared" si="614"/>
        <v/>
      </c>
      <c r="CR180" s="245" t="str">
        <f t="shared" si="614"/>
        <v/>
      </c>
      <c r="CS180" s="245" t="str">
        <f t="shared" si="615"/>
        <v/>
      </c>
      <c r="CT180" s="245" t="str">
        <f t="shared" si="615"/>
        <v/>
      </c>
      <c r="CU180" s="245" t="str">
        <f t="shared" si="615"/>
        <v/>
      </c>
      <c r="CV180" s="245" t="str">
        <f t="shared" si="615"/>
        <v/>
      </c>
      <c r="CW180" s="245" t="str">
        <f t="shared" si="615"/>
        <v/>
      </c>
      <c r="CX180" s="245" t="str">
        <f t="shared" si="615"/>
        <v/>
      </c>
      <c r="CY180" s="245" t="str">
        <f t="shared" si="615"/>
        <v/>
      </c>
      <c r="CZ180" s="245" t="str">
        <f t="shared" si="615"/>
        <v/>
      </c>
      <c r="DA180" s="245" t="str">
        <f t="shared" si="615"/>
        <v/>
      </c>
      <c r="DB180" s="245" t="str">
        <f t="shared" si="615"/>
        <v/>
      </c>
      <c r="DC180" s="245" t="str">
        <f t="shared" si="616"/>
        <v/>
      </c>
      <c r="DD180" s="245" t="str">
        <f t="shared" si="616"/>
        <v/>
      </c>
      <c r="DE180" s="245" t="str">
        <f t="shared" si="616"/>
        <v/>
      </c>
      <c r="DF180" s="245" t="str">
        <f t="shared" si="616"/>
        <v/>
      </c>
      <c r="DG180" s="245" t="str">
        <f t="shared" si="616"/>
        <v/>
      </c>
      <c r="DH180" s="245" t="str">
        <f t="shared" si="616"/>
        <v/>
      </c>
      <c r="DI180" s="245" t="str">
        <f t="shared" si="616"/>
        <v/>
      </c>
      <c r="DJ180" s="245" t="str">
        <f t="shared" si="616"/>
        <v/>
      </c>
      <c r="DK180" s="245" t="str">
        <f t="shared" si="616"/>
        <v/>
      </c>
      <c r="DL180" s="245" t="str">
        <f t="shared" si="616"/>
        <v/>
      </c>
      <c r="DM180" s="245" t="str">
        <f t="shared" si="617"/>
        <v/>
      </c>
      <c r="DN180" s="245" t="str">
        <f t="shared" si="617"/>
        <v/>
      </c>
      <c r="DO180" s="245" t="str">
        <f t="shared" si="617"/>
        <v/>
      </c>
      <c r="DP180" s="245" t="str">
        <f t="shared" si="617"/>
        <v/>
      </c>
      <c r="DQ180" s="245" t="str">
        <f t="shared" si="617"/>
        <v/>
      </c>
      <c r="DR180" s="245" t="str">
        <f t="shared" si="617"/>
        <v/>
      </c>
      <c r="DS180" s="245" t="str">
        <f t="shared" si="617"/>
        <v/>
      </c>
      <c r="DT180" s="245" t="str">
        <f t="shared" si="617"/>
        <v/>
      </c>
      <c r="DU180" s="245" t="str">
        <f t="shared" si="617"/>
        <v/>
      </c>
      <c r="DV180" s="245" t="str">
        <f t="shared" si="617"/>
        <v/>
      </c>
      <c r="DW180" s="204"/>
      <c r="DX180" s="204"/>
      <c r="DZ180" s="228">
        <f t="shared" si="618"/>
        <v>7</v>
      </c>
      <c r="EA180" s="231">
        <f t="shared" si="596"/>
        <v>0</v>
      </c>
      <c r="EB180" s="232">
        <f t="shared" si="597"/>
        <v>0</v>
      </c>
      <c r="EC180" s="232">
        <f t="shared" si="597"/>
        <v>0</v>
      </c>
      <c r="ED180" s="232">
        <f t="shared" si="597"/>
        <v>0</v>
      </c>
      <c r="EE180" s="232">
        <f t="shared" si="597"/>
        <v>0</v>
      </c>
      <c r="EF180" s="232">
        <f t="shared" si="598"/>
        <v>0</v>
      </c>
      <c r="EG180" s="232">
        <f t="shared" si="599"/>
        <v>0</v>
      </c>
      <c r="EH180" s="228"/>
      <c r="EI180" s="228" t="s">
        <v>86</v>
      </c>
      <c r="EJ180" s="237" t="str">
        <f>IF(EF224=0,"sd",EJ174-1)</f>
        <v>sd</v>
      </c>
      <c r="EK180" s="230"/>
      <c r="EL180" s="228">
        <f t="shared" si="619"/>
        <v>7</v>
      </c>
      <c r="EM180" s="231">
        <f t="shared" si="600"/>
        <v>0</v>
      </c>
      <c r="EN180" s="232">
        <f>IFERROR(INDEX(RTO4CF,$EL180,'ANVA-MDS'!EB$7),0)</f>
        <v>0</v>
      </c>
      <c r="EO180" s="232">
        <f>IFERROR(INDEX(RTO4CF,$EL180,'ANVA-MDS'!EC$7),0)</f>
        <v>0</v>
      </c>
      <c r="EP180" s="232">
        <f>IFERROR(INDEX(RTO4CF,$EL180,'ANVA-MDS'!ED$7),0)</f>
        <v>0</v>
      </c>
      <c r="EQ180" s="232">
        <f>IFERROR(INDEX(RTO4CF,$EL180,'ANVA-MDS'!EE$7),0)</f>
        <v>0</v>
      </c>
      <c r="ER180" s="232">
        <f t="shared" si="601"/>
        <v>0</v>
      </c>
      <c r="ES180" s="232">
        <f t="shared" si="602"/>
        <v>0</v>
      </c>
      <c r="ET180" s="228"/>
      <c r="EU180" s="228" t="s">
        <v>86</v>
      </c>
      <c r="EV180" s="237" t="str">
        <f>IF(ER224=0,"sd",EV174-1)</f>
        <v>sd</v>
      </c>
      <c r="EW180" s="243"/>
      <c r="EX180" s="232">
        <f t="shared" si="603"/>
        <v>0</v>
      </c>
      <c r="EY180" s="228" t="s">
        <v>86</v>
      </c>
      <c r="EZ180" s="237" t="str">
        <f>IF(EZ193=0,"sd",EZ174-1)</f>
        <v>sd</v>
      </c>
    </row>
    <row r="181" spans="1:156" ht="12.75" customHeight="1" x14ac:dyDescent="0.25">
      <c r="A181" s="144" t="s">
        <v>36</v>
      </c>
      <c r="B181" s="209" t="str">
        <f>'ANVA-MDS'!EJ182</f>
        <v>sd</v>
      </c>
      <c r="C181" s="207" t="str">
        <f>'ANVA-MDS'!EJ186</f>
        <v>sd</v>
      </c>
      <c r="D181" s="208" t="str">
        <f t="shared" si="620"/>
        <v>sd</v>
      </c>
      <c r="E181" s="210"/>
      <c r="F181" s="210"/>
      <c r="J181" s="100">
        <v>7</v>
      </c>
      <c r="K181" s="246">
        <f t="shared" si="604"/>
        <v>0</v>
      </c>
      <c r="L181" s="247">
        <f t="shared" si="605"/>
        <v>4.3000000000000004E-4</v>
      </c>
      <c r="M181" s="269" t="str">
        <f t="shared" si="606"/>
        <v>ns</v>
      </c>
      <c r="N181" s="269" t="str">
        <f t="shared" si="606"/>
        <v>ns</v>
      </c>
      <c r="O181" s="269" t="str">
        <f t="shared" si="606"/>
        <v>ns</v>
      </c>
      <c r="P181" s="269" t="str">
        <f t="shared" si="606"/>
        <v>ns</v>
      </c>
      <c r="Q181" s="269" t="str">
        <f t="shared" si="606"/>
        <v>ns</v>
      </c>
      <c r="R181" s="269" t="str">
        <f t="shared" si="606"/>
        <v>ns</v>
      </c>
      <c r="S181" s="269" t="str">
        <f t="shared" si="606"/>
        <v>ns</v>
      </c>
      <c r="T181" s="269" t="str">
        <f t="shared" si="606"/>
        <v/>
      </c>
      <c r="U181" s="269" t="str">
        <f t="shared" si="606"/>
        <v/>
      </c>
      <c r="V181" s="269" t="str">
        <f t="shared" si="606"/>
        <v/>
      </c>
      <c r="W181" s="269" t="str">
        <f t="shared" si="607"/>
        <v/>
      </c>
      <c r="X181" s="269" t="str">
        <f t="shared" si="607"/>
        <v/>
      </c>
      <c r="Y181" s="269" t="str">
        <f t="shared" si="607"/>
        <v/>
      </c>
      <c r="Z181" s="269" t="str">
        <f t="shared" si="607"/>
        <v/>
      </c>
      <c r="AA181" s="269" t="str">
        <f t="shared" si="607"/>
        <v/>
      </c>
      <c r="AB181" s="269" t="str">
        <f t="shared" si="607"/>
        <v/>
      </c>
      <c r="AC181" s="269" t="str">
        <f t="shared" si="607"/>
        <v/>
      </c>
      <c r="AD181" s="269" t="str">
        <f t="shared" si="607"/>
        <v/>
      </c>
      <c r="AE181" s="269" t="str">
        <f t="shared" si="607"/>
        <v/>
      </c>
      <c r="AF181" s="269" t="str">
        <f t="shared" si="607"/>
        <v/>
      </c>
      <c r="AG181" s="269" t="str">
        <f t="shared" si="608"/>
        <v/>
      </c>
      <c r="AH181" s="269" t="str">
        <f t="shared" si="608"/>
        <v/>
      </c>
      <c r="AI181" s="269" t="str">
        <f t="shared" si="608"/>
        <v/>
      </c>
      <c r="AJ181" s="269" t="str">
        <f t="shared" si="608"/>
        <v/>
      </c>
      <c r="AK181" s="269" t="str">
        <f t="shared" si="608"/>
        <v/>
      </c>
      <c r="AL181" s="269" t="str">
        <f t="shared" si="608"/>
        <v/>
      </c>
      <c r="AM181" s="269" t="str">
        <f t="shared" si="608"/>
        <v/>
      </c>
      <c r="AN181" s="269" t="str">
        <f t="shared" si="608"/>
        <v/>
      </c>
      <c r="AO181" s="269" t="str">
        <f t="shared" si="608"/>
        <v/>
      </c>
      <c r="AP181" s="269" t="str">
        <f t="shared" si="608"/>
        <v/>
      </c>
      <c r="AQ181" s="269" t="str">
        <f t="shared" si="609"/>
        <v/>
      </c>
      <c r="AR181" s="269" t="str">
        <f t="shared" si="609"/>
        <v/>
      </c>
      <c r="AS181" s="269" t="str">
        <f t="shared" si="609"/>
        <v/>
      </c>
      <c r="AT181" s="269" t="str">
        <f t="shared" si="609"/>
        <v/>
      </c>
      <c r="AU181" s="269" t="str">
        <f t="shared" si="609"/>
        <v/>
      </c>
      <c r="AV181" s="269" t="str">
        <f t="shared" si="609"/>
        <v/>
      </c>
      <c r="AW181" s="269" t="str">
        <f t="shared" si="609"/>
        <v/>
      </c>
      <c r="AX181" s="269" t="str">
        <f t="shared" si="609"/>
        <v/>
      </c>
      <c r="AY181" s="269" t="str">
        <f t="shared" si="609"/>
        <v/>
      </c>
      <c r="AZ181" s="269" t="str">
        <f t="shared" si="609"/>
        <v/>
      </c>
      <c r="BA181" s="269" t="str">
        <f t="shared" si="610"/>
        <v/>
      </c>
      <c r="BB181" s="269" t="str">
        <f t="shared" si="610"/>
        <v/>
      </c>
      <c r="BC181" s="269" t="str">
        <f t="shared" si="610"/>
        <v/>
      </c>
      <c r="BD181" s="269" t="str">
        <f t="shared" si="610"/>
        <v/>
      </c>
      <c r="BE181" s="269" t="str">
        <f t="shared" si="610"/>
        <v/>
      </c>
      <c r="BF181" s="269" t="str">
        <f t="shared" si="610"/>
        <v/>
      </c>
      <c r="BG181" s="269" t="str">
        <f t="shared" si="610"/>
        <v/>
      </c>
      <c r="BH181" s="269" t="str">
        <f t="shared" si="610"/>
        <v/>
      </c>
      <c r="BI181" s="269" t="str">
        <f t="shared" si="610"/>
        <v/>
      </c>
      <c r="BJ181" s="269" t="str">
        <f t="shared" si="610"/>
        <v/>
      </c>
      <c r="BM181" s="144" t="s">
        <v>36</v>
      </c>
      <c r="BN181" s="209" t="str">
        <f>'ANVA-MDS'!EV182</f>
        <v>sd</v>
      </c>
      <c r="BO181" s="207" t="str">
        <f>'ANVA-MDS'!EV186</f>
        <v>sd</v>
      </c>
      <c r="BP181" s="208" t="str">
        <f t="shared" si="621"/>
        <v>sd</v>
      </c>
      <c r="BQ181" s="210"/>
      <c r="BR181" s="210"/>
      <c r="BS181" s="67"/>
      <c r="BT181" s="67"/>
      <c r="BU181" s="106"/>
      <c r="BV181" s="100">
        <v>7</v>
      </c>
      <c r="BW181" s="246">
        <f t="shared" si="611"/>
        <v>0</v>
      </c>
      <c r="BX181" s="247">
        <f t="shared" si="612"/>
        <v>4.3000000000000004E-4</v>
      </c>
      <c r="BY181" s="245" t="str">
        <f t="shared" si="613"/>
        <v>ns</v>
      </c>
      <c r="BZ181" s="245" t="str">
        <f t="shared" si="613"/>
        <v>ns</v>
      </c>
      <c r="CA181" s="245" t="str">
        <f t="shared" si="613"/>
        <v>ns</v>
      </c>
      <c r="CB181" s="245" t="str">
        <f t="shared" si="613"/>
        <v>ns</v>
      </c>
      <c r="CC181" s="245" t="str">
        <f t="shared" si="613"/>
        <v>ns</v>
      </c>
      <c r="CD181" s="245" t="str">
        <f t="shared" si="613"/>
        <v>ns</v>
      </c>
      <c r="CE181" s="245" t="str">
        <f t="shared" si="613"/>
        <v>ns</v>
      </c>
      <c r="CF181" s="245" t="str">
        <f t="shared" si="613"/>
        <v/>
      </c>
      <c r="CG181" s="245" t="str">
        <f t="shared" si="613"/>
        <v/>
      </c>
      <c r="CH181" s="245" t="str">
        <f t="shared" si="613"/>
        <v/>
      </c>
      <c r="CI181" s="245" t="str">
        <f t="shared" si="614"/>
        <v/>
      </c>
      <c r="CJ181" s="245" t="str">
        <f t="shared" si="614"/>
        <v/>
      </c>
      <c r="CK181" s="245" t="str">
        <f t="shared" si="614"/>
        <v/>
      </c>
      <c r="CL181" s="245" t="str">
        <f t="shared" si="614"/>
        <v/>
      </c>
      <c r="CM181" s="245" t="str">
        <f t="shared" si="614"/>
        <v/>
      </c>
      <c r="CN181" s="245" t="str">
        <f t="shared" si="614"/>
        <v/>
      </c>
      <c r="CO181" s="245" t="str">
        <f t="shared" si="614"/>
        <v/>
      </c>
      <c r="CP181" s="245" t="str">
        <f t="shared" si="614"/>
        <v/>
      </c>
      <c r="CQ181" s="245" t="str">
        <f t="shared" si="614"/>
        <v/>
      </c>
      <c r="CR181" s="245" t="str">
        <f t="shared" si="614"/>
        <v/>
      </c>
      <c r="CS181" s="245" t="str">
        <f t="shared" si="615"/>
        <v/>
      </c>
      <c r="CT181" s="245" t="str">
        <f t="shared" si="615"/>
        <v/>
      </c>
      <c r="CU181" s="245" t="str">
        <f t="shared" si="615"/>
        <v/>
      </c>
      <c r="CV181" s="245" t="str">
        <f t="shared" si="615"/>
        <v/>
      </c>
      <c r="CW181" s="245" t="str">
        <f t="shared" si="615"/>
        <v/>
      </c>
      <c r="CX181" s="245" t="str">
        <f t="shared" si="615"/>
        <v/>
      </c>
      <c r="CY181" s="245" t="str">
        <f t="shared" si="615"/>
        <v/>
      </c>
      <c r="CZ181" s="245" t="str">
        <f t="shared" si="615"/>
        <v/>
      </c>
      <c r="DA181" s="245" t="str">
        <f t="shared" si="615"/>
        <v/>
      </c>
      <c r="DB181" s="245" t="str">
        <f t="shared" si="615"/>
        <v/>
      </c>
      <c r="DC181" s="245" t="str">
        <f t="shared" si="616"/>
        <v/>
      </c>
      <c r="DD181" s="245" t="str">
        <f t="shared" si="616"/>
        <v/>
      </c>
      <c r="DE181" s="245" t="str">
        <f t="shared" si="616"/>
        <v/>
      </c>
      <c r="DF181" s="245" t="str">
        <f t="shared" si="616"/>
        <v/>
      </c>
      <c r="DG181" s="245" t="str">
        <f t="shared" si="616"/>
        <v/>
      </c>
      <c r="DH181" s="245" t="str">
        <f t="shared" si="616"/>
        <v/>
      </c>
      <c r="DI181" s="245" t="str">
        <f t="shared" si="616"/>
        <v/>
      </c>
      <c r="DJ181" s="245" t="str">
        <f t="shared" si="616"/>
        <v/>
      </c>
      <c r="DK181" s="245" t="str">
        <f t="shared" si="616"/>
        <v/>
      </c>
      <c r="DL181" s="245" t="str">
        <f t="shared" si="616"/>
        <v/>
      </c>
      <c r="DM181" s="245" t="str">
        <f t="shared" si="617"/>
        <v/>
      </c>
      <c r="DN181" s="245" t="str">
        <f t="shared" si="617"/>
        <v/>
      </c>
      <c r="DO181" s="245" t="str">
        <f t="shared" si="617"/>
        <v/>
      </c>
      <c r="DP181" s="245" t="str">
        <f t="shared" si="617"/>
        <v/>
      </c>
      <c r="DQ181" s="245" t="str">
        <f t="shared" si="617"/>
        <v/>
      </c>
      <c r="DR181" s="245" t="str">
        <f t="shared" si="617"/>
        <v/>
      </c>
      <c r="DS181" s="245" t="str">
        <f t="shared" si="617"/>
        <v/>
      </c>
      <c r="DT181" s="245" t="str">
        <f t="shared" si="617"/>
        <v/>
      </c>
      <c r="DU181" s="245" t="str">
        <f t="shared" si="617"/>
        <v/>
      </c>
      <c r="DV181" s="245" t="str">
        <f t="shared" si="617"/>
        <v/>
      </c>
      <c r="DW181" s="204"/>
      <c r="DX181" s="204"/>
      <c r="DZ181" s="228">
        <f t="shared" si="618"/>
        <v>8</v>
      </c>
      <c r="EA181" s="231">
        <f t="shared" si="596"/>
        <v>0</v>
      </c>
      <c r="EB181" s="232">
        <f t="shared" si="597"/>
        <v>0</v>
      </c>
      <c r="EC181" s="232">
        <f t="shared" si="597"/>
        <v>0</v>
      </c>
      <c r="ED181" s="232">
        <f t="shared" si="597"/>
        <v>0</v>
      </c>
      <c r="EE181" s="232">
        <f t="shared" si="597"/>
        <v>0</v>
      </c>
      <c r="EF181" s="232">
        <f t="shared" si="598"/>
        <v>0</v>
      </c>
      <c r="EG181" s="232">
        <f t="shared" si="599"/>
        <v>0</v>
      </c>
      <c r="EH181" s="228"/>
      <c r="EI181" s="228" t="s">
        <v>87</v>
      </c>
      <c r="EJ181" s="237" t="str">
        <f>IF(EF224=0,"sd",EJ175-1)</f>
        <v>sd</v>
      </c>
      <c r="EK181" s="230"/>
      <c r="EL181" s="228">
        <f t="shared" si="619"/>
        <v>8</v>
      </c>
      <c r="EM181" s="231">
        <f t="shared" si="600"/>
        <v>0</v>
      </c>
      <c r="EN181" s="232">
        <f>IFERROR(INDEX(RTO4CF,$EL181,'ANVA-MDS'!EB$7),0)</f>
        <v>0</v>
      </c>
      <c r="EO181" s="232">
        <f>IFERROR(INDEX(RTO4CF,$EL181,'ANVA-MDS'!EC$7),0)</f>
        <v>0</v>
      </c>
      <c r="EP181" s="232">
        <f>IFERROR(INDEX(RTO4CF,$EL181,'ANVA-MDS'!ED$7),0)</f>
        <v>0</v>
      </c>
      <c r="EQ181" s="232">
        <f>IFERROR(INDEX(RTO4CF,$EL181,'ANVA-MDS'!EE$7),0)</f>
        <v>0</v>
      </c>
      <c r="ER181" s="232">
        <f t="shared" si="601"/>
        <v>0</v>
      </c>
      <c r="ES181" s="232">
        <f t="shared" si="602"/>
        <v>0</v>
      </c>
      <c r="ET181" s="228"/>
      <c r="EU181" s="228" t="s">
        <v>87</v>
      </c>
      <c r="EV181" s="237" t="str">
        <f>IF(ER224=0,"sd",EV175-1)</f>
        <v>sd</v>
      </c>
      <c r="EW181" s="242"/>
      <c r="EX181" s="232">
        <f t="shared" si="603"/>
        <v>0</v>
      </c>
      <c r="EY181" s="228" t="s">
        <v>87</v>
      </c>
      <c r="EZ181" s="237" t="str">
        <f>IF(EZ193=0,"sd",(EZ175-1)*EZ187)</f>
        <v>sd</v>
      </c>
    </row>
    <row r="182" spans="1:156" ht="12.75" customHeight="1" x14ac:dyDescent="0.25">
      <c r="A182" s="144" t="s">
        <v>37</v>
      </c>
      <c r="B182" s="206" t="str">
        <f>EJ183</f>
        <v>sd</v>
      </c>
      <c r="C182" s="207" t="str">
        <f>'ANVA-MDS'!EJ187</f>
        <v>sd</v>
      </c>
      <c r="D182" s="210"/>
      <c r="E182" s="210"/>
      <c r="F182" s="210"/>
      <c r="J182" s="100">
        <v>8</v>
      </c>
      <c r="K182" s="246">
        <f t="shared" si="604"/>
        <v>0</v>
      </c>
      <c r="L182" s="247">
        <f t="shared" si="605"/>
        <v>4.2000000000000002E-4</v>
      </c>
      <c r="M182" s="269" t="str">
        <f t="shared" si="606"/>
        <v>ns</v>
      </c>
      <c r="N182" s="269" t="str">
        <f t="shared" si="606"/>
        <v>ns</v>
      </c>
      <c r="O182" s="269" t="str">
        <f t="shared" si="606"/>
        <v>ns</v>
      </c>
      <c r="P182" s="269" t="str">
        <f t="shared" si="606"/>
        <v>ns</v>
      </c>
      <c r="Q182" s="269" t="str">
        <f t="shared" si="606"/>
        <v>ns</v>
      </c>
      <c r="R182" s="269" t="str">
        <f t="shared" si="606"/>
        <v>ns</v>
      </c>
      <c r="S182" s="269" t="str">
        <f t="shared" si="606"/>
        <v>ns</v>
      </c>
      <c r="T182" s="269" t="str">
        <f t="shared" si="606"/>
        <v>ns</v>
      </c>
      <c r="U182" s="269" t="str">
        <f t="shared" si="606"/>
        <v/>
      </c>
      <c r="V182" s="269" t="str">
        <f t="shared" si="606"/>
        <v/>
      </c>
      <c r="W182" s="269" t="str">
        <f t="shared" si="607"/>
        <v/>
      </c>
      <c r="X182" s="269" t="str">
        <f t="shared" si="607"/>
        <v/>
      </c>
      <c r="Y182" s="269" t="str">
        <f t="shared" si="607"/>
        <v/>
      </c>
      <c r="Z182" s="269" t="str">
        <f t="shared" si="607"/>
        <v/>
      </c>
      <c r="AA182" s="269" t="str">
        <f t="shared" si="607"/>
        <v/>
      </c>
      <c r="AB182" s="269" t="str">
        <f t="shared" si="607"/>
        <v/>
      </c>
      <c r="AC182" s="269" t="str">
        <f t="shared" si="607"/>
        <v/>
      </c>
      <c r="AD182" s="269" t="str">
        <f t="shared" si="607"/>
        <v/>
      </c>
      <c r="AE182" s="269" t="str">
        <f t="shared" si="607"/>
        <v/>
      </c>
      <c r="AF182" s="269" t="str">
        <f t="shared" si="607"/>
        <v/>
      </c>
      <c r="AG182" s="269" t="str">
        <f t="shared" si="608"/>
        <v/>
      </c>
      <c r="AH182" s="269" t="str">
        <f t="shared" si="608"/>
        <v/>
      </c>
      <c r="AI182" s="269" t="str">
        <f t="shared" si="608"/>
        <v/>
      </c>
      <c r="AJ182" s="269" t="str">
        <f t="shared" si="608"/>
        <v/>
      </c>
      <c r="AK182" s="269" t="str">
        <f t="shared" si="608"/>
        <v/>
      </c>
      <c r="AL182" s="269" t="str">
        <f t="shared" si="608"/>
        <v/>
      </c>
      <c r="AM182" s="269" t="str">
        <f t="shared" si="608"/>
        <v/>
      </c>
      <c r="AN182" s="269" t="str">
        <f t="shared" si="608"/>
        <v/>
      </c>
      <c r="AO182" s="269" t="str">
        <f t="shared" si="608"/>
        <v/>
      </c>
      <c r="AP182" s="269" t="str">
        <f t="shared" si="608"/>
        <v/>
      </c>
      <c r="AQ182" s="269" t="str">
        <f t="shared" si="609"/>
        <v/>
      </c>
      <c r="AR182" s="269" t="str">
        <f t="shared" si="609"/>
        <v/>
      </c>
      <c r="AS182" s="269" t="str">
        <f t="shared" si="609"/>
        <v/>
      </c>
      <c r="AT182" s="269" t="str">
        <f t="shared" si="609"/>
        <v/>
      </c>
      <c r="AU182" s="269" t="str">
        <f t="shared" si="609"/>
        <v/>
      </c>
      <c r="AV182" s="269" t="str">
        <f t="shared" si="609"/>
        <v/>
      </c>
      <c r="AW182" s="269" t="str">
        <f t="shared" si="609"/>
        <v/>
      </c>
      <c r="AX182" s="269" t="str">
        <f t="shared" si="609"/>
        <v/>
      </c>
      <c r="AY182" s="269" t="str">
        <f t="shared" si="609"/>
        <v/>
      </c>
      <c r="AZ182" s="269" t="str">
        <f t="shared" si="609"/>
        <v/>
      </c>
      <c r="BA182" s="269" t="str">
        <f t="shared" si="610"/>
        <v/>
      </c>
      <c r="BB182" s="269" t="str">
        <f t="shared" si="610"/>
        <v/>
      </c>
      <c r="BC182" s="269" t="str">
        <f t="shared" si="610"/>
        <v/>
      </c>
      <c r="BD182" s="269" t="str">
        <f t="shared" si="610"/>
        <v/>
      </c>
      <c r="BE182" s="269" t="str">
        <f t="shared" si="610"/>
        <v/>
      </c>
      <c r="BF182" s="269" t="str">
        <f t="shared" si="610"/>
        <v/>
      </c>
      <c r="BG182" s="269" t="str">
        <f t="shared" si="610"/>
        <v/>
      </c>
      <c r="BH182" s="269" t="str">
        <f t="shared" si="610"/>
        <v/>
      </c>
      <c r="BI182" s="269" t="str">
        <f t="shared" si="610"/>
        <v/>
      </c>
      <c r="BJ182" s="269" t="str">
        <f t="shared" si="610"/>
        <v/>
      </c>
      <c r="BM182" s="144" t="s">
        <v>37</v>
      </c>
      <c r="BN182" s="206" t="str">
        <f>EV183</f>
        <v>sd</v>
      </c>
      <c r="BO182" s="207" t="str">
        <f>'ANVA-MDS'!EV187</f>
        <v>sd</v>
      </c>
      <c r="BP182" s="210"/>
      <c r="BQ182" s="210"/>
      <c r="BR182" s="210"/>
      <c r="BS182" s="67"/>
      <c r="BT182" s="67"/>
      <c r="BU182" s="106"/>
      <c r="BV182" s="100">
        <v>8</v>
      </c>
      <c r="BW182" s="246">
        <f t="shared" si="611"/>
        <v>0</v>
      </c>
      <c r="BX182" s="247">
        <f t="shared" si="612"/>
        <v>4.2000000000000002E-4</v>
      </c>
      <c r="BY182" s="245" t="str">
        <f t="shared" si="613"/>
        <v>ns</v>
      </c>
      <c r="BZ182" s="245" t="str">
        <f t="shared" si="613"/>
        <v>ns</v>
      </c>
      <c r="CA182" s="245" t="str">
        <f t="shared" si="613"/>
        <v>ns</v>
      </c>
      <c r="CB182" s="245" t="str">
        <f t="shared" si="613"/>
        <v>ns</v>
      </c>
      <c r="CC182" s="245" t="str">
        <f t="shared" si="613"/>
        <v>ns</v>
      </c>
      <c r="CD182" s="245" t="str">
        <f t="shared" si="613"/>
        <v>ns</v>
      </c>
      <c r="CE182" s="245" t="str">
        <f t="shared" si="613"/>
        <v>ns</v>
      </c>
      <c r="CF182" s="245" t="str">
        <f t="shared" si="613"/>
        <v>ns</v>
      </c>
      <c r="CG182" s="245" t="str">
        <f t="shared" si="613"/>
        <v/>
      </c>
      <c r="CH182" s="245" t="str">
        <f t="shared" si="613"/>
        <v/>
      </c>
      <c r="CI182" s="245" t="str">
        <f t="shared" si="614"/>
        <v/>
      </c>
      <c r="CJ182" s="245" t="str">
        <f t="shared" si="614"/>
        <v/>
      </c>
      <c r="CK182" s="245" t="str">
        <f t="shared" si="614"/>
        <v/>
      </c>
      <c r="CL182" s="245" t="str">
        <f t="shared" si="614"/>
        <v/>
      </c>
      <c r="CM182" s="245" t="str">
        <f t="shared" si="614"/>
        <v/>
      </c>
      <c r="CN182" s="245" t="str">
        <f t="shared" si="614"/>
        <v/>
      </c>
      <c r="CO182" s="245" t="str">
        <f t="shared" si="614"/>
        <v/>
      </c>
      <c r="CP182" s="245" t="str">
        <f t="shared" si="614"/>
        <v/>
      </c>
      <c r="CQ182" s="245" t="str">
        <f t="shared" si="614"/>
        <v/>
      </c>
      <c r="CR182" s="245" t="str">
        <f t="shared" si="614"/>
        <v/>
      </c>
      <c r="CS182" s="245" t="str">
        <f t="shared" si="615"/>
        <v/>
      </c>
      <c r="CT182" s="245" t="str">
        <f t="shared" si="615"/>
        <v/>
      </c>
      <c r="CU182" s="245" t="str">
        <f t="shared" si="615"/>
        <v/>
      </c>
      <c r="CV182" s="245" t="str">
        <f t="shared" si="615"/>
        <v/>
      </c>
      <c r="CW182" s="245" t="str">
        <f t="shared" si="615"/>
        <v/>
      </c>
      <c r="CX182" s="245" t="str">
        <f t="shared" si="615"/>
        <v/>
      </c>
      <c r="CY182" s="245" t="str">
        <f t="shared" si="615"/>
        <v/>
      </c>
      <c r="CZ182" s="245" t="str">
        <f t="shared" si="615"/>
        <v/>
      </c>
      <c r="DA182" s="245" t="str">
        <f t="shared" si="615"/>
        <v/>
      </c>
      <c r="DB182" s="245" t="str">
        <f t="shared" si="615"/>
        <v/>
      </c>
      <c r="DC182" s="245" t="str">
        <f t="shared" si="616"/>
        <v/>
      </c>
      <c r="DD182" s="245" t="str">
        <f t="shared" si="616"/>
        <v/>
      </c>
      <c r="DE182" s="245" t="str">
        <f t="shared" si="616"/>
        <v/>
      </c>
      <c r="DF182" s="245" t="str">
        <f t="shared" si="616"/>
        <v/>
      </c>
      <c r="DG182" s="245" t="str">
        <f t="shared" si="616"/>
        <v/>
      </c>
      <c r="DH182" s="245" t="str">
        <f t="shared" si="616"/>
        <v/>
      </c>
      <c r="DI182" s="245" t="str">
        <f t="shared" si="616"/>
        <v/>
      </c>
      <c r="DJ182" s="245" t="str">
        <f t="shared" si="616"/>
        <v/>
      </c>
      <c r="DK182" s="245" t="str">
        <f t="shared" si="616"/>
        <v/>
      </c>
      <c r="DL182" s="245" t="str">
        <f t="shared" si="616"/>
        <v/>
      </c>
      <c r="DM182" s="245" t="str">
        <f t="shared" si="617"/>
        <v/>
      </c>
      <c r="DN182" s="245" t="str">
        <f t="shared" si="617"/>
        <v/>
      </c>
      <c r="DO182" s="245" t="str">
        <f t="shared" si="617"/>
        <v/>
      </c>
      <c r="DP182" s="245" t="str">
        <f t="shared" si="617"/>
        <v/>
      </c>
      <c r="DQ182" s="245" t="str">
        <f t="shared" si="617"/>
        <v/>
      </c>
      <c r="DR182" s="245" t="str">
        <f t="shared" si="617"/>
        <v/>
      </c>
      <c r="DS182" s="245" t="str">
        <f t="shared" si="617"/>
        <v/>
      </c>
      <c r="DT182" s="245" t="str">
        <f t="shared" si="617"/>
        <v/>
      </c>
      <c r="DU182" s="245" t="str">
        <f t="shared" si="617"/>
        <v/>
      </c>
      <c r="DV182" s="245" t="str">
        <f t="shared" si="617"/>
        <v/>
      </c>
      <c r="DW182" s="204"/>
      <c r="DX182" s="204"/>
      <c r="DZ182" s="228">
        <f t="shared" si="618"/>
        <v>9</v>
      </c>
      <c r="EA182" s="231">
        <f t="shared" si="596"/>
        <v>0</v>
      </c>
      <c r="EB182" s="232">
        <f t="shared" si="597"/>
        <v>0</v>
      </c>
      <c r="EC182" s="232">
        <f t="shared" si="597"/>
        <v>0</v>
      </c>
      <c r="ED182" s="232">
        <f t="shared" si="597"/>
        <v>0</v>
      </c>
      <c r="EE182" s="232">
        <f t="shared" si="597"/>
        <v>0</v>
      </c>
      <c r="EF182" s="232">
        <f t="shared" si="598"/>
        <v>0</v>
      </c>
      <c r="EG182" s="232">
        <f t="shared" si="599"/>
        <v>0</v>
      </c>
      <c r="EH182" s="228"/>
      <c r="EI182" s="228" t="s">
        <v>88</v>
      </c>
      <c r="EJ182" s="227" t="str">
        <f>IF(EF224=0,"sd",EJ180*EJ181)</f>
        <v>sd</v>
      </c>
      <c r="EK182" s="230"/>
      <c r="EL182" s="228">
        <f t="shared" si="619"/>
        <v>9</v>
      </c>
      <c r="EM182" s="231">
        <f t="shared" si="600"/>
        <v>0</v>
      </c>
      <c r="EN182" s="232">
        <f>IFERROR(INDEX(RTO4CF,$EL182,'ANVA-MDS'!EB$7),0)</f>
        <v>0</v>
      </c>
      <c r="EO182" s="232">
        <f>IFERROR(INDEX(RTO4CF,$EL182,'ANVA-MDS'!EC$7),0)</f>
        <v>0</v>
      </c>
      <c r="EP182" s="232">
        <f>IFERROR(INDEX(RTO4CF,$EL182,'ANVA-MDS'!ED$7),0)</f>
        <v>0</v>
      </c>
      <c r="EQ182" s="232">
        <f>IFERROR(INDEX(RTO4CF,$EL182,'ANVA-MDS'!EE$7),0)</f>
        <v>0</v>
      </c>
      <c r="ER182" s="232">
        <f t="shared" si="601"/>
        <v>0</v>
      </c>
      <c r="ES182" s="232">
        <f t="shared" si="602"/>
        <v>0</v>
      </c>
      <c r="ET182" s="228"/>
      <c r="EU182" s="228" t="s">
        <v>88</v>
      </c>
      <c r="EV182" s="227" t="str">
        <f>IF(ER224=0,"sd",EV180*EV181)</f>
        <v>sd</v>
      </c>
      <c r="EW182" s="242"/>
      <c r="EX182" s="232">
        <f t="shared" si="603"/>
        <v>0</v>
      </c>
      <c r="EY182" s="228" t="s">
        <v>88</v>
      </c>
      <c r="EZ182" s="267" t="str">
        <f>IF(EZ193=0,"sd",EZ181*EZ180)</f>
        <v>sd</v>
      </c>
    </row>
    <row r="183" spans="1:156" ht="12.75" customHeight="1" x14ac:dyDescent="0.25">
      <c r="A183" s="145" t="s">
        <v>300</v>
      </c>
      <c r="J183" s="100">
        <v>9</v>
      </c>
      <c r="K183" s="246">
        <f t="shared" si="604"/>
        <v>0</v>
      </c>
      <c r="L183" s="247">
        <f t="shared" si="605"/>
        <v>4.1000000000000005E-4</v>
      </c>
      <c r="M183" s="269" t="str">
        <f t="shared" si="606"/>
        <v>ns</v>
      </c>
      <c r="N183" s="269" t="str">
        <f t="shared" si="606"/>
        <v>ns</v>
      </c>
      <c r="O183" s="269" t="str">
        <f t="shared" si="606"/>
        <v>ns</v>
      </c>
      <c r="P183" s="269" t="str">
        <f t="shared" si="606"/>
        <v>ns</v>
      </c>
      <c r="Q183" s="269" t="str">
        <f t="shared" si="606"/>
        <v>ns</v>
      </c>
      <c r="R183" s="269" t="str">
        <f t="shared" si="606"/>
        <v>ns</v>
      </c>
      <c r="S183" s="269" t="str">
        <f t="shared" si="606"/>
        <v>ns</v>
      </c>
      <c r="T183" s="269" t="str">
        <f t="shared" si="606"/>
        <v>ns</v>
      </c>
      <c r="U183" s="269" t="str">
        <f t="shared" si="606"/>
        <v>ns</v>
      </c>
      <c r="V183" s="269" t="str">
        <f t="shared" si="606"/>
        <v/>
      </c>
      <c r="W183" s="269" t="str">
        <f t="shared" si="607"/>
        <v/>
      </c>
      <c r="X183" s="269" t="str">
        <f t="shared" si="607"/>
        <v/>
      </c>
      <c r="Y183" s="269" t="str">
        <f t="shared" si="607"/>
        <v/>
      </c>
      <c r="Z183" s="269" t="str">
        <f t="shared" si="607"/>
        <v/>
      </c>
      <c r="AA183" s="269" t="str">
        <f t="shared" si="607"/>
        <v/>
      </c>
      <c r="AB183" s="269" t="str">
        <f t="shared" si="607"/>
        <v/>
      </c>
      <c r="AC183" s="269" t="str">
        <f t="shared" si="607"/>
        <v/>
      </c>
      <c r="AD183" s="269" t="str">
        <f t="shared" si="607"/>
        <v/>
      </c>
      <c r="AE183" s="269" t="str">
        <f t="shared" si="607"/>
        <v/>
      </c>
      <c r="AF183" s="269" t="str">
        <f t="shared" si="607"/>
        <v/>
      </c>
      <c r="AG183" s="269" t="str">
        <f t="shared" si="608"/>
        <v/>
      </c>
      <c r="AH183" s="269" t="str">
        <f t="shared" si="608"/>
        <v/>
      </c>
      <c r="AI183" s="269" t="str">
        <f t="shared" si="608"/>
        <v/>
      </c>
      <c r="AJ183" s="269" t="str">
        <f t="shared" si="608"/>
        <v/>
      </c>
      <c r="AK183" s="269" t="str">
        <f t="shared" si="608"/>
        <v/>
      </c>
      <c r="AL183" s="269" t="str">
        <f t="shared" si="608"/>
        <v/>
      </c>
      <c r="AM183" s="269" t="str">
        <f t="shared" si="608"/>
        <v/>
      </c>
      <c r="AN183" s="269" t="str">
        <f t="shared" si="608"/>
        <v/>
      </c>
      <c r="AO183" s="269" t="str">
        <f t="shared" si="608"/>
        <v/>
      </c>
      <c r="AP183" s="269" t="str">
        <f t="shared" si="608"/>
        <v/>
      </c>
      <c r="AQ183" s="269" t="str">
        <f t="shared" si="609"/>
        <v/>
      </c>
      <c r="AR183" s="269" t="str">
        <f t="shared" si="609"/>
        <v/>
      </c>
      <c r="AS183" s="269" t="str">
        <f t="shared" si="609"/>
        <v/>
      </c>
      <c r="AT183" s="269" t="str">
        <f t="shared" si="609"/>
        <v/>
      </c>
      <c r="AU183" s="269" t="str">
        <f t="shared" si="609"/>
        <v/>
      </c>
      <c r="AV183" s="269" t="str">
        <f t="shared" si="609"/>
        <v/>
      </c>
      <c r="AW183" s="269" t="str">
        <f t="shared" si="609"/>
        <v/>
      </c>
      <c r="AX183" s="269" t="str">
        <f t="shared" si="609"/>
        <v/>
      </c>
      <c r="AY183" s="269" t="str">
        <f t="shared" si="609"/>
        <v/>
      </c>
      <c r="AZ183" s="269" t="str">
        <f t="shared" si="609"/>
        <v/>
      </c>
      <c r="BA183" s="269" t="str">
        <f t="shared" si="610"/>
        <v/>
      </c>
      <c r="BB183" s="269" t="str">
        <f t="shared" si="610"/>
        <v/>
      </c>
      <c r="BC183" s="269" t="str">
        <f t="shared" si="610"/>
        <v/>
      </c>
      <c r="BD183" s="269" t="str">
        <f t="shared" si="610"/>
        <v/>
      </c>
      <c r="BE183" s="269" t="str">
        <f t="shared" si="610"/>
        <v/>
      </c>
      <c r="BF183" s="269" t="str">
        <f t="shared" si="610"/>
        <v/>
      </c>
      <c r="BG183" s="269" t="str">
        <f t="shared" si="610"/>
        <v/>
      </c>
      <c r="BH183" s="269" t="str">
        <f t="shared" si="610"/>
        <v/>
      </c>
      <c r="BI183" s="269" t="str">
        <f t="shared" si="610"/>
        <v/>
      </c>
      <c r="BJ183" s="269" t="str">
        <f t="shared" si="610"/>
        <v/>
      </c>
      <c r="BM183" s="145" t="s">
        <v>300</v>
      </c>
      <c r="BS183" s="67"/>
      <c r="BT183" s="67"/>
      <c r="BU183" s="106"/>
      <c r="BV183" s="100">
        <v>9</v>
      </c>
      <c r="BW183" s="246">
        <f t="shared" si="611"/>
        <v>0</v>
      </c>
      <c r="BX183" s="247">
        <f t="shared" si="612"/>
        <v>4.1000000000000005E-4</v>
      </c>
      <c r="BY183" s="245" t="str">
        <f t="shared" si="613"/>
        <v>ns</v>
      </c>
      <c r="BZ183" s="245" t="str">
        <f t="shared" si="613"/>
        <v>ns</v>
      </c>
      <c r="CA183" s="245" t="str">
        <f t="shared" si="613"/>
        <v>ns</v>
      </c>
      <c r="CB183" s="245" t="str">
        <f t="shared" si="613"/>
        <v>ns</v>
      </c>
      <c r="CC183" s="245" t="str">
        <f t="shared" si="613"/>
        <v>ns</v>
      </c>
      <c r="CD183" s="245" t="str">
        <f t="shared" si="613"/>
        <v>ns</v>
      </c>
      <c r="CE183" s="245" t="str">
        <f t="shared" si="613"/>
        <v>ns</v>
      </c>
      <c r="CF183" s="245" t="str">
        <f t="shared" si="613"/>
        <v>ns</v>
      </c>
      <c r="CG183" s="245" t="str">
        <f t="shared" si="613"/>
        <v>ns</v>
      </c>
      <c r="CH183" s="245" t="str">
        <f t="shared" si="613"/>
        <v/>
      </c>
      <c r="CI183" s="245" t="str">
        <f t="shared" si="614"/>
        <v/>
      </c>
      <c r="CJ183" s="245" t="str">
        <f t="shared" si="614"/>
        <v/>
      </c>
      <c r="CK183" s="245" t="str">
        <f t="shared" si="614"/>
        <v/>
      </c>
      <c r="CL183" s="245" t="str">
        <f t="shared" si="614"/>
        <v/>
      </c>
      <c r="CM183" s="245" t="str">
        <f t="shared" si="614"/>
        <v/>
      </c>
      <c r="CN183" s="245" t="str">
        <f t="shared" si="614"/>
        <v/>
      </c>
      <c r="CO183" s="245" t="str">
        <f t="shared" si="614"/>
        <v/>
      </c>
      <c r="CP183" s="245" t="str">
        <f t="shared" si="614"/>
        <v/>
      </c>
      <c r="CQ183" s="245" t="str">
        <f t="shared" si="614"/>
        <v/>
      </c>
      <c r="CR183" s="245" t="str">
        <f t="shared" si="614"/>
        <v/>
      </c>
      <c r="CS183" s="245" t="str">
        <f t="shared" si="615"/>
        <v/>
      </c>
      <c r="CT183" s="245" t="str">
        <f t="shared" si="615"/>
        <v/>
      </c>
      <c r="CU183" s="245" t="str">
        <f t="shared" si="615"/>
        <v/>
      </c>
      <c r="CV183" s="245" t="str">
        <f t="shared" si="615"/>
        <v/>
      </c>
      <c r="CW183" s="245" t="str">
        <f t="shared" si="615"/>
        <v/>
      </c>
      <c r="CX183" s="245" t="str">
        <f t="shared" si="615"/>
        <v/>
      </c>
      <c r="CY183" s="245" t="str">
        <f t="shared" si="615"/>
        <v/>
      </c>
      <c r="CZ183" s="245" t="str">
        <f t="shared" si="615"/>
        <v/>
      </c>
      <c r="DA183" s="245" t="str">
        <f t="shared" si="615"/>
        <v/>
      </c>
      <c r="DB183" s="245" t="str">
        <f t="shared" si="615"/>
        <v/>
      </c>
      <c r="DC183" s="245" t="str">
        <f t="shared" si="616"/>
        <v/>
      </c>
      <c r="DD183" s="245" t="str">
        <f t="shared" si="616"/>
        <v/>
      </c>
      <c r="DE183" s="245" t="str">
        <f t="shared" si="616"/>
        <v/>
      </c>
      <c r="DF183" s="245" t="str">
        <f t="shared" si="616"/>
        <v/>
      </c>
      <c r="DG183" s="245" t="str">
        <f t="shared" si="616"/>
        <v/>
      </c>
      <c r="DH183" s="245" t="str">
        <f t="shared" si="616"/>
        <v/>
      </c>
      <c r="DI183" s="245" t="str">
        <f t="shared" si="616"/>
        <v/>
      </c>
      <c r="DJ183" s="245" t="str">
        <f t="shared" si="616"/>
        <v/>
      </c>
      <c r="DK183" s="245" t="str">
        <f t="shared" si="616"/>
        <v/>
      </c>
      <c r="DL183" s="245" t="str">
        <f t="shared" si="616"/>
        <v/>
      </c>
      <c r="DM183" s="245" t="str">
        <f t="shared" si="617"/>
        <v/>
      </c>
      <c r="DN183" s="245" t="str">
        <f t="shared" si="617"/>
        <v/>
      </c>
      <c r="DO183" s="245" t="str">
        <f t="shared" si="617"/>
        <v/>
      </c>
      <c r="DP183" s="245" t="str">
        <f t="shared" si="617"/>
        <v/>
      </c>
      <c r="DQ183" s="245" t="str">
        <f t="shared" si="617"/>
        <v/>
      </c>
      <c r="DR183" s="245" t="str">
        <f t="shared" si="617"/>
        <v/>
      </c>
      <c r="DS183" s="245" t="str">
        <f t="shared" si="617"/>
        <v/>
      </c>
      <c r="DT183" s="245" t="str">
        <f t="shared" si="617"/>
        <v/>
      </c>
      <c r="DU183" s="245" t="str">
        <f t="shared" si="617"/>
        <v/>
      </c>
      <c r="DV183" s="245" t="str">
        <f t="shared" si="617"/>
        <v/>
      </c>
      <c r="DW183" s="204"/>
      <c r="DX183" s="204"/>
      <c r="DZ183" s="228">
        <f t="shared" si="618"/>
        <v>10</v>
      </c>
      <c r="EA183" s="231">
        <f t="shared" si="596"/>
        <v>0</v>
      </c>
      <c r="EB183" s="232">
        <f t="shared" si="597"/>
        <v>0</v>
      </c>
      <c r="EC183" s="232">
        <f t="shared" si="597"/>
        <v>0</v>
      </c>
      <c r="ED183" s="232">
        <f t="shared" si="597"/>
        <v>0</v>
      </c>
      <c r="EE183" s="232">
        <f t="shared" si="597"/>
        <v>0</v>
      </c>
      <c r="EF183" s="232">
        <f t="shared" si="598"/>
        <v>0</v>
      </c>
      <c r="EG183" s="232">
        <f t="shared" si="599"/>
        <v>0</v>
      </c>
      <c r="EH183" s="228"/>
      <c r="EI183" s="228" t="s">
        <v>210</v>
      </c>
      <c r="EJ183" s="227" t="str">
        <f>IF(EF224=0,"sd",SUM(EJ180:EJ182))</f>
        <v>sd</v>
      </c>
      <c r="EK183" s="230"/>
      <c r="EL183" s="228">
        <f t="shared" si="619"/>
        <v>10</v>
      </c>
      <c r="EM183" s="231">
        <f t="shared" si="600"/>
        <v>0</v>
      </c>
      <c r="EN183" s="232">
        <f>IFERROR(INDEX(RTO4CF,$EL183,'ANVA-MDS'!EB$7),0)</f>
        <v>0</v>
      </c>
      <c r="EO183" s="232">
        <f>IFERROR(INDEX(RTO4CF,$EL183,'ANVA-MDS'!EC$7),0)</f>
        <v>0</v>
      </c>
      <c r="EP183" s="232">
        <f>IFERROR(INDEX(RTO4CF,$EL183,'ANVA-MDS'!ED$7),0)</f>
        <v>0</v>
      </c>
      <c r="EQ183" s="232">
        <f>IFERROR(INDEX(RTO4CF,$EL183,'ANVA-MDS'!EE$7),0)</f>
        <v>0</v>
      </c>
      <c r="ER183" s="232">
        <f t="shared" si="601"/>
        <v>0</v>
      </c>
      <c r="ES183" s="232">
        <f t="shared" si="602"/>
        <v>0</v>
      </c>
      <c r="ET183" s="228"/>
      <c r="EU183" s="228" t="s">
        <v>210</v>
      </c>
      <c r="EV183" s="227" t="str">
        <f>IF(ER224=0,"sd",SUM(EV180:EV182))</f>
        <v>sd</v>
      </c>
      <c r="EW183" s="240"/>
      <c r="EX183" s="232">
        <f t="shared" si="603"/>
        <v>0</v>
      </c>
      <c r="EY183" s="228" t="s">
        <v>91</v>
      </c>
      <c r="EZ183" s="267" t="str">
        <f t="array" ref="EZ183">IF(EZ193=0,"sd",SUM(IF(EX174:EX223&gt;1,(EX174:EX223)^2))/(EZ175*EZ187)-EZ179)</f>
        <v>sd</v>
      </c>
    </row>
    <row r="184" spans="1:156" ht="12.75" customHeight="1" x14ac:dyDescent="0.25">
      <c r="A184" s="117"/>
      <c r="J184" s="100">
        <v>10</v>
      </c>
      <c r="K184" s="246">
        <f t="shared" si="604"/>
        <v>0</v>
      </c>
      <c r="L184" s="247">
        <f t="shared" si="605"/>
        <v>4.0000000000000002E-4</v>
      </c>
      <c r="M184" s="269" t="str">
        <f t="shared" si="606"/>
        <v>ns</v>
      </c>
      <c r="N184" s="269" t="str">
        <f t="shared" si="606"/>
        <v>ns</v>
      </c>
      <c r="O184" s="269" t="str">
        <f t="shared" si="606"/>
        <v>ns</v>
      </c>
      <c r="P184" s="269" t="str">
        <f t="shared" si="606"/>
        <v>ns</v>
      </c>
      <c r="Q184" s="269" t="str">
        <f t="shared" si="606"/>
        <v>ns</v>
      </c>
      <c r="R184" s="269" t="str">
        <f t="shared" si="606"/>
        <v>ns</v>
      </c>
      <c r="S184" s="269" t="str">
        <f t="shared" si="606"/>
        <v>ns</v>
      </c>
      <c r="T184" s="269" t="str">
        <f t="shared" si="606"/>
        <v>ns</v>
      </c>
      <c r="U184" s="269" t="str">
        <f t="shared" si="606"/>
        <v>ns</v>
      </c>
      <c r="V184" s="269" t="str">
        <f t="shared" si="606"/>
        <v>ns</v>
      </c>
      <c r="W184" s="269" t="str">
        <f t="shared" si="607"/>
        <v/>
      </c>
      <c r="X184" s="269" t="str">
        <f t="shared" si="607"/>
        <v/>
      </c>
      <c r="Y184" s="269" t="str">
        <f t="shared" si="607"/>
        <v/>
      </c>
      <c r="Z184" s="269" t="str">
        <f t="shared" si="607"/>
        <v/>
      </c>
      <c r="AA184" s="269" t="str">
        <f t="shared" si="607"/>
        <v/>
      </c>
      <c r="AB184" s="269" t="str">
        <f t="shared" si="607"/>
        <v/>
      </c>
      <c r="AC184" s="269" t="str">
        <f t="shared" si="607"/>
        <v/>
      </c>
      <c r="AD184" s="269" t="str">
        <f t="shared" si="607"/>
        <v/>
      </c>
      <c r="AE184" s="269" t="str">
        <f t="shared" si="607"/>
        <v/>
      </c>
      <c r="AF184" s="269" t="str">
        <f t="shared" si="607"/>
        <v/>
      </c>
      <c r="AG184" s="269" t="str">
        <f t="shared" si="608"/>
        <v/>
      </c>
      <c r="AH184" s="269" t="str">
        <f t="shared" si="608"/>
        <v/>
      </c>
      <c r="AI184" s="269" t="str">
        <f t="shared" si="608"/>
        <v/>
      </c>
      <c r="AJ184" s="269" t="str">
        <f t="shared" si="608"/>
        <v/>
      </c>
      <c r="AK184" s="269" t="str">
        <f t="shared" si="608"/>
        <v/>
      </c>
      <c r="AL184" s="269" t="str">
        <f t="shared" si="608"/>
        <v/>
      </c>
      <c r="AM184" s="269" t="str">
        <f t="shared" si="608"/>
        <v/>
      </c>
      <c r="AN184" s="269" t="str">
        <f t="shared" si="608"/>
        <v/>
      </c>
      <c r="AO184" s="269" t="str">
        <f t="shared" si="608"/>
        <v/>
      </c>
      <c r="AP184" s="269" t="str">
        <f t="shared" si="608"/>
        <v/>
      </c>
      <c r="AQ184" s="269" t="str">
        <f t="shared" si="609"/>
        <v/>
      </c>
      <c r="AR184" s="269" t="str">
        <f t="shared" si="609"/>
        <v/>
      </c>
      <c r="AS184" s="269" t="str">
        <f t="shared" si="609"/>
        <v/>
      </c>
      <c r="AT184" s="269" t="str">
        <f t="shared" si="609"/>
        <v/>
      </c>
      <c r="AU184" s="269" t="str">
        <f t="shared" si="609"/>
        <v/>
      </c>
      <c r="AV184" s="269" t="str">
        <f t="shared" si="609"/>
        <v/>
      </c>
      <c r="AW184" s="269" t="str">
        <f t="shared" si="609"/>
        <v/>
      </c>
      <c r="AX184" s="269" t="str">
        <f t="shared" si="609"/>
        <v/>
      </c>
      <c r="AY184" s="269" t="str">
        <f t="shared" si="609"/>
        <v/>
      </c>
      <c r="AZ184" s="269" t="str">
        <f t="shared" si="609"/>
        <v/>
      </c>
      <c r="BA184" s="269" t="str">
        <f t="shared" si="610"/>
        <v/>
      </c>
      <c r="BB184" s="269" t="str">
        <f t="shared" si="610"/>
        <v/>
      </c>
      <c r="BC184" s="269" t="str">
        <f t="shared" si="610"/>
        <v/>
      </c>
      <c r="BD184" s="269" t="str">
        <f t="shared" si="610"/>
        <v/>
      </c>
      <c r="BE184" s="269" t="str">
        <f t="shared" si="610"/>
        <v/>
      </c>
      <c r="BF184" s="269" t="str">
        <f t="shared" si="610"/>
        <v/>
      </c>
      <c r="BG184" s="269" t="str">
        <f t="shared" si="610"/>
        <v/>
      </c>
      <c r="BH184" s="269" t="str">
        <f t="shared" si="610"/>
        <v/>
      </c>
      <c r="BI184" s="269" t="str">
        <f t="shared" si="610"/>
        <v/>
      </c>
      <c r="BJ184" s="269" t="str">
        <f t="shared" si="610"/>
        <v/>
      </c>
      <c r="BM184" s="117"/>
      <c r="BS184" s="67"/>
      <c r="BT184" s="67"/>
      <c r="BU184" s="106"/>
      <c r="BV184" s="100">
        <v>10</v>
      </c>
      <c r="BW184" s="246">
        <f t="shared" si="611"/>
        <v>0</v>
      </c>
      <c r="BX184" s="247">
        <f t="shared" si="612"/>
        <v>4.0000000000000002E-4</v>
      </c>
      <c r="BY184" s="245" t="str">
        <f t="shared" si="613"/>
        <v>ns</v>
      </c>
      <c r="BZ184" s="245" t="str">
        <f t="shared" si="613"/>
        <v>ns</v>
      </c>
      <c r="CA184" s="245" t="str">
        <f t="shared" si="613"/>
        <v>ns</v>
      </c>
      <c r="CB184" s="245" t="str">
        <f t="shared" si="613"/>
        <v>ns</v>
      </c>
      <c r="CC184" s="245" t="str">
        <f t="shared" si="613"/>
        <v>ns</v>
      </c>
      <c r="CD184" s="245" t="str">
        <f t="shared" si="613"/>
        <v>ns</v>
      </c>
      <c r="CE184" s="245" t="str">
        <f t="shared" si="613"/>
        <v>ns</v>
      </c>
      <c r="CF184" s="245" t="str">
        <f t="shared" si="613"/>
        <v>ns</v>
      </c>
      <c r="CG184" s="245" t="str">
        <f t="shared" si="613"/>
        <v>ns</v>
      </c>
      <c r="CH184" s="245" t="str">
        <f t="shared" si="613"/>
        <v>ns</v>
      </c>
      <c r="CI184" s="245" t="str">
        <f t="shared" si="614"/>
        <v/>
      </c>
      <c r="CJ184" s="245" t="str">
        <f t="shared" si="614"/>
        <v/>
      </c>
      <c r="CK184" s="245" t="str">
        <f t="shared" si="614"/>
        <v/>
      </c>
      <c r="CL184" s="245" t="str">
        <f t="shared" si="614"/>
        <v/>
      </c>
      <c r="CM184" s="245" t="str">
        <f t="shared" si="614"/>
        <v/>
      </c>
      <c r="CN184" s="245" t="str">
        <f t="shared" si="614"/>
        <v/>
      </c>
      <c r="CO184" s="245" t="str">
        <f t="shared" si="614"/>
        <v/>
      </c>
      <c r="CP184" s="245" t="str">
        <f t="shared" si="614"/>
        <v/>
      </c>
      <c r="CQ184" s="245" t="str">
        <f t="shared" si="614"/>
        <v/>
      </c>
      <c r="CR184" s="245" t="str">
        <f t="shared" si="614"/>
        <v/>
      </c>
      <c r="CS184" s="245" t="str">
        <f t="shared" si="615"/>
        <v/>
      </c>
      <c r="CT184" s="245" t="str">
        <f t="shared" si="615"/>
        <v/>
      </c>
      <c r="CU184" s="245" t="str">
        <f t="shared" si="615"/>
        <v/>
      </c>
      <c r="CV184" s="245" t="str">
        <f t="shared" si="615"/>
        <v/>
      </c>
      <c r="CW184" s="245" t="str">
        <f t="shared" si="615"/>
        <v/>
      </c>
      <c r="CX184" s="245" t="str">
        <f t="shared" si="615"/>
        <v/>
      </c>
      <c r="CY184" s="245" t="str">
        <f t="shared" si="615"/>
        <v/>
      </c>
      <c r="CZ184" s="245" t="str">
        <f t="shared" si="615"/>
        <v/>
      </c>
      <c r="DA184" s="245" t="str">
        <f t="shared" si="615"/>
        <v/>
      </c>
      <c r="DB184" s="245" t="str">
        <f t="shared" si="615"/>
        <v/>
      </c>
      <c r="DC184" s="245" t="str">
        <f t="shared" si="616"/>
        <v/>
      </c>
      <c r="DD184" s="245" t="str">
        <f t="shared" si="616"/>
        <v/>
      </c>
      <c r="DE184" s="245" t="str">
        <f t="shared" si="616"/>
        <v/>
      </c>
      <c r="DF184" s="245" t="str">
        <f t="shared" si="616"/>
        <v/>
      </c>
      <c r="DG184" s="245" t="str">
        <f t="shared" si="616"/>
        <v/>
      </c>
      <c r="DH184" s="245" t="str">
        <f t="shared" si="616"/>
        <v/>
      </c>
      <c r="DI184" s="245" t="str">
        <f t="shared" si="616"/>
        <v/>
      </c>
      <c r="DJ184" s="245" t="str">
        <f t="shared" si="616"/>
        <v/>
      </c>
      <c r="DK184" s="245" t="str">
        <f t="shared" si="616"/>
        <v/>
      </c>
      <c r="DL184" s="245" t="str">
        <f t="shared" si="616"/>
        <v/>
      </c>
      <c r="DM184" s="245" t="str">
        <f t="shared" si="617"/>
        <v/>
      </c>
      <c r="DN184" s="245" t="str">
        <f t="shared" si="617"/>
        <v/>
      </c>
      <c r="DO184" s="245" t="str">
        <f t="shared" si="617"/>
        <v/>
      </c>
      <c r="DP184" s="245" t="str">
        <f t="shared" si="617"/>
        <v/>
      </c>
      <c r="DQ184" s="245" t="str">
        <f t="shared" si="617"/>
        <v/>
      </c>
      <c r="DR184" s="245" t="str">
        <f t="shared" si="617"/>
        <v/>
      </c>
      <c r="DS184" s="245" t="str">
        <f t="shared" si="617"/>
        <v/>
      </c>
      <c r="DT184" s="245" t="str">
        <f t="shared" si="617"/>
        <v/>
      </c>
      <c r="DU184" s="245" t="str">
        <f t="shared" si="617"/>
        <v/>
      </c>
      <c r="DV184" s="245" t="str">
        <f t="shared" si="617"/>
        <v/>
      </c>
      <c r="DW184" s="204"/>
      <c r="DX184" s="204"/>
      <c r="DZ184" s="228">
        <f t="shared" si="618"/>
        <v>11</v>
      </c>
      <c r="EA184" s="231">
        <f t="shared" si="596"/>
        <v>0</v>
      </c>
      <c r="EB184" s="232">
        <f t="shared" si="597"/>
        <v>0</v>
      </c>
      <c r="EC184" s="232">
        <f t="shared" si="597"/>
        <v>0</v>
      </c>
      <c r="ED184" s="232">
        <f t="shared" si="597"/>
        <v>0</v>
      </c>
      <c r="EE184" s="232">
        <f t="shared" si="597"/>
        <v>0</v>
      </c>
      <c r="EF184" s="232">
        <f t="shared" si="598"/>
        <v>0</v>
      </c>
      <c r="EG184" s="232">
        <f t="shared" si="599"/>
        <v>0</v>
      </c>
      <c r="EH184" s="228"/>
      <c r="EI184" s="228" t="s">
        <v>91</v>
      </c>
      <c r="EJ184" s="227" t="str">
        <f t="array" ref="EJ184">IF(EF224=0,"sd",SUM(IF(EG174:EG223&gt;1,(EG174:EG223)^2))/EJ175-EJ179)</f>
        <v>sd</v>
      </c>
      <c r="EK184" s="230"/>
      <c r="EL184" s="228">
        <f t="shared" si="619"/>
        <v>11</v>
      </c>
      <c r="EM184" s="231">
        <f t="shared" si="600"/>
        <v>0</v>
      </c>
      <c r="EN184" s="232">
        <f>IFERROR(INDEX(RTO4CF,$EL184,'ANVA-MDS'!EB$7),0)</f>
        <v>0</v>
      </c>
      <c r="EO184" s="232">
        <f>IFERROR(INDEX(RTO4CF,$EL184,'ANVA-MDS'!EC$7),0)</f>
        <v>0</v>
      </c>
      <c r="EP184" s="232">
        <f>IFERROR(INDEX(RTO4CF,$EL184,'ANVA-MDS'!ED$7),0)</f>
        <v>0</v>
      </c>
      <c r="EQ184" s="232">
        <f>IFERROR(INDEX(RTO4CF,$EL184,'ANVA-MDS'!EE$7),0)</f>
        <v>0</v>
      </c>
      <c r="ER184" s="232">
        <f t="shared" si="601"/>
        <v>0</v>
      </c>
      <c r="ES184" s="232">
        <f t="shared" si="602"/>
        <v>0</v>
      </c>
      <c r="ET184" s="228"/>
      <c r="EU184" s="228" t="s">
        <v>91</v>
      </c>
      <c r="EV184" s="227" t="str">
        <f t="array" ref="EV184">IF(ER224=0,"sd",SUM(IF(ES174:ES223&gt;1,(ES174:ES223)^2))/EV175-EV179)</f>
        <v>sd</v>
      </c>
      <c r="EW184" s="240"/>
      <c r="EX184" s="232">
        <f t="shared" si="603"/>
        <v>0</v>
      </c>
      <c r="EY184" s="233" t="s">
        <v>114</v>
      </c>
      <c r="EZ184" s="267" t="str">
        <f t="array" ref="EZ184">IF(EZ193=0,"sd",(SUM(IF(EB225:EE225&gt;1,(EB225:EE225)^2))+SUM(IF(EN225:EQ225&gt;1,(EN225:EQ225)^2)))/EZ174-EZ191-EZ179)</f>
        <v>sd</v>
      </c>
    </row>
    <row r="185" spans="1:156" ht="12.75" customHeight="1" x14ac:dyDescent="0.25">
      <c r="A185" s="145" t="s">
        <v>140</v>
      </c>
      <c r="J185" s="100">
        <v>11</v>
      </c>
      <c r="K185" s="246">
        <f t="shared" si="604"/>
        <v>0</v>
      </c>
      <c r="L185" s="247">
        <f t="shared" si="605"/>
        <v>3.9000000000000005E-4</v>
      </c>
      <c r="M185" s="269" t="str">
        <f t="shared" ref="M185:V194" si="622">IF(M$8&gt;$J185,"",IF($F$179&gt;$G$179,"ns",IF(ABS($L185-INDEX(RTO4SF_ORD,M$8,2))&gt;$B$194,"s","ns")))</f>
        <v>ns</v>
      </c>
      <c r="N185" s="269" t="str">
        <f t="shared" si="622"/>
        <v>ns</v>
      </c>
      <c r="O185" s="269" t="str">
        <f t="shared" si="622"/>
        <v>ns</v>
      </c>
      <c r="P185" s="269" t="str">
        <f t="shared" si="622"/>
        <v>ns</v>
      </c>
      <c r="Q185" s="269" t="str">
        <f t="shared" si="622"/>
        <v>ns</v>
      </c>
      <c r="R185" s="269" t="str">
        <f t="shared" si="622"/>
        <v>ns</v>
      </c>
      <c r="S185" s="269" t="str">
        <f t="shared" si="622"/>
        <v>ns</v>
      </c>
      <c r="T185" s="269" t="str">
        <f t="shared" si="622"/>
        <v>ns</v>
      </c>
      <c r="U185" s="269" t="str">
        <f t="shared" si="622"/>
        <v>ns</v>
      </c>
      <c r="V185" s="269" t="str">
        <f t="shared" si="622"/>
        <v>ns</v>
      </c>
      <c r="W185" s="269" t="str">
        <f t="shared" ref="W185:AF194" si="623">IF(W$8&gt;$J185,"",IF($F$179&gt;$G$179,"ns",IF(ABS($L185-INDEX(RTO4SF_ORD,W$8,2))&gt;$B$194,"s","ns")))</f>
        <v>ns</v>
      </c>
      <c r="X185" s="269" t="str">
        <f t="shared" si="623"/>
        <v/>
      </c>
      <c r="Y185" s="269" t="str">
        <f t="shared" si="623"/>
        <v/>
      </c>
      <c r="Z185" s="269" t="str">
        <f t="shared" si="623"/>
        <v/>
      </c>
      <c r="AA185" s="269" t="str">
        <f t="shared" si="623"/>
        <v/>
      </c>
      <c r="AB185" s="269" t="str">
        <f t="shared" si="623"/>
        <v/>
      </c>
      <c r="AC185" s="269" t="str">
        <f t="shared" si="623"/>
        <v/>
      </c>
      <c r="AD185" s="269" t="str">
        <f t="shared" si="623"/>
        <v/>
      </c>
      <c r="AE185" s="269" t="str">
        <f t="shared" si="623"/>
        <v/>
      </c>
      <c r="AF185" s="269" t="str">
        <f t="shared" si="623"/>
        <v/>
      </c>
      <c r="AG185" s="269" t="str">
        <f t="shared" ref="AG185:AP194" si="624">IF(AG$8&gt;$J185,"",IF($F$179&gt;$G$179,"ns",IF(ABS($L185-INDEX(RTO4SF_ORD,AG$8,2))&gt;$B$194,"s","ns")))</f>
        <v/>
      </c>
      <c r="AH185" s="269" t="str">
        <f t="shared" si="624"/>
        <v/>
      </c>
      <c r="AI185" s="269" t="str">
        <f t="shared" si="624"/>
        <v/>
      </c>
      <c r="AJ185" s="269" t="str">
        <f t="shared" si="624"/>
        <v/>
      </c>
      <c r="AK185" s="269" t="str">
        <f t="shared" si="624"/>
        <v/>
      </c>
      <c r="AL185" s="269" t="str">
        <f t="shared" si="624"/>
        <v/>
      </c>
      <c r="AM185" s="269" t="str">
        <f t="shared" si="624"/>
        <v/>
      </c>
      <c r="AN185" s="269" t="str">
        <f t="shared" si="624"/>
        <v/>
      </c>
      <c r="AO185" s="269" t="str">
        <f t="shared" si="624"/>
        <v/>
      </c>
      <c r="AP185" s="269" t="str">
        <f t="shared" si="624"/>
        <v/>
      </c>
      <c r="AQ185" s="269" t="str">
        <f t="shared" ref="AQ185:AZ194" si="625">IF(AQ$8&gt;$J185,"",IF($F$179&gt;$G$179,"ns",IF(ABS($L185-INDEX(RTO4SF_ORD,AQ$8,2))&gt;$B$194,"s","ns")))</f>
        <v/>
      </c>
      <c r="AR185" s="269" t="str">
        <f t="shared" si="625"/>
        <v/>
      </c>
      <c r="AS185" s="269" t="str">
        <f t="shared" si="625"/>
        <v/>
      </c>
      <c r="AT185" s="269" t="str">
        <f t="shared" si="625"/>
        <v/>
      </c>
      <c r="AU185" s="269" t="str">
        <f t="shared" si="625"/>
        <v/>
      </c>
      <c r="AV185" s="269" t="str">
        <f t="shared" si="625"/>
        <v/>
      </c>
      <c r="AW185" s="269" t="str">
        <f t="shared" si="625"/>
        <v/>
      </c>
      <c r="AX185" s="269" t="str">
        <f t="shared" si="625"/>
        <v/>
      </c>
      <c r="AY185" s="269" t="str">
        <f t="shared" si="625"/>
        <v/>
      </c>
      <c r="AZ185" s="269" t="str">
        <f t="shared" si="625"/>
        <v/>
      </c>
      <c r="BA185" s="269" t="str">
        <f t="shared" ref="BA185:BJ194" si="626">IF(BA$8&gt;$J185,"",IF($F$179&gt;$G$179,"ns",IF(ABS($L185-INDEX(RTO4SF_ORD,BA$8,2))&gt;$B$194,"s","ns")))</f>
        <v/>
      </c>
      <c r="BB185" s="269" t="str">
        <f t="shared" si="626"/>
        <v/>
      </c>
      <c r="BC185" s="269" t="str">
        <f t="shared" si="626"/>
        <v/>
      </c>
      <c r="BD185" s="269" t="str">
        <f t="shared" si="626"/>
        <v/>
      </c>
      <c r="BE185" s="269" t="str">
        <f t="shared" si="626"/>
        <v/>
      </c>
      <c r="BF185" s="269" t="str">
        <f t="shared" si="626"/>
        <v/>
      </c>
      <c r="BG185" s="269" t="str">
        <f t="shared" si="626"/>
        <v/>
      </c>
      <c r="BH185" s="269" t="str">
        <f t="shared" si="626"/>
        <v/>
      </c>
      <c r="BI185" s="269" t="str">
        <f t="shared" si="626"/>
        <v/>
      </c>
      <c r="BJ185" s="269" t="str">
        <f t="shared" si="626"/>
        <v/>
      </c>
      <c r="BM185" s="145" t="s">
        <v>140</v>
      </c>
      <c r="BS185" s="67"/>
      <c r="BT185" s="67"/>
      <c r="BU185" s="106"/>
      <c r="BV185" s="100">
        <v>11</v>
      </c>
      <c r="BW185" s="246">
        <f t="shared" si="611"/>
        <v>0</v>
      </c>
      <c r="BX185" s="247">
        <f t="shared" si="612"/>
        <v>3.9000000000000005E-4</v>
      </c>
      <c r="BY185" s="245" t="str">
        <f t="shared" ref="BY185:CH194" si="627">IF(BY$8&gt;$BV185,"",IF($BR$179&gt;$BS$179,"ns",IF(ABS($BX185-INDEX(RTO4CF_ORD,BY$8,2))&gt;$BN$194,"s","ns")))</f>
        <v>ns</v>
      </c>
      <c r="BZ185" s="245" t="str">
        <f t="shared" si="627"/>
        <v>ns</v>
      </c>
      <c r="CA185" s="245" t="str">
        <f t="shared" si="627"/>
        <v>ns</v>
      </c>
      <c r="CB185" s="245" t="str">
        <f t="shared" si="627"/>
        <v>ns</v>
      </c>
      <c r="CC185" s="245" t="str">
        <f t="shared" si="627"/>
        <v>ns</v>
      </c>
      <c r="CD185" s="245" t="str">
        <f t="shared" si="627"/>
        <v>ns</v>
      </c>
      <c r="CE185" s="245" t="str">
        <f t="shared" si="627"/>
        <v>ns</v>
      </c>
      <c r="CF185" s="245" t="str">
        <f t="shared" si="627"/>
        <v>ns</v>
      </c>
      <c r="CG185" s="245" t="str">
        <f t="shared" si="627"/>
        <v>ns</v>
      </c>
      <c r="CH185" s="245" t="str">
        <f t="shared" si="627"/>
        <v>ns</v>
      </c>
      <c r="CI185" s="245" t="str">
        <f t="shared" ref="CI185:CR194" si="628">IF(CI$8&gt;$BV185,"",IF($BR$179&gt;$BS$179,"ns",IF(ABS($BX185-INDEX(RTO4CF_ORD,CI$8,2))&gt;$BN$194,"s","ns")))</f>
        <v>ns</v>
      </c>
      <c r="CJ185" s="245" t="str">
        <f t="shared" si="628"/>
        <v/>
      </c>
      <c r="CK185" s="245" t="str">
        <f t="shared" si="628"/>
        <v/>
      </c>
      <c r="CL185" s="245" t="str">
        <f t="shared" si="628"/>
        <v/>
      </c>
      <c r="CM185" s="245" t="str">
        <f t="shared" si="628"/>
        <v/>
      </c>
      <c r="CN185" s="245" t="str">
        <f t="shared" si="628"/>
        <v/>
      </c>
      <c r="CO185" s="245" t="str">
        <f t="shared" si="628"/>
        <v/>
      </c>
      <c r="CP185" s="245" t="str">
        <f t="shared" si="628"/>
        <v/>
      </c>
      <c r="CQ185" s="245" t="str">
        <f t="shared" si="628"/>
        <v/>
      </c>
      <c r="CR185" s="245" t="str">
        <f t="shared" si="628"/>
        <v/>
      </c>
      <c r="CS185" s="245" t="str">
        <f t="shared" ref="CS185:DB194" si="629">IF(CS$8&gt;$BV185,"",IF($BR$179&gt;$BS$179,"ns",IF(ABS($BX185-INDEX(RTO4CF_ORD,CS$8,2))&gt;$BN$194,"s","ns")))</f>
        <v/>
      </c>
      <c r="CT185" s="245" t="str">
        <f t="shared" si="629"/>
        <v/>
      </c>
      <c r="CU185" s="245" t="str">
        <f t="shared" si="629"/>
        <v/>
      </c>
      <c r="CV185" s="245" t="str">
        <f t="shared" si="629"/>
        <v/>
      </c>
      <c r="CW185" s="245" t="str">
        <f t="shared" si="629"/>
        <v/>
      </c>
      <c r="CX185" s="245" t="str">
        <f t="shared" si="629"/>
        <v/>
      </c>
      <c r="CY185" s="245" t="str">
        <f t="shared" si="629"/>
        <v/>
      </c>
      <c r="CZ185" s="245" t="str">
        <f t="shared" si="629"/>
        <v/>
      </c>
      <c r="DA185" s="245" t="str">
        <f t="shared" si="629"/>
        <v/>
      </c>
      <c r="DB185" s="245" t="str">
        <f t="shared" si="629"/>
        <v/>
      </c>
      <c r="DC185" s="245" t="str">
        <f t="shared" ref="DC185:DL194" si="630">IF(DC$8&gt;$BV185,"",IF($BR$179&gt;$BS$179,"ns",IF(ABS($BX185-INDEX(RTO4CF_ORD,DC$8,2))&gt;$BN$194,"s","ns")))</f>
        <v/>
      </c>
      <c r="DD185" s="245" t="str">
        <f t="shared" si="630"/>
        <v/>
      </c>
      <c r="DE185" s="245" t="str">
        <f t="shared" si="630"/>
        <v/>
      </c>
      <c r="DF185" s="245" t="str">
        <f t="shared" si="630"/>
        <v/>
      </c>
      <c r="DG185" s="245" t="str">
        <f t="shared" si="630"/>
        <v/>
      </c>
      <c r="DH185" s="245" t="str">
        <f t="shared" si="630"/>
        <v/>
      </c>
      <c r="DI185" s="245" t="str">
        <f t="shared" si="630"/>
        <v/>
      </c>
      <c r="DJ185" s="245" t="str">
        <f t="shared" si="630"/>
        <v/>
      </c>
      <c r="DK185" s="245" t="str">
        <f t="shared" si="630"/>
        <v/>
      </c>
      <c r="DL185" s="245" t="str">
        <f t="shared" si="630"/>
        <v/>
      </c>
      <c r="DM185" s="245" t="str">
        <f t="shared" ref="DM185:DV194" si="631">IF(DM$8&gt;$BV185,"",IF($BR$179&gt;$BS$179,"ns",IF(ABS($BX185-INDEX(RTO4CF_ORD,DM$8,2))&gt;$BN$194,"s","ns")))</f>
        <v/>
      </c>
      <c r="DN185" s="245" t="str">
        <f t="shared" si="631"/>
        <v/>
      </c>
      <c r="DO185" s="245" t="str">
        <f t="shared" si="631"/>
        <v/>
      </c>
      <c r="DP185" s="245" t="str">
        <f t="shared" si="631"/>
        <v/>
      </c>
      <c r="DQ185" s="245" t="str">
        <f t="shared" si="631"/>
        <v/>
      </c>
      <c r="DR185" s="245" t="str">
        <f t="shared" si="631"/>
        <v/>
      </c>
      <c r="DS185" s="245" t="str">
        <f t="shared" si="631"/>
        <v/>
      </c>
      <c r="DT185" s="245" t="str">
        <f t="shared" si="631"/>
        <v/>
      </c>
      <c r="DU185" s="245" t="str">
        <f t="shared" si="631"/>
        <v/>
      </c>
      <c r="DV185" s="245" t="str">
        <f t="shared" si="631"/>
        <v/>
      </c>
      <c r="DW185" s="204"/>
      <c r="DX185" s="204"/>
      <c r="DZ185" s="228">
        <f t="shared" si="618"/>
        <v>12</v>
      </c>
      <c r="EA185" s="231">
        <f t="shared" si="596"/>
        <v>0</v>
      </c>
      <c r="EB185" s="232">
        <f t="shared" si="597"/>
        <v>0</v>
      </c>
      <c r="EC185" s="232">
        <f t="shared" si="597"/>
        <v>0</v>
      </c>
      <c r="ED185" s="232">
        <f t="shared" si="597"/>
        <v>0</v>
      </c>
      <c r="EE185" s="232">
        <f t="shared" si="597"/>
        <v>0</v>
      </c>
      <c r="EF185" s="232">
        <f t="shared" si="598"/>
        <v>0</v>
      </c>
      <c r="EG185" s="232">
        <f t="shared" si="599"/>
        <v>0</v>
      </c>
      <c r="EH185" s="228"/>
      <c r="EI185" s="228" t="s">
        <v>90</v>
      </c>
      <c r="EJ185" s="227" t="str">
        <f t="array" ref="EJ185">IF(EF224=0,"sd",SUM(IF(EB225:EE225&gt;1,(EB225:EE225)^2))/EJ174-EJ179)</f>
        <v>sd</v>
      </c>
      <c r="EK185" s="230"/>
      <c r="EL185" s="228">
        <f t="shared" si="619"/>
        <v>12</v>
      </c>
      <c r="EM185" s="231">
        <f t="shared" si="600"/>
        <v>0</v>
      </c>
      <c r="EN185" s="232">
        <f>IFERROR(INDEX(RTO4CF,$EL185,'ANVA-MDS'!EB$7),0)</f>
        <v>0</v>
      </c>
      <c r="EO185" s="232">
        <f>IFERROR(INDEX(RTO4CF,$EL185,'ANVA-MDS'!EC$7),0)</f>
        <v>0</v>
      </c>
      <c r="EP185" s="232">
        <f>IFERROR(INDEX(RTO4CF,$EL185,'ANVA-MDS'!ED$7),0)</f>
        <v>0</v>
      </c>
      <c r="EQ185" s="232">
        <f>IFERROR(INDEX(RTO4CF,$EL185,'ANVA-MDS'!EE$7),0)</f>
        <v>0</v>
      </c>
      <c r="ER185" s="232">
        <f t="shared" si="601"/>
        <v>0</v>
      </c>
      <c r="ES185" s="232">
        <f t="shared" si="602"/>
        <v>0</v>
      </c>
      <c r="ET185" s="228"/>
      <c r="EU185" s="228" t="s">
        <v>90</v>
      </c>
      <c r="EV185" s="227" t="str">
        <f t="array" ref="EV185">IF(ER224=0,"sd",SUM(IF(EN225:EQ225&gt;1,(EN225:EQ225)^2))/EV174-EV179)</f>
        <v>sd</v>
      </c>
      <c r="EW185" s="240"/>
      <c r="EX185" s="232">
        <f t="shared" si="603"/>
        <v>0</v>
      </c>
      <c r="EY185" s="228" t="s">
        <v>92</v>
      </c>
      <c r="EZ185" s="267" t="str">
        <f>IF(EZ193=0,"sd",EZ186-EZ183-EZ191-EZ184-EZ192)</f>
        <v>sd</v>
      </c>
    </row>
    <row r="186" spans="1:156" ht="12.75" customHeight="1" x14ac:dyDescent="0.25">
      <c r="A186" s="117"/>
      <c r="B186" s="225" t="str">
        <f>'ANVA-MDS'!EJ189</f>
        <v>sd</v>
      </c>
      <c r="C186" s="146">
        <v>0.15</v>
      </c>
      <c r="D186" s="69" t="str">
        <f>IF(B186&gt;C186,"ns","*")</f>
        <v>ns</v>
      </c>
      <c r="J186" s="100">
        <v>12</v>
      </c>
      <c r="K186" s="246">
        <f t="shared" si="604"/>
        <v>0</v>
      </c>
      <c r="L186" s="247">
        <f t="shared" si="605"/>
        <v>3.8000000000000002E-4</v>
      </c>
      <c r="M186" s="269" t="str">
        <f t="shared" si="622"/>
        <v>ns</v>
      </c>
      <c r="N186" s="269" t="str">
        <f t="shared" si="622"/>
        <v>ns</v>
      </c>
      <c r="O186" s="269" t="str">
        <f t="shared" si="622"/>
        <v>ns</v>
      </c>
      <c r="P186" s="269" t="str">
        <f t="shared" si="622"/>
        <v>ns</v>
      </c>
      <c r="Q186" s="269" t="str">
        <f t="shared" si="622"/>
        <v>ns</v>
      </c>
      <c r="R186" s="269" t="str">
        <f t="shared" si="622"/>
        <v>ns</v>
      </c>
      <c r="S186" s="269" t="str">
        <f t="shared" si="622"/>
        <v>ns</v>
      </c>
      <c r="T186" s="269" t="str">
        <f t="shared" si="622"/>
        <v>ns</v>
      </c>
      <c r="U186" s="269" t="str">
        <f t="shared" si="622"/>
        <v>ns</v>
      </c>
      <c r="V186" s="269" t="str">
        <f t="shared" si="622"/>
        <v>ns</v>
      </c>
      <c r="W186" s="269" t="str">
        <f t="shared" si="623"/>
        <v>ns</v>
      </c>
      <c r="X186" s="269" t="str">
        <f t="shared" si="623"/>
        <v>ns</v>
      </c>
      <c r="Y186" s="269" t="str">
        <f t="shared" si="623"/>
        <v/>
      </c>
      <c r="Z186" s="269" t="str">
        <f t="shared" si="623"/>
        <v/>
      </c>
      <c r="AA186" s="269" t="str">
        <f t="shared" si="623"/>
        <v/>
      </c>
      <c r="AB186" s="269" t="str">
        <f t="shared" si="623"/>
        <v/>
      </c>
      <c r="AC186" s="269" t="str">
        <f t="shared" si="623"/>
        <v/>
      </c>
      <c r="AD186" s="269" t="str">
        <f t="shared" si="623"/>
        <v/>
      </c>
      <c r="AE186" s="269" t="str">
        <f t="shared" si="623"/>
        <v/>
      </c>
      <c r="AF186" s="269" t="str">
        <f t="shared" si="623"/>
        <v/>
      </c>
      <c r="AG186" s="269" t="str">
        <f t="shared" si="624"/>
        <v/>
      </c>
      <c r="AH186" s="269" t="str">
        <f t="shared" si="624"/>
        <v/>
      </c>
      <c r="AI186" s="269" t="str">
        <f t="shared" si="624"/>
        <v/>
      </c>
      <c r="AJ186" s="269" t="str">
        <f t="shared" si="624"/>
        <v/>
      </c>
      <c r="AK186" s="269" t="str">
        <f t="shared" si="624"/>
        <v/>
      </c>
      <c r="AL186" s="269" t="str">
        <f t="shared" si="624"/>
        <v/>
      </c>
      <c r="AM186" s="269" t="str">
        <f t="shared" si="624"/>
        <v/>
      </c>
      <c r="AN186" s="269" t="str">
        <f t="shared" si="624"/>
        <v/>
      </c>
      <c r="AO186" s="269" t="str">
        <f t="shared" si="624"/>
        <v/>
      </c>
      <c r="AP186" s="269" t="str">
        <f t="shared" si="624"/>
        <v/>
      </c>
      <c r="AQ186" s="269" t="str">
        <f t="shared" si="625"/>
        <v/>
      </c>
      <c r="AR186" s="269" t="str">
        <f t="shared" si="625"/>
        <v/>
      </c>
      <c r="AS186" s="269" t="str">
        <f t="shared" si="625"/>
        <v/>
      </c>
      <c r="AT186" s="269" t="str">
        <f t="shared" si="625"/>
        <v/>
      </c>
      <c r="AU186" s="269" t="str">
        <f t="shared" si="625"/>
        <v/>
      </c>
      <c r="AV186" s="269" t="str">
        <f t="shared" si="625"/>
        <v/>
      </c>
      <c r="AW186" s="269" t="str">
        <f t="shared" si="625"/>
        <v/>
      </c>
      <c r="AX186" s="269" t="str">
        <f t="shared" si="625"/>
        <v/>
      </c>
      <c r="AY186" s="269" t="str">
        <f t="shared" si="625"/>
        <v/>
      </c>
      <c r="AZ186" s="269" t="str">
        <f t="shared" si="625"/>
        <v/>
      </c>
      <c r="BA186" s="269" t="str">
        <f t="shared" si="626"/>
        <v/>
      </c>
      <c r="BB186" s="269" t="str">
        <f t="shared" si="626"/>
        <v/>
      </c>
      <c r="BC186" s="269" t="str">
        <f t="shared" si="626"/>
        <v/>
      </c>
      <c r="BD186" s="269" t="str">
        <f t="shared" si="626"/>
        <v/>
      </c>
      <c r="BE186" s="269" t="str">
        <f t="shared" si="626"/>
        <v/>
      </c>
      <c r="BF186" s="269" t="str">
        <f t="shared" si="626"/>
        <v/>
      </c>
      <c r="BG186" s="269" t="str">
        <f t="shared" si="626"/>
        <v/>
      </c>
      <c r="BH186" s="269" t="str">
        <f t="shared" si="626"/>
        <v/>
      </c>
      <c r="BI186" s="269" t="str">
        <f t="shared" si="626"/>
        <v/>
      </c>
      <c r="BJ186" s="269" t="str">
        <f t="shared" si="626"/>
        <v/>
      </c>
      <c r="BM186" s="117"/>
      <c r="BN186" s="225" t="str">
        <f>'ANVA-MDS'!EV189</f>
        <v>sd</v>
      </c>
      <c r="BO186" s="146">
        <v>0.15</v>
      </c>
      <c r="BP186" s="69" t="str">
        <f>IF(BN186&gt;BO186,"ns","*")</f>
        <v>ns</v>
      </c>
      <c r="BS186" s="67"/>
      <c r="BT186" s="67"/>
      <c r="BU186" s="106"/>
      <c r="BV186" s="100">
        <v>12</v>
      </c>
      <c r="BW186" s="246">
        <f t="shared" si="611"/>
        <v>0</v>
      </c>
      <c r="BX186" s="247">
        <f t="shared" si="612"/>
        <v>3.8000000000000002E-4</v>
      </c>
      <c r="BY186" s="245" t="str">
        <f t="shared" si="627"/>
        <v>ns</v>
      </c>
      <c r="BZ186" s="245" t="str">
        <f t="shared" si="627"/>
        <v>ns</v>
      </c>
      <c r="CA186" s="245" t="str">
        <f t="shared" si="627"/>
        <v>ns</v>
      </c>
      <c r="CB186" s="245" t="str">
        <f t="shared" si="627"/>
        <v>ns</v>
      </c>
      <c r="CC186" s="245" t="str">
        <f t="shared" si="627"/>
        <v>ns</v>
      </c>
      <c r="CD186" s="245" t="str">
        <f t="shared" si="627"/>
        <v>ns</v>
      </c>
      <c r="CE186" s="245" t="str">
        <f t="shared" si="627"/>
        <v>ns</v>
      </c>
      <c r="CF186" s="245" t="str">
        <f t="shared" si="627"/>
        <v>ns</v>
      </c>
      <c r="CG186" s="245" t="str">
        <f t="shared" si="627"/>
        <v>ns</v>
      </c>
      <c r="CH186" s="245" t="str">
        <f t="shared" si="627"/>
        <v>ns</v>
      </c>
      <c r="CI186" s="245" t="str">
        <f t="shared" si="628"/>
        <v>ns</v>
      </c>
      <c r="CJ186" s="245" t="str">
        <f t="shared" si="628"/>
        <v>ns</v>
      </c>
      <c r="CK186" s="245" t="str">
        <f t="shared" si="628"/>
        <v/>
      </c>
      <c r="CL186" s="245" t="str">
        <f t="shared" si="628"/>
        <v/>
      </c>
      <c r="CM186" s="245" t="str">
        <f t="shared" si="628"/>
        <v/>
      </c>
      <c r="CN186" s="245" t="str">
        <f t="shared" si="628"/>
        <v/>
      </c>
      <c r="CO186" s="245" t="str">
        <f t="shared" si="628"/>
        <v/>
      </c>
      <c r="CP186" s="245" t="str">
        <f t="shared" si="628"/>
        <v/>
      </c>
      <c r="CQ186" s="245" t="str">
        <f t="shared" si="628"/>
        <v/>
      </c>
      <c r="CR186" s="245" t="str">
        <f t="shared" si="628"/>
        <v/>
      </c>
      <c r="CS186" s="245" t="str">
        <f t="shared" si="629"/>
        <v/>
      </c>
      <c r="CT186" s="245" t="str">
        <f t="shared" si="629"/>
        <v/>
      </c>
      <c r="CU186" s="245" t="str">
        <f t="shared" si="629"/>
        <v/>
      </c>
      <c r="CV186" s="245" t="str">
        <f t="shared" si="629"/>
        <v/>
      </c>
      <c r="CW186" s="245" t="str">
        <f t="shared" si="629"/>
        <v/>
      </c>
      <c r="CX186" s="245" t="str">
        <f t="shared" si="629"/>
        <v/>
      </c>
      <c r="CY186" s="245" t="str">
        <f t="shared" si="629"/>
        <v/>
      </c>
      <c r="CZ186" s="245" t="str">
        <f t="shared" si="629"/>
        <v/>
      </c>
      <c r="DA186" s="245" t="str">
        <f t="shared" si="629"/>
        <v/>
      </c>
      <c r="DB186" s="245" t="str">
        <f t="shared" si="629"/>
        <v/>
      </c>
      <c r="DC186" s="245" t="str">
        <f t="shared" si="630"/>
        <v/>
      </c>
      <c r="DD186" s="245" t="str">
        <f t="shared" si="630"/>
        <v/>
      </c>
      <c r="DE186" s="245" t="str">
        <f t="shared" si="630"/>
        <v/>
      </c>
      <c r="DF186" s="245" t="str">
        <f t="shared" si="630"/>
        <v/>
      </c>
      <c r="DG186" s="245" t="str">
        <f t="shared" si="630"/>
        <v/>
      </c>
      <c r="DH186" s="245" t="str">
        <f t="shared" si="630"/>
        <v/>
      </c>
      <c r="DI186" s="245" t="str">
        <f t="shared" si="630"/>
        <v/>
      </c>
      <c r="DJ186" s="245" t="str">
        <f t="shared" si="630"/>
        <v/>
      </c>
      <c r="DK186" s="245" t="str">
        <f t="shared" si="630"/>
        <v/>
      </c>
      <c r="DL186" s="245" t="str">
        <f t="shared" si="630"/>
        <v/>
      </c>
      <c r="DM186" s="245" t="str">
        <f t="shared" si="631"/>
        <v/>
      </c>
      <c r="DN186" s="245" t="str">
        <f t="shared" si="631"/>
        <v/>
      </c>
      <c r="DO186" s="245" t="str">
        <f t="shared" si="631"/>
        <v/>
      </c>
      <c r="DP186" s="245" t="str">
        <f t="shared" si="631"/>
        <v/>
      </c>
      <c r="DQ186" s="245" t="str">
        <f t="shared" si="631"/>
        <v/>
      </c>
      <c r="DR186" s="245" t="str">
        <f t="shared" si="631"/>
        <v/>
      </c>
      <c r="DS186" s="245" t="str">
        <f t="shared" si="631"/>
        <v/>
      </c>
      <c r="DT186" s="245" t="str">
        <f t="shared" si="631"/>
        <v/>
      </c>
      <c r="DU186" s="245" t="str">
        <f t="shared" si="631"/>
        <v/>
      </c>
      <c r="DV186" s="245" t="str">
        <f t="shared" si="631"/>
        <v/>
      </c>
      <c r="DW186" s="204"/>
      <c r="DX186" s="204"/>
      <c r="DZ186" s="228">
        <f t="shared" si="618"/>
        <v>13</v>
      </c>
      <c r="EA186" s="231">
        <f t="shared" si="596"/>
        <v>0</v>
      </c>
      <c r="EB186" s="232">
        <f t="shared" si="597"/>
        <v>0</v>
      </c>
      <c r="EC186" s="232">
        <f t="shared" si="597"/>
        <v>0</v>
      </c>
      <c r="ED186" s="232">
        <f t="shared" si="597"/>
        <v>0</v>
      </c>
      <c r="EE186" s="232">
        <f t="shared" si="597"/>
        <v>0</v>
      </c>
      <c r="EF186" s="232">
        <f t="shared" si="598"/>
        <v>0</v>
      </c>
      <c r="EG186" s="232">
        <f t="shared" si="599"/>
        <v>0</v>
      </c>
      <c r="EH186" s="228"/>
      <c r="EI186" s="228" t="s">
        <v>92</v>
      </c>
      <c r="EJ186" s="227" t="str">
        <f>IF(EF224=0,"sd",EJ187-EJ185-EJ184)</f>
        <v>sd</v>
      </c>
      <c r="EK186" s="230"/>
      <c r="EL186" s="228">
        <f t="shared" si="619"/>
        <v>13</v>
      </c>
      <c r="EM186" s="231">
        <f t="shared" si="600"/>
        <v>0</v>
      </c>
      <c r="EN186" s="232">
        <f>IFERROR(INDEX(RTO4CF,$EL186,'ANVA-MDS'!EB$7),0)</f>
        <v>0</v>
      </c>
      <c r="EO186" s="232">
        <f>IFERROR(INDEX(RTO4CF,$EL186,'ANVA-MDS'!EC$7),0)</f>
        <v>0</v>
      </c>
      <c r="EP186" s="232">
        <f>IFERROR(INDEX(RTO4CF,$EL186,'ANVA-MDS'!ED$7),0)</f>
        <v>0</v>
      </c>
      <c r="EQ186" s="232">
        <f>IFERROR(INDEX(RTO4CF,$EL186,'ANVA-MDS'!EE$7),0)</f>
        <v>0</v>
      </c>
      <c r="ER186" s="232">
        <f t="shared" si="601"/>
        <v>0</v>
      </c>
      <c r="ES186" s="232">
        <f t="shared" si="602"/>
        <v>0</v>
      </c>
      <c r="ET186" s="228"/>
      <c r="EU186" s="228" t="s">
        <v>92</v>
      </c>
      <c r="EV186" s="227" t="str">
        <f>IF(ER224=0,"sd",EV187-EV185-EV184)</f>
        <v>sd</v>
      </c>
      <c r="EW186" s="240"/>
      <c r="EX186" s="232">
        <f t="shared" si="603"/>
        <v>0</v>
      </c>
      <c r="EY186" s="228" t="s">
        <v>89</v>
      </c>
      <c r="EZ186" s="267" t="str">
        <f t="array" ref="EZ186">IF(EZ193=0,"sd",_xlfn.VAR.P(IF(EB174:EE223&gt;1,EB174:EE223),IF(EN174:EQ223&gt;1,EN174:EQ223))*EZ176)</f>
        <v>sd</v>
      </c>
    </row>
    <row r="187" spans="1:156" ht="12.75" customHeight="1" x14ac:dyDescent="0.25">
      <c r="A187" s="145"/>
      <c r="J187" s="100">
        <v>13</v>
      </c>
      <c r="K187" s="246">
        <f t="shared" si="604"/>
        <v>0</v>
      </c>
      <c r="L187" s="247">
        <f t="shared" si="605"/>
        <v>3.7000000000000005E-4</v>
      </c>
      <c r="M187" s="269" t="str">
        <f t="shared" si="622"/>
        <v>ns</v>
      </c>
      <c r="N187" s="269" t="str">
        <f t="shared" si="622"/>
        <v>ns</v>
      </c>
      <c r="O187" s="269" t="str">
        <f t="shared" si="622"/>
        <v>ns</v>
      </c>
      <c r="P187" s="269" t="str">
        <f t="shared" si="622"/>
        <v>ns</v>
      </c>
      <c r="Q187" s="269" t="str">
        <f t="shared" si="622"/>
        <v>ns</v>
      </c>
      <c r="R187" s="269" t="str">
        <f t="shared" si="622"/>
        <v>ns</v>
      </c>
      <c r="S187" s="269" t="str">
        <f t="shared" si="622"/>
        <v>ns</v>
      </c>
      <c r="T187" s="269" t="str">
        <f t="shared" si="622"/>
        <v>ns</v>
      </c>
      <c r="U187" s="269" t="str">
        <f t="shared" si="622"/>
        <v>ns</v>
      </c>
      <c r="V187" s="269" t="str">
        <f t="shared" si="622"/>
        <v>ns</v>
      </c>
      <c r="W187" s="269" t="str">
        <f t="shared" si="623"/>
        <v>ns</v>
      </c>
      <c r="X187" s="269" t="str">
        <f t="shared" si="623"/>
        <v>ns</v>
      </c>
      <c r="Y187" s="269" t="str">
        <f t="shared" si="623"/>
        <v>ns</v>
      </c>
      <c r="Z187" s="269" t="str">
        <f t="shared" si="623"/>
        <v/>
      </c>
      <c r="AA187" s="269" t="str">
        <f t="shared" si="623"/>
        <v/>
      </c>
      <c r="AB187" s="269" t="str">
        <f t="shared" si="623"/>
        <v/>
      </c>
      <c r="AC187" s="269" t="str">
        <f t="shared" si="623"/>
        <v/>
      </c>
      <c r="AD187" s="269" t="str">
        <f t="shared" si="623"/>
        <v/>
      </c>
      <c r="AE187" s="269" t="str">
        <f t="shared" si="623"/>
        <v/>
      </c>
      <c r="AF187" s="269" t="str">
        <f t="shared" si="623"/>
        <v/>
      </c>
      <c r="AG187" s="269" t="str">
        <f t="shared" si="624"/>
        <v/>
      </c>
      <c r="AH187" s="269" t="str">
        <f t="shared" si="624"/>
        <v/>
      </c>
      <c r="AI187" s="269" t="str">
        <f t="shared" si="624"/>
        <v/>
      </c>
      <c r="AJ187" s="269" t="str">
        <f t="shared" si="624"/>
        <v/>
      </c>
      <c r="AK187" s="269" t="str">
        <f t="shared" si="624"/>
        <v/>
      </c>
      <c r="AL187" s="269" t="str">
        <f t="shared" si="624"/>
        <v/>
      </c>
      <c r="AM187" s="269" t="str">
        <f t="shared" si="624"/>
        <v/>
      </c>
      <c r="AN187" s="269" t="str">
        <f t="shared" si="624"/>
        <v/>
      </c>
      <c r="AO187" s="269" t="str">
        <f t="shared" si="624"/>
        <v/>
      </c>
      <c r="AP187" s="269" t="str">
        <f t="shared" si="624"/>
        <v/>
      </c>
      <c r="AQ187" s="269" t="str">
        <f t="shared" si="625"/>
        <v/>
      </c>
      <c r="AR187" s="269" t="str">
        <f t="shared" si="625"/>
        <v/>
      </c>
      <c r="AS187" s="269" t="str">
        <f t="shared" si="625"/>
        <v/>
      </c>
      <c r="AT187" s="269" t="str">
        <f t="shared" si="625"/>
        <v/>
      </c>
      <c r="AU187" s="269" t="str">
        <f t="shared" si="625"/>
        <v/>
      </c>
      <c r="AV187" s="269" t="str">
        <f t="shared" si="625"/>
        <v/>
      </c>
      <c r="AW187" s="269" t="str">
        <f t="shared" si="625"/>
        <v/>
      </c>
      <c r="AX187" s="269" t="str">
        <f t="shared" si="625"/>
        <v/>
      </c>
      <c r="AY187" s="269" t="str">
        <f t="shared" si="625"/>
        <v/>
      </c>
      <c r="AZ187" s="269" t="str">
        <f t="shared" si="625"/>
        <v/>
      </c>
      <c r="BA187" s="269" t="str">
        <f t="shared" si="626"/>
        <v/>
      </c>
      <c r="BB187" s="269" t="str">
        <f t="shared" si="626"/>
        <v/>
      </c>
      <c r="BC187" s="269" t="str">
        <f t="shared" si="626"/>
        <v/>
      </c>
      <c r="BD187" s="269" t="str">
        <f t="shared" si="626"/>
        <v/>
      </c>
      <c r="BE187" s="269" t="str">
        <f t="shared" si="626"/>
        <v/>
      </c>
      <c r="BF187" s="269" t="str">
        <f t="shared" si="626"/>
        <v/>
      </c>
      <c r="BG187" s="269" t="str">
        <f t="shared" si="626"/>
        <v/>
      </c>
      <c r="BH187" s="269" t="str">
        <f t="shared" si="626"/>
        <v/>
      </c>
      <c r="BI187" s="269" t="str">
        <f t="shared" si="626"/>
        <v/>
      </c>
      <c r="BJ187" s="269" t="str">
        <f t="shared" si="626"/>
        <v/>
      </c>
      <c r="BS187" s="67"/>
      <c r="BT187" s="67"/>
      <c r="BU187" s="106"/>
      <c r="BV187" s="100">
        <v>13</v>
      </c>
      <c r="BW187" s="246">
        <f t="shared" si="611"/>
        <v>0</v>
      </c>
      <c r="BX187" s="247">
        <f t="shared" si="612"/>
        <v>3.7000000000000005E-4</v>
      </c>
      <c r="BY187" s="245" t="str">
        <f t="shared" si="627"/>
        <v>ns</v>
      </c>
      <c r="BZ187" s="245" t="str">
        <f t="shared" si="627"/>
        <v>ns</v>
      </c>
      <c r="CA187" s="245" t="str">
        <f t="shared" si="627"/>
        <v>ns</v>
      </c>
      <c r="CB187" s="245" t="str">
        <f t="shared" si="627"/>
        <v>ns</v>
      </c>
      <c r="CC187" s="245" t="str">
        <f t="shared" si="627"/>
        <v>ns</v>
      </c>
      <c r="CD187" s="245" t="str">
        <f t="shared" si="627"/>
        <v>ns</v>
      </c>
      <c r="CE187" s="245" t="str">
        <f t="shared" si="627"/>
        <v>ns</v>
      </c>
      <c r="CF187" s="245" t="str">
        <f t="shared" si="627"/>
        <v>ns</v>
      </c>
      <c r="CG187" s="245" t="str">
        <f t="shared" si="627"/>
        <v>ns</v>
      </c>
      <c r="CH187" s="245" t="str">
        <f t="shared" si="627"/>
        <v>ns</v>
      </c>
      <c r="CI187" s="245" t="str">
        <f t="shared" si="628"/>
        <v>ns</v>
      </c>
      <c r="CJ187" s="245" t="str">
        <f t="shared" si="628"/>
        <v>ns</v>
      </c>
      <c r="CK187" s="245" t="str">
        <f t="shared" si="628"/>
        <v>ns</v>
      </c>
      <c r="CL187" s="245" t="str">
        <f t="shared" si="628"/>
        <v/>
      </c>
      <c r="CM187" s="245" t="str">
        <f t="shared" si="628"/>
        <v/>
      </c>
      <c r="CN187" s="245" t="str">
        <f t="shared" si="628"/>
        <v/>
      </c>
      <c r="CO187" s="245" t="str">
        <f t="shared" si="628"/>
        <v/>
      </c>
      <c r="CP187" s="245" t="str">
        <f t="shared" si="628"/>
        <v/>
      </c>
      <c r="CQ187" s="245" t="str">
        <f t="shared" si="628"/>
        <v/>
      </c>
      <c r="CR187" s="245" t="str">
        <f t="shared" si="628"/>
        <v/>
      </c>
      <c r="CS187" s="245" t="str">
        <f t="shared" si="629"/>
        <v/>
      </c>
      <c r="CT187" s="245" t="str">
        <f t="shared" si="629"/>
        <v/>
      </c>
      <c r="CU187" s="245" t="str">
        <f t="shared" si="629"/>
        <v/>
      </c>
      <c r="CV187" s="245" t="str">
        <f t="shared" si="629"/>
        <v/>
      </c>
      <c r="CW187" s="245" t="str">
        <f t="shared" si="629"/>
        <v/>
      </c>
      <c r="CX187" s="245" t="str">
        <f t="shared" si="629"/>
        <v/>
      </c>
      <c r="CY187" s="245" t="str">
        <f t="shared" si="629"/>
        <v/>
      </c>
      <c r="CZ187" s="245" t="str">
        <f t="shared" si="629"/>
        <v/>
      </c>
      <c r="DA187" s="245" t="str">
        <f t="shared" si="629"/>
        <v/>
      </c>
      <c r="DB187" s="245" t="str">
        <f t="shared" si="629"/>
        <v/>
      </c>
      <c r="DC187" s="245" t="str">
        <f t="shared" si="630"/>
        <v/>
      </c>
      <c r="DD187" s="245" t="str">
        <f t="shared" si="630"/>
        <v/>
      </c>
      <c r="DE187" s="245" t="str">
        <f t="shared" si="630"/>
        <v/>
      </c>
      <c r="DF187" s="245" t="str">
        <f t="shared" si="630"/>
        <v/>
      </c>
      <c r="DG187" s="245" t="str">
        <f t="shared" si="630"/>
        <v/>
      </c>
      <c r="DH187" s="245" t="str">
        <f t="shared" si="630"/>
        <v/>
      </c>
      <c r="DI187" s="245" t="str">
        <f t="shared" si="630"/>
        <v/>
      </c>
      <c r="DJ187" s="245" t="str">
        <f t="shared" si="630"/>
        <v/>
      </c>
      <c r="DK187" s="245" t="str">
        <f t="shared" si="630"/>
        <v/>
      </c>
      <c r="DL187" s="245" t="str">
        <f t="shared" si="630"/>
        <v/>
      </c>
      <c r="DM187" s="245" t="str">
        <f t="shared" si="631"/>
        <v/>
      </c>
      <c r="DN187" s="245" t="str">
        <f t="shared" si="631"/>
        <v/>
      </c>
      <c r="DO187" s="245" t="str">
        <f t="shared" si="631"/>
        <v/>
      </c>
      <c r="DP187" s="245" t="str">
        <f t="shared" si="631"/>
        <v/>
      </c>
      <c r="DQ187" s="245" t="str">
        <f t="shared" si="631"/>
        <v/>
      </c>
      <c r="DR187" s="245" t="str">
        <f t="shared" si="631"/>
        <v/>
      </c>
      <c r="DS187" s="245" t="str">
        <f t="shared" si="631"/>
        <v/>
      </c>
      <c r="DT187" s="245" t="str">
        <f t="shared" si="631"/>
        <v/>
      </c>
      <c r="DU187" s="245" t="str">
        <f t="shared" si="631"/>
        <v/>
      </c>
      <c r="DV187" s="245" t="str">
        <f t="shared" si="631"/>
        <v/>
      </c>
      <c r="DW187" s="204"/>
      <c r="DX187" s="204"/>
      <c r="DZ187" s="228">
        <f t="shared" si="618"/>
        <v>14</v>
      </c>
      <c r="EA187" s="231">
        <f t="shared" si="596"/>
        <v>0</v>
      </c>
      <c r="EB187" s="232">
        <f t="shared" si="597"/>
        <v>0</v>
      </c>
      <c r="EC187" s="232">
        <f t="shared" si="597"/>
        <v>0</v>
      </c>
      <c r="ED187" s="232">
        <f t="shared" si="597"/>
        <v>0</v>
      </c>
      <c r="EE187" s="232">
        <f t="shared" si="597"/>
        <v>0</v>
      </c>
      <c r="EF187" s="232">
        <f t="shared" si="598"/>
        <v>0</v>
      </c>
      <c r="EG187" s="232">
        <f t="shared" si="599"/>
        <v>0</v>
      </c>
      <c r="EH187" s="228"/>
      <c r="EI187" s="228" t="s">
        <v>89</v>
      </c>
      <c r="EJ187" s="227" t="str">
        <f t="array" ref="EJ187">IF(EF224=0,"sd",SUM(IF(EB174:EE223&gt;1,(EB174:EE223)^2))-EJ179)</f>
        <v>sd</v>
      </c>
      <c r="EK187" s="230"/>
      <c r="EL187" s="228">
        <f t="shared" si="619"/>
        <v>14</v>
      </c>
      <c r="EM187" s="231">
        <f t="shared" si="600"/>
        <v>0</v>
      </c>
      <c r="EN187" s="232">
        <f>IFERROR(INDEX(RTO4CF,$EL187,'ANVA-MDS'!EB$7),0)</f>
        <v>0</v>
      </c>
      <c r="EO187" s="232">
        <f>IFERROR(INDEX(RTO4CF,$EL187,'ANVA-MDS'!EC$7),0)</f>
        <v>0</v>
      </c>
      <c r="EP187" s="232">
        <f>IFERROR(INDEX(RTO4CF,$EL187,'ANVA-MDS'!ED$7),0)</f>
        <v>0</v>
      </c>
      <c r="EQ187" s="232">
        <f>IFERROR(INDEX(RTO4CF,$EL187,'ANVA-MDS'!EE$7),0)</f>
        <v>0</v>
      </c>
      <c r="ER187" s="232">
        <f t="shared" si="601"/>
        <v>0</v>
      </c>
      <c r="ES187" s="232">
        <f t="shared" si="602"/>
        <v>0</v>
      </c>
      <c r="ET187" s="228"/>
      <c r="EU187" s="228" t="s">
        <v>89</v>
      </c>
      <c r="EV187" s="227" t="str">
        <f t="array" ref="EV187">IF(ER224=0,"sd",SUM(IF(EN174:EQ223&gt;1,(EN174:EQ223)^2))-EV179)</f>
        <v>sd</v>
      </c>
      <c r="EW187" s="240"/>
      <c r="EX187" s="232">
        <f t="shared" si="603"/>
        <v>0</v>
      </c>
      <c r="EY187" s="234" t="s">
        <v>111</v>
      </c>
      <c r="EZ187" s="267" t="str">
        <f>IF(EZ193=0,"sd",IF(EF224=0,0,1)+IF(ER224=0,0,1))</f>
        <v>sd</v>
      </c>
    </row>
    <row r="188" spans="1:156" ht="12.75" customHeight="1" x14ac:dyDescent="0.25">
      <c r="A188" s="145" t="s">
        <v>141</v>
      </c>
      <c r="J188" s="100">
        <v>14</v>
      </c>
      <c r="K188" s="246">
        <f t="shared" si="604"/>
        <v>0</v>
      </c>
      <c r="L188" s="247">
        <f t="shared" si="605"/>
        <v>3.6000000000000002E-4</v>
      </c>
      <c r="M188" s="269" t="str">
        <f t="shared" si="622"/>
        <v>ns</v>
      </c>
      <c r="N188" s="269" t="str">
        <f t="shared" si="622"/>
        <v>ns</v>
      </c>
      <c r="O188" s="269" t="str">
        <f t="shared" si="622"/>
        <v>ns</v>
      </c>
      <c r="P188" s="269" t="str">
        <f t="shared" si="622"/>
        <v>ns</v>
      </c>
      <c r="Q188" s="269" t="str">
        <f t="shared" si="622"/>
        <v>ns</v>
      </c>
      <c r="R188" s="269" t="str">
        <f t="shared" si="622"/>
        <v>ns</v>
      </c>
      <c r="S188" s="269" t="str">
        <f t="shared" si="622"/>
        <v>ns</v>
      </c>
      <c r="T188" s="269" t="str">
        <f t="shared" si="622"/>
        <v>ns</v>
      </c>
      <c r="U188" s="269" t="str">
        <f t="shared" si="622"/>
        <v>ns</v>
      </c>
      <c r="V188" s="269" t="str">
        <f t="shared" si="622"/>
        <v>ns</v>
      </c>
      <c r="W188" s="269" t="str">
        <f t="shared" si="623"/>
        <v>ns</v>
      </c>
      <c r="X188" s="269" t="str">
        <f t="shared" si="623"/>
        <v>ns</v>
      </c>
      <c r="Y188" s="269" t="str">
        <f t="shared" si="623"/>
        <v>ns</v>
      </c>
      <c r="Z188" s="269" t="str">
        <f t="shared" si="623"/>
        <v>ns</v>
      </c>
      <c r="AA188" s="269" t="str">
        <f t="shared" si="623"/>
        <v/>
      </c>
      <c r="AB188" s="269" t="str">
        <f t="shared" si="623"/>
        <v/>
      </c>
      <c r="AC188" s="269" t="str">
        <f t="shared" si="623"/>
        <v/>
      </c>
      <c r="AD188" s="269" t="str">
        <f t="shared" si="623"/>
        <v/>
      </c>
      <c r="AE188" s="269" t="str">
        <f t="shared" si="623"/>
        <v/>
      </c>
      <c r="AF188" s="269" t="str">
        <f t="shared" si="623"/>
        <v/>
      </c>
      <c r="AG188" s="269" t="str">
        <f t="shared" si="624"/>
        <v/>
      </c>
      <c r="AH188" s="269" t="str">
        <f t="shared" si="624"/>
        <v/>
      </c>
      <c r="AI188" s="269" t="str">
        <f t="shared" si="624"/>
        <v/>
      </c>
      <c r="AJ188" s="269" t="str">
        <f t="shared" si="624"/>
        <v/>
      </c>
      <c r="AK188" s="269" t="str">
        <f t="shared" si="624"/>
        <v/>
      </c>
      <c r="AL188" s="269" t="str">
        <f t="shared" si="624"/>
        <v/>
      </c>
      <c r="AM188" s="269" t="str">
        <f t="shared" si="624"/>
        <v/>
      </c>
      <c r="AN188" s="269" t="str">
        <f t="shared" si="624"/>
        <v/>
      </c>
      <c r="AO188" s="269" t="str">
        <f t="shared" si="624"/>
        <v/>
      </c>
      <c r="AP188" s="269" t="str">
        <f t="shared" si="624"/>
        <v/>
      </c>
      <c r="AQ188" s="269" t="str">
        <f t="shared" si="625"/>
        <v/>
      </c>
      <c r="AR188" s="269" t="str">
        <f t="shared" si="625"/>
        <v/>
      </c>
      <c r="AS188" s="269" t="str">
        <f t="shared" si="625"/>
        <v/>
      </c>
      <c r="AT188" s="269" t="str">
        <f t="shared" si="625"/>
        <v/>
      </c>
      <c r="AU188" s="269" t="str">
        <f t="shared" si="625"/>
        <v/>
      </c>
      <c r="AV188" s="269" t="str">
        <f t="shared" si="625"/>
        <v/>
      </c>
      <c r="AW188" s="269" t="str">
        <f t="shared" si="625"/>
        <v/>
      </c>
      <c r="AX188" s="269" t="str">
        <f t="shared" si="625"/>
        <v/>
      </c>
      <c r="AY188" s="269" t="str">
        <f t="shared" si="625"/>
        <v/>
      </c>
      <c r="AZ188" s="269" t="str">
        <f t="shared" si="625"/>
        <v/>
      </c>
      <c r="BA188" s="269" t="str">
        <f t="shared" si="626"/>
        <v/>
      </c>
      <c r="BB188" s="269" t="str">
        <f t="shared" si="626"/>
        <v/>
      </c>
      <c r="BC188" s="269" t="str">
        <f t="shared" si="626"/>
        <v/>
      </c>
      <c r="BD188" s="269" t="str">
        <f t="shared" si="626"/>
        <v/>
      </c>
      <c r="BE188" s="269" t="str">
        <f t="shared" si="626"/>
        <v/>
      </c>
      <c r="BF188" s="269" t="str">
        <f t="shared" si="626"/>
        <v/>
      </c>
      <c r="BG188" s="269" t="str">
        <f t="shared" si="626"/>
        <v/>
      </c>
      <c r="BH188" s="269" t="str">
        <f t="shared" si="626"/>
        <v/>
      </c>
      <c r="BI188" s="269" t="str">
        <f t="shared" si="626"/>
        <v/>
      </c>
      <c r="BJ188" s="269" t="str">
        <f t="shared" si="626"/>
        <v/>
      </c>
      <c r="BM188" s="145" t="s">
        <v>141</v>
      </c>
      <c r="BS188" s="67"/>
      <c r="BT188" s="67"/>
      <c r="BU188" s="106"/>
      <c r="BV188" s="100">
        <v>14</v>
      </c>
      <c r="BW188" s="246">
        <f t="shared" si="611"/>
        <v>0</v>
      </c>
      <c r="BX188" s="247">
        <f t="shared" si="612"/>
        <v>3.6000000000000002E-4</v>
      </c>
      <c r="BY188" s="245" t="str">
        <f t="shared" si="627"/>
        <v>ns</v>
      </c>
      <c r="BZ188" s="245" t="str">
        <f t="shared" si="627"/>
        <v>ns</v>
      </c>
      <c r="CA188" s="245" t="str">
        <f t="shared" si="627"/>
        <v>ns</v>
      </c>
      <c r="CB188" s="245" t="str">
        <f t="shared" si="627"/>
        <v>ns</v>
      </c>
      <c r="CC188" s="245" t="str">
        <f t="shared" si="627"/>
        <v>ns</v>
      </c>
      <c r="CD188" s="245" t="str">
        <f t="shared" si="627"/>
        <v>ns</v>
      </c>
      <c r="CE188" s="245" t="str">
        <f t="shared" si="627"/>
        <v>ns</v>
      </c>
      <c r="CF188" s="245" t="str">
        <f t="shared" si="627"/>
        <v>ns</v>
      </c>
      <c r="CG188" s="245" t="str">
        <f t="shared" si="627"/>
        <v>ns</v>
      </c>
      <c r="CH188" s="245" t="str">
        <f t="shared" si="627"/>
        <v>ns</v>
      </c>
      <c r="CI188" s="245" t="str">
        <f t="shared" si="628"/>
        <v>ns</v>
      </c>
      <c r="CJ188" s="245" t="str">
        <f t="shared" si="628"/>
        <v>ns</v>
      </c>
      <c r="CK188" s="245" t="str">
        <f t="shared" si="628"/>
        <v>ns</v>
      </c>
      <c r="CL188" s="245" t="str">
        <f t="shared" si="628"/>
        <v>ns</v>
      </c>
      <c r="CM188" s="245" t="str">
        <f t="shared" si="628"/>
        <v/>
      </c>
      <c r="CN188" s="245" t="str">
        <f t="shared" si="628"/>
        <v/>
      </c>
      <c r="CO188" s="245" t="str">
        <f t="shared" si="628"/>
        <v/>
      </c>
      <c r="CP188" s="245" t="str">
        <f t="shared" si="628"/>
        <v/>
      </c>
      <c r="CQ188" s="245" t="str">
        <f t="shared" si="628"/>
        <v/>
      </c>
      <c r="CR188" s="245" t="str">
        <f t="shared" si="628"/>
        <v/>
      </c>
      <c r="CS188" s="245" t="str">
        <f t="shared" si="629"/>
        <v/>
      </c>
      <c r="CT188" s="245" t="str">
        <f t="shared" si="629"/>
        <v/>
      </c>
      <c r="CU188" s="245" t="str">
        <f t="shared" si="629"/>
        <v/>
      </c>
      <c r="CV188" s="245" t="str">
        <f t="shared" si="629"/>
        <v/>
      </c>
      <c r="CW188" s="245" t="str">
        <f t="shared" si="629"/>
        <v/>
      </c>
      <c r="CX188" s="245" t="str">
        <f t="shared" si="629"/>
        <v/>
      </c>
      <c r="CY188" s="245" t="str">
        <f t="shared" si="629"/>
        <v/>
      </c>
      <c r="CZ188" s="245" t="str">
        <f t="shared" si="629"/>
        <v/>
      </c>
      <c r="DA188" s="245" t="str">
        <f t="shared" si="629"/>
        <v/>
      </c>
      <c r="DB188" s="245" t="str">
        <f t="shared" si="629"/>
        <v/>
      </c>
      <c r="DC188" s="245" t="str">
        <f t="shared" si="630"/>
        <v/>
      </c>
      <c r="DD188" s="245" t="str">
        <f t="shared" si="630"/>
        <v/>
      </c>
      <c r="DE188" s="245" t="str">
        <f t="shared" si="630"/>
        <v/>
      </c>
      <c r="DF188" s="245" t="str">
        <f t="shared" si="630"/>
        <v/>
      </c>
      <c r="DG188" s="245" t="str">
        <f t="shared" si="630"/>
        <v/>
      </c>
      <c r="DH188" s="245" t="str">
        <f t="shared" si="630"/>
        <v/>
      </c>
      <c r="DI188" s="245" t="str">
        <f t="shared" si="630"/>
        <v/>
      </c>
      <c r="DJ188" s="245" t="str">
        <f t="shared" si="630"/>
        <v/>
      </c>
      <c r="DK188" s="245" t="str">
        <f t="shared" si="630"/>
        <v/>
      </c>
      <c r="DL188" s="245" t="str">
        <f t="shared" si="630"/>
        <v/>
      </c>
      <c r="DM188" s="245" t="str">
        <f t="shared" si="631"/>
        <v/>
      </c>
      <c r="DN188" s="245" t="str">
        <f t="shared" si="631"/>
        <v/>
      </c>
      <c r="DO188" s="245" t="str">
        <f t="shared" si="631"/>
        <v/>
      </c>
      <c r="DP188" s="245" t="str">
        <f t="shared" si="631"/>
        <v/>
      </c>
      <c r="DQ188" s="245" t="str">
        <f t="shared" si="631"/>
        <v/>
      </c>
      <c r="DR188" s="245" t="str">
        <f t="shared" si="631"/>
        <v/>
      </c>
      <c r="DS188" s="245" t="str">
        <f t="shared" si="631"/>
        <v/>
      </c>
      <c r="DT188" s="245" t="str">
        <f t="shared" si="631"/>
        <v/>
      </c>
      <c r="DU188" s="245" t="str">
        <f t="shared" si="631"/>
        <v/>
      </c>
      <c r="DV188" s="245" t="str">
        <f t="shared" si="631"/>
        <v/>
      </c>
      <c r="DW188" s="204"/>
      <c r="DX188" s="204"/>
      <c r="DZ188" s="228">
        <f t="shared" si="618"/>
        <v>15</v>
      </c>
      <c r="EA188" s="231">
        <f t="shared" si="596"/>
        <v>0</v>
      </c>
      <c r="EB188" s="232">
        <f t="shared" si="597"/>
        <v>0</v>
      </c>
      <c r="EC188" s="232">
        <f t="shared" si="597"/>
        <v>0</v>
      </c>
      <c r="ED188" s="232">
        <f t="shared" si="597"/>
        <v>0</v>
      </c>
      <c r="EE188" s="232">
        <f t="shared" si="597"/>
        <v>0</v>
      </c>
      <c r="EF188" s="232">
        <f t="shared" si="598"/>
        <v>0</v>
      </c>
      <c r="EG188" s="232">
        <f t="shared" si="599"/>
        <v>0</v>
      </c>
      <c r="EH188" s="228"/>
      <c r="EI188" s="228" t="s">
        <v>93</v>
      </c>
      <c r="EJ188" s="227" t="str">
        <f>IF(EF224=0,"sd",EJ186/EJ182)</f>
        <v>sd</v>
      </c>
      <c r="EK188" s="230"/>
      <c r="EL188" s="228">
        <f t="shared" si="619"/>
        <v>15</v>
      </c>
      <c r="EM188" s="231">
        <f t="shared" si="600"/>
        <v>0</v>
      </c>
      <c r="EN188" s="232">
        <f>IFERROR(INDEX(RTO4CF,$EL188,'ANVA-MDS'!EB$7),0)</f>
        <v>0</v>
      </c>
      <c r="EO188" s="232">
        <f>IFERROR(INDEX(RTO4CF,$EL188,'ANVA-MDS'!EC$7),0)</f>
        <v>0</v>
      </c>
      <c r="EP188" s="232">
        <f>IFERROR(INDEX(RTO4CF,$EL188,'ANVA-MDS'!ED$7),0)</f>
        <v>0</v>
      </c>
      <c r="EQ188" s="232">
        <f>IFERROR(INDEX(RTO4CF,$EL188,'ANVA-MDS'!EE$7),0)</f>
        <v>0</v>
      </c>
      <c r="ER188" s="232">
        <f t="shared" si="601"/>
        <v>0</v>
      </c>
      <c r="ES188" s="232">
        <f t="shared" si="602"/>
        <v>0</v>
      </c>
      <c r="ET188" s="228"/>
      <c r="EU188" s="228" t="s">
        <v>93</v>
      </c>
      <c r="EV188" s="227" t="str">
        <f>IF(ER224=0,"sd",EV186/EV182)</f>
        <v>sd</v>
      </c>
      <c r="EW188" s="240"/>
      <c r="EX188" s="232">
        <f t="shared" si="603"/>
        <v>0</v>
      </c>
      <c r="EY188" s="234" t="s">
        <v>112</v>
      </c>
      <c r="EZ188" s="267" t="str">
        <f>IF(EZ193=0,"sd",EZ187-1)</f>
        <v>sd</v>
      </c>
    </row>
    <row r="189" spans="1:156" ht="12.75" customHeight="1" x14ac:dyDescent="0.25">
      <c r="B189" s="208" t="str">
        <f>'ANVA-MDS'!EJ193</f>
        <v>sd</v>
      </c>
      <c r="J189" s="100">
        <v>15</v>
      </c>
      <c r="K189" s="246">
        <f t="shared" si="604"/>
        <v>0</v>
      </c>
      <c r="L189" s="247">
        <f t="shared" si="605"/>
        <v>3.5000000000000005E-4</v>
      </c>
      <c r="M189" s="269" t="str">
        <f t="shared" si="622"/>
        <v>ns</v>
      </c>
      <c r="N189" s="269" t="str">
        <f t="shared" si="622"/>
        <v>ns</v>
      </c>
      <c r="O189" s="269" t="str">
        <f t="shared" si="622"/>
        <v>ns</v>
      </c>
      <c r="P189" s="269" t="str">
        <f t="shared" si="622"/>
        <v>ns</v>
      </c>
      <c r="Q189" s="269" t="str">
        <f t="shared" si="622"/>
        <v>ns</v>
      </c>
      <c r="R189" s="269" t="str">
        <f t="shared" si="622"/>
        <v>ns</v>
      </c>
      <c r="S189" s="269" t="str">
        <f t="shared" si="622"/>
        <v>ns</v>
      </c>
      <c r="T189" s="269" t="str">
        <f t="shared" si="622"/>
        <v>ns</v>
      </c>
      <c r="U189" s="269" t="str">
        <f t="shared" si="622"/>
        <v>ns</v>
      </c>
      <c r="V189" s="269" t="str">
        <f t="shared" si="622"/>
        <v>ns</v>
      </c>
      <c r="W189" s="269" t="str">
        <f t="shared" si="623"/>
        <v>ns</v>
      </c>
      <c r="X189" s="269" t="str">
        <f t="shared" si="623"/>
        <v>ns</v>
      </c>
      <c r="Y189" s="269" t="str">
        <f t="shared" si="623"/>
        <v>ns</v>
      </c>
      <c r="Z189" s="269" t="str">
        <f t="shared" si="623"/>
        <v>ns</v>
      </c>
      <c r="AA189" s="269" t="str">
        <f t="shared" si="623"/>
        <v>ns</v>
      </c>
      <c r="AB189" s="269" t="str">
        <f t="shared" si="623"/>
        <v/>
      </c>
      <c r="AC189" s="269" t="str">
        <f t="shared" si="623"/>
        <v/>
      </c>
      <c r="AD189" s="269" t="str">
        <f t="shared" si="623"/>
        <v/>
      </c>
      <c r="AE189" s="269" t="str">
        <f t="shared" si="623"/>
        <v/>
      </c>
      <c r="AF189" s="269" t="str">
        <f t="shared" si="623"/>
        <v/>
      </c>
      <c r="AG189" s="269" t="str">
        <f t="shared" si="624"/>
        <v/>
      </c>
      <c r="AH189" s="269" t="str">
        <f t="shared" si="624"/>
        <v/>
      </c>
      <c r="AI189" s="269" t="str">
        <f t="shared" si="624"/>
        <v/>
      </c>
      <c r="AJ189" s="269" t="str">
        <f t="shared" si="624"/>
        <v/>
      </c>
      <c r="AK189" s="269" t="str">
        <f t="shared" si="624"/>
        <v/>
      </c>
      <c r="AL189" s="269" t="str">
        <f t="shared" si="624"/>
        <v/>
      </c>
      <c r="AM189" s="269" t="str">
        <f t="shared" si="624"/>
        <v/>
      </c>
      <c r="AN189" s="269" t="str">
        <f t="shared" si="624"/>
        <v/>
      </c>
      <c r="AO189" s="269" t="str">
        <f t="shared" si="624"/>
        <v/>
      </c>
      <c r="AP189" s="269" t="str">
        <f t="shared" si="624"/>
        <v/>
      </c>
      <c r="AQ189" s="269" t="str">
        <f t="shared" si="625"/>
        <v/>
      </c>
      <c r="AR189" s="269" t="str">
        <f t="shared" si="625"/>
        <v/>
      </c>
      <c r="AS189" s="269" t="str">
        <f t="shared" si="625"/>
        <v/>
      </c>
      <c r="AT189" s="269" t="str">
        <f t="shared" si="625"/>
        <v/>
      </c>
      <c r="AU189" s="269" t="str">
        <f t="shared" si="625"/>
        <v/>
      </c>
      <c r="AV189" s="269" t="str">
        <f t="shared" si="625"/>
        <v/>
      </c>
      <c r="AW189" s="269" t="str">
        <f t="shared" si="625"/>
        <v/>
      </c>
      <c r="AX189" s="269" t="str">
        <f t="shared" si="625"/>
        <v/>
      </c>
      <c r="AY189" s="269" t="str">
        <f t="shared" si="625"/>
        <v/>
      </c>
      <c r="AZ189" s="269" t="str">
        <f t="shared" si="625"/>
        <v/>
      </c>
      <c r="BA189" s="269" t="str">
        <f t="shared" si="626"/>
        <v/>
      </c>
      <c r="BB189" s="269" t="str">
        <f t="shared" si="626"/>
        <v/>
      </c>
      <c r="BC189" s="269" t="str">
        <f t="shared" si="626"/>
        <v/>
      </c>
      <c r="BD189" s="269" t="str">
        <f t="shared" si="626"/>
        <v/>
      </c>
      <c r="BE189" s="269" t="str">
        <f t="shared" si="626"/>
        <v/>
      </c>
      <c r="BF189" s="269" t="str">
        <f t="shared" si="626"/>
        <v/>
      </c>
      <c r="BG189" s="269" t="str">
        <f t="shared" si="626"/>
        <v/>
      </c>
      <c r="BH189" s="269" t="str">
        <f t="shared" si="626"/>
        <v/>
      </c>
      <c r="BI189" s="269" t="str">
        <f t="shared" si="626"/>
        <v/>
      </c>
      <c r="BJ189" s="269" t="str">
        <f t="shared" si="626"/>
        <v/>
      </c>
      <c r="BM189" s="117"/>
      <c r="BN189" s="208" t="str">
        <f>'ANVA-MDS'!EV193</f>
        <v>sd</v>
      </c>
      <c r="BS189" s="67"/>
      <c r="BT189" s="67"/>
      <c r="BU189" s="106"/>
      <c r="BV189" s="100">
        <v>15</v>
      </c>
      <c r="BW189" s="246">
        <f t="shared" si="611"/>
        <v>0</v>
      </c>
      <c r="BX189" s="247">
        <f t="shared" si="612"/>
        <v>3.5000000000000005E-4</v>
      </c>
      <c r="BY189" s="245" t="str">
        <f t="shared" si="627"/>
        <v>ns</v>
      </c>
      <c r="BZ189" s="245" t="str">
        <f t="shared" si="627"/>
        <v>ns</v>
      </c>
      <c r="CA189" s="245" t="str">
        <f t="shared" si="627"/>
        <v>ns</v>
      </c>
      <c r="CB189" s="245" t="str">
        <f t="shared" si="627"/>
        <v>ns</v>
      </c>
      <c r="CC189" s="245" t="str">
        <f t="shared" si="627"/>
        <v>ns</v>
      </c>
      <c r="CD189" s="245" t="str">
        <f t="shared" si="627"/>
        <v>ns</v>
      </c>
      <c r="CE189" s="245" t="str">
        <f t="shared" si="627"/>
        <v>ns</v>
      </c>
      <c r="CF189" s="245" t="str">
        <f t="shared" si="627"/>
        <v>ns</v>
      </c>
      <c r="CG189" s="245" t="str">
        <f t="shared" si="627"/>
        <v>ns</v>
      </c>
      <c r="CH189" s="245" t="str">
        <f t="shared" si="627"/>
        <v>ns</v>
      </c>
      <c r="CI189" s="245" t="str">
        <f t="shared" si="628"/>
        <v>ns</v>
      </c>
      <c r="CJ189" s="245" t="str">
        <f t="shared" si="628"/>
        <v>ns</v>
      </c>
      <c r="CK189" s="245" t="str">
        <f t="shared" si="628"/>
        <v>ns</v>
      </c>
      <c r="CL189" s="245" t="str">
        <f t="shared" si="628"/>
        <v>ns</v>
      </c>
      <c r="CM189" s="245" t="str">
        <f t="shared" si="628"/>
        <v>ns</v>
      </c>
      <c r="CN189" s="245" t="str">
        <f t="shared" si="628"/>
        <v/>
      </c>
      <c r="CO189" s="245" t="str">
        <f t="shared" si="628"/>
        <v/>
      </c>
      <c r="CP189" s="245" t="str">
        <f t="shared" si="628"/>
        <v/>
      </c>
      <c r="CQ189" s="245" t="str">
        <f t="shared" si="628"/>
        <v/>
      </c>
      <c r="CR189" s="245" t="str">
        <f t="shared" si="628"/>
        <v/>
      </c>
      <c r="CS189" s="245" t="str">
        <f t="shared" si="629"/>
        <v/>
      </c>
      <c r="CT189" s="245" t="str">
        <f t="shared" si="629"/>
        <v/>
      </c>
      <c r="CU189" s="245" t="str">
        <f t="shared" si="629"/>
        <v/>
      </c>
      <c r="CV189" s="245" t="str">
        <f t="shared" si="629"/>
        <v/>
      </c>
      <c r="CW189" s="245" t="str">
        <f t="shared" si="629"/>
        <v/>
      </c>
      <c r="CX189" s="245" t="str">
        <f t="shared" si="629"/>
        <v/>
      </c>
      <c r="CY189" s="245" t="str">
        <f t="shared" si="629"/>
        <v/>
      </c>
      <c r="CZ189" s="245" t="str">
        <f t="shared" si="629"/>
        <v/>
      </c>
      <c r="DA189" s="245" t="str">
        <f t="shared" si="629"/>
        <v/>
      </c>
      <c r="DB189" s="245" t="str">
        <f t="shared" si="629"/>
        <v/>
      </c>
      <c r="DC189" s="245" t="str">
        <f t="shared" si="630"/>
        <v/>
      </c>
      <c r="DD189" s="245" t="str">
        <f t="shared" si="630"/>
        <v/>
      </c>
      <c r="DE189" s="245" t="str">
        <f t="shared" si="630"/>
        <v/>
      </c>
      <c r="DF189" s="245" t="str">
        <f t="shared" si="630"/>
        <v/>
      </c>
      <c r="DG189" s="245" t="str">
        <f t="shared" si="630"/>
        <v/>
      </c>
      <c r="DH189" s="245" t="str">
        <f t="shared" si="630"/>
        <v/>
      </c>
      <c r="DI189" s="245" t="str">
        <f t="shared" si="630"/>
        <v/>
      </c>
      <c r="DJ189" s="245" t="str">
        <f t="shared" si="630"/>
        <v/>
      </c>
      <c r="DK189" s="245" t="str">
        <f t="shared" si="630"/>
        <v/>
      </c>
      <c r="DL189" s="245" t="str">
        <f t="shared" si="630"/>
        <v/>
      </c>
      <c r="DM189" s="245" t="str">
        <f t="shared" si="631"/>
        <v/>
      </c>
      <c r="DN189" s="245" t="str">
        <f t="shared" si="631"/>
        <v/>
      </c>
      <c r="DO189" s="245" t="str">
        <f t="shared" si="631"/>
        <v/>
      </c>
      <c r="DP189" s="245" t="str">
        <f t="shared" si="631"/>
        <v/>
      </c>
      <c r="DQ189" s="245" t="str">
        <f t="shared" si="631"/>
        <v/>
      </c>
      <c r="DR189" s="245" t="str">
        <f t="shared" si="631"/>
        <v/>
      </c>
      <c r="DS189" s="245" t="str">
        <f t="shared" si="631"/>
        <v/>
      </c>
      <c r="DT189" s="245" t="str">
        <f t="shared" si="631"/>
        <v/>
      </c>
      <c r="DU189" s="245" t="str">
        <f t="shared" si="631"/>
        <v/>
      </c>
      <c r="DV189" s="245" t="str">
        <f t="shared" si="631"/>
        <v/>
      </c>
      <c r="DW189" s="204"/>
      <c r="DX189" s="204"/>
      <c r="DZ189" s="228">
        <f t="shared" si="618"/>
        <v>16</v>
      </c>
      <c r="EA189" s="231">
        <f t="shared" si="596"/>
        <v>0</v>
      </c>
      <c r="EB189" s="232">
        <f t="shared" si="597"/>
        <v>0</v>
      </c>
      <c r="EC189" s="232">
        <f t="shared" si="597"/>
        <v>0</v>
      </c>
      <c r="ED189" s="232">
        <f t="shared" si="597"/>
        <v>0</v>
      </c>
      <c r="EE189" s="232">
        <f t="shared" si="597"/>
        <v>0</v>
      </c>
      <c r="EF189" s="232">
        <f t="shared" si="598"/>
        <v>0</v>
      </c>
      <c r="EG189" s="232">
        <f t="shared" si="599"/>
        <v>0</v>
      </c>
      <c r="EH189" s="228"/>
      <c r="EI189" s="228" t="s">
        <v>94</v>
      </c>
      <c r="EJ189" s="239" t="str">
        <f>IF(EF224=0,"sd",SQRT(EJ188)/EJ178)</f>
        <v>sd</v>
      </c>
      <c r="EK189" s="230"/>
      <c r="EL189" s="228">
        <f t="shared" si="619"/>
        <v>16</v>
      </c>
      <c r="EM189" s="231">
        <f t="shared" si="600"/>
        <v>0</v>
      </c>
      <c r="EN189" s="232">
        <f>IFERROR(INDEX(RTO4CF,$EL189,'ANVA-MDS'!EB$7),0)</f>
        <v>0</v>
      </c>
      <c r="EO189" s="232">
        <f>IFERROR(INDEX(RTO4CF,$EL189,'ANVA-MDS'!EC$7),0)</f>
        <v>0</v>
      </c>
      <c r="EP189" s="232">
        <f>IFERROR(INDEX(RTO4CF,$EL189,'ANVA-MDS'!ED$7),0)</f>
        <v>0</v>
      </c>
      <c r="EQ189" s="232">
        <f>IFERROR(INDEX(RTO4CF,$EL189,'ANVA-MDS'!EE$7),0)</f>
        <v>0</v>
      </c>
      <c r="ER189" s="232">
        <f t="shared" si="601"/>
        <v>0</v>
      </c>
      <c r="ES189" s="232">
        <f t="shared" si="602"/>
        <v>0</v>
      </c>
      <c r="ET189" s="228"/>
      <c r="EU189" s="228" t="s">
        <v>94</v>
      </c>
      <c r="EV189" s="239" t="str">
        <f>IF(ER224=0,"sd",SQRT(EV188)/EV178)</f>
        <v>sd</v>
      </c>
      <c r="EW189" s="240"/>
      <c r="EX189" s="232">
        <f t="shared" si="603"/>
        <v>0</v>
      </c>
      <c r="EY189" s="234" t="s">
        <v>116</v>
      </c>
      <c r="EZ189" s="267" t="str">
        <f>IF(EZ193=0,"sd",EZ188*EZ180)</f>
        <v>sd</v>
      </c>
    </row>
    <row r="190" spans="1:156" ht="12.75" customHeight="1" x14ac:dyDescent="0.25">
      <c r="A190" s="117"/>
      <c r="J190" s="100">
        <v>16</v>
      </c>
      <c r="K190" s="246">
        <f t="shared" si="604"/>
        <v>0</v>
      </c>
      <c r="L190" s="247">
        <f t="shared" si="605"/>
        <v>3.4000000000000002E-4</v>
      </c>
      <c r="M190" s="269" t="str">
        <f t="shared" si="622"/>
        <v>ns</v>
      </c>
      <c r="N190" s="269" t="str">
        <f t="shared" si="622"/>
        <v>ns</v>
      </c>
      <c r="O190" s="269" t="str">
        <f t="shared" si="622"/>
        <v>ns</v>
      </c>
      <c r="P190" s="269" t="str">
        <f t="shared" si="622"/>
        <v>ns</v>
      </c>
      <c r="Q190" s="269" t="str">
        <f t="shared" si="622"/>
        <v>ns</v>
      </c>
      <c r="R190" s="269" t="str">
        <f t="shared" si="622"/>
        <v>ns</v>
      </c>
      <c r="S190" s="269" t="str">
        <f t="shared" si="622"/>
        <v>ns</v>
      </c>
      <c r="T190" s="269" t="str">
        <f t="shared" si="622"/>
        <v>ns</v>
      </c>
      <c r="U190" s="269" t="str">
        <f t="shared" si="622"/>
        <v>ns</v>
      </c>
      <c r="V190" s="269" t="str">
        <f t="shared" si="622"/>
        <v>ns</v>
      </c>
      <c r="W190" s="269" t="str">
        <f t="shared" si="623"/>
        <v>ns</v>
      </c>
      <c r="X190" s="269" t="str">
        <f t="shared" si="623"/>
        <v>ns</v>
      </c>
      <c r="Y190" s="269" t="str">
        <f t="shared" si="623"/>
        <v>ns</v>
      </c>
      <c r="Z190" s="269" t="str">
        <f t="shared" si="623"/>
        <v>ns</v>
      </c>
      <c r="AA190" s="269" t="str">
        <f t="shared" si="623"/>
        <v>ns</v>
      </c>
      <c r="AB190" s="269" t="str">
        <f t="shared" si="623"/>
        <v>ns</v>
      </c>
      <c r="AC190" s="269" t="str">
        <f t="shared" si="623"/>
        <v/>
      </c>
      <c r="AD190" s="269" t="str">
        <f t="shared" si="623"/>
        <v/>
      </c>
      <c r="AE190" s="269" t="str">
        <f t="shared" si="623"/>
        <v/>
      </c>
      <c r="AF190" s="269" t="str">
        <f t="shared" si="623"/>
        <v/>
      </c>
      <c r="AG190" s="269" t="str">
        <f t="shared" si="624"/>
        <v/>
      </c>
      <c r="AH190" s="269" t="str">
        <f t="shared" si="624"/>
        <v/>
      </c>
      <c r="AI190" s="269" t="str">
        <f t="shared" si="624"/>
        <v/>
      </c>
      <c r="AJ190" s="269" t="str">
        <f t="shared" si="624"/>
        <v/>
      </c>
      <c r="AK190" s="269" t="str">
        <f t="shared" si="624"/>
        <v/>
      </c>
      <c r="AL190" s="269" t="str">
        <f t="shared" si="624"/>
        <v/>
      </c>
      <c r="AM190" s="269" t="str">
        <f t="shared" si="624"/>
        <v/>
      </c>
      <c r="AN190" s="269" t="str">
        <f t="shared" si="624"/>
        <v/>
      </c>
      <c r="AO190" s="269" t="str">
        <f t="shared" si="624"/>
        <v/>
      </c>
      <c r="AP190" s="269" t="str">
        <f t="shared" si="624"/>
        <v/>
      </c>
      <c r="AQ190" s="269" t="str">
        <f t="shared" si="625"/>
        <v/>
      </c>
      <c r="AR190" s="269" t="str">
        <f t="shared" si="625"/>
        <v/>
      </c>
      <c r="AS190" s="269" t="str">
        <f t="shared" si="625"/>
        <v/>
      </c>
      <c r="AT190" s="269" t="str">
        <f t="shared" si="625"/>
        <v/>
      </c>
      <c r="AU190" s="269" t="str">
        <f t="shared" si="625"/>
        <v/>
      </c>
      <c r="AV190" s="269" t="str">
        <f t="shared" si="625"/>
        <v/>
      </c>
      <c r="AW190" s="269" t="str">
        <f t="shared" si="625"/>
        <v/>
      </c>
      <c r="AX190" s="269" t="str">
        <f t="shared" si="625"/>
        <v/>
      </c>
      <c r="AY190" s="269" t="str">
        <f t="shared" si="625"/>
        <v/>
      </c>
      <c r="AZ190" s="269" t="str">
        <f t="shared" si="625"/>
        <v/>
      </c>
      <c r="BA190" s="269" t="str">
        <f t="shared" si="626"/>
        <v/>
      </c>
      <c r="BB190" s="269" t="str">
        <f t="shared" si="626"/>
        <v/>
      </c>
      <c r="BC190" s="269" t="str">
        <f t="shared" si="626"/>
        <v/>
      </c>
      <c r="BD190" s="269" t="str">
        <f t="shared" si="626"/>
        <v/>
      </c>
      <c r="BE190" s="269" t="str">
        <f t="shared" si="626"/>
        <v/>
      </c>
      <c r="BF190" s="269" t="str">
        <f t="shared" si="626"/>
        <v/>
      </c>
      <c r="BG190" s="269" t="str">
        <f t="shared" si="626"/>
        <v/>
      </c>
      <c r="BH190" s="269" t="str">
        <f t="shared" si="626"/>
        <v/>
      </c>
      <c r="BI190" s="269" t="str">
        <f t="shared" si="626"/>
        <v/>
      </c>
      <c r="BJ190" s="269" t="str">
        <f t="shared" si="626"/>
        <v/>
      </c>
      <c r="BM190" s="117"/>
      <c r="BS190" s="67"/>
      <c r="BT190" s="67"/>
      <c r="BU190" s="106"/>
      <c r="BV190" s="100">
        <v>16</v>
      </c>
      <c r="BW190" s="246">
        <f t="shared" si="611"/>
        <v>0</v>
      </c>
      <c r="BX190" s="247">
        <f t="shared" si="612"/>
        <v>3.4000000000000002E-4</v>
      </c>
      <c r="BY190" s="245" t="str">
        <f t="shared" si="627"/>
        <v>ns</v>
      </c>
      <c r="BZ190" s="245" t="str">
        <f t="shared" si="627"/>
        <v>ns</v>
      </c>
      <c r="CA190" s="245" t="str">
        <f t="shared" si="627"/>
        <v>ns</v>
      </c>
      <c r="CB190" s="245" t="str">
        <f t="shared" si="627"/>
        <v>ns</v>
      </c>
      <c r="CC190" s="245" t="str">
        <f t="shared" si="627"/>
        <v>ns</v>
      </c>
      <c r="CD190" s="245" t="str">
        <f t="shared" si="627"/>
        <v>ns</v>
      </c>
      <c r="CE190" s="245" t="str">
        <f t="shared" si="627"/>
        <v>ns</v>
      </c>
      <c r="CF190" s="245" t="str">
        <f t="shared" si="627"/>
        <v>ns</v>
      </c>
      <c r="CG190" s="245" t="str">
        <f t="shared" si="627"/>
        <v>ns</v>
      </c>
      <c r="CH190" s="245" t="str">
        <f t="shared" si="627"/>
        <v>ns</v>
      </c>
      <c r="CI190" s="245" t="str">
        <f t="shared" si="628"/>
        <v>ns</v>
      </c>
      <c r="CJ190" s="245" t="str">
        <f t="shared" si="628"/>
        <v>ns</v>
      </c>
      <c r="CK190" s="245" t="str">
        <f t="shared" si="628"/>
        <v>ns</v>
      </c>
      <c r="CL190" s="245" t="str">
        <f t="shared" si="628"/>
        <v>ns</v>
      </c>
      <c r="CM190" s="245" t="str">
        <f t="shared" si="628"/>
        <v>ns</v>
      </c>
      <c r="CN190" s="245" t="str">
        <f t="shared" si="628"/>
        <v>ns</v>
      </c>
      <c r="CO190" s="245" t="str">
        <f t="shared" si="628"/>
        <v/>
      </c>
      <c r="CP190" s="245" t="str">
        <f t="shared" si="628"/>
        <v/>
      </c>
      <c r="CQ190" s="245" t="str">
        <f t="shared" si="628"/>
        <v/>
      </c>
      <c r="CR190" s="245" t="str">
        <f t="shared" si="628"/>
        <v/>
      </c>
      <c r="CS190" s="245" t="str">
        <f t="shared" si="629"/>
        <v/>
      </c>
      <c r="CT190" s="245" t="str">
        <f t="shared" si="629"/>
        <v/>
      </c>
      <c r="CU190" s="245" t="str">
        <f t="shared" si="629"/>
        <v/>
      </c>
      <c r="CV190" s="245" t="str">
        <f t="shared" si="629"/>
        <v/>
      </c>
      <c r="CW190" s="245" t="str">
        <f t="shared" si="629"/>
        <v/>
      </c>
      <c r="CX190" s="245" t="str">
        <f t="shared" si="629"/>
        <v/>
      </c>
      <c r="CY190" s="245" t="str">
        <f t="shared" si="629"/>
        <v/>
      </c>
      <c r="CZ190" s="245" t="str">
        <f t="shared" si="629"/>
        <v/>
      </c>
      <c r="DA190" s="245" t="str">
        <f t="shared" si="629"/>
        <v/>
      </c>
      <c r="DB190" s="245" t="str">
        <f t="shared" si="629"/>
        <v/>
      </c>
      <c r="DC190" s="245" t="str">
        <f t="shared" si="630"/>
        <v/>
      </c>
      <c r="DD190" s="245" t="str">
        <f t="shared" si="630"/>
        <v/>
      </c>
      <c r="DE190" s="245" t="str">
        <f t="shared" si="630"/>
        <v/>
      </c>
      <c r="DF190" s="245" t="str">
        <f t="shared" si="630"/>
        <v/>
      </c>
      <c r="DG190" s="245" t="str">
        <f t="shared" si="630"/>
        <v/>
      </c>
      <c r="DH190" s="245" t="str">
        <f t="shared" si="630"/>
        <v/>
      </c>
      <c r="DI190" s="245" t="str">
        <f t="shared" si="630"/>
        <v/>
      </c>
      <c r="DJ190" s="245" t="str">
        <f t="shared" si="630"/>
        <v/>
      </c>
      <c r="DK190" s="245" t="str">
        <f t="shared" si="630"/>
        <v/>
      </c>
      <c r="DL190" s="245" t="str">
        <f t="shared" si="630"/>
        <v/>
      </c>
      <c r="DM190" s="245" t="str">
        <f t="shared" si="631"/>
        <v/>
      </c>
      <c r="DN190" s="245" t="str">
        <f t="shared" si="631"/>
        <v/>
      </c>
      <c r="DO190" s="245" t="str">
        <f t="shared" si="631"/>
        <v/>
      </c>
      <c r="DP190" s="245" t="str">
        <f t="shared" si="631"/>
        <v/>
      </c>
      <c r="DQ190" s="245" t="str">
        <f t="shared" si="631"/>
        <v/>
      </c>
      <c r="DR190" s="245" t="str">
        <f t="shared" si="631"/>
        <v/>
      </c>
      <c r="DS190" s="245" t="str">
        <f t="shared" si="631"/>
        <v/>
      </c>
      <c r="DT190" s="245" t="str">
        <f t="shared" si="631"/>
        <v/>
      </c>
      <c r="DU190" s="245" t="str">
        <f t="shared" si="631"/>
        <v/>
      </c>
      <c r="DV190" s="245" t="str">
        <f t="shared" si="631"/>
        <v/>
      </c>
      <c r="DW190" s="204"/>
      <c r="DX190" s="204"/>
      <c r="DZ190" s="228">
        <f t="shared" si="618"/>
        <v>17</v>
      </c>
      <c r="EA190" s="231">
        <f t="shared" si="596"/>
        <v>0</v>
      </c>
      <c r="EB190" s="232">
        <f t="shared" si="597"/>
        <v>0</v>
      </c>
      <c r="EC190" s="232">
        <f t="shared" si="597"/>
        <v>0</v>
      </c>
      <c r="ED190" s="232">
        <f t="shared" si="597"/>
        <v>0</v>
      </c>
      <c r="EE190" s="232">
        <f t="shared" si="597"/>
        <v>0</v>
      </c>
      <c r="EF190" s="232">
        <f t="shared" si="598"/>
        <v>0</v>
      </c>
      <c r="EG190" s="232">
        <f t="shared" si="599"/>
        <v>0</v>
      </c>
      <c r="EH190" s="228"/>
      <c r="EI190" s="228" t="s">
        <v>95</v>
      </c>
      <c r="EJ190" s="227" t="str">
        <f>IF(EF224=0,"sd",SQRT(EJ188/EJ175))</f>
        <v>sd</v>
      </c>
      <c r="EK190" s="230"/>
      <c r="EL190" s="228">
        <f t="shared" si="619"/>
        <v>17</v>
      </c>
      <c r="EM190" s="231">
        <f t="shared" si="600"/>
        <v>0</v>
      </c>
      <c r="EN190" s="232">
        <f>IFERROR(INDEX(RTO4CF,$EL190,'ANVA-MDS'!EB$7),0)</f>
        <v>0</v>
      </c>
      <c r="EO190" s="232">
        <f>IFERROR(INDEX(RTO4CF,$EL190,'ANVA-MDS'!EC$7),0)</f>
        <v>0</v>
      </c>
      <c r="EP190" s="232">
        <f>IFERROR(INDEX(RTO4CF,$EL190,'ANVA-MDS'!ED$7),0)</f>
        <v>0</v>
      </c>
      <c r="EQ190" s="232">
        <f>IFERROR(INDEX(RTO4CF,$EL190,'ANVA-MDS'!EE$7),0)</f>
        <v>0</v>
      </c>
      <c r="ER190" s="232">
        <f t="shared" si="601"/>
        <v>0</v>
      </c>
      <c r="ES190" s="232">
        <f t="shared" si="602"/>
        <v>0</v>
      </c>
      <c r="ET190" s="228"/>
      <c r="EU190" s="228" t="s">
        <v>95</v>
      </c>
      <c r="EV190" s="227" t="str">
        <f>IF(ER224=0,"sd",SQRT(EV188/EV175))</f>
        <v>sd</v>
      </c>
      <c r="EW190" s="240"/>
      <c r="EX190" s="232">
        <f t="shared" si="603"/>
        <v>0</v>
      </c>
      <c r="EY190" s="228" t="s">
        <v>210</v>
      </c>
      <c r="EZ190" s="267" t="str">
        <f>IF(EZ193=0,"sd",EZ180+EZ181+EZ182+EZ188+EZ189)</f>
        <v>sd</v>
      </c>
    </row>
    <row r="191" spans="1:156" ht="12.75" customHeight="1" x14ac:dyDescent="0.25">
      <c r="A191" s="117"/>
      <c r="I191" s="106"/>
      <c r="J191" s="100">
        <v>17</v>
      </c>
      <c r="K191" s="246">
        <f t="shared" si="604"/>
        <v>0</v>
      </c>
      <c r="L191" s="247">
        <f t="shared" si="605"/>
        <v>3.3000000000000005E-4</v>
      </c>
      <c r="M191" s="269" t="str">
        <f t="shared" si="622"/>
        <v>ns</v>
      </c>
      <c r="N191" s="269" t="str">
        <f t="shared" si="622"/>
        <v>ns</v>
      </c>
      <c r="O191" s="269" t="str">
        <f t="shared" si="622"/>
        <v>ns</v>
      </c>
      <c r="P191" s="269" t="str">
        <f t="shared" si="622"/>
        <v>ns</v>
      </c>
      <c r="Q191" s="269" t="str">
        <f t="shared" si="622"/>
        <v>ns</v>
      </c>
      <c r="R191" s="269" t="str">
        <f t="shared" si="622"/>
        <v>ns</v>
      </c>
      <c r="S191" s="269" t="str">
        <f t="shared" si="622"/>
        <v>ns</v>
      </c>
      <c r="T191" s="269" t="str">
        <f t="shared" si="622"/>
        <v>ns</v>
      </c>
      <c r="U191" s="269" t="str">
        <f t="shared" si="622"/>
        <v>ns</v>
      </c>
      <c r="V191" s="269" t="str">
        <f t="shared" si="622"/>
        <v>ns</v>
      </c>
      <c r="W191" s="269" t="str">
        <f t="shared" si="623"/>
        <v>ns</v>
      </c>
      <c r="X191" s="269" t="str">
        <f t="shared" si="623"/>
        <v>ns</v>
      </c>
      <c r="Y191" s="269" t="str">
        <f t="shared" si="623"/>
        <v>ns</v>
      </c>
      <c r="Z191" s="269" t="str">
        <f t="shared" si="623"/>
        <v>ns</v>
      </c>
      <c r="AA191" s="269" t="str">
        <f t="shared" si="623"/>
        <v>ns</v>
      </c>
      <c r="AB191" s="269" t="str">
        <f t="shared" si="623"/>
        <v>ns</v>
      </c>
      <c r="AC191" s="269" t="str">
        <f t="shared" si="623"/>
        <v>ns</v>
      </c>
      <c r="AD191" s="269" t="str">
        <f t="shared" si="623"/>
        <v/>
      </c>
      <c r="AE191" s="269" t="str">
        <f t="shared" si="623"/>
        <v/>
      </c>
      <c r="AF191" s="269" t="str">
        <f t="shared" si="623"/>
        <v/>
      </c>
      <c r="AG191" s="269" t="str">
        <f t="shared" si="624"/>
        <v/>
      </c>
      <c r="AH191" s="269" t="str">
        <f t="shared" si="624"/>
        <v/>
      </c>
      <c r="AI191" s="269" t="str">
        <f t="shared" si="624"/>
        <v/>
      </c>
      <c r="AJ191" s="269" t="str">
        <f t="shared" si="624"/>
        <v/>
      </c>
      <c r="AK191" s="269" t="str">
        <f t="shared" si="624"/>
        <v/>
      </c>
      <c r="AL191" s="269" t="str">
        <f t="shared" si="624"/>
        <v/>
      </c>
      <c r="AM191" s="269" t="str">
        <f t="shared" si="624"/>
        <v/>
      </c>
      <c r="AN191" s="269" t="str">
        <f t="shared" si="624"/>
        <v/>
      </c>
      <c r="AO191" s="269" t="str">
        <f t="shared" si="624"/>
        <v/>
      </c>
      <c r="AP191" s="269" t="str">
        <f t="shared" si="624"/>
        <v/>
      </c>
      <c r="AQ191" s="269" t="str">
        <f t="shared" si="625"/>
        <v/>
      </c>
      <c r="AR191" s="269" t="str">
        <f t="shared" si="625"/>
        <v/>
      </c>
      <c r="AS191" s="269" t="str">
        <f t="shared" si="625"/>
        <v/>
      </c>
      <c r="AT191" s="269" t="str">
        <f t="shared" si="625"/>
        <v/>
      </c>
      <c r="AU191" s="269" t="str">
        <f t="shared" si="625"/>
        <v/>
      </c>
      <c r="AV191" s="269" t="str">
        <f t="shared" si="625"/>
        <v/>
      </c>
      <c r="AW191" s="269" t="str">
        <f t="shared" si="625"/>
        <v/>
      </c>
      <c r="AX191" s="269" t="str">
        <f t="shared" si="625"/>
        <v/>
      </c>
      <c r="AY191" s="269" t="str">
        <f t="shared" si="625"/>
        <v/>
      </c>
      <c r="AZ191" s="269" t="str">
        <f t="shared" si="625"/>
        <v/>
      </c>
      <c r="BA191" s="269" t="str">
        <f t="shared" si="626"/>
        <v/>
      </c>
      <c r="BB191" s="269" t="str">
        <f t="shared" si="626"/>
        <v/>
      </c>
      <c r="BC191" s="269" t="str">
        <f t="shared" si="626"/>
        <v/>
      </c>
      <c r="BD191" s="269" t="str">
        <f t="shared" si="626"/>
        <v/>
      </c>
      <c r="BE191" s="269" t="str">
        <f t="shared" si="626"/>
        <v/>
      </c>
      <c r="BF191" s="269" t="str">
        <f t="shared" si="626"/>
        <v/>
      </c>
      <c r="BG191" s="269" t="str">
        <f t="shared" si="626"/>
        <v/>
      </c>
      <c r="BH191" s="269" t="str">
        <f t="shared" si="626"/>
        <v/>
      </c>
      <c r="BI191" s="269" t="str">
        <f t="shared" si="626"/>
        <v/>
      </c>
      <c r="BJ191" s="269" t="str">
        <f t="shared" si="626"/>
        <v/>
      </c>
      <c r="BM191" s="117"/>
      <c r="BS191" s="67"/>
      <c r="BT191" s="67"/>
      <c r="BU191" s="106"/>
      <c r="BV191" s="100">
        <v>17</v>
      </c>
      <c r="BW191" s="246">
        <f t="shared" si="611"/>
        <v>0</v>
      </c>
      <c r="BX191" s="247">
        <f t="shared" si="612"/>
        <v>3.3000000000000005E-4</v>
      </c>
      <c r="BY191" s="245" t="str">
        <f t="shared" si="627"/>
        <v>ns</v>
      </c>
      <c r="BZ191" s="245" t="str">
        <f t="shared" si="627"/>
        <v>ns</v>
      </c>
      <c r="CA191" s="245" t="str">
        <f t="shared" si="627"/>
        <v>ns</v>
      </c>
      <c r="CB191" s="245" t="str">
        <f t="shared" si="627"/>
        <v>ns</v>
      </c>
      <c r="CC191" s="245" t="str">
        <f t="shared" si="627"/>
        <v>ns</v>
      </c>
      <c r="CD191" s="245" t="str">
        <f t="shared" si="627"/>
        <v>ns</v>
      </c>
      <c r="CE191" s="245" t="str">
        <f t="shared" si="627"/>
        <v>ns</v>
      </c>
      <c r="CF191" s="245" t="str">
        <f t="shared" si="627"/>
        <v>ns</v>
      </c>
      <c r="CG191" s="245" t="str">
        <f t="shared" si="627"/>
        <v>ns</v>
      </c>
      <c r="CH191" s="245" t="str">
        <f t="shared" si="627"/>
        <v>ns</v>
      </c>
      <c r="CI191" s="245" t="str">
        <f t="shared" si="628"/>
        <v>ns</v>
      </c>
      <c r="CJ191" s="245" t="str">
        <f t="shared" si="628"/>
        <v>ns</v>
      </c>
      <c r="CK191" s="245" t="str">
        <f t="shared" si="628"/>
        <v>ns</v>
      </c>
      <c r="CL191" s="245" t="str">
        <f t="shared" si="628"/>
        <v>ns</v>
      </c>
      <c r="CM191" s="245" t="str">
        <f t="shared" si="628"/>
        <v>ns</v>
      </c>
      <c r="CN191" s="245" t="str">
        <f t="shared" si="628"/>
        <v>ns</v>
      </c>
      <c r="CO191" s="245" t="str">
        <f t="shared" si="628"/>
        <v>ns</v>
      </c>
      <c r="CP191" s="245" t="str">
        <f t="shared" si="628"/>
        <v/>
      </c>
      <c r="CQ191" s="245" t="str">
        <f t="shared" si="628"/>
        <v/>
      </c>
      <c r="CR191" s="245" t="str">
        <f t="shared" si="628"/>
        <v/>
      </c>
      <c r="CS191" s="245" t="str">
        <f t="shared" si="629"/>
        <v/>
      </c>
      <c r="CT191" s="245" t="str">
        <f t="shared" si="629"/>
        <v/>
      </c>
      <c r="CU191" s="245" t="str">
        <f t="shared" si="629"/>
        <v/>
      </c>
      <c r="CV191" s="245" t="str">
        <f t="shared" si="629"/>
        <v/>
      </c>
      <c r="CW191" s="245" t="str">
        <f t="shared" si="629"/>
        <v/>
      </c>
      <c r="CX191" s="245" t="str">
        <f t="shared" si="629"/>
        <v/>
      </c>
      <c r="CY191" s="245" t="str">
        <f t="shared" si="629"/>
        <v/>
      </c>
      <c r="CZ191" s="245" t="str">
        <f t="shared" si="629"/>
        <v/>
      </c>
      <c r="DA191" s="245" t="str">
        <f t="shared" si="629"/>
        <v/>
      </c>
      <c r="DB191" s="245" t="str">
        <f t="shared" si="629"/>
        <v/>
      </c>
      <c r="DC191" s="245" t="str">
        <f t="shared" si="630"/>
        <v/>
      </c>
      <c r="DD191" s="245" t="str">
        <f t="shared" si="630"/>
        <v/>
      </c>
      <c r="DE191" s="245" t="str">
        <f t="shared" si="630"/>
        <v/>
      </c>
      <c r="DF191" s="245" t="str">
        <f t="shared" si="630"/>
        <v/>
      </c>
      <c r="DG191" s="245" t="str">
        <f t="shared" si="630"/>
        <v/>
      </c>
      <c r="DH191" s="245" t="str">
        <f t="shared" si="630"/>
        <v/>
      </c>
      <c r="DI191" s="245" t="str">
        <f t="shared" si="630"/>
        <v/>
      </c>
      <c r="DJ191" s="245" t="str">
        <f t="shared" si="630"/>
        <v/>
      </c>
      <c r="DK191" s="245" t="str">
        <f t="shared" si="630"/>
        <v/>
      </c>
      <c r="DL191" s="245" t="str">
        <f t="shared" si="630"/>
        <v/>
      </c>
      <c r="DM191" s="245" t="str">
        <f t="shared" si="631"/>
        <v/>
      </c>
      <c r="DN191" s="245" t="str">
        <f t="shared" si="631"/>
        <v/>
      </c>
      <c r="DO191" s="245" t="str">
        <f t="shared" si="631"/>
        <v/>
      </c>
      <c r="DP191" s="245" t="str">
        <f t="shared" si="631"/>
        <v/>
      </c>
      <c r="DQ191" s="245" t="str">
        <f t="shared" si="631"/>
        <v/>
      </c>
      <c r="DR191" s="245" t="str">
        <f t="shared" si="631"/>
        <v/>
      </c>
      <c r="DS191" s="245" t="str">
        <f t="shared" si="631"/>
        <v/>
      </c>
      <c r="DT191" s="245" t="str">
        <f t="shared" si="631"/>
        <v/>
      </c>
      <c r="DU191" s="245" t="str">
        <f t="shared" si="631"/>
        <v/>
      </c>
      <c r="DV191" s="245" t="str">
        <f t="shared" si="631"/>
        <v/>
      </c>
      <c r="DW191" s="204"/>
      <c r="DX191" s="204"/>
      <c r="DY191" s="106"/>
      <c r="DZ191" s="228">
        <f t="shared" si="618"/>
        <v>18</v>
      </c>
      <c r="EA191" s="231">
        <f t="shared" si="596"/>
        <v>0</v>
      </c>
      <c r="EB191" s="232">
        <f t="shared" si="597"/>
        <v>0</v>
      </c>
      <c r="EC191" s="232">
        <f t="shared" si="597"/>
        <v>0</v>
      </c>
      <c r="ED191" s="232">
        <f t="shared" si="597"/>
        <v>0</v>
      </c>
      <c r="EE191" s="232">
        <f t="shared" si="597"/>
        <v>0</v>
      </c>
      <c r="EF191" s="232">
        <f t="shared" si="598"/>
        <v>0</v>
      </c>
      <c r="EG191" s="232">
        <f t="shared" si="599"/>
        <v>0</v>
      </c>
      <c r="EH191" s="228"/>
      <c r="EI191" s="228" t="s">
        <v>96</v>
      </c>
      <c r="EJ191" s="227" t="str">
        <f>IF(EF224=0,"sd",EJ190*SQRT(2))</f>
        <v>sd</v>
      </c>
      <c r="EK191" s="230"/>
      <c r="EL191" s="228">
        <f t="shared" si="619"/>
        <v>18</v>
      </c>
      <c r="EM191" s="231">
        <f t="shared" si="600"/>
        <v>0</v>
      </c>
      <c r="EN191" s="232">
        <f>IFERROR(INDEX(RTO4CF,$EL191,'ANVA-MDS'!EB$7),0)</f>
        <v>0</v>
      </c>
      <c r="EO191" s="232">
        <f>IFERROR(INDEX(RTO4CF,$EL191,'ANVA-MDS'!EC$7),0)</f>
        <v>0</v>
      </c>
      <c r="EP191" s="232">
        <f>IFERROR(INDEX(RTO4CF,$EL191,'ANVA-MDS'!ED$7),0)</f>
        <v>0</v>
      </c>
      <c r="EQ191" s="232">
        <f>IFERROR(INDEX(RTO4CF,$EL191,'ANVA-MDS'!EE$7),0)</f>
        <v>0</v>
      </c>
      <c r="ER191" s="232">
        <f t="shared" si="601"/>
        <v>0</v>
      </c>
      <c r="ES191" s="232">
        <f t="shared" si="602"/>
        <v>0</v>
      </c>
      <c r="ET191" s="228"/>
      <c r="EU191" s="228" t="s">
        <v>96</v>
      </c>
      <c r="EV191" s="227" t="str">
        <f>IF(ER224=0,"sd",EV190*SQRT(2))</f>
        <v>sd</v>
      </c>
      <c r="EW191" s="240"/>
      <c r="EX191" s="232">
        <f t="shared" si="603"/>
        <v>0</v>
      </c>
      <c r="EY191" s="234" t="s">
        <v>113</v>
      </c>
      <c r="EZ191" s="267" t="str">
        <f>IF(EZ193=0,"sd",(EJ177^2+EV177^2)/(EZ174*EZ175)-EZ179)</f>
        <v>sd</v>
      </c>
    </row>
    <row r="192" spans="1:156" ht="12.75" customHeight="1" x14ac:dyDescent="0.25">
      <c r="A192" s="145" t="s">
        <v>301</v>
      </c>
      <c r="I192" s="106"/>
      <c r="J192" s="100">
        <v>18</v>
      </c>
      <c r="K192" s="246">
        <f t="shared" si="604"/>
        <v>0</v>
      </c>
      <c r="L192" s="247">
        <f t="shared" si="605"/>
        <v>3.2000000000000003E-4</v>
      </c>
      <c r="M192" s="269" t="str">
        <f t="shared" si="622"/>
        <v>ns</v>
      </c>
      <c r="N192" s="269" t="str">
        <f t="shared" si="622"/>
        <v>ns</v>
      </c>
      <c r="O192" s="269" t="str">
        <f t="shared" si="622"/>
        <v>ns</v>
      </c>
      <c r="P192" s="269" t="str">
        <f t="shared" si="622"/>
        <v>ns</v>
      </c>
      <c r="Q192" s="269" t="str">
        <f t="shared" si="622"/>
        <v>ns</v>
      </c>
      <c r="R192" s="269" t="str">
        <f t="shared" si="622"/>
        <v>ns</v>
      </c>
      <c r="S192" s="269" t="str">
        <f t="shared" si="622"/>
        <v>ns</v>
      </c>
      <c r="T192" s="269" t="str">
        <f t="shared" si="622"/>
        <v>ns</v>
      </c>
      <c r="U192" s="269" t="str">
        <f t="shared" si="622"/>
        <v>ns</v>
      </c>
      <c r="V192" s="269" t="str">
        <f t="shared" si="622"/>
        <v>ns</v>
      </c>
      <c r="W192" s="269" t="str">
        <f t="shared" si="623"/>
        <v>ns</v>
      </c>
      <c r="X192" s="269" t="str">
        <f t="shared" si="623"/>
        <v>ns</v>
      </c>
      <c r="Y192" s="269" t="str">
        <f t="shared" si="623"/>
        <v>ns</v>
      </c>
      <c r="Z192" s="269" t="str">
        <f t="shared" si="623"/>
        <v>ns</v>
      </c>
      <c r="AA192" s="269" t="str">
        <f t="shared" si="623"/>
        <v>ns</v>
      </c>
      <c r="AB192" s="269" t="str">
        <f t="shared" si="623"/>
        <v>ns</v>
      </c>
      <c r="AC192" s="269" t="str">
        <f t="shared" si="623"/>
        <v>ns</v>
      </c>
      <c r="AD192" s="269" t="str">
        <f t="shared" si="623"/>
        <v>ns</v>
      </c>
      <c r="AE192" s="269" t="str">
        <f t="shared" si="623"/>
        <v/>
      </c>
      <c r="AF192" s="269" t="str">
        <f t="shared" si="623"/>
        <v/>
      </c>
      <c r="AG192" s="269" t="str">
        <f t="shared" si="624"/>
        <v/>
      </c>
      <c r="AH192" s="269" t="str">
        <f t="shared" si="624"/>
        <v/>
      </c>
      <c r="AI192" s="269" t="str">
        <f t="shared" si="624"/>
        <v/>
      </c>
      <c r="AJ192" s="269" t="str">
        <f t="shared" si="624"/>
        <v/>
      </c>
      <c r="AK192" s="269" t="str">
        <f t="shared" si="624"/>
        <v/>
      </c>
      <c r="AL192" s="269" t="str">
        <f t="shared" si="624"/>
        <v/>
      </c>
      <c r="AM192" s="269" t="str">
        <f t="shared" si="624"/>
        <v/>
      </c>
      <c r="AN192" s="269" t="str">
        <f t="shared" si="624"/>
        <v/>
      </c>
      <c r="AO192" s="269" t="str">
        <f t="shared" si="624"/>
        <v/>
      </c>
      <c r="AP192" s="269" t="str">
        <f t="shared" si="624"/>
        <v/>
      </c>
      <c r="AQ192" s="269" t="str">
        <f t="shared" si="625"/>
        <v/>
      </c>
      <c r="AR192" s="269" t="str">
        <f t="shared" si="625"/>
        <v/>
      </c>
      <c r="AS192" s="269" t="str">
        <f t="shared" si="625"/>
        <v/>
      </c>
      <c r="AT192" s="269" t="str">
        <f t="shared" si="625"/>
        <v/>
      </c>
      <c r="AU192" s="269" t="str">
        <f t="shared" si="625"/>
        <v/>
      </c>
      <c r="AV192" s="269" t="str">
        <f t="shared" si="625"/>
        <v/>
      </c>
      <c r="AW192" s="269" t="str">
        <f t="shared" si="625"/>
        <v/>
      </c>
      <c r="AX192" s="269" t="str">
        <f t="shared" si="625"/>
        <v/>
      </c>
      <c r="AY192" s="269" t="str">
        <f t="shared" si="625"/>
        <v/>
      </c>
      <c r="AZ192" s="269" t="str">
        <f t="shared" si="625"/>
        <v/>
      </c>
      <c r="BA192" s="269" t="str">
        <f t="shared" si="626"/>
        <v/>
      </c>
      <c r="BB192" s="269" t="str">
        <f t="shared" si="626"/>
        <v/>
      </c>
      <c r="BC192" s="269" t="str">
        <f t="shared" si="626"/>
        <v/>
      </c>
      <c r="BD192" s="269" t="str">
        <f t="shared" si="626"/>
        <v/>
      </c>
      <c r="BE192" s="269" t="str">
        <f t="shared" si="626"/>
        <v/>
      </c>
      <c r="BF192" s="269" t="str">
        <f t="shared" si="626"/>
        <v/>
      </c>
      <c r="BG192" s="269" t="str">
        <f t="shared" si="626"/>
        <v/>
      </c>
      <c r="BH192" s="269" t="str">
        <f t="shared" si="626"/>
        <v/>
      </c>
      <c r="BI192" s="269" t="str">
        <f t="shared" si="626"/>
        <v/>
      </c>
      <c r="BJ192" s="269" t="str">
        <f t="shared" si="626"/>
        <v/>
      </c>
      <c r="BM192" s="145" t="s">
        <v>301</v>
      </c>
      <c r="BS192" s="67"/>
      <c r="BT192" s="67"/>
      <c r="BU192" s="106"/>
      <c r="BV192" s="100">
        <v>18</v>
      </c>
      <c r="BW192" s="246">
        <f t="shared" si="611"/>
        <v>0</v>
      </c>
      <c r="BX192" s="247">
        <f t="shared" si="612"/>
        <v>3.2000000000000003E-4</v>
      </c>
      <c r="BY192" s="245" t="str">
        <f t="shared" si="627"/>
        <v>ns</v>
      </c>
      <c r="BZ192" s="245" t="str">
        <f t="shared" si="627"/>
        <v>ns</v>
      </c>
      <c r="CA192" s="245" t="str">
        <f t="shared" si="627"/>
        <v>ns</v>
      </c>
      <c r="CB192" s="245" t="str">
        <f t="shared" si="627"/>
        <v>ns</v>
      </c>
      <c r="CC192" s="245" t="str">
        <f t="shared" si="627"/>
        <v>ns</v>
      </c>
      <c r="CD192" s="245" t="str">
        <f t="shared" si="627"/>
        <v>ns</v>
      </c>
      <c r="CE192" s="245" t="str">
        <f t="shared" si="627"/>
        <v>ns</v>
      </c>
      <c r="CF192" s="245" t="str">
        <f t="shared" si="627"/>
        <v>ns</v>
      </c>
      <c r="CG192" s="245" t="str">
        <f t="shared" si="627"/>
        <v>ns</v>
      </c>
      <c r="CH192" s="245" t="str">
        <f t="shared" si="627"/>
        <v>ns</v>
      </c>
      <c r="CI192" s="245" t="str">
        <f t="shared" si="628"/>
        <v>ns</v>
      </c>
      <c r="CJ192" s="245" t="str">
        <f t="shared" si="628"/>
        <v>ns</v>
      </c>
      <c r="CK192" s="245" t="str">
        <f t="shared" si="628"/>
        <v>ns</v>
      </c>
      <c r="CL192" s="245" t="str">
        <f t="shared" si="628"/>
        <v>ns</v>
      </c>
      <c r="CM192" s="245" t="str">
        <f t="shared" si="628"/>
        <v>ns</v>
      </c>
      <c r="CN192" s="245" t="str">
        <f t="shared" si="628"/>
        <v>ns</v>
      </c>
      <c r="CO192" s="245" t="str">
        <f t="shared" si="628"/>
        <v>ns</v>
      </c>
      <c r="CP192" s="245" t="str">
        <f t="shared" si="628"/>
        <v>ns</v>
      </c>
      <c r="CQ192" s="245" t="str">
        <f t="shared" si="628"/>
        <v/>
      </c>
      <c r="CR192" s="245" t="str">
        <f t="shared" si="628"/>
        <v/>
      </c>
      <c r="CS192" s="245" t="str">
        <f t="shared" si="629"/>
        <v/>
      </c>
      <c r="CT192" s="245" t="str">
        <f t="shared" si="629"/>
        <v/>
      </c>
      <c r="CU192" s="245" t="str">
        <f t="shared" si="629"/>
        <v/>
      </c>
      <c r="CV192" s="245" t="str">
        <f t="shared" si="629"/>
        <v/>
      </c>
      <c r="CW192" s="245" t="str">
        <f t="shared" si="629"/>
        <v/>
      </c>
      <c r="CX192" s="245" t="str">
        <f t="shared" si="629"/>
        <v/>
      </c>
      <c r="CY192" s="245" t="str">
        <f t="shared" si="629"/>
        <v/>
      </c>
      <c r="CZ192" s="245" t="str">
        <f t="shared" si="629"/>
        <v/>
      </c>
      <c r="DA192" s="245" t="str">
        <f t="shared" si="629"/>
        <v/>
      </c>
      <c r="DB192" s="245" t="str">
        <f t="shared" si="629"/>
        <v/>
      </c>
      <c r="DC192" s="245" t="str">
        <f t="shared" si="630"/>
        <v/>
      </c>
      <c r="DD192" s="245" t="str">
        <f t="shared" si="630"/>
        <v/>
      </c>
      <c r="DE192" s="245" t="str">
        <f t="shared" si="630"/>
        <v/>
      </c>
      <c r="DF192" s="245" t="str">
        <f t="shared" si="630"/>
        <v/>
      </c>
      <c r="DG192" s="245" t="str">
        <f t="shared" si="630"/>
        <v/>
      </c>
      <c r="DH192" s="245" t="str">
        <f t="shared" si="630"/>
        <v/>
      </c>
      <c r="DI192" s="245" t="str">
        <f t="shared" si="630"/>
        <v/>
      </c>
      <c r="DJ192" s="245" t="str">
        <f t="shared" si="630"/>
        <v/>
      </c>
      <c r="DK192" s="245" t="str">
        <f t="shared" si="630"/>
        <v/>
      </c>
      <c r="DL192" s="245" t="str">
        <f t="shared" si="630"/>
        <v/>
      </c>
      <c r="DM192" s="245" t="str">
        <f t="shared" si="631"/>
        <v/>
      </c>
      <c r="DN192" s="245" t="str">
        <f t="shared" si="631"/>
        <v/>
      </c>
      <c r="DO192" s="245" t="str">
        <f t="shared" si="631"/>
        <v/>
      </c>
      <c r="DP192" s="245" t="str">
        <f t="shared" si="631"/>
        <v/>
      </c>
      <c r="DQ192" s="245" t="str">
        <f t="shared" si="631"/>
        <v/>
      </c>
      <c r="DR192" s="245" t="str">
        <f t="shared" si="631"/>
        <v/>
      </c>
      <c r="DS192" s="245" t="str">
        <f t="shared" si="631"/>
        <v/>
      </c>
      <c r="DT192" s="245" t="str">
        <f t="shared" si="631"/>
        <v/>
      </c>
      <c r="DU192" s="245" t="str">
        <f t="shared" si="631"/>
        <v/>
      </c>
      <c r="DV192" s="245" t="str">
        <f t="shared" si="631"/>
        <v/>
      </c>
      <c r="DW192" s="204"/>
      <c r="DX192" s="204"/>
      <c r="DY192" s="106"/>
      <c r="DZ192" s="228">
        <f t="shared" si="618"/>
        <v>19</v>
      </c>
      <c r="EA192" s="231">
        <f t="shared" si="596"/>
        <v>0</v>
      </c>
      <c r="EB192" s="232">
        <f t="shared" si="597"/>
        <v>0</v>
      </c>
      <c r="EC192" s="232">
        <f t="shared" si="597"/>
        <v>0</v>
      </c>
      <c r="ED192" s="232">
        <f t="shared" si="597"/>
        <v>0</v>
      </c>
      <c r="EE192" s="232">
        <f t="shared" si="597"/>
        <v>0</v>
      </c>
      <c r="EF192" s="232">
        <f t="shared" si="598"/>
        <v>0</v>
      </c>
      <c r="EG192" s="232">
        <f t="shared" si="599"/>
        <v>0</v>
      </c>
      <c r="EH192" s="228"/>
      <c r="EI192" s="228" t="s">
        <v>97</v>
      </c>
      <c r="EJ192" s="227" t="str">
        <f>IF(EF224=0,"sd",TINV(0.05,EJ182)*EJ191)</f>
        <v>sd</v>
      </c>
      <c r="EK192" s="230"/>
      <c r="EL192" s="228">
        <f t="shared" si="619"/>
        <v>19</v>
      </c>
      <c r="EM192" s="231">
        <f t="shared" si="600"/>
        <v>0</v>
      </c>
      <c r="EN192" s="232">
        <f>IFERROR(INDEX(RTO4CF,$EL192,'ANVA-MDS'!EB$7),0)</f>
        <v>0</v>
      </c>
      <c r="EO192" s="232">
        <f>IFERROR(INDEX(RTO4CF,$EL192,'ANVA-MDS'!EC$7),0)</f>
        <v>0</v>
      </c>
      <c r="EP192" s="232">
        <f>IFERROR(INDEX(RTO4CF,$EL192,'ANVA-MDS'!ED$7),0)</f>
        <v>0</v>
      </c>
      <c r="EQ192" s="232">
        <f>IFERROR(INDEX(RTO4CF,$EL192,'ANVA-MDS'!EE$7),0)</f>
        <v>0</v>
      </c>
      <c r="ER192" s="232">
        <f t="shared" si="601"/>
        <v>0</v>
      </c>
      <c r="ES192" s="232">
        <f t="shared" si="602"/>
        <v>0</v>
      </c>
      <c r="ET192" s="228"/>
      <c r="EU192" s="228" t="s">
        <v>97</v>
      </c>
      <c r="EV192" s="227" t="str">
        <f>IF(ER224=0,"sd",TINV(0.05,EV182)*EV191)</f>
        <v>sd</v>
      </c>
      <c r="EW192" s="240"/>
      <c r="EX192" s="232">
        <f t="shared" si="603"/>
        <v>0</v>
      </c>
      <c r="EY192" s="234" t="s">
        <v>115</v>
      </c>
      <c r="EZ192" s="267" t="str">
        <f t="array" ref="EZ192">IF(EZ193=0,"sd",(SUM(IF(EG174:EG223&gt;1,(EG174:EG223)^2))+SUM(IF(ES174:ES223&gt;1,(ES174:ES223)^2)))/EZ175-EZ183-EZ191-EZ179)</f>
        <v>sd</v>
      </c>
    </row>
    <row r="193" spans="1:156" ht="12.75" customHeight="1" x14ac:dyDescent="0.25">
      <c r="A193" s="117" t="s">
        <v>42</v>
      </c>
      <c r="I193" s="106"/>
      <c r="J193" s="100">
        <v>19</v>
      </c>
      <c r="K193" s="246">
        <f t="shared" si="604"/>
        <v>0</v>
      </c>
      <c r="L193" s="247">
        <f t="shared" si="605"/>
        <v>3.1E-4</v>
      </c>
      <c r="M193" s="269" t="str">
        <f t="shared" si="622"/>
        <v>ns</v>
      </c>
      <c r="N193" s="269" t="str">
        <f t="shared" si="622"/>
        <v>ns</v>
      </c>
      <c r="O193" s="269" t="str">
        <f t="shared" si="622"/>
        <v>ns</v>
      </c>
      <c r="P193" s="269" t="str">
        <f t="shared" si="622"/>
        <v>ns</v>
      </c>
      <c r="Q193" s="269" t="str">
        <f t="shared" si="622"/>
        <v>ns</v>
      </c>
      <c r="R193" s="269" t="str">
        <f t="shared" si="622"/>
        <v>ns</v>
      </c>
      <c r="S193" s="269" t="str">
        <f t="shared" si="622"/>
        <v>ns</v>
      </c>
      <c r="T193" s="269" t="str">
        <f t="shared" si="622"/>
        <v>ns</v>
      </c>
      <c r="U193" s="269" t="str">
        <f t="shared" si="622"/>
        <v>ns</v>
      </c>
      <c r="V193" s="269" t="str">
        <f t="shared" si="622"/>
        <v>ns</v>
      </c>
      <c r="W193" s="269" t="str">
        <f t="shared" si="623"/>
        <v>ns</v>
      </c>
      <c r="X193" s="269" t="str">
        <f t="shared" si="623"/>
        <v>ns</v>
      </c>
      <c r="Y193" s="269" t="str">
        <f t="shared" si="623"/>
        <v>ns</v>
      </c>
      <c r="Z193" s="269" t="str">
        <f t="shared" si="623"/>
        <v>ns</v>
      </c>
      <c r="AA193" s="269" t="str">
        <f t="shared" si="623"/>
        <v>ns</v>
      </c>
      <c r="AB193" s="269" t="str">
        <f t="shared" si="623"/>
        <v>ns</v>
      </c>
      <c r="AC193" s="269" t="str">
        <f t="shared" si="623"/>
        <v>ns</v>
      </c>
      <c r="AD193" s="269" t="str">
        <f t="shared" si="623"/>
        <v>ns</v>
      </c>
      <c r="AE193" s="269" t="str">
        <f t="shared" si="623"/>
        <v>ns</v>
      </c>
      <c r="AF193" s="269" t="str">
        <f t="shared" si="623"/>
        <v/>
      </c>
      <c r="AG193" s="269" t="str">
        <f t="shared" si="624"/>
        <v/>
      </c>
      <c r="AH193" s="269" t="str">
        <f t="shared" si="624"/>
        <v/>
      </c>
      <c r="AI193" s="269" t="str">
        <f t="shared" si="624"/>
        <v/>
      </c>
      <c r="AJ193" s="269" t="str">
        <f t="shared" si="624"/>
        <v/>
      </c>
      <c r="AK193" s="269" t="str">
        <f t="shared" si="624"/>
        <v/>
      </c>
      <c r="AL193" s="269" t="str">
        <f t="shared" si="624"/>
        <v/>
      </c>
      <c r="AM193" s="269" t="str">
        <f t="shared" si="624"/>
        <v/>
      </c>
      <c r="AN193" s="269" t="str">
        <f t="shared" si="624"/>
        <v/>
      </c>
      <c r="AO193" s="269" t="str">
        <f t="shared" si="624"/>
        <v/>
      </c>
      <c r="AP193" s="269" t="str">
        <f t="shared" si="624"/>
        <v/>
      </c>
      <c r="AQ193" s="269" t="str">
        <f t="shared" si="625"/>
        <v/>
      </c>
      <c r="AR193" s="269" t="str">
        <f t="shared" si="625"/>
        <v/>
      </c>
      <c r="AS193" s="269" t="str">
        <f t="shared" si="625"/>
        <v/>
      </c>
      <c r="AT193" s="269" t="str">
        <f t="shared" si="625"/>
        <v/>
      </c>
      <c r="AU193" s="269" t="str">
        <f t="shared" si="625"/>
        <v/>
      </c>
      <c r="AV193" s="269" t="str">
        <f t="shared" si="625"/>
        <v/>
      </c>
      <c r="AW193" s="269" t="str">
        <f t="shared" si="625"/>
        <v/>
      </c>
      <c r="AX193" s="269" t="str">
        <f t="shared" si="625"/>
        <v/>
      </c>
      <c r="AY193" s="269" t="str">
        <f t="shared" si="625"/>
        <v/>
      </c>
      <c r="AZ193" s="269" t="str">
        <f t="shared" si="625"/>
        <v/>
      </c>
      <c r="BA193" s="269" t="str">
        <f t="shared" si="626"/>
        <v/>
      </c>
      <c r="BB193" s="269" t="str">
        <f t="shared" si="626"/>
        <v/>
      </c>
      <c r="BC193" s="269" t="str">
        <f t="shared" si="626"/>
        <v/>
      </c>
      <c r="BD193" s="269" t="str">
        <f t="shared" si="626"/>
        <v/>
      </c>
      <c r="BE193" s="269" t="str">
        <f t="shared" si="626"/>
        <v/>
      </c>
      <c r="BF193" s="269" t="str">
        <f t="shared" si="626"/>
        <v/>
      </c>
      <c r="BG193" s="269" t="str">
        <f t="shared" si="626"/>
        <v/>
      </c>
      <c r="BH193" s="269" t="str">
        <f t="shared" si="626"/>
        <v/>
      </c>
      <c r="BI193" s="269" t="str">
        <f t="shared" si="626"/>
        <v/>
      </c>
      <c r="BJ193" s="269" t="str">
        <f t="shared" si="626"/>
        <v/>
      </c>
      <c r="BM193" s="117" t="s">
        <v>42</v>
      </c>
      <c r="BS193" s="67"/>
      <c r="BT193" s="67"/>
      <c r="BU193" s="106"/>
      <c r="BV193" s="100">
        <v>19</v>
      </c>
      <c r="BW193" s="246">
        <f t="shared" si="611"/>
        <v>0</v>
      </c>
      <c r="BX193" s="247">
        <f t="shared" si="612"/>
        <v>3.1E-4</v>
      </c>
      <c r="BY193" s="245" t="str">
        <f t="shared" si="627"/>
        <v>ns</v>
      </c>
      <c r="BZ193" s="245" t="str">
        <f t="shared" si="627"/>
        <v>ns</v>
      </c>
      <c r="CA193" s="245" t="str">
        <f t="shared" si="627"/>
        <v>ns</v>
      </c>
      <c r="CB193" s="245" t="str">
        <f t="shared" si="627"/>
        <v>ns</v>
      </c>
      <c r="CC193" s="245" t="str">
        <f t="shared" si="627"/>
        <v>ns</v>
      </c>
      <c r="CD193" s="245" t="str">
        <f t="shared" si="627"/>
        <v>ns</v>
      </c>
      <c r="CE193" s="245" t="str">
        <f t="shared" si="627"/>
        <v>ns</v>
      </c>
      <c r="CF193" s="245" t="str">
        <f t="shared" si="627"/>
        <v>ns</v>
      </c>
      <c r="CG193" s="245" t="str">
        <f t="shared" si="627"/>
        <v>ns</v>
      </c>
      <c r="CH193" s="245" t="str">
        <f t="shared" si="627"/>
        <v>ns</v>
      </c>
      <c r="CI193" s="245" t="str">
        <f t="shared" si="628"/>
        <v>ns</v>
      </c>
      <c r="CJ193" s="245" t="str">
        <f t="shared" si="628"/>
        <v>ns</v>
      </c>
      <c r="CK193" s="245" t="str">
        <f t="shared" si="628"/>
        <v>ns</v>
      </c>
      <c r="CL193" s="245" t="str">
        <f t="shared" si="628"/>
        <v>ns</v>
      </c>
      <c r="CM193" s="245" t="str">
        <f t="shared" si="628"/>
        <v>ns</v>
      </c>
      <c r="CN193" s="245" t="str">
        <f t="shared" si="628"/>
        <v>ns</v>
      </c>
      <c r="CO193" s="245" t="str">
        <f t="shared" si="628"/>
        <v>ns</v>
      </c>
      <c r="CP193" s="245" t="str">
        <f t="shared" si="628"/>
        <v>ns</v>
      </c>
      <c r="CQ193" s="245" t="str">
        <f t="shared" si="628"/>
        <v>ns</v>
      </c>
      <c r="CR193" s="245" t="str">
        <f t="shared" si="628"/>
        <v/>
      </c>
      <c r="CS193" s="245" t="str">
        <f t="shared" si="629"/>
        <v/>
      </c>
      <c r="CT193" s="245" t="str">
        <f t="shared" si="629"/>
        <v/>
      </c>
      <c r="CU193" s="245" t="str">
        <f t="shared" si="629"/>
        <v/>
      </c>
      <c r="CV193" s="245" t="str">
        <f t="shared" si="629"/>
        <v/>
      </c>
      <c r="CW193" s="245" t="str">
        <f t="shared" si="629"/>
        <v/>
      </c>
      <c r="CX193" s="245" t="str">
        <f t="shared" si="629"/>
        <v/>
      </c>
      <c r="CY193" s="245" t="str">
        <f t="shared" si="629"/>
        <v/>
      </c>
      <c r="CZ193" s="245" t="str">
        <f t="shared" si="629"/>
        <v/>
      </c>
      <c r="DA193" s="245" t="str">
        <f t="shared" si="629"/>
        <v/>
      </c>
      <c r="DB193" s="245" t="str">
        <f t="shared" si="629"/>
        <v/>
      </c>
      <c r="DC193" s="245" t="str">
        <f t="shared" si="630"/>
        <v/>
      </c>
      <c r="DD193" s="245" t="str">
        <f t="shared" si="630"/>
        <v/>
      </c>
      <c r="DE193" s="245" t="str">
        <f t="shared" si="630"/>
        <v/>
      </c>
      <c r="DF193" s="245" t="str">
        <f t="shared" si="630"/>
        <v/>
      </c>
      <c r="DG193" s="245" t="str">
        <f t="shared" si="630"/>
        <v/>
      </c>
      <c r="DH193" s="245" t="str">
        <f t="shared" si="630"/>
        <v/>
      </c>
      <c r="DI193" s="245" t="str">
        <f t="shared" si="630"/>
        <v/>
      </c>
      <c r="DJ193" s="245" t="str">
        <f t="shared" si="630"/>
        <v/>
      </c>
      <c r="DK193" s="245" t="str">
        <f t="shared" si="630"/>
        <v/>
      </c>
      <c r="DL193" s="245" t="str">
        <f t="shared" si="630"/>
        <v/>
      </c>
      <c r="DM193" s="245" t="str">
        <f t="shared" si="631"/>
        <v/>
      </c>
      <c r="DN193" s="245" t="str">
        <f t="shared" si="631"/>
        <v/>
      </c>
      <c r="DO193" s="245" t="str">
        <f t="shared" si="631"/>
        <v/>
      </c>
      <c r="DP193" s="245" t="str">
        <f t="shared" si="631"/>
        <v/>
      </c>
      <c r="DQ193" s="245" t="str">
        <f t="shared" si="631"/>
        <v/>
      </c>
      <c r="DR193" s="245" t="str">
        <f t="shared" si="631"/>
        <v/>
      </c>
      <c r="DS193" s="245" t="str">
        <f t="shared" si="631"/>
        <v/>
      </c>
      <c r="DT193" s="245" t="str">
        <f t="shared" si="631"/>
        <v/>
      </c>
      <c r="DU193" s="245" t="str">
        <f t="shared" si="631"/>
        <v/>
      </c>
      <c r="DV193" s="245" t="str">
        <f t="shared" si="631"/>
        <v/>
      </c>
      <c r="DW193" s="204"/>
      <c r="DX193" s="204"/>
      <c r="DY193" s="32"/>
      <c r="DZ193" s="228">
        <f t="shared" si="618"/>
        <v>20</v>
      </c>
      <c r="EA193" s="231">
        <f t="shared" si="596"/>
        <v>0</v>
      </c>
      <c r="EB193" s="232">
        <f t="shared" si="597"/>
        <v>0</v>
      </c>
      <c r="EC193" s="232">
        <f t="shared" si="597"/>
        <v>0</v>
      </c>
      <c r="ED193" s="232">
        <f t="shared" si="597"/>
        <v>0</v>
      </c>
      <c r="EE193" s="232">
        <f t="shared" si="597"/>
        <v>0</v>
      </c>
      <c r="EF193" s="232">
        <f t="shared" si="598"/>
        <v>0</v>
      </c>
      <c r="EG193" s="232">
        <f t="shared" si="599"/>
        <v>0</v>
      </c>
      <c r="EH193" s="228"/>
      <c r="EI193" s="228" t="s">
        <v>100</v>
      </c>
      <c r="EJ193" s="227" t="str">
        <f>IF(EF224=0,"sd",EJ184/EJ187)</f>
        <v>sd</v>
      </c>
      <c r="EK193" s="230"/>
      <c r="EL193" s="228">
        <f t="shared" si="619"/>
        <v>20</v>
      </c>
      <c r="EM193" s="231">
        <f t="shared" si="600"/>
        <v>0</v>
      </c>
      <c r="EN193" s="232">
        <f>IFERROR(INDEX(RTO4CF,$EL193,'ANVA-MDS'!EB$7),0)</f>
        <v>0</v>
      </c>
      <c r="EO193" s="232">
        <f>IFERROR(INDEX(RTO4CF,$EL193,'ANVA-MDS'!EC$7),0)</f>
        <v>0</v>
      </c>
      <c r="EP193" s="232">
        <f>IFERROR(INDEX(RTO4CF,$EL193,'ANVA-MDS'!ED$7),0)</f>
        <v>0</v>
      </c>
      <c r="EQ193" s="232">
        <f>IFERROR(INDEX(RTO4CF,$EL193,'ANVA-MDS'!EE$7),0)</f>
        <v>0</v>
      </c>
      <c r="ER193" s="232">
        <f t="shared" si="601"/>
        <v>0</v>
      </c>
      <c r="ES193" s="232">
        <f t="shared" si="602"/>
        <v>0</v>
      </c>
      <c r="ET193" s="228"/>
      <c r="EU193" s="228" t="s">
        <v>100</v>
      </c>
      <c r="EV193" s="227" t="str">
        <f>IF(ER224=0,"sd",EV184/EV187)</f>
        <v>sd</v>
      </c>
      <c r="EW193" s="240"/>
      <c r="EX193" s="232">
        <f t="shared" si="603"/>
        <v>0</v>
      </c>
      <c r="EY193" s="230" t="s">
        <v>211</v>
      </c>
      <c r="EZ193" s="271">
        <f>IF(EF224=0,0,IF(ER224=0,0,1))</f>
        <v>0</v>
      </c>
    </row>
    <row r="194" spans="1:156" ht="12.75" customHeight="1" x14ac:dyDescent="0.25">
      <c r="A194" s="117"/>
      <c r="B194" s="208" t="str">
        <f>'ANVA-MDS'!EJ192</f>
        <v>sd</v>
      </c>
      <c r="I194" s="106"/>
      <c r="J194" s="100">
        <v>20</v>
      </c>
      <c r="K194" s="246">
        <f t="shared" si="604"/>
        <v>0</v>
      </c>
      <c r="L194" s="247">
        <f t="shared" si="605"/>
        <v>3.0000000000000003E-4</v>
      </c>
      <c r="M194" s="269" t="str">
        <f t="shared" si="622"/>
        <v>ns</v>
      </c>
      <c r="N194" s="269" t="str">
        <f t="shared" si="622"/>
        <v>ns</v>
      </c>
      <c r="O194" s="269" t="str">
        <f t="shared" si="622"/>
        <v>ns</v>
      </c>
      <c r="P194" s="269" t="str">
        <f t="shared" si="622"/>
        <v>ns</v>
      </c>
      <c r="Q194" s="269" t="str">
        <f t="shared" si="622"/>
        <v>ns</v>
      </c>
      <c r="R194" s="269" t="str">
        <f t="shared" si="622"/>
        <v>ns</v>
      </c>
      <c r="S194" s="269" t="str">
        <f t="shared" si="622"/>
        <v>ns</v>
      </c>
      <c r="T194" s="269" t="str">
        <f t="shared" si="622"/>
        <v>ns</v>
      </c>
      <c r="U194" s="269" t="str">
        <f t="shared" si="622"/>
        <v>ns</v>
      </c>
      <c r="V194" s="269" t="str">
        <f t="shared" si="622"/>
        <v>ns</v>
      </c>
      <c r="W194" s="269" t="str">
        <f t="shared" si="623"/>
        <v>ns</v>
      </c>
      <c r="X194" s="269" t="str">
        <f t="shared" si="623"/>
        <v>ns</v>
      </c>
      <c r="Y194" s="269" t="str">
        <f t="shared" si="623"/>
        <v>ns</v>
      </c>
      <c r="Z194" s="269" t="str">
        <f t="shared" si="623"/>
        <v>ns</v>
      </c>
      <c r="AA194" s="269" t="str">
        <f t="shared" si="623"/>
        <v>ns</v>
      </c>
      <c r="AB194" s="269" t="str">
        <f t="shared" si="623"/>
        <v>ns</v>
      </c>
      <c r="AC194" s="269" t="str">
        <f t="shared" si="623"/>
        <v>ns</v>
      </c>
      <c r="AD194" s="269" t="str">
        <f t="shared" si="623"/>
        <v>ns</v>
      </c>
      <c r="AE194" s="269" t="str">
        <f t="shared" si="623"/>
        <v>ns</v>
      </c>
      <c r="AF194" s="269" t="str">
        <f t="shared" si="623"/>
        <v>ns</v>
      </c>
      <c r="AG194" s="269" t="str">
        <f t="shared" si="624"/>
        <v/>
      </c>
      <c r="AH194" s="269" t="str">
        <f t="shared" si="624"/>
        <v/>
      </c>
      <c r="AI194" s="269" t="str">
        <f t="shared" si="624"/>
        <v/>
      </c>
      <c r="AJ194" s="269" t="str">
        <f t="shared" si="624"/>
        <v/>
      </c>
      <c r="AK194" s="269" t="str">
        <f t="shared" si="624"/>
        <v/>
      </c>
      <c r="AL194" s="269" t="str">
        <f t="shared" si="624"/>
        <v/>
      </c>
      <c r="AM194" s="269" t="str">
        <f t="shared" si="624"/>
        <v/>
      </c>
      <c r="AN194" s="269" t="str">
        <f t="shared" si="624"/>
        <v/>
      </c>
      <c r="AO194" s="269" t="str">
        <f t="shared" si="624"/>
        <v/>
      </c>
      <c r="AP194" s="269" t="str">
        <f t="shared" si="624"/>
        <v/>
      </c>
      <c r="AQ194" s="269" t="str">
        <f t="shared" si="625"/>
        <v/>
      </c>
      <c r="AR194" s="269" t="str">
        <f t="shared" si="625"/>
        <v/>
      </c>
      <c r="AS194" s="269" t="str">
        <f t="shared" si="625"/>
        <v/>
      </c>
      <c r="AT194" s="269" t="str">
        <f t="shared" si="625"/>
        <v/>
      </c>
      <c r="AU194" s="269" t="str">
        <f t="shared" si="625"/>
        <v/>
      </c>
      <c r="AV194" s="269" t="str">
        <f t="shared" si="625"/>
        <v/>
      </c>
      <c r="AW194" s="269" t="str">
        <f t="shared" si="625"/>
        <v/>
      </c>
      <c r="AX194" s="269" t="str">
        <f t="shared" si="625"/>
        <v/>
      </c>
      <c r="AY194" s="269" t="str">
        <f t="shared" si="625"/>
        <v/>
      </c>
      <c r="AZ194" s="269" t="str">
        <f t="shared" si="625"/>
        <v/>
      </c>
      <c r="BA194" s="269" t="str">
        <f t="shared" si="626"/>
        <v/>
      </c>
      <c r="BB194" s="269" t="str">
        <f t="shared" si="626"/>
        <v/>
      </c>
      <c r="BC194" s="269" t="str">
        <f t="shared" si="626"/>
        <v/>
      </c>
      <c r="BD194" s="269" t="str">
        <f t="shared" si="626"/>
        <v/>
      </c>
      <c r="BE194" s="269" t="str">
        <f t="shared" si="626"/>
        <v/>
      </c>
      <c r="BF194" s="269" t="str">
        <f t="shared" si="626"/>
        <v/>
      </c>
      <c r="BG194" s="269" t="str">
        <f t="shared" si="626"/>
        <v/>
      </c>
      <c r="BH194" s="269" t="str">
        <f t="shared" si="626"/>
        <v/>
      </c>
      <c r="BI194" s="269" t="str">
        <f t="shared" si="626"/>
        <v/>
      </c>
      <c r="BJ194" s="269" t="str">
        <f t="shared" si="626"/>
        <v/>
      </c>
      <c r="BM194" s="117"/>
      <c r="BN194" s="208" t="str">
        <f>'ANVA-MDS'!EV192</f>
        <v>sd</v>
      </c>
      <c r="BS194" s="67"/>
      <c r="BT194" s="67"/>
      <c r="BU194" s="106"/>
      <c r="BV194" s="100">
        <v>20</v>
      </c>
      <c r="BW194" s="246">
        <f t="shared" si="611"/>
        <v>0</v>
      </c>
      <c r="BX194" s="247">
        <f t="shared" si="612"/>
        <v>3.0000000000000003E-4</v>
      </c>
      <c r="BY194" s="245" t="str">
        <f t="shared" si="627"/>
        <v>ns</v>
      </c>
      <c r="BZ194" s="245" t="str">
        <f t="shared" si="627"/>
        <v>ns</v>
      </c>
      <c r="CA194" s="245" t="str">
        <f t="shared" si="627"/>
        <v>ns</v>
      </c>
      <c r="CB194" s="245" t="str">
        <f t="shared" si="627"/>
        <v>ns</v>
      </c>
      <c r="CC194" s="245" t="str">
        <f t="shared" si="627"/>
        <v>ns</v>
      </c>
      <c r="CD194" s="245" t="str">
        <f t="shared" si="627"/>
        <v>ns</v>
      </c>
      <c r="CE194" s="245" t="str">
        <f t="shared" si="627"/>
        <v>ns</v>
      </c>
      <c r="CF194" s="245" t="str">
        <f t="shared" si="627"/>
        <v>ns</v>
      </c>
      <c r="CG194" s="245" t="str">
        <f t="shared" si="627"/>
        <v>ns</v>
      </c>
      <c r="CH194" s="245" t="str">
        <f t="shared" si="627"/>
        <v>ns</v>
      </c>
      <c r="CI194" s="245" t="str">
        <f t="shared" si="628"/>
        <v>ns</v>
      </c>
      <c r="CJ194" s="245" t="str">
        <f t="shared" si="628"/>
        <v>ns</v>
      </c>
      <c r="CK194" s="245" t="str">
        <f t="shared" si="628"/>
        <v>ns</v>
      </c>
      <c r="CL194" s="245" t="str">
        <f t="shared" si="628"/>
        <v>ns</v>
      </c>
      <c r="CM194" s="245" t="str">
        <f t="shared" si="628"/>
        <v>ns</v>
      </c>
      <c r="CN194" s="245" t="str">
        <f t="shared" si="628"/>
        <v>ns</v>
      </c>
      <c r="CO194" s="245" t="str">
        <f t="shared" si="628"/>
        <v>ns</v>
      </c>
      <c r="CP194" s="245" t="str">
        <f t="shared" si="628"/>
        <v>ns</v>
      </c>
      <c r="CQ194" s="245" t="str">
        <f t="shared" si="628"/>
        <v>ns</v>
      </c>
      <c r="CR194" s="245" t="str">
        <f t="shared" si="628"/>
        <v>ns</v>
      </c>
      <c r="CS194" s="245" t="str">
        <f t="shared" si="629"/>
        <v/>
      </c>
      <c r="CT194" s="245" t="str">
        <f t="shared" si="629"/>
        <v/>
      </c>
      <c r="CU194" s="245" t="str">
        <f t="shared" si="629"/>
        <v/>
      </c>
      <c r="CV194" s="245" t="str">
        <f t="shared" si="629"/>
        <v/>
      </c>
      <c r="CW194" s="245" t="str">
        <f t="shared" si="629"/>
        <v/>
      </c>
      <c r="CX194" s="245" t="str">
        <f t="shared" si="629"/>
        <v/>
      </c>
      <c r="CY194" s="245" t="str">
        <f t="shared" si="629"/>
        <v/>
      </c>
      <c r="CZ194" s="245" t="str">
        <f t="shared" si="629"/>
        <v/>
      </c>
      <c r="DA194" s="245" t="str">
        <f t="shared" si="629"/>
        <v/>
      </c>
      <c r="DB194" s="245" t="str">
        <f t="shared" si="629"/>
        <v/>
      </c>
      <c r="DC194" s="245" t="str">
        <f t="shared" si="630"/>
        <v/>
      </c>
      <c r="DD194" s="245" t="str">
        <f t="shared" si="630"/>
        <v/>
      </c>
      <c r="DE194" s="245" t="str">
        <f t="shared" si="630"/>
        <v/>
      </c>
      <c r="DF194" s="245" t="str">
        <f t="shared" si="630"/>
        <v/>
      </c>
      <c r="DG194" s="245" t="str">
        <f t="shared" si="630"/>
        <v/>
      </c>
      <c r="DH194" s="245" t="str">
        <f t="shared" si="630"/>
        <v/>
      </c>
      <c r="DI194" s="245" t="str">
        <f t="shared" si="630"/>
        <v/>
      </c>
      <c r="DJ194" s="245" t="str">
        <f t="shared" si="630"/>
        <v/>
      </c>
      <c r="DK194" s="245" t="str">
        <f t="shared" si="630"/>
        <v/>
      </c>
      <c r="DL194" s="245" t="str">
        <f t="shared" si="630"/>
        <v/>
      </c>
      <c r="DM194" s="245" t="str">
        <f t="shared" si="631"/>
        <v/>
      </c>
      <c r="DN194" s="245" t="str">
        <f t="shared" si="631"/>
        <v/>
      </c>
      <c r="DO194" s="245" t="str">
        <f t="shared" si="631"/>
        <v/>
      </c>
      <c r="DP194" s="245" t="str">
        <f t="shared" si="631"/>
        <v/>
      </c>
      <c r="DQ194" s="245" t="str">
        <f t="shared" si="631"/>
        <v/>
      </c>
      <c r="DR194" s="245" t="str">
        <f t="shared" si="631"/>
        <v/>
      </c>
      <c r="DS194" s="245" t="str">
        <f t="shared" si="631"/>
        <v/>
      </c>
      <c r="DT194" s="245" t="str">
        <f t="shared" si="631"/>
        <v/>
      </c>
      <c r="DU194" s="245" t="str">
        <f t="shared" si="631"/>
        <v/>
      </c>
      <c r="DV194" s="245" t="str">
        <f t="shared" si="631"/>
        <v/>
      </c>
      <c r="DW194" s="204"/>
      <c r="DX194" s="204"/>
      <c r="DY194" s="32"/>
      <c r="DZ194" s="228">
        <f t="shared" si="618"/>
        <v>21</v>
      </c>
      <c r="EA194" s="231">
        <f t="shared" si="596"/>
        <v>0</v>
      </c>
      <c r="EB194" s="232">
        <f t="shared" ref="EB194:EE213" si="632">IFERROR(INDEX(RTO4SF,$DZ194,EB$7),0)</f>
        <v>0</v>
      </c>
      <c r="EC194" s="232">
        <f t="shared" si="632"/>
        <v>0</v>
      </c>
      <c r="ED194" s="232">
        <f t="shared" si="632"/>
        <v>0</v>
      </c>
      <c r="EE194" s="232">
        <f t="shared" si="632"/>
        <v>0</v>
      </c>
      <c r="EF194" s="232">
        <f t="shared" si="598"/>
        <v>0</v>
      </c>
      <c r="EG194" s="232">
        <f t="shared" si="599"/>
        <v>0</v>
      </c>
      <c r="EH194" s="228"/>
      <c r="EI194" s="230"/>
      <c r="EJ194" s="230"/>
      <c r="EK194" s="230"/>
      <c r="EL194" s="228">
        <f t="shared" si="619"/>
        <v>21</v>
      </c>
      <c r="EM194" s="231">
        <f t="shared" si="600"/>
        <v>0</v>
      </c>
      <c r="EN194" s="232">
        <f>IFERROR(INDEX(RTO4CF,$EL194,'ANVA-MDS'!EB$7),0)</f>
        <v>0</v>
      </c>
      <c r="EO194" s="232">
        <f>IFERROR(INDEX(RTO4CF,$EL194,'ANVA-MDS'!EC$7),0)</f>
        <v>0</v>
      </c>
      <c r="EP194" s="232">
        <f>IFERROR(INDEX(RTO4CF,$EL194,'ANVA-MDS'!ED$7),0)</f>
        <v>0</v>
      </c>
      <c r="EQ194" s="232">
        <f>IFERROR(INDEX(RTO4CF,$EL194,'ANVA-MDS'!EE$7),0)</f>
        <v>0</v>
      </c>
      <c r="ER194" s="232">
        <f t="shared" si="601"/>
        <v>0</v>
      </c>
      <c r="ES194" s="232">
        <f t="shared" si="602"/>
        <v>0</v>
      </c>
      <c r="ET194" s="228"/>
      <c r="EU194" s="230"/>
      <c r="EV194" s="230"/>
      <c r="EW194" s="240"/>
      <c r="EX194" s="232">
        <f t="shared" si="603"/>
        <v>0</v>
      </c>
    </row>
    <row r="195" spans="1:156" ht="12.75" customHeight="1" x14ac:dyDescent="0.25">
      <c r="A195" s="117" t="s">
        <v>142</v>
      </c>
      <c r="I195" s="106"/>
      <c r="J195" s="100">
        <v>21</v>
      </c>
      <c r="K195" s="246">
        <f t="shared" si="604"/>
        <v>0</v>
      </c>
      <c r="L195" s="247">
        <f t="shared" si="605"/>
        <v>2.9E-4</v>
      </c>
      <c r="M195" s="269" t="str">
        <f t="shared" ref="M195:V204" si="633">IF(M$8&gt;$J195,"",IF($F$179&gt;$G$179,"ns",IF(ABS($L195-INDEX(RTO4SF_ORD,M$8,2))&gt;$B$194,"s","ns")))</f>
        <v>ns</v>
      </c>
      <c r="N195" s="269" t="str">
        <f t="shared" si="633"/>
        <v>ns</v>
      </c>
      <c r="O195" s="269" t="str">
        <f t="shared" si="633"/>
        <v>ns</v>
      </c>
      <c r="P195" s="269" t="str">
        <f t="shared" si="633"/>
        <v>ns</v>
      </c>
      <c r="Q195" s="269" t="str">
        <f t="shared" si="633"/>
        <v>ns</v>
      </c>
      <c r="R195" s="269" t="str">
        <f t="shared" si="633"/>
        <v>ns</v>
      </c>
      <c r="S195" s="269" t="str">
        <f t="shared" si="633"/>
        <v>ns</v>
      </c>
      <c r="T195" s="269" t="str">
        <f t="shared" si="633"/>
        <v>ns</v>
      </c>
      <c r="U195" s="269" t="str">
        <f t="shared" si="633"/>
        <v>ns</v>
      </c>
      <c r="V195" s="269" t="str">
        <f t="shared" si="633"/>
        <v>ns</v>
      </c>
      <c r="W195" s="269" t="str">
        <f t="shared" ref="W195:AF204" si="634">IF(W$8&gt;$J195,"",IF($F$179&gt;$G$179,"ns",IF(ABS($L195-INDEX(RTO4SF_ORD,W$8,2))&gt;$B$194,"s","ns")))</f>
        <v>ns</v>
      </c>
      <c r="X195" s="269" t="str">
        <f t="shared" si="634"/>
        <v>ns</v>
      </c>
      <c r="Y195" s="269" t="str">
        <f t="shared" si="634"/>
        <v>ns</v>
      </c>
      <c r="Z195" s="269" t="str">
        <f t="shared" si="634"/>
        <v>ns</v>
      </c>
      <c r="AA195" s="269" t="str">
        <f t="shared" si="634"/>
        <v>ns</v>
      </c>
      <c r="AB195" s="269" t="str">
        <f t="shared" si="634"/>
        <v>ns</v>
      </c>
      <c r="AC195" s="269" t="str">
        <f t="shared" si="634"/>
        <v>ns</v>
      </c>
      <c r="AD195" s="269" t="str">
        <f t="shared" si="634"/>
        <v>ns</v>
      </c>
      <c r="AE195" s="269" t="str">
        <f t="shared" si="634"/>
        <v>ns</v>
      </c>
      <c r="AF195" s="269" t="str">
        <f t="shared" si="634"/>
        <v>ns</v>
      </c>
      <c r="AG195" s="269" t="str">
        <f t="shared" ref="AG195:AP204" si="635">IF(AG$8&gt;$J195,"",IF($F$179&gt;$G$179,"ns",IF(ABS($L195-INDEX(RTO4SF_ORD,AG$8,2))&gt;$B$194,"s","ns")))</f>
        <v>ns</v>
      </c>
      <c r="AH195" s="269" t="str">
        <f t="shared" si="635"/>
        <v/>
      </c>
      <c r="AI195" s="269" t="str">
        <f t="shared" si="635"/>
        <v/>
      </c>
      <c r="AJ195" s="269" t="str">
        <f t="shared" si="635"/>
        <v/>
      </c>
      <c r="AK195" s="269" t="str">
        <f t="shared" si="635"/>
        <v/>
      </c>
      <c r="AL195" s="269" t="str">
        <f t="shared" si="635"/>
        <v/>
      </c>
      <c r="AM195" s="269" t="str">
        <f t="shared" si="635"/>
        <v/>
      </c>
      <c r="AN195" s="269" t="str">
        <f t="shared" si="635"/>
        <v/>
      </c>
      <c r="AO195" s="269" t="str">
        <f t="shared" si="635"/>
        <v/>
      </c>
      <c r="AP195" s="269" t="str">
        <f t="shared" si="635"/>
        <v/>
      </c>
      <c r="AQ195" s="269" t="str">
        <f t="shared" ref="AQ195:AZ204" si="636">IF(AQ$8&gt;$J195,"",IF($F$179&gt;$G$179,"ns",IF(ABS($L195-INDEX(RTO4SF_ORD,AQ$8,2))&gt;$B$194,"s","ns")))</f>
        <v/>
      </c>
      <c r="AR195" s="269" t="str">
        <f t="shared" si="636"/>
        <v/>
      </c>
      <c r="AS195" s="269" t="str">
        <f t="shared" si="636"/>
        <v/>
      </c>
      <c r="AT195" s="269" t="str">
        <f t="shared" si="636"/>
        <v/>
      </c>
      <c r="AU195" s="269" t="str">
        <f t="shared" si="636"/>
        <v/>
      </c>
      <c r="AV195" s="269" t="str">
        <f t="shared" si="636"/>
        <v/>
      </c>
      <c r="AW195" s="269" t="str">
        <f t="shared" si="636"/>
        <v/>
      </c>
      <c r="AX195" s="269" t="str">
        <f t="shared" si="636"/>
        <v/>
      </c>
      <c r="AY195" s="269" t="str">
        <f t="shared" si="636"/>
        <v/>
      </c>
      <c r="AZ195" s="269" t="str">
        <f t="shared" si="636"/>
        <v/>
      </c>
      <c r="BA195" s="269" t="str">
        <f t="shared" ref="BA195:BJ204" si="637">IF(BA$8&gt;$J195,"",IF($F$179&gt;$G$179,"ns",IF(ABS($L195-INDEX(RTO4SF_ORD,BA$8,2))&gt;$B$194,"s","ns")))</f>
        <v/>
      </c>
      <c r="BB195" s="269" t="str">
        <f t="shared" si="637"/>
        <v/>
      </c>
      <c r="BC195" s="269" t="str">
        <f t="shared" si="637"/>
        <v/>
      </c>
      <c r="BD195" s="269" t="str">
        <f t="shared" si="637"/>
        <v/>
      </c>
      <c r="BE195" s="269" t="str">
        <f t="shared" si="637"/>
        <v/>
      </c>
      <c r="BF195" s="269" t="str">
        <f t="shared" si="637"/>
        <v/>
      </c>
      <c r="BG195" s="269" t="str">
        <f t="shared" si="637"/>
        <v/>
      </c>
      <c r="BH195" s="269" t="str">
        <f t="shared" si="637"/>
        <v/>
      </c>
      <c r="BI195" s="269" t="str">
        <f t="shared" si="637"/>
        <v/>
      </c>
      <c r="BJ195" s="269" t="str">
        <f t="shared" si="637"/>
        <v/>
      </c>
      <c r="BM195" s="117" t="s">
        <v>142</v>
      </c>
      <c r="BS195" s="67"/>
      <c r="BT195" s="67"/>
      <c r="BU195" s="106"/>
      <c r="BV195" s="100">
        <v>21</v>
      </c>
      <c r="BW195" s="246">
        <f t="shared" si="611"/>
        <v>0</v>
      </c>
      <c r="BX195" s="247">
        <f t="shared" si="612"/>
        <v>2.9E-4</v>
      </c>
      <c r="BY195" s="245" t="str">
        <f t="shared" ref="BY195:CH204" si="638">IF(BY$8&gt;$BV195,"",IF($BR$179&gt;$BS$179,"ns",IF(ABS($BX195-INDEX(RTO4CF_ORD,BY$8,2))&gt;$BN$194,"s","ns")))</f>
        <v>ns</v>
      </c>
      <c r="BZ195" s="245" t="str">
        <f t="shared" si="638"/>
        <v>ns</v>
      </c>
      <c r="CA195" s="245" t="str">
        <f t="shared" si="638"/>
        <v>ns</v>
      </c>
      <c r="CB195" s="245" t="str">
        <f t="shared" si="638"/>
        <v>ns</v>
      </c>
      <c r="CC195" s="245" t="str">
        <f t="shared" si="638"/>
        <v>ns</v>
      </c>
      <c r="CD195" s="245" t="str">
        <f t="shared" si="638"/>
        <v>ns</v>
      </c>
      <c r="CE195" s="245" t="str">
        <f t="shared" si="638"/>
        <v>ns</v>
      </c>
      <c r="CF195" s="245" t="str">
        <f t="shared" si="638"/>
        <v>ns</v>
      </c>
      <c r="CG195" s="245" t="str">
        <f t="shared" si="638"/>
        <v>ns</v>
      </c>
      <c r="CH195" s="245" t="str">
        <f t="shared" si="638"/>
        <v>ns</v>
      </c>
      <c r="CI195" s="245" t="str">
        <f t="shared" ref="CI195:CR204" si="639">IF(CI$8&gt;$BV195,"",IF($BR$179&gt;$BS$179,"ns",IF(ABS($BX195-INDEX(RTO4CF_ORD,CI$8,2))&gt;$BN$194,"s","ns")))</f>
        <v>ns</v>
      </c>
      <c r="CJ195" s="245" t="str">
        <f t="shared" si="639"/>
        <v>ns</v>
      </c>
      <c r="CK195" s="245" t="str">
        <f t="shared" si="639"/>
        <v>ns</v>
      </c>
      <c r="CL195" s="245" t="str">
        <f t="shared" si="639"/>
        <v>ns</v>
      </c>
      <c r="CM195" s="245" t="str">
        <f t="shared" si="639"/>
        <v>ns</v>
      </c>
      <c r="CN195" s="245" t="str">
        <f t="shared" si="639"/>
        <v>ns</v>
      </c>
      <c r="CO195" s="245" t="str">
        <f t="shared" si="639"/>
        <v>ns</v>
      </c>
      <c r="CP195" s="245" t="str">
        <f t="shared" si="639"/>
        <v>ns</v>
      </c>
      <c r="CQ195" s="245" t="str">
        <f t="shared" si="639"/>
        <v>ns</v>
      </c>
      <c r="CR195" s="245" t="str">
        <f t="shared" si="639"/>
        <v>ns</v>
      </c>
      <c r="CS195" s="245" t="str">
        <f t="shared" ref="CS195:DB204" si="640">IF(CS$8&gt;$BV195,"",IF($BR$179&gt;$BS$179,"ns",IF(ABS($BX195-INDEX(RTO4CF_ORD,CS$8,2))&gt;$BN$194,"s","ns")))</f>
        <v>ns</v>
      </c>
      <c r="CT195" s="245" t="str">
        <f t="shared" si="640"/>
        <v/>
      </c>
      <c r="CU195" s="245" t="str">
        <f t="shared" si="640"/>
        <v/>
      </c>
      <c r="CV195" s="245" t="str">
        <f t="shared" si="640"/>
        <v/>
      </c>
      <c r="CW195" s="245" t="str">
        <f t="shared" si="640"/>
        <v/>
      </c>
      <c r="CX195" s="245" t="str">
        <f t="shared" si="640"/>
        <v/>
      </c>
      <c r="CY195" s="245" t="str">
        <f t="shared" si="640"/>
        <v/>
      </c>
      <c r="CZ195" s="245" t="str">
        <f t="shared" si="640"/>
        <v/>
      </c>
      <c r="DA195" s="245" t="str">
        <f t="shared" si="640"/>
        <v/>
      </c>
      <c r="DB195" s="245" t="str">
        <f t="shared" si="640"/>
        <v/>
      </c>
      <c r="DC195" s="245" t="str">
        <f t="shared" ref="DC195:DL204" si="641">IF(DC$8&gt;$BV195,"",IF($BR$179&gt;$BS$179,"ns",IF(ABS($BX195-INDEX(RTO4CF_ORD,DC$8,2))&gt;$BN$194,"s","ns")))</f>
        <v/>
      </c>
      <c r="DD195" s="245" t="str">
        <f t="shared" si="641"/>
        <v/>
      </c>
      <c r="DE195" s="245" t="str">
        <f t="shared" si="641"/>
        <v/>
      </c>
      <c r="DF195" s="245" t="str">
        <f t="shared" si="641"/>
        <v/>
      </c>
      <c r="DG195" s="245" t="str">
        <f t="shared" si="641"/>
        <v/>
      </c>
      <c r="DH195" s="245" t="str">
        <f t="shared" si="641"/>
        <v/>
      </c>
      <c r="DI195" s="245" t="str">
        <f t="shared" si="641"/>
        <v/>
      </c>
      <c r="DJ195" s="245" t="str">
        <f t="shared" si="641"/>
        <v/>
      </c>
      <c r="DK195" s="245" t="str">
        <f t="shared" si="641"/>
        <v/>
      </c>
      <c r="DL195" s="245" t="str">
        <f t="shared" si="641"/>
        <v/>
      </c>
      <c r="DM195" s="245" t="str">
        <f t="shared" ref="DM195:DV204" si="642">IF(DM$8&gt;$BV195,"",IF($BR$179&gt;$BS$179,"ns",IF(ABS($BX195-INDEX(RTO4CF_ORD,DM$8,2))&gt;$BN$194,"s","ns")))</f>
        <v/>
      </c>
      <c r="DN195" s="245" t="str">
        <f t="shared" si="642"/>
        <v/>
      </c>
      <c r="DO195" s="245" t="str">
        <f t="shared" si="642"/>
        <v/>
      </c>
      <c r="DP195" s="245" t="str">
        <f t="shared" si="642"/>
        <v/>
      </c>
      <c r="DQ195" s="245" t="str">
        <f t="shared" si="642"/>
        <v/>
      </c>
      <c r="DR195" s="245" t="str">
        <f t="shared" si="642"/>
        <v/>
      </c>
      <c r="DS195" s="245" t="str">
        <f t="shared" si="642"/>
        <v/>
      </c>
      <c r="DT195" s="245" t="str">
        <f t="shared" si="642"/>
        <v/>
      </c>
      <c r="DU195" s="245" t="str">
        <f t="shared" si="642"/>
        <v/>
      </c>
      <c r="DV195" s="245" t="str">
        <f t="shared" si="642"/>
        <v/>
      </c>
      <c r="DW195" s="204"/>
      <c r="DX195" s="204"/>
      <c r="DY195" s="32"/>
      <c r="DZ195" s="228">
        <f t="shared" si="618"/>
        <v>22</v>
      </c>
      <c r="EA195" s="231">
        <f t="shared" si="596"/>
        <v>0</v>
      </c>
      <c r="EB195" s="232">
        <f t="shared" si="632"/>
        <v>0</v>
      </c>
      <c r="EC195" s="232">
        <f t="shared" si="632"/>
        <v>0</v>
      </c>
      <c r="ED195" s="232">
        <f t="shared" si="632"/>
        <v>0</v>
      </c>
      <c r="EE195" s="232">
        <f t="shared" si="632"/>
        <v>0</v>
      </c>
      <c r="EF195" s="232">
        <f t="shared" si="598"/>
        <v>0</v>
      </c>
      <c r="EG195" s="232">
        <f t="shared" si="599"/>
        <v>0</v>
      </c>
      <c r="EH195" s="228"/>
      <c r="EI195" s="230"/>
      <c r="EJ195" s="230"/>
      <c r="EK195" s="230"/>
      <c r="EL195" s="228">
        <f t="shared" si="619"/>
        <v>22</v>
      </c>
      <c r="EM195" s="231">
        <f t="shared" si="600"/>
        <v>0</v>
      </c>
      <c r="EN195" s="232">
        <f>IFERROR(INDEX(RTO4CF,$EL195,'ANVA-MDS'!EB$7),0)</f>
        <v>0</v>
      </c>
      <c r="EO195" s="232">
        <f>IFERROR(INDEX(RTO4CF,$EL195,'ANVA-MDS'!EC$7),0)</f>
        <v>0</v>
      </c>
      <c r="EP195" s="232">
        <f>IFERROR(INDEX(RTO4CF,$EL195,'ANVA-MDS'!ED$7),0)</f>
        <v>0</v>
      </c>
      <c r="EQ195" s="232">
        <f>IFERROR(INDEX(RTO4CF,$EL195,'ANVA-MDS'!EE$7),0)</f>
        <v>0</v>
      </c>
      <c r="ER195" s="232">
        <f t="shared" si="601"/>
        <v>0</v>
      </c>
      <c r="ES195" s="232">
        <f t="shared" si="602"/>
        <v>0</v>
      </c>
      <c r="ET195" s="228"/>
      <c r="EU195" s="230"/>
      <c r="EV195" s="230"/>
      <c r="EW195" s="240"/>
      <c r="EX195" s="232">
        <f t="shared" si="603"/>
        <v>0</v>
      </c>
    </row>
    <row r="196" spans="1:156" ht="12.75" customHeight="1" x14ac:dyDescent="0.25">
      <c r="A196" s="117" t="s">
        <v>143</v>
      </c>
      <c r="I196" s="106"/>
      <c r="J196" s="100">
        <v>22</v>
      </c>
      <c r="K196" s="246">
        <f t="shared" si="604"/>
        <v>0</v>
      </c>
      <c r="L196" s="247">
        <f t="shared" si="605"/>
        <v>2.8000000000000003E-4</v>
      </c>
      <c r="M196" s="269" t="str">
        <f t="shared" si="633"/>
        <v>ns</v>
      </c>
      <c r="N196" s="269" t="str">
        <f t="shared" si="633"/>
        <v>ns</v>
      </c>
      <c r="O196" s="269" t="str">
        <f t="shared" si="633"/>
        <v>ns</v>
      </c>
      <c r="P196" s="269" t="str">
        <f t="shared" si="633"/>
        <v>ns</v>
      </c>
      <c r="Q196" s="269" t="str">
        <f t="shared" si="633"/>
        <v>ns</v>
      </c>
      <c r="R196" s="269" t="str">
        <f t="shared" si="633"/>
        <v>ns</v>
      </c>
      <c r="S196" s="269" t="str">
        <f t="shared" si="633"/>
        <v>ns</v>
      </c>
      <c r="T196" s="269" t="str">
        <f t="shared" si="633"/>
        <v>ns</v>
      </c>
      <c r="U196" s="269" t="str">
        <f t="shared" si="633"/>
        <v>ns</v>
      </c>
      <c r="V196" s="269" t="str">
        <f t="shared" si="633"/>
        <v>ns</v>
      </c>
      <c r="W196" s="269" t="str">
        <f t="shared" si="634"/>
        <v>ns</v>
      </c>
      <c r="X196" s="269" t="str">
        <f t="shared" si="634"/>
        <v>ns</v>
      </c>
      <c r="Y196" s="269" t="str">
        <f t="shared" si="634"/>
        <v>ns</v>
      </c>
      <c r="Z196" s="269" t="str">
        <f t="shared" si="634"/>
        <v>ns</v>
      </c>
      <c r="AA196" s="269" t="str">
        <f t="shared" si="634"/>
        <v>ns</v>
      </c>
      <c r="AB196" s="269" t="str">
        <f t="shared" si="634"/>
        <v>ns</v>
      </c>
      <c r="AC196" s="269" t="str">
        <f t="shared" si="634"/>
        <v>ns</v>
      </c>
      <c r="AD196" s="269" t="str">
        <f t="shared" si="634"/>
        <v>ns</v>
      </c>
      <c r="AE196" s="269" t="str">
        <f t="shared" si="634"/>
        <v>ns</v>
      </c>
      <c r="AF196" s="269" t="str">
        <f t="shared" si="634"/>
        <v>ns</v>
      </c>
      <c r="AG196" s="269" t="str">
        <f t="shared" si="635"/>
        <v>ns</v>
      </c>
      <c r="AH196" s="269" t="str">
        <f t="shared" si="635"/>
        <v>ns</v>
      </c>
      <c r="AI196" s="269" t="str">
        <f t="shared" si="635"/>
        <v/>
      </c>
      <c r="AJ196" s="269" t="str">
        <f t="shared" si="635"/>
        <v/>
      </c>
      <c r="AK196" s="269" t="str">
        <f t="shared" si="635"/>
        <v/>
      </c>
      <c r="AL196" s="269" t="str">
        <f t="shared" si="635"/>
        <v/>
      </c>
      <c r="AM196" s="269" t="str">
        <f t="shared" si="635"/>
        <v/>
      </c>
      <c r="AN196" s="269" t="str">
        <f t="shared" si="635"/>
        <v/>
      </c>
      <c r="AO196" s="269" t="str">
        <f t="shared" si="635"/>
        <v/>
      </c>
      <c r="AP196" s="269" t="str">
        <f t="shared" si="635"/>
        <v/>
      </c>
      <c r="AQ196" s="269" t="str">
        <f t="shared" si="636"/>
        <v/>
      </c>
      <c r="AR196" s="269" t="str">
        <f t="shared" si="636"/>
        <v/>
      </c>
      <c r="AS196" s="269" t="str">
        <f t="shared" si="636"/>
        <v/>
      </c>
      <c r="AT196" s="269" t="str">
        <f t="shared" si="636"/>
        <v/>
      </c>
      <c r="AU196" s="269" t="str">
        <f t="shared" si="636"/>
        <v/>
      </c>
      <c r="AV196" s="269" t="str">
        <f t="shared" si="636"/>
        <v/>
      </c>
      <c r="AW196" s="269" t="str">
        <f t="shared" si="636"/>
        <v/>
      </c>
      <c r="AX196" s="269" t="str">
        <f t="shared" si="636"/>
        <v/>
      </c>
      <c r="AY196" s="269" t="str">
        <f t="shared" si="636"/>
        <v/>
      </c>
      <c r="AZ196" s="269" t="str">
        <f t="shared" si="636"/>
        <v/>
      </c>
      <c r="BA196" s="269" t="str">
        <f t="shared" si="637"/>
        <v/>
      </c>
      <c r="BB196" s="269" t="str">
        <f t="shared" si="637"/>
        <v/>
      </c>
      <c r="BC196" s="269" t="str">
        <f t="shared" si="637"/>
        <v/>
      </c>
      <c r="BD196" s="269" t="str">
        <f t="shared" si="637"/>
        <v/>
      </c>
      <c r="BE196" s="269" t="str">
        <f t="shared" si="637"/>
        <v/>
      </c>
      <c r="BF196" s="269" t="str">
        <f t="shared" si="637"/>
        <v/>
      </c>
      <c r="BG196" s="269" t="str">
        <f t="shared" si="637"/>
        <v/>
      </c>
      <c r="BH196" s="269" t="str">
        <f t="shared" si="637"/>
        <v/>
      </c>
      <c r="BI196" s="269" t="str">
        <f t="shared" si="637"/>
        <v/>
      </c>
      <c r="BJ196" s="269" t="str">
        <f t="shared" si="637"/>
        <v/>
      </c>
      <c r="BM196" s="117" t="s">
        <v>143</v>
      </c>
      <c r="BS196" s="67"/>
      <c r="BT196" s="67"/>
      <c r="BU196" s="106"/>
      <c r="BV196" s="100">
        <v>22</v>
      </c>
      <c r="BW196" s="246">
        <f t="shared" si="611"/>
        <v>0</v>
      </c>
      <c r="BX196" s="247">
        <f t="shared" si="612"/>
        <v>2.8000000000000003E-4</v>
      </c>
      <c r="BY196" s="245" t="str">
        <f t="shared" si="638"/>
        <v>ns</v>
      </c>
      <c r="BZ196" s="245" t="str">
        <f t="shared" si="638"/>
        <v>ns</v>
      </c>
      <c r="CA196" s="245" t="str">
        <f t="shared" si="638"/>
        <v>ns</v>
      </c>
      <c r="CB196" s="245" t="str">
        <f t="shared" si="638"/>
        <v>ns</v>
      </c>
      <c r="CC196" s="245" t="str">
        <f t="shared" si="638"/>
        <v>ns</v>
      </c>
      <c r="CD196" s="245" t="str">
        <f t="shared" si="638"/>
        <v>ns</v>
      </c>
      <c r="CE196" s="245" t="str">
        <f t="shared" si="638"/>
        <v>ns</v>
      </c>
      <c r="CF196" s="245" t="str">
        <f t="shared" si="638"/>
        <v>ns</v>
      </c>
      <c r="CG196" s="245" t="str">
        <f t="shared" si="638"/>
        <v>ns</v>
      </c>
      <c r="CH196" s="245" t="str">
        <f t="shared" si="638"/>
        <v>ns</v>
      </c>
      <c r="CI196" s="245" t="str">
        <f t="shared" si="639"/>
        <v>ns</v>
      </c>
      <c r="CJ196" s="245" t="str">
        <f t="shared" si="639"/>
        <v>ns</v>
      </c>
      <c r="CK196" s="245" t="str">
        <f t="shared" si="639"/>
        <v>ns</v>
      </c>
      <c r="CL196" s="245" t="str">
        <f t="shared" si="639"/>
        <v>ns</v>
      </c>
      <c r="CM196" s="245" t="str">
        <f t="shared" si="639"/>
        <v>ns</v>
      </c>
      <c r="CN196" s="245" t="str">
        <f t="shared" si="639"/>
        <v>ns</v>
      </c>
      <c r="CO196" s="245" t="str">
        <f t="shared" si="639"/>
        <v>ns</v>
      </c>
      <c r="CP196" s="245" t="str">
        <f t="shared" si="639"/>
        <v>ns</v>
      </c>
      <c r="CQ196" s="245" t="str">
        <f t="shared" si="639"/>
        <v>ns</v>
      </c>
      <c r="CR196" s="245" t="str">
        <f t="shared" si="639"/>
        <v>ns</v>
      </c>
      <c r="CS196" s="245" t="str">
        <f t="shared" si="640"/>
        <v>ns</v>
      </c>
      <c r="CT196" s="245" t="str">
        <f t="shared" si="640"/>
        <v>ns</v>
      </c>
      <c r="CU196" s="245" t="str">
        <f t="shared" si="640"/>
        <v/>
      </c>
      <c r="CV196" s="245" t="str">
        <f t="shared" si="640"/>
        <v/>
      </c>
      <c r="CW196" s="245" t="str">
        <f t="shared" si="640"/>
        <v/>
      </c>
      <c r="CX196" s="245" t="str">
        <f t="shared" si="640"/>
        <v/>
      </c>
      <c r="CY196" s="245" t="str">
        <f t="shared" si="640"/>
        <v/>
      </c>
      <c r="CZ196" s="245" t="str">
        <f t="shared" si="640"/>
        <v/>
      </c>
      <c r="DA196" s="245" t="str">
        <f t="shared" si="640"/>
        <v/>
      </c>
      <c r="DB196" s="245" t="str">
        <f t="shared" si="640"/>
        <v/>
      </c>
      <c r="DC196" s="245" t="str">
        <f t="shared" si="641"/>
        <v/>
      </c>
      <c r="DD196" s="245" t="str">
        <f t="shared" si="641"/>
        <v/>
      </c>
      <c r="DE196" s="245" t="str">
        <f t="shared" si="641"/>
        <v/>
      </c>
      <c r="DF196" s="245" t="str">
        <f t="shared" si="641"/>
        <v/>
      </c>
      <c r="DG196" s="245" t="str">
        <f t="shared" si="641"/>
        <v/>
      </c>
      <c r="DH196" s="245" t="str">
        <f t="shared" si="641"/>
        <v/>
      </c>
      <c r="DI196" s="245" t="str">
        <f t="shared" si="641"/>
        <v/>
      </c>
      <c r="DJ196" s="245" t="str">
        <f t="shared" si="641"/>
        <v/>
      </c>
      <c r="DK196" s="245" t="str">
        <f t="shared" si="641"/>
        <v/>
      </c>
      <c r="DL196" s="245" t="str">
        <f t="shared" si="641"/>
        <v/>
      </c>
      <c r="DM196" s="245" t="str">
        <f t="shared" si="642"/>
        <v/>
      </c>
      <c r="DN196" s="245" t="str">
        <f t="shared" si="642"/>
        <v/>
      </c>
      <c r="DO196" s="245" t="str">
        <f t="shared" si="642"/>
        <v/>
      </c>
      <c r="DP196" s="245" t="str">
        <f t="shared" si="642"/>
        <v/>
      </c>
      <c r="DQ196" s="245" t="str">
        <f t="shared" si="642"/>
        <v/>
      </c>
      <c r="DR196" s="245" t="str">
        <f t="shared" si="642"/>
        <v/>
      </c>
      <c r="DS196" s="245" t="str">
        <f t="shared" si="642"/>
        <v/>
      </c>
      <c r="DT196" s="245" t="str">
        <f t="shared" si="642"/>
        <v/>
      </c>
      <c r="DU196" s="245" t="str">
        <f t="shared" si="642"/>
        <v/>
      </c>
      <c r="DV196" s="245" t="str">
        <f t="shared" si="642"/>
        <v/>
      </c>
      <c r="DW196" s="204"/>
      <c r="DX196" s="204"/>
      <c r="DY196" s="32"/>
      <c r="DZ196" s="228">
        <f t="shared" si="618"/>
        <v>23</v>
      </c>
      <c r="EA196" s="231">
        <f t="shared" si="596"/>
        <v>0</v>
      </c>
      <c r="EB196" s="232">
        <f t="shared" si="632"/>
        <v>0</v>
      </c>
      <c r="EC196" s="232">
        <f t="shared" si="632"/>
        <v>0</v>
      </c>
      <c r="ED196" s="232">
        <f t="shared" si="632"/>
        <v>0</v>
      </c>
      <c r="EE196" s="232">
        <f t="shared" si="632"/>
        <v>0</v>
      </c>
      <c r="EF196" s="232">
        <f t="shared" si="598"/>
        <v>0</v>
      </c>
      <c r="EG196" s="232">
        <f t="shared" si="599"/>
        <v>0</v>
      </c>
      <c r="EH196" s="228"/>
      <c r="EI196" s="230"/>
      <c r="EJ196" s="230"/>
      <c r="EK196" s="230"/>
      <c r="EL196" s="228">
        <f t="shared" si="619"/>
        <v>23</v>
      </c>
      <c r="EM196" s="231">
        <f t="shared" si="600"/>
        <v>0</v>
      </c>
      <c r="EN196" s="232">
        <f>IFERROR(INDEX(RTO4CF,$EL196,'ANVA-MDS'!EB$7),0)</f>
        <v>0</v>
      </c>
      <c r="EO196" s="232">
        <f>IFERROR(INDEX(RTO4CF,$EL196,'ANVA-MDS'!EC$7),0)</f>
        <v>0</v>
      </c>
      <c r="EP196" s="232">
        <f>IFERROR(INDEX(RTO4CF,$EL196,'ANVA-MDS'!ED$7),0)</f>
        <v>0</v>
      </c>
      <c r="EQ196" s="232">
        <f>IFERROR(INDEX(RTO4CF,$EL196,'ANVA-MDS'!EE$7),0)</f>
        <v>0</v>
      </c>
      <c r="ER196" s="232">
        <f t="shared" si="601"/>
        <v>0</v>
      </c>
      <c r="ES196" s="232">
        <f t="shared" si="602"/>
        <v>0</v>
      </c>
      <c r="ET196" s="228"/>
      <c r="EU196" s="230"/>
      <c r="EV196" s="230"/>
      <c r="EW196" s="240"/>
      <c r="EX196" s="232">
        <f t="shared" si="603"/>
        <v>0</v>
      </c>
    </row>
    <row r="197" spans="1:156" ht="12.75" customHeight="1" x14ac:dyDescent="0.25">
      <c r="A197" s="67"/>
      <c r="I197" s="106"/>
      <c r="J197" s="100">
        <v>23</v>
      </c>
      <c r="K197" s="246">
        <f t="shared" si="604"/>
        <v>0</v>
      </c>
      <c r="L197" s="247">
        <f t="shared" si="605"/>
        <v>2.7E-4</v>
      </c>
      <c r="M197" s="269" t="str">
        <f t="shared" si="633"/>
        <v>ns</v>
      </c>
      <c r="N197" s="269" t="str">
        <f t="shared" si="633"/>
        <v>ns</v>
      </c>
      <c r="O197" s="269" t="str">
        <f t="shared" si="633"/>
        <v>ns</v>
      </c>
      <c r="P197" s="269" t="str">
        <f t="shared" si="633"/>
        <v>ns</v>
      </c>
      <c r="Q197" s="269" t="str">
        <f t="shared" si="633"/>
        <v>ns</v>
      </c>
      <c r="R197" s="269" t="str">
        <f t="shared" si="633"/>
        <v>ns</v>
      </c>
      <c r="S197" s="269" t="str">
        <f t="shared" si="633"/>
        <v>ns</v>
      </c>
      <c r="T197" s="269" t="str">
        <f t="shared" si="633"/>
        <v>ns</v>
      </c>
      <c r="U197" s="269" t="str">
        <f t="shared" si="633"/>
        <v>ns</v>
      </c>
      <c r="V197" s="269" t="str">
        <f t="shared" si="633"/>
        <v>ns</v>
      </c>
      <c r="W197" s="269" t="str">
        <f t="shared" si="634"/>
        <v>ns</v>
      </c>
      <c r="X197" s="269" t="str">
        <f t="shared" si="634"/>
        <v>ns</v>
      </c>
      <c r="Y197" s="269" t="str">
        <f t="shared" si="634"/>
        <v>ns</v>
      </c>
      <c r="Z197" s="269" t="str">
        <f t="shared" si="634"/>
        <v>ns</v>
      </c>
      <c r="AA197" s="269" t="str">
        <f t="shared" si="634"/>
        <v>ns</v>
      </c>
      <c r="AB197" s="269" t="str">
        <f t="shared" si="634"/>
        <v>ns</v>
      </c>
      <c r="AC197" s="269" t="str">
        <f t="shared" si="634"/>
        <v>ns</v>
      </c>
      <c r="AD197" s="269" t="str">
        <f t="shared" si="634"/>
        <v>ns</v>
      </c>
      <c r="AE197" s="269" t="str">
        <f t="shared" si="634"/>
        <v>ns</v>
      </c>
      <c r="AF197" s="269" t="str">
        <f t="shared" si="634"/>
        <v>ns</v>
      </c>
      <c r="AG197" s="269" t="str">
        <f t="shared" si="635"/>
        <v>ns</v>
      </c>
      <c r="AH197" s="269" t="str">
        <f t="shared" si="635"/>
        <v>ns</v>
      </c>
      <c r="AI197" s="269" t="str">
        <f t="shared" si="635"/>
        <v>ns</v>
      </c>
      <c r="AJ197" s="269" t="str">
        <f t="shared" si="635"/>
        <v/>
      </c>
      <c r="AK197" s="269" t="str">
        <f t="shared" si="635"/>
        <v/>
      </c>
      <c r="AL197" s="269" t="str">
        <f t="shared" si="635"/>
        <v/>
      </c>
      <c r="AM197" s="269" t="str">
        <f t="shared" si="635"/>
        <v/>
      </c>
      <c r="AN197" s="269" t="str">
        <f t="shared" si="635"/>
        <v/>
      </c>
      <c r="AO197" s="269" t="str">
        <f t="shared" si="635"/>
        <v/>
      </c>
      <c r="AP197" s="269" t="str">
        <f t="shared" si="635"/>
        <v/>
      </c>
      <c r="AQ197" s="269" t="str">
        <f t="shared" si="636"/>
        <v/>
      </c>
      <c r="AR197" s="269" t="str">
        <f t="shared" si="636"/>
        <v/>
      </c>
      <c r="AS197" s="269" t="str">
        <f t="shared" si="636"/>
        <v/>
      </c>
      <c r="AT197" s="269" t="str">
        <f t="shared" si="636"/>
        <v/>
      </c>
      <c r="AU197" s="269" t="str">
        <f t="shared" si="636"/>
        <v/>
      </c>
      <c r="AV197" s="269" t="str">
        <f t="shared" si="636"/>
        <v/>
      </c>
      <c r="AW197" s="269" t="str">
        <f t="shared" si="636"/>
        <v/>
      </c>
      <c r="AX197" s="269" t="str">
        <f t="shared" si="636"/>
        <v/>
      </c>
      <c r="AY197" s="269" t="str">
        <f t="shared" si="636"/>
        <v/>
      </c>
      <c r="AZ197" s="269" t="str">
        <f t="shared" si="636"/>
        <v/>
      </c>
      <c r="BA197" s="269" t="str">
        <f t="shared" si="637"/>
        <v/>
      </c>
      <c r="BB197" s="269" t="str">
        <f t="shared" si="637"/>
        <v/>
      </c>
      <c r="BC197" s="269" t="str">
        <f t="shared" si="637"/>
        <v/>
      </c>
      <c r="BD197" s="269" t="str">
        <f t="shared" si="637"/>
        <v/>
      </c>
      <c r="BE197" s="269" t="str">
        <f t="shared" si="637"/>
        <v/>
      </c>
      <c r="BF197" s="269" t="str">
        <f t="shared" si="637"/>
        <v/>
      </c>
      <c r="BG197" s="269" t="str">
        <f t="shared" si="637"/>
        <v/>
      </c>
      <c r="BH197" s="269" t="str">
        <f t="shared" si="637"/>
        <v/>
      </c>
      <c r="BI197" s="269" t="str">
        <f t="shared" si="637"/>
        <v/>
      </c>
      <c r="BJ197" s="269" t="str">
        <f t="shared" si="637"/>
        <v/>
      </c>
      <c r="BM197" s="67"/>
      <c r="BS197" s="67"/>
      <c r="BT197" s="67"/>
      <c r="BU197" s="143"/>
      <c r="BV197" s="100">
        <v>23</v>
      </c>
      <c r="BW197" s="246">
        <f t="shared" si="611"/>
        <v>0</v>
      </c>
      <c r="BX197" s="247">
        <f t="shared" si="612"/>
        <v>2.7E-4</v>
      </c>
      <c r="BY197" s="245" t="str">
        <f t="shared" si="638"/>
        <v>ns</v>
      </c>
      <c r="BZ197" s="245" t="str">
        <f t="shared" si="638"/>
        <v>ns</v>
      </c>
      <c r="CA197" s="245" t="str">
        <f t="shared" si="638"/>
        <v>ns</v>
      </c>
      <c r="CB197" s="245" t="str">
        <f t="shared" si="638"/>
        <v>ns</v>
      </c>
      <c r="CC197" s="245" t="str">
        <f t="shared" si="638"/>
        <v>ns</v>
      </c>
      <c r="CD197" s="245" t="str">
        <f t="shared" si="638"/>
        <v>ns</v>
      </c>
      <c r="CE197" s="245" t="str">
        <f t="shared" si="638"/>
        <v>ns</v>
      </c>
      <c r="CF197" s="245" t="str">
        <f t="shared" si="638"/>
        <v>ns</v>
      </c>
      <c r="CG197" s="245" t="str">
        <f t="shared" si="638"/>
        <v>ns</v>
      </c>
      <c r="CH197" s="245" t="str">
        <f t="shared" si="638"/>
        <v>ns</v>
      </c>
      <c r="CI197" s="245" t="str">
        <f t="shared" si="639"/>
        <v>ns</v>
      </c>
      <c r="CJ197" s="245" t="str">
        <f t="shared" si="639"/>
        <v>ns</v>
      </c>
      <c r="CK197" s="245" t="str">
        <f t="shared" si="639"/>
        <v>ns</v>
      </c>
      <c r="CL197" s="245" t="str">
        <f t="shared" si="639"/>
        <v>ns</v>
      </c>
      <c r="CM197" s="245" t="str">
        <f t="shared" si="639"/>
        <v>ns</v>
      </c>
      <c r="CN197" s="245" t="str">
        <f t="shared" si="639"/>
        <v>ns</v>
      </c>
      <c r="CO197" s="245" t="str">
        <f t="shared" si="639"/>
        <v>ns</v>
      </c>
      <c r="CP197" s="245" t="str">
        <f t="shared" si="639"/>
        <v>ns</v>
      </c>
      <c r="CQ197" s="245" t="str">
        <f t="shared" si="639"/>
        <v>ns</v>
      </c>
      <c r="CR197" s="245" t="str">
        <f t="shared" si="639"/>
        <v>ns</v>
      </c>
      <c r="CS197" s="245" t="str">
        <f t="shared" si="640"/>
        <v>ns</v>
      </c>
      <c r="CT197" s="245" t="str">
        <f t="shared" si="640"/>
        <v>ns</v>
      </c>
      <c r="CU197" s="245" t="str">
        <f t="shared" si="640"/>
        <v>ns</v>
      </c>
      <c r="CV197" s="245" t="str">
        <f t="shared" si="640"/>
        <v/>
      </c>
      <c r="CW197" s="245" t="str">
        <f t="shared" si="640"/>
        <v/>
      </c>
      <c r="CX197" s="245" t="str">
        <f t="shared" si="640"/>
        <v/>
      </c>
      <c r="CY197" s="245" t="str">
        <f t="shared" si="640"/>
        <v/>
      </c>
      <c r="CZ197" s="245" t="str">
        <f t="shared" si="640"/>
        <v/>
      </c>
      <c r="DA197" s="245" t="str">
        <f t="shared" si="640"/>
        <v/>
      </c>
      <c r="DB197" s="245" t="str">
        <f t="shared" si="640"/>
        <v/>
      </c>
      <c r="DC197" s="245" t="str">
        <f t="shared" si="641"/>
        <v/>
      </c>
      <c r="DD197" s="245" t="str">
        <f t="shared" si="641"/>
        <v/>
      </c>
      <c r="DE197" s="245" t="str">
        <f t="shared" si="641"/>
        <v/>
      </c>
      <c r="DF197" s="245" t="str">
        <f t="shared" si="641"/>
        <v/>
      </c>
      <c r="DG197" s="245" t="str">
        <f t="shared" si="641"/>
        <v/>
      </c>
      <c r="DH197" s="245" t="str">
        <f t="shared" si="641"/>
        <v/>
      </c>
      <c r="DI197" s="245" t="str">
        <f t="shared" si="641"/>
        <v/>
      </c>
      <c r="DJ197" s="245" t="str">
        <f t="shared" si="641"/>
        <v/>
      </c>
      <c r="DK197" s="245" t="str">
        <f t="shared" si="641"/>
        <v/>
      </c>
      <c r="DL197" s="245" t="str">
        <f t="shared" si="641"/>
        <v/>
      </c>
      <c r="DM197" s="245" t="str">
        <f t="shared" si="642"/>
        <v/>
      </c>
      <c r="DN197" s="245" t="str">
        <f t="shared" si="642"/>
        <v/>
      </c>
      <c r="DO197" s="245" t="str">
        <f t="shared" si="642"/>
        <v/>
      </c>
      <c r="DP197" s="245" t="str">
        <f t="shared" si="642"/>
        <v/>
      </c>
      <c r="DQ197" s="245" t="str">
        <f t="shared" si="642"/>
        <v/>
      </c>
      <c r="DR197" s="245" t="str">
        <f t="shared" si="642"/>
        <v/>
      </c>
      <c r="DS197" s="245" t="str">
        <f t="shared" si="642"/>
        <v/>
      </c>
      <c r="DT197" s="245" t="str">
        <f t="shared" si="642"/>
        <v/>
      </c>
      <c r="DU197" s="245" t="str">
        <f t="shared" si="642"/>
        <v/>
      </c>
      <c r="DV197" s="245" t="str">
        <f t="shared" si="642"/>
        <v/>
      </c>
      <c r="DW197" s="204"/>
      <c r="DX197" s="204"/>
      <c r="DY197" s="106"/>
      <c r="DZ197" s="228">
        <f t="shared" si="618"/>
        <v>24</v>
      </c>
      <c r="EA197" s="231">
        <f t="shared" si="596"/>
        <v>0</v>
      </c>
      <c r="EB197" s="232">
        <f t="shared" si="632"/>
        <v>0</v>
      </c>
      <c r="EC197" s="232">
        <f t="shared" si="632"/>
        <v>0</v>
      </c>
      <c r="ED197" s="232">
        <f t="shared" si="632"/>
        <v>0</v>
      </c>
      <c r="EE197" s="232">
        <f t="shared" si="632"/>
        <v>0</v>
      </c>
      <c r="EF197" s="232">
        <f t="shared" si="598"/>
        <v>0</v>
      </c>
      <c r="EG197" s="232">
        <f t="shared" si="599"/>
        <v>0</v>
      </c>
      <c r="EH197" s="228"/>
      <c r="EI197" s="230"/>
      <c r="EJ197" s="230"/>
      <c r="EK197" s="230"/>
      <c r="EL197" s="228">
        <f t="shared" si="619"/>
        <v>24</v>
      </c>
      <c r="EM197" s="231">
        <f t="shared" si="600"/>
        <v>0</v>
      </c>
      <c r="EN197" s="232">
        <f>IFERROR(INDEX(RTO4CF,$EL197,'ANVA-MDS'!EB$7),0)</f>
        <v>0</v>
      </c>
      <c r="EO197" s="232">
        <f>IFERROR(INDEX(RTO4CF,$EL197,'ANVA-MDS'!EC$7),0)</f>
        <v>0</v>
      </c>
      <c r="EP197" s="232">
        <f>IFERROR(INDEX(RTO4CF,$EL197,'ANVA-MDS'!ED$7),0)</f>
        <v>0</v>
      </c>
      <c r="EQ197" s="232">
        <f>IFERROR(INDEX(RTO4CF,$EL197,'ANVA-MDS'!EE$7),0)</f>
        <v>0</v>
      </c>
      <c r="ER197" s="232">
        <f t="shared" si="601"/>
        <v>0</v>
      </c>
      <c r="ES197" s="232">
        <f t="shared" si="602"/>
        <v>0</v>
      </c>
      <c r="ET197" s="228"/>
      <c r="EU197" s="230"/>
      <c r="EV197" s="230"/>
      <c r="EW197" s="240"/>
      <c r="EX197" s="232">
        <f t="shared" si="603"/>
        <v>0</v>
      </c>
      <c r="EY197" s="234"/>
      <c r="EZ197" s="230"/>
    </row>
    <row r="198" spans="1:156" ht="12.75" customHeight="1" x14ac:dyDescent="0.25">
      <c r="A198" s="145" t="s">
        <v>144</v>
      </c>
      <c r="I198" s="106"/>
      <c r="J198" s="100">
        <v>24</v>
      </c>
      <c r="K198" s="246">
        <f t="shared" si="604"/>
        <v>0</v>
      </c>
      <c r="L198" s="247">
        <f t="shared" si="605"/>
        <v>2.6000000000000003E-4</v>
      </c>
      <c r="M198" s="269" t="str">
        <f t="shared" si="633"/>
        <v>ns</v>
      </c>
      <c r="N198" s="269" t="str">
        <f t="shared" si="633"/>
        <v>ns</v>
      </c>
      <c r="O198" s="269" t="str">
        <f t="shared" si="633"/>
        <v>ns</v>
      </c>
      <c r="P198" s="269" t="str">
        <f t="shared" si="633"/>
        <v>ns</v>
      </c>
      <c r="Q198" s="269" t="str">
        <f t="shared" si="633"/>
        <v>ns</v>
      </c>
      <c r="R198" s="269" t="str">
        <f t="shared" si="633"/>
        <v>ns</v>
      </c>
      <c r="S198" s="269" t="str">
        <f t="shared" si="633"/>
        <v>ns</v>
      </c>
      <c r="T198" s="269" t="str">
        <f t="shared" si="633"/>
        <v>ns</v>
      </c>
      <c r="U198" s="269" t="str">
        <f t="shared" si="633"/>
        <v>ns</v>
      </c>
      <c r="V198" s="269" t="str">
        <f t="shared" si="633"/>
        <v>ns</v>
      </c>
      <c r="W198" s="269" t="str">
        <f t="shared" si="634"/>
        <v>ns</v>
      </c>
      <c r="X198" s="269" t="str">
        <f t="shared" si="634"/>
        <v>ns</v>
      </c>
      <c r="Y198" s="269" t="str">
        <f t="shared" si="634"/>
        <v>ns</v>
      </c>
      <c r="Z198" s="269" t="str">
        <f t="shared" si="634"/>
        <v>ns</v>
      </c>
      <c r="AA198" s="269" t="str">
        <f t="shared" si="634"/>
        <v>ns</v>
      </c>
      <c r="AB198" s="269" t="str">
        <f t="shared" si="634"/>
        <v>ns</v>
      </c>
      <c r="AC198" s="269" t="str">
        <f t="shared" si="634"/>
        <v>ns</v>
      </c>
      <c r="AD198" s="269" t="str">
        <f t="shared" si="634"/>
        <v>ns</v>
      </c>
      <c r="AE198" s="269" t="str">
        <f t="shared" si="634"/>
        <v>ns</v>
      </c>
      <c r="AF198" s="269" t="str">
        <f t="shared" si="634"/>
        <v>ns</v>
      </c>
      <c r="AG198" s="269" t="str">
        <f t="shared" si="635"/>
        <v>ns</v>
      </c>
      <c r="AH198" s="269" t="str">
        <f t="shared" si="635"/>
        <v>ns</v>
      </c>
      <c r="AI198" s="269" t="str">
        <f t="shared" si="635"/>
        <v>ns</v>
      </c>
      <c r="AJ198" s="269" t="str">
        <f t="shared" si="635"/>
        <v>ns</v>
      </c>
      <c r="AK198" s="269" t="str">
        <f t="shared" si="635"/>
        <v/>
      </c>
      <c r="AL198" s="269" t="str">
        <f t="shared" si="635"/>
        <v/>
      </c>
      <c r="AM198" s="269" t="str">
        <f t="shared" si="635"/>
        <v/>
      </c>
      <c r="AN198" s="269" t="str">
        <f t="shared" si="635"/>
        <v/>
      </c>
      <c r="AO198" s="269" t="str">
        <f t="shared" si="635"/>
        <v/>
      </c>
      <c r="AP198" s="269" t="str">
        <f t="shared" si="635"/>
        <v/>
      </c>
      <c r="AQ198" s="269" t="str">
        <f t="shared" si="636"/>
        <v/>
      </c>
      <c r="AR198" s="269" t="str">
        <f t="shared" si="636"/>
        <v/>
      </c>
      <c r="AS198" s="269" t="str">
        <f t="shared" si="636"/>
        <v/>
      </c>
      <c r="AT198" s="269" t="str">
        <f t="shared" si="636"/>
        <v/>
      </c>
      <c r="AU198" s="269" t="str">
        <f t="shared" si="636"/>
        <v/>
      </c>
      <c r="AV198" s="269" t="str">
        <f t="shared" si="636"/>
        <v/>
      </c>
      <c r="AW198" s="269" t="str">
        <f t="shared" si="636"/>
        <v/>
      </c>
      <c r="AX198" s="269" t="str">
        <f t="shared" si="636"/>
        <v/>
      </c>
      <c r="AY198" s="269" t="str">
        <f t="shared" si="636"/>
        <v/>
      </c>
      <c r="AZ198" s="269" t="str">
        <f t="shared" si="636"/>
        <v/>
      </c>
      <c r="BA198" s="269" t="str">
        <f t="shared" si="637"/>
        <v/>
      </c>
      <c r="BB198" s="269" t="str">
        <f t="shared" si="637"/>
        <v/>
      </c>
      <c r="BC198" s="269" t="str">
        <f t="shared" si="637"/>
        <v/>
      </c>
      <c r="BD198" s="269" t="str">
        <f t="shared" si="637"/>
        <v/>
      </c>
      <c r="BE198" s="269" t="str">
        <f t="shared" si="637"/>
        <v/>
      </c>
      <c r="BF198" s="269" t="str">
        <f t="shared" si="637"/>
        <v/>
      </c>
      <c r="BG198" s="269" t="str">
        <f t="shared" si="637"/>
        <v/>
      </c>
      <c r="BH198" s="269" t="str">
        <f t="shared" si="637"/>
        <v/>
      </c>
      <c r="BI198" s="269" t="str">
        <f t="shared" si="637"/>
        <v/>
      </c>
      <c r="BJ198" s="269" t="str">
        <f t="shared" si="637"/>
        <v/>
      </c>
      <c r="BM198" s="145" t="s">
        <v>144</v>
      </c>
      <c r="BS198" s="67"/>
      <c r="BT198" s="67"/>
      <c r="BU198" s="49"/>
      <c r="BV198" s="100">
        <v>24</v>
      </c>
      <c r="BW198" s="246">
        <f t="shared" si="611"/>
        <v>0</v>
      </c>
      <c r="BX198" s="247">
        <f t="shared" si="612"/>
        <v>2.6000000000000003E-4</v>
      </c>
      <c r="BY198" s="245" t="str">
        <f t="shared" si="638"/>
        <v>ns</v>
      </c>
      <c r="BZ198" s="245" t="str">
        <f t="shared" si="638"/>
        <v>ns</v>
      </c>
      <c r="CA198" s="245" t="str">
        <f t="shared" si="638"/>
        <v>ns</v>
      </c>
      <c r="CB198" s="245" t="str">
        <f t="shared" si="638"/>
        <v>ns</v>
      </c>
      <c r="CC198" s="245" t="str">
        <f t="shared" si="638"/>
        <v>ns</v>
      </c>
      <c r="CD198" s="245" t="str">
        <f t="shared" si="638"/>
        <v>ns</v>
      </c>
      <c r="CE198" s="245" t="str">
        <f t="shared" si="638"/>
        <v>ns</v>
      </c>
      <c r="CF198" s="245" t="str">
        <f t="shared" si="638"/>
        <v>ns</v>
      </c>
      <c r="CG198" s="245" t="str">
        <f t="shared" si="638"/>
        <v>ns</v>
      </c>
      <c r="CH198" s="245" t="str">
        <f t="shared" si="638"/>
        <v>ns</v>
      </c>
      <c r="CI198" s="245" t="str">
        <f t="shared" si="639"/>
        <v>ns</v>
      </c>
      <c r="CJ198" s="245" t="str">
        <f t="shared" si="639"/>
        <v>ns</v>
      </c>
      <c r="CK198" s="245" t="str">
        <f t="shared" si="639"/>
        <v>ns</v>
      </c>
      <c r="CL198" s="245" t="str">
        <f t="shared" si="639"/>
        <v>ns</v>
      </c>
      <c r="CM198" s="245" t="str">
        <f t="shared" si="639"/>
        <v>ns</v>
      </c>
      <c r="CN198" s="245" t="str">
        <f t="shared" si="639"/>
        <v>ns</v>
      </c>
      <c r="CO198" s="245" t="str">
        <f t="shared" si="639"/>
        <v>ns</v>
      </c>
      <c r="CP198" s="245" t="str">
        <f t="shared" si="639"/>
        <v>ns</v>
      </c>
      <c r="CQ198" s="245" t="str">
        <f t="shared" si="639"/>
        <v>ns</v>
      </c>
      <c r="CR198" s="245" t="str">
        <f t="shared" si="639"/>
        <v>ns</v>
      </c>
      <c r="CS198" s="245" t="str">
        <f t="shared" si="640"/>
        <v>ns</v>
      </c>
      <c r="CT198" s="245" t="str">
        <f t="shared" si="640"/>
        <v>ns</v>
      </c>
      <c r="CU198" s="245" t="str">
        <f t="shared" si="640"/>
        <v>ns</v>
      </c>
      <c r="CV198" s="245" t="str">
        <f t="shared" si="640"/>
        <v>ns</v>
      </c>
      <c r="CW198" s="245" t="str">
        <f t="shared" si="640"/>
        <v/>
      </c>
      <c r="CX198" s="245" t="str">
        <f t="shared" si="640"/>
        <v/>
      </c>
      <c r="CY198" s="245" t="str">
        <f t="shared" si="640"/>
        <v/>
      </c>
      <c r="CZ198" s="245" t="str">
        <f t="shared" si="640"/>
        <v/>
      </c>
      <c r="DA198" s="245" t="str">
        <f t="shared" si="640"/>
        <v/>
      </c>
      <c r="DB198" s="245" t="str">
        <f t="shared" si="640"/>
        <v/>
      </c>
      <c r="DC198" s="245" t="str">
        <f t="shared" si="641"/>
        <v/>
      </c>
      <c r="DD198" s="245" t="str">
        <f t="shared" si="641"/>
        <v/>
      </c>
      <c r="DE198" s="245" t="str">
        <f t="shared" si="641"/>
        <v/>
      </c>
      <c r="DF198" s="245" t="str">
        <f t="shared" si="641"/>
        <v/>
      </c>
      <c r="DG198" s="245" t="str">
        <f t="shared" si="641"/>
        <v/>
      </c>
      <c r="DH198" s="245" t="str">
        <f t="shared" si="641"/>
        <v/>
      </c>
      <c r="DI198" s="245" t="str">
        <f t="shared" si="641"/>
        <v/>
      </c>
      <c r="DJ198" s="245" t="str">
        <f t="shared" si="641"/>
        <v/>
      </c>
      <c r="DK198" s="245" t="str">
        <f t="shared" si="641"/>
        <v/>
      </c>
      <c r="DL198" s="245" t="str">
        <f t="shared" si="641"/>
        <v/>
      </c>
      <c r="DM198" s="245" t="str">
        <f t="shared" si="642"/>
        <v/>
      </c>
      <c r="DN198" s="245" t="str">
        <f t="shared" si="642"/>
        <v/>
      </c>
      <c r="DO198" s="245" t="str">
        <f t="shared" si="642"/>
        <v/>
      </c>
      <c r="DP198" s="245" t="str">
        <f t="shared" si="642"/>
        <v/>
      </c>
      <c r="DQ198" s="245" t="str">
        <f t="shared" si="642"/>
        <v/>
      </c>
      <c r="DR198" s="245" t="str">
        <f t="shared" si="642"/>
        <v/>
      </c>
      <c r="DS198" s="245" t="str">
        <f t="shared" si="642"/>
        <v/>
      </c>
      <c r="DT198" s="245" t="str">
        <f t="shared" si="642"/>
        <v/>
      </c>
      <c r="DU198" s="245" t="str">
        <f t="shared" si="642"/>
        <v/>
      </c>
      <c r="DV198" s="245" t="str">
        <f t="shared" si="642"/>
        <v/>
      </c>
      <c r="DW198" s="204"/>
      <c r="DX198" s="204"/>
      <c r="DY198" s="106"/>
      <c r="DZ198" s="228">
        <f t="shared" si="618"/>
        <v>25</v>
      </c>
      <c r="EA198" s="231">
        <f t="shared" si="596"/>
        <v>0</v>
      </c>
      <c r="EB198" s="232">
        <f t="shared" si="632"/>
        <v>0</v>
      </c>
      <c r="EC198" s="232">
        <f t="shared" si="632"/>
        <v>0</v>
      </c>
      <c r="ED198" s="232">
        <f t="shared" si="632"/>
        <v>0</v>
      </c>
      <c r="EE198" s="232">
        <f t="shared" si="632"/>
        <v>0</v>
      </c>
      <c r="EF198" s="232">
        <f t="shared" si="598"/>
        <v>0</v>
      </c>
      <c r="EG198" s="232">
        <f t="shared" si="599"/>
        <v>0</v>
      </c>
      <c r="EH198" s="228"/>
      <c r="EI198" s="230"/>
      <c r="EJ198" s="230"/>
      <c r="EK198" s="230"/>
      <c r="EL198" s="228">
        <f t="shared" si="619"/>
        <v>25</v>
      </c>
      <c r="EM198" s="231">
        <f t="shared" si="600"/>
        <v>0</v>
      </c>
      <c r="EN198" s="232">
        <f>IFERROR(INDEX(RTO4CF,$EL198,'ANVA-MDS'!EB$7),0)</f>
        <v>0</v>
      </c>
      <c r="EO198" s="232">
        <f>IFERROR(INDEX(RTO4CF,$EL198,'ANVA-MDS'!EC$7),0)</f>
        <v>0</v>
      </c>
      <c r="EP198" s="232">
        <f>IFERROR(INDEX(RTO4CF,$EL198,'ANVA-MDS'!ED$7),0)</f>
        <v>0</v>
      </c>
      <c r="EQ198" s="232">
        <f>IFERROR(INDEX(RTO4CF,$EL198,'ANVA-MDS'!EE$7),0)</f>
        <v>0</v>
      </c>
      <c r="ER198" s="232">
        <f t="shared" si="601"/>
        <v>0</v>
      </c>
      <c r="ES198" s="232">
        <f t="shared" si="602"/>
        <v>0</v>
      </c>
      <c r="ET198" s="228"/>
      <c r="EU198" s="230"/>
      <c r="EV198" s="230"/>
      <c r="EW198" s="240"/>
      <c r="EX198" s="232">
        <f t="shared" si="603"/>
        <v>0</v>
      </c>
    </row>
    <row r="199" spans="1:156" ht="12.75" customHeight="1" x14ac:dyDescent="0.25">
      <c r="B199" s="208" t="str">
        <f>'ANVA-MDS'!EJ178</f>
        <v>sd</v>
      </c>
      <c r="I199" s="106"/>
      <c r="J199" s="100">
        <v>25</v>
      </c>
      <c r="K199" s="246">
        <f t="shared" si="604"/>
        <v>0</v>
      </c>
      <c r="L199" s="247">
        <f t="shared" si="605"/>
        <v>2.5000000000000001E-4</v>
      </c>
      <c r="M199" s="269" t="str">
        <f t="shared" si="633"/>
        <v>ns</v>
      </c>
      <c r="N199" s="269" t="str">
        <f t="shared" si="633"/>
        <v>ns</v>
      </c>
      <c r="O199" s="269" t="str">
        <f t="shared" si="633"/>
        <v>ns</v>
      </c>
      <c r="P199" s="269" t="str">
        <f t="shared" si="633"/>
        <v>ns</v>
      </c>
      <c r="Q199" s="269" t="str">
        <f t="shared" si="633"/>
        <v>ns</v>
      </c>
      <c r="R199" s="269" t="str">
        <f t="shared" si="633"/>
        <v>ns</v>
      </c>
      <c r="S199" s="269" t="str">
        <f t="shared" si="633"/>
        <v>ns</v>
      </c>
      <c r="T199" s="269" t="str">
        <f t="shared" si="633"/>
        <v>ns</v>
      </c>
      <c r="U199" s="269" t="str">
        <f t="shared" si="633"/>
        <v>ns</v>
      </c>
      <c r="V199" s="269" t="str">
        <f t="shared" si="633"/>
        <v>ns</v>
      </c>
      <c r="W199" s="269" t="str">
        <f t="shared" si="634"/>
        <v>ns</v>
      </c>
      <c r="X199" s="269" t="str">
        <f t="shared" si="634"/>
        <v>ns</v>
      </c>
      <c r="Y199" s="269" t="str">
        <f t="shared" si="634"/>
        <v>ns</v>
      </c>
      <c r="Z199" s="269" t="str">
        <f t="shared" si="634"/>
        <v>ns</v>
      </c>
      <c r="AA199" s="269" t="str">
        <f t="shared" si="634"/>
        <v>ns</v>
      </c>
      <c r="AB199" s="269" t="str">
        <f t="shared" si="634"/>
        <v>ns</v>
      </c>
      <c r="AC199" s="269" t="str">
        <f t="shared" si="634"/>
        <v>ns</v>
      </c>
      <c r="AD199" s="269" t="str">
        <f t="shared" si="634"/>
        <v>ns</v>
      </c>
      <c r="AE199" s="269" t="str">
        <f t="shared" si="634"/>
        <v>ns</v>
      </c>
      <c r="AF199" s="269" t="str">
        <f t="shared" si="634"/>
        <v>ns</v>
      </c>
      <c r="AG199" s="269" t="str">
        <f t="shared" si="635"/>
        <v>ns</v>
      </c>
      <c r="AH199" s="269" t="str">
        <f t="shared" si="635"/>
        <v>ns</v>
      </c>
      <c r="AI199" s="269" t="str">
        <f t="shared" si="635"/>
        <v>ns</v>
      </c>
      <c r="AJ199" s="269" t="str">
        <f t="shared" si="635"/>
        <v>ns</v>
      </c>
      <c r="AK199" s="269" t="str">
        <f t="shared" si="635"/>
        <v>ns</v>
      </c>
      <c r="AL199" s="269" t="str">
        <f t="shared" si="635"/>
        <v/>
      </c>
      <c r="AM199" s="269" t="str">
        <f t="shared" si="635"/>
        <v/>
      </c>
      <c r="AN199" s="269" t="str">
        <f t="shared" si="635"/>
        <v/>
      </c>
      <c r="AO199" s="269" t="str">
        <f t="shared" si="635"/>
        <v/>
      </c>
      <c r="AP199" s="269" t="str">
        <f t="shared" si="635"/>
        <v/>
      </c>
      <c r="AQ199" s="269" t="str">
        <f t="shared" si="636"/>
        <v/>
      </c>
      <c r="AR199" s="269" t="str">
        <f t="shared" si="636"/>
        <v/>
      </c>
      <c r="AS199" s="269" t="str">
        <f t="shared" si="636"/>
        <v/>
      </c>
      <c r="AT199" s="269" t="str">
        <f t="shared" si="636"/>
        <v/>
      </c>
      <c r="AU199" s="269" t="str">
        <f t="shared" si="636"/>
        <v/>
      </c>
      <c r="AV199" s="269" t="str">
        <f t="shared" si="636"/>
        <v/>
      </c>
      <c r="AW199" s="269" t="str">
        <f t="shared" si="636"/>
        <v/>
      </c>
      <c r="AX199" s="269" t="str">
        <f t="shared" si="636"/>
        <v/>
      </c>
      <c r="AY199" s="269" t="str">
        <f t="shared" si="636"/>
        <v/>
      </c>
      <c r="AZ199" s="269" t="str">
        <f t="shared" si="636"/>
        <v/>
      </c>
      <c r="BA199" s="269" t="str">
        <f t="shared" si="637"/>
        <v/>
      </c>
      <c r="BB199" s="269" t="str">
        <f t="shared" si="637"/>
        <v/>
      </c>
      <c r="BC199" s="269" t="str">
        <f t="shared" si="637"/>
        <v/>
      </c>
      <c r="BD199" s="269" t="str">
        <f t="shared" si="637"/>
        <v/>
      </c>
      <c r="BE199" s="269" t="str">
        <f t="shared" si="637"/>
        <v/>
      </c>
      <c r="BF199" s="269" t="str">
        <f t="shared" si="637"/>
        <v/>
      </c>
      <c r="BG199" s="269" t="str">
        <f t="shared" si="637"/>
        <v/>
      </c>
      <c r="BH199" s="269" t="str">
        <f t="shared" si="637"/>
        <v/>
      </c>
      <c r="BI199" s="269" t="str">
        <f t="shared" si="637"/>
        <v/>
      </c>
      <c r="BJ199" s="269" t="str">
        <f t="shared" si="637"/>
        <v/>
      </c>
      <c r="BN199" s="208" t="str">
        <f>'ANVA-MDS'!EV178</f>
        <v>sd</v>
      </c>
      <c r="BS199" s="67"/>
      <c r="BT199" s="67"/>
      <c r="BU199" s="106"/>
      <c r="BV199" s="100">
        <v>25</v>
      </c>
      <c r="BW199" s="246">
        <f t="shared" si="611"/>
        <v>0</v>
      </c>
      <c r="BX199" s="247">
        <f t="shared" si="612"/>
        <v>2.5000000000000001E-4</v>
      </c>
      <c r="BY199" s="245" t="str">
        <f t="shared" si="638"/>
        <v>ns</v>
      </c>
      <c r="BZ199" s="245" t="str">
        <f t="shared" si="638"/>
        <v>ns</v>
      </c>
      <c r="CA199" s="245" t="str">
        <f t="shared" si="638"/>
        <v>ns</v>
      </c>
      <c r="CB199" s="245" t="str">
        <f t="shared" si="638"/>
        <v>ns</v>
      </c>
      <c r="CC199" s="245" t="str">
        <f t="shared" si="638"/>
        <v>ns</v>
      </c>
      <c r="CD199" s="245" t="str">
        <f t="shared" si="638"/>
        <v>ns</v>
      </c>
      <c r="CE199" s="245" t="str">
        <f t="shared" si="638"/>
        <v>ns</v>
      </c>
      <c r="CF199" s="245" t="str">
        <f t="shared" si="638"/>
        <v>ns</v>
      </c>
      <c r="CG199" s="245" t="str">
        <f t="shared" si="638"/>
        <v>ns</v>
      </c>
      <c r="CH199" s="245" t="str">
        <f t="shared" si="638"/>
        <v>ns</v>
      </c>
      <c r="CI199" s="245" t="str">
        <f t="shared" si="639"/>
        <v>ns</v>
      </c>
      <c r="CJ199" s="245" t="str">
        <f t="shared" si="639"/>
        <v>ns</v>
      </c>
      <c r="CK199" s="245" t="str">
        <f t="shared" si="639"/>
        <v>ns</v>
      </c>
      <c r="CL199" s="245" t="str">
        <f t="shared" si="639"/>
        <v>ns</v>
      </c>
      <c r="CM199" s="245" t="str">
        <f t="shared" si="639"/>
        <v>ns</v>
      </c>
      <c r="CN199" s="245" t="str">
        <f t="shared" si="639"/>
        <v>ns</v>
      </c>
      <c r="CO199" s="245" t="str">
        <f t="shared" si="639"/>
        <v>ns</v>
      </c>
      <c r="CP199" s="245" t="str">
        <f t="shared" si="639"/>
        <v>ns</v>
      </c>
      <c r="CQ199" s="245" t="str">
        <f t="shared" si="639"/>
        <v>ns</v>
      </c>
      <c r="CR199" s="245" t="str">
        <f t="shared" si="639"/>
        <v>ns</v>
      </c>
      <c r="CS199" s="245" t="str">
        <f t="shared" si="640"/>
        <v>ns</v>
      </c>
      <c r="CT199" s="245" t="str">
        <f t="shared" si="640"/>
        <v>ns</v>
      </c>
      <c r="CU199" s="245" t="str">
        <f t="shared" si="640"/>
        <v>ns</v>
      </c>
      <c r="CV199" s="245" t="str">
        <f t="shared" si="640"/>
        <v>ns</v>
      </c>
      <c r="CW199" s="245" t="str">
        <f t="shared" si="640"/>
        <v>ns</v>
      </c>
      <c r="CX199" s="245" t="str">
        <f t="shared" si="640"/>
        <v/>
      </c>
      <c r="CY199" s="245" t="str">
        <f t="shared" si="640"/>
        <v/>
      </c>
      <c r="CZ199" s="245" t="str">
        <f t="shared" si="640"/>
        <v/>
      </c>
      <c r="DA199" s="245" t="str">
        <f t="shared" si="640"/>
        <v/>
      </c>
      <c r="DB199" s="245" t="str">
        <f t="shared" si="640"/>
        <v/>
      </c>
      <c r="DC199" s="245" t="str">
        <f t="shared" si="641"/>
        <v/>
      </c>
      <c r="DD199" s="245" t="str">
        <f t="shared" si="641"/>
        <v/>
      </c>
      <c r="DE199" s="245" t="str">
        <f t="shared" si="641"/>
        <v/>
      </c>
      <c r="DF199" s="245" t="str">
        <f t="shared" si="641"/>
        <v/>
      </c>
      <c r="DG199" s="245" t="str">
        <f t="shared" si="641"/>
        <v/>
      </c>
      <c r="DH199" s="245" t="str">
        <f t="shared" si="641"/>
        <v/>
      </c>
      <c r="DI199" s="245" t="str">
        <f t="shared" si="641"/>
        <v/>
      </c>
      <c r="DJ199" s="245" t="str">
        <f t="shared" si="641"/>
        <v/>
      </c>
      <c r="DK199" s="245" t="str">
        <f t="shared" si="641"/>
        <v/>
      </c>
      <c r="DL199" s="245" t="str">
        <f t="shared" si="641"/>
        <v/>
      </c>
      <c r="DM199" s="245" t="str">
        <f t="shared" si="642"/>
        <v/>
      </c>
      <c r="DN199" s="245" t="str">
        <f t="shared" si="642"/>
        <v/>
      </c>
      <c r="DO199" s="245" t="str">
        <f t="shared" si="642"/>
        <v/>
      </c>
      <c r="DP199" s="245" t="str">
        <f t="shared" si="642"/>
        <v/>
      </c>
      <c r="DQ199" s="245" t="str">
        <f t="shared" si="642"/>
        <v/>
      </c>
      <c r="DR199" s="245" t="str">
        <f t="shared" si="642"/>
        <v/>
      </c>
      <c r="DS199" s="245" t="str">
        <f t="shared" si="642"/>
        <v/>
      </c>
      <c r="DT199" s="245" t="str">
        <f t="shared" si="642"/>
        <v/>
      </c>
      <c r="DU199" s="245" t="str">
        <f t="shared" si="642"/>
        <v/>
      </c>
      <c r="DV199" s="245" t="str">
        <f t="shared" si="642"/>
        <v/>
      </c>
      <c r="DW199" s="204"/>
      <c r="DX199" s="204"/>
      <c r="DY199" s="106"/>
      <c r="DZ199" s="228">
        <f t="shared" si="618"/>
        <v>26</v>
      </c>
      <c r="EA199" s="231">
        <f t="shared" si="596"/>
        <v>0</v>
      </c>
      <c r="EB199" s="232">
        <f t="shared" si="632"/>
        <v>0</v>
      </c>
      <c r="EC199" s="232">
        <f t="shared" si="632"/>
        <v>0</v>
      </c>
      <c r="ED199" s="232">
        <f t="shared" si="632"/>
        <v>0</v>
      </c>
      <c r="EE199" s="232">
        <f t="shared" si="632"/>
        <v>0</v>
      </c>
      <c r="EF199" s="232">
        <f t="shared" si="598"/>
        <v>0</v>
      </c>
      <c r="EG199" s="232">
        <f t="shared" si="599"/>
        <v>0</v>
      </c>
      <c r="EH199" s="228"/>
      <c r="EI199" s="230"/>
      <c r="EJ199" s="230"/>
      <c r="EK199" s="230"/>
      <c r="EL199" s="228">
        <f t="shared" si="619"/>
        <v>26</v>
      </c>
      <c r="EM199" s="231">
        <f t="shared" si="600"/>
        <v>0</v>
      </c>
      <c r="EN199" s="232">
        <f>IFERROR(INDEX(RTO4CF,$EL199,'ANVA-MDS'!EB$7),0)</f>
        <v>0</v>
      </c>
      <c r="EO199" s="232">
        <f>IFERROR(INDEX(RTO4CF,$EL199,'ANVA-MDS'!EC$7),0)</f>
        <v>0</v>
      </c>
      <c r="EP199" s="232">
        <f>IFERROR(INDEX(RTO4CF,$EL199,'ANVA-MDS'!ED$7),0)</f>
        <v>0</v>
      </c>
      <c r="EQ199" s="232">
        <f>IFERROR(INDEX(RTO4CF,$EL199,'ANVA-MDS'!EE$7),0)</f>
        <v>0</v>
      </c>
      <c r="ER199" s="232">
        <f t="shared" si="601"/>
        <v>0</v>
      </c>
      <c r="ES199" s="232">
        <f t="shared" si="602"/>
        <v>0</v>
      </c>
      <c r="ET199" s="228"/>
      <c r="EU199" s="230"/>
      <c r="EV199" s="230"/>
      <c r="EW199" s="240"/>
      <c r="EX199" s="232">
        <f t="shared" si="603"/>
        <v>0</v>
      </c>
      <c r="EY199" s="230"/>
      <c r="EZ199" s="230"/>
    </row>
    <row r="200" spans="1:156" ht="12.75" customHeight="1" x14ac:dyDescent="0.25">
      <c r="I200" s="106"/>
      <c r="J200" s="100">
        <v>26</v>
      </c>
      <c r="K200" s="246">
        <f t="shared" si="604"/>
        <v>0</v>
      </c>
      <c r="L200" s="247">
        <f t="shared" si="605"/>
        <v>2.4000000000000003E-4</v>
      </c>
      <c r="M200" s="269" t="str">
        <f t="shared" si="633"/>
        <v>ns</v>
      </c>
      <c r="N200" s="269" t="str">
        <f t="shared" si="633"/>
        <v>ns</v>
      </c>
      <c r="O200" s="269" t="str">
        <f t="shared" si="633"/>
        <v>ns</v>
      </c>
      <c r="P200" s="269" t="str">
        <f t="shared" si="633"/>
        <v>ns</v>
      </c>
      <c r="Q200" s="269" t="str">
        <f t="shared" si="633"/>
        <v>ns</v>
      </c>
      <c r="R200" s="269" t="str">
        <f t="shared" si="633"/>
        <v>ns</v>
      </c>
      <c r="S200" s="269" t="str">
        <f t="shared" si="633"/>
        <v>ns</v>
      </c>
      <c r="T200" s="269" t="str">
        <f t="shared" si="633"/>
        <v>ns</v>
      </c>
      <c r="U200" s="269" t="str">
        <f t="shared" si="633"/>
        <v>ns</v>
      </c>
      <c r="V200" s="269" t="str">
        <f t="shared" si="633"/>
        <v>ns</v>
      </c>
      <c r="W200" s="269" t="str">
        <f t="shared" si="634"/>
        <v>ns</v>
      </c>
      <c r="X200" s="269" t="str">
        <f t="shared" si="634"/>
        <v>ns</v>
      </c>
      <c r="Y200" s="269" t="str">
        <f t="shared" si="634"/>
        <v>ns</v>
      </c>
      <c r="Z200" s="269" t="str">
        <f t="shared" si="634"/>
        <v>ns</v>
      </c>
      <c r="AA200" s="269" t="str">
        <f t="shared" si="634"/>
        <v>ns</v>
      </c>
      <c r="AB200" s="269" t="str">
        <f t="shared" si="634"/>
        <v>ns</v>
      </c>
      <c r="AC200" s="269" t="str">
        <f t="shared" si="634"/>
        <v>ns</v>
      </c>
      <c r="AD200" s="269" t="str">
        <f t="shared" si="634"/>
        <v>ns</v>
      </c>
      <c r="AE200" s="269" t="str">
        <f t="shared" si="634"/>
        <v>ns</v>
      </c>
      <c r="AF200" s="269" t="str">
        <f t="shared" si="634"/>
        <v>ns</v>
      </c>
      <c r="AG200" s="269" t="str">
        <f t="shared" si="635"/>
        <v>ns</v>
      </c>
      <c r="AH200" s="269" t="str">
        <f t="shared" si="635"/>
        <v>ns</v>
      </c>
      <c r="AI200" s="269" t="str">
        <f t="shared" si="635"/>
        <v>ns</v>
      </c>
      <c r="AJ200" s="269" t="str">
        <f t="shared" si="635"/>
        <v>ns</v>
      </c>
      <c r="AK200" s="269" t="str">
        <f t="shared" si="635"/>
        <v>ns</v>
      </c>
      <c r="AL200" s="269" t="str">
        <f t="shared" si="635"/>
        <v>ns</v>
      </c>
      <c r="AM200" s="269" t="str">
        <f t="shared" si="635"/>
        <v/>
      </c>
      <c r="AN200" s="269" t="str">
        <f t="shared" si="635"/>
        <v/>
      </c>
      <c r="AO200" s="269" t="str">
        <f t="shared" si="635"/>
        <v/>
      </c>
      <c r="AP200" s="269" t="str">
        <f t="shared" si="635"/>
        <v/>
      </c>
      <c r="AQ200" s="269" t="str">
        <f t="shared" si="636"/>
        <v/>
      </c>
      <c r="AR200" s="269" t="str">
        <f t="shared" si="636"/>
        <v/>
      </c>
      <c r="AS200" s="269" t="str">
        <f t="shared" si="636"/>
        <v/>
      </c>
      <c r="AT200" s="269" t="str">
        <f t="shared" si="636"/>
        <v/>
      </c>
      <c r="AU200" s="269" t="str">
        <f t="shared" si="636"/>
        <v/>
      </c>
      <c r="AV200" s="269" t="str">
        <f t="shared" si="636"/>
        <v/>
      </c>
      <c r="AW200" s="269" t="str">
        <f t="shared" si="636"/>
        <v/>
      </c>
      <c r="AX200" s="269" t="str">
        <f t="shared" si="636"/>
        <v/>
      </c>
      <c r="AY200" s="269" t="str">
        <f t="shared" si="636"/>
        <v/>
      </c>
      <c r="AZ200" s="269" t="str">
        <f t="shared" si="636"/>
        <v/>
      </c>
      <c r="BA200" s="269" t="str">
        <f t="shared" si="637"/>
        <v/>
      </c>
      <c r="BB200" s="269" t="str">
        <f t="shared" si="637"/>
        <v/>
      </c>
      <c r="BC200" s="269" t="str">
        <f t="shared" si="637"/>
        <v/>
      </c>
      <c r="BD200" s="269" t="str">
        <f t="shared" si="637"/>
        <v/>
      </c>
      <c r="BE200" s="269" t="str">
        <f t="shared" si="637"/>
        <v/>
      </c>
      <c r="BF200" s="269" t="str">
        <f t="shared" si="637"/>
        <v/>
      </c>
      <c r="BG200" s="269" t="str">
        <f t="shared" si="637"/>
        <v/>
      </c>
      <c r="BH200" s="269" t="str">
        <f t="shared" si="637"/>
        <v/>
      </c>
      <c r="BI200" s="269" t="str">
        <f t="shared" si="637"/>
        <v/>
      </c>
      <c r="BJ200" s="269" t="str">
        <f t="shared" si="637"/>
        <v/>
      </c>
      <c r="BS200" s="67"/>
      <c r="BT200" s="67"/>
      <c r="BU200" s="106"/>
      <c r="BV200" s="100">
        <v>26</v>
      </c>
      <c r="BW200" s="246">
        <f t="shared" si="611"/>
        <v>0</v>
      </c>
      <c r="BX200" s="247">
        <f t="shared" si="612"/>
        <v>2.4000000000000003E-4</v>
      </c>
      <c r="BY200" s="245" t="str">
        <f t="shared" si="638"/>
        <v>ns</v>
      </c>
      <c r="BZ200" s="245" t="str">
        <f t="shared" si="638"/>
        <v>ns</v>
      </c>
      <c r="CA200" s="245" t="str">
        <f t="shared" si="638"/>
        <v>ns</v>
      </c>
      <c r="CB200" s="245" t="str">
        <f t="shared" si="638"/>
        <v>ns</v>
      </c>
      <c r="CC200" s="245" t="str">
        <f t="shared" si="638"/>
        <v>ns</v>
      </c>
      <c r="CD200" s="245" t="str">
        <f t="shared" si="638"/>
        <v>ns</v>
      </c>
      <c r="CE200" s="245" t="str">
        <f t="shared" si="638"/>
        <v>ns</v>
      </c>
      <c r="CF200" s="245" t="str">
        <f t="shared" si="638"/>
        <v>ns</v>
      </c>
      <c r="CG200" s="245" t="str">
        <f t="shared" si="638"/>
        <v>ns</v>
      </c>
      <c r="CH200" s="245" t="str">
        <f t="shared" si="638"/>
        <v>ns</v>
      </c>
      <c r="CI200" s="245" t="str">
        <f t="shared" si="639"/>
        <v>ns</v>
      </c>
      <c r="CJ200" s="245" t="str">
        <f t="shared" si="639"/>
        <v>ns</v>
      </c>
      <c r="CK200" s="245" t="str">
        <f t="shared" si="639"/>
        <v>ns</v>
      </c>
      <c r="CL200" s="245" t="str">
        <f t="shared" si="639"/>
        <v>ns</v>
      </c>
      <c r="CM200" s="245" t="str">
        <f t="shared" si="639"/>
        <v>ns</v>
      </c>
      <c r="CN200" s="245" t="str">
        <f t="shared" si="639"/>
        <v>ns</v>
      </c>
      <c r="CO200" s="245" t="str">
        <f t="shared" si="639"/>
        <v>ns</v>
      </c>
      <c r="CP200" s="245" t="str">
        <f t="shared" si="639"/>
        <v>ns</v>
      </c>
      <c r="CQ200" s="245" t="str">
        <f t="shared" si="639"/>
        <v>ns</v>
      </c>
      <c r="CR200" s="245" t="str">
        <f t="shared" si="639"/>
        <v>ns</v>
      </c>
      <c r="CS200" s="245" t="str">
        <f t="shared" si="640"/>
        <v>ns</v>
      </c>
      <c r="CT200" s="245" t="str">
        <f t="shared" si="640"/>
        <v>ns</v>
      </c>
      <c r="CU200" s="245" t="str">
        <f t="shared" si="640"/>
        <v>ns</v>
      </c>
      <c r="CV200" s="245" t="str">
        <f t="shared" si="640"/>
        <v>ns</v>
      </c>
      <c r="CW200" s="245" t="str">
        <f t="shared" si="640"/>
        <v>ns</v>
      </c>
      <c r="CX200" s="245" t="str">
        <f t="shared" si="640"/>
        <v>ns</v>
      </c>
      <c r="CY200" s="245" t="str">
        <f t="shared" si="640"/>
        <v/>
      </c>
      <c r="CZ200" s="245" t="str">
        <f t="shared" si="640"/>
        <v/>
      </c>
      <c r="DA200" s="245" t="str">
        <f t="shared" si="640"/>
        <v/>
      </c>
      <c r="DB200" s="245" t="str">
        <f t="shared" si="640"/>
        <v/>
      </c>
      <c r="DC200" s="245" t="str">
        <f t="shared" si="641"/>
        <v/>
      </c>
      <c r="DD200" s="245" t="str">
        <f t="shared" si="641"/>
        <v/>
      </c>
      <c r="DE200" s="245" t="str">
        <f t="shared" si="641"/>
        <v/>
      </c>
      <c r="DF200" s="245" t="str">
        <f t="shared" si="641"/>
        <v/>
      </c>
      <c r="DG200" s="245" t="str">
        <f t="shared" si="641"/>
        <v/>
      </c>
      <c r="DH200" s="245" t="str">
        <f t="shared" si="641"/>
        <v/>
      </c>
      <c r="DI200" s="245" t="str">
        <f t="shared" si="641"/>
        <v/>
      </c>
      <c r="DJ200" s="245" t="str">
        <f t="shared" si="641"/>
        <v/>
      </c>
      <c r="DK200" s="245" t="str">
        <f t="shared" si="641"/>
        <v/>
      </c>
      <c r="DL200" s="245" t="str">
        <f t="shared" si="641"/>
        <v/>
      </c>
      <c r="DM200" s="245" t="str">
        <f t="shared" si="642"/>
        <v/>
      </c>
      <c r="DN200" s="245" t="str">
        <f t="shared" si="642"/>
        <v/>
      </c>
      <c r="DO200" s="245" t="str">
        <f t="shared" si="642"/>
        <v/>
      </c>
      <c r="DP200" s="245" t="str">
        <f t="shared" si="642"/>
        <v/>
      </c>
      <c r="DQ200" s="245" t="str">
        <f t="shared" si="642"/>
        <v/>
      </c>
      <c r="DR200" s="245" t="str">
        <f t="shared" si="642"/>
        <v/>
      </c>
      <c r="DS200" s="245" t="str">
        <f t="shared" si="642"/>
        <v/>
      </c>
      <c r="DT200" s="245" t="str">
        <f t="shared" si="642"/>
        <v/>
      </c>
      <c r="DU200" s="245" t="str">
        <f t="shared" si="642"/>
        <v/>
      </c>
      <c r="DV200" s="245" t="str">
        <f t="shared" si="642"/>
        <v/>
      </c>
      <c r="DW200" s="204"/>
      <c r="DX200" s="204"/>
      <c r="DY200" s="131"/>
      <c r="DZ200" s="228">
        <f t="shared" si="618"/>
        <v>27</v>
      </c>
      <c r="EA200" s="231">
        <f t="shared" si="596"/>
        <v>0</v>
      </c>
      <c r="EB200" s="232">
        <f t="shared" si="632"/>
        <v>0</v>
      </c>
      <c r="EC200" s="232">
        <f t="shared" si="632"/>
        <v>0</v>
      </c>
      <c r="ED200" s="232">
        <f t="shared" si="632"/>
        <v>0</v>
      </c>
      <c r="EE200" s="232">
        <f t="shared" si="632"/>
        <v>0</v>
      </c>
      <c r="EF200" s="232">
        <f t="shared" si="598"/>
        <v>0</v>
      </c>
      <c r="EG200" s="232">
        <f t="shared" si="599"/>
        <v>0</v>
      </c>
      <c r="EH200" s="228"/>
      <c r="EI200" s="230"/>
      <c r="EJ200" s="230"/>
      <c r="EK200" s="230"/>
      <c r="EL200" s="228">
        <f t="shared" si="619"/>
        <v>27</v>
      </c>
      <c r="EM200" s="231">
        <f t="shared" si="600"/>
        <v>0</v>
      </c>
      <c r="EN200" s="232">
        <f>IFERROR(INDEX(RTO4CF,$EL200,'ANVA-MDS'!EB$7),0)</f>
        <v>0</v>
      </c>
      <c r="EO200" s="232">
        <f>IFERROR(INDEX(RTO4CF,$EL200,'ANVA-MDS'!EC$7),0)</f>
        <v>0</v>
      </c>
      <c r="EP200" s="232">
        <f>IFERROR(INDEX(RTO4CF,$EL200,'ANVA-MDS'!ED$7),0)</f>
        <v>0</v>
      </c>
      <c r="EQ200" s="232">
        <f>IFERROR(INDEX(RTO4CF,$EL200,'ANVA-MDS'!EE$7),0)</f>
        <v>0</v>
      </c>
      <c r="ER200" s="232">
        <f t="shared" si="601"/>
        <v>0</v>
      </c>
      <c r="ES200" s="232">
        <f t="shared" si="602"/>
        <v>0</v>
      </c>
      <c r="ET200" s="228"/>
      <c r="EU200" s="230"/>
      <c r="EV200" s="230"/>
      <c r="EW200" s="240"/>
      <c r="EX200" s="232">
        <f t="shared" si="603"/>
        <v>0</v>
      </c>
      <c r="EY200" s="230"/>
      <c r="EZ200" s="230"/>
    </row>
    <row r="201" spans="1:156" ht="12.75" customHeight="1" x14ac:dyDescent="0.25">
      <c r="I201" s="106"/>
      <c r="J201" s="100">
        <v>27</v>
      </c>
      <c r="K201" s="246">
        <f t="shared" si="604"/>
        <v>0</v>
      </c>
      <c r="L201" s="247">
        <f t="shared" si="605"/>
        <v>2.3000000000000001E-4</v>
      </c>
      <c r="M201" s="269" t="str">
        <f t="shared" si="633"/>
        <v>ns</v>
      </c>
      <c r="N201" s="269" t="str">
        <f t="shared" si="633"/>
        <v>ns</v>
      </c>
      <c r="O201" s="269" t="str">
        <f t="shared" si="633"/>
        <v>ns</v>
      </c>
      <c r="P201" s="269" t="str">
        <f t="shared" si="633"/>
        <v>ns</v>
      </c>
      <c r="Q201" s="269" t="str">
        <f t="shared" si="633"/>
        <v>ns</v>
      </c>
      <c r="R201" s="269" t="str">
        <f t="shared" si="633"/>
        <v>ns</v>
      </c>
      <c r="S201" s="269" t="str">
        <f t="shared" si="633"/>
        <v>ns</v>
      </c>
      <c r="T201" s="269" t="str">
        <f t="shared" si="633"/>
        <v>ns</v>
      </c>
      <c r="U201" s="269" t="str">
        <f t="shared" si="633"/>
        <v>ns</v>
      </c>
      <c r="V201" s="269" t="str">
        <f t="shared" si="633"/>
        <v>ns</v>
      </c>
      <c r="W201" s="269" t="str">
        <f t="shared" si="634"/>
        <v>ns</v>
      </c>
      <c r="X201" s="269" t="str">
        <f t="shared" si="634"/>
        <v>ns</v>
      </c>
      <c r="Y201" s="269" t="str">
        <f t="shared" si="634"/>
        <v>ns</v>
      </c>
      <c r="Z201" s="269" t="str">
        <f t="shared" si="634"/>
        <v>ns</v>
      </c>
      <c r="AA201" s="269" t="str">
        <f t="shared" si="634"/>
        <v>ns</v>
      </c>
      <c r="AB201" s="269" t="str">
        <f t="shared" si="634"/>
        <v>ns</v>
      </c>
      <c r="AC201" s="269" t="str">
        <f t="shared" si="634"/>
        <v>ns</v>
      </c>
      <c r="AD201" s="269" t="str">
        <f t="shared" si="634"/>
        <v>ns</v>
      </c>
      <c r="AE201" s="269" t="str">
        <f t="shared" si="634"/>
        <v>ns</v>
      </c>
      <c r="AF201" s="269" t="str">
        <f t="shared" si="634"/>
        <v>ns</v>
      </c>
      <c r="AG201" s="269" t="str">
        <f t="shared" si="635"/>
        <v>ns</v>
      </c>
      <c r="AH201" s="269" t="str">
        <f t="shared" si="635"/>
        <v>ns</v>
      </c>
      <c r="AI201" s="269" t="str">
        <f t="shared" si="635"/>
        <v>ns</v>
      </c>
      <c r="AJ201" s="269" t="str">
        <f t="shared" si="635"/>
        <v>ns</v>
      </c>
      <c r="AK201" s="269" t="str">
        <f t="shared" si="635"/>
        <v>ns</v>
      </c>
      <c r="AL201" s="269" t="str">
        <f t="shared" si="635"/>
        <v>ns</v>
      </c>
      <c r="AM201" s="269" t="str">
        <f t="shared" si="635"/>
        <v>ns</v>
      </c>
      <c r="AN201" s="269" t="str">
        <f t="shared" si="635"/>
        <v/>
      </c>
      <c r="AO201" s="269" t="str">
        <f t="shared" si="635"/>
        <v/>
      </c>
      <c r="AP201" s="269" t="str">
        <f t="shared" si="635"/>
        <v/>
      </c>
      <c r="AQ201" s="269" t="str">
        <f t="shared" si="636"/>
        <v/>
      </c>
      <c r="AR201" s="269" t="str">
        <f t="shared" si="636"/>
        <v/>
      </c>
      <c r="AS201" s="269" t="str">
        <f t="shared" si="636"/>
        <v/>
      </c>
      <c r="AT201" s="269" t="str">
        <f t="shared" si="636"/>
        <v/>
      </c>
      <c r="AU201" s="269" t="str">
        <f t="shared" si="636"/>
        <v/>
      </c>
      <c r="AV201" s="269" t="str">
        <f t="shared" si="636"/>
        <v/>
      </c>
      <c r="AW201" s="269" t="str">
        <f t="shared" si="636"/>
        <v/>
      </c>
      <c r="AX201" s="269" t="str">
        <f t="shared" si="636"/>
        <v/>
      </c>
      <c r="AY201" s="269" t="str">
        <f t="shared" si="636"/>
        <v/>
      </c>
      <c r="AZ201" s="269" t="str">
        <f t="shared" si="636"/>
        <v/>
      </c>
      <c r="BA201" s="269" t="str">
        <f t="shared" si="637"/>
        <v/>
      </c>
      <c r="BB201" s="269" t="str">
        <f t="shared" si="637"/>
        <v/>
      </c>
      <c r="BC201" s="269" t="str">
        <f t="shared" si="637"/>
        <v/>
      </c>
      <c r="BD201" s="269" t="str">
        <f t="shared" si="637"/>
        <v/>
      </c>
      <c r="BE201" s="269" t="str">
        <f t="shared" si="637"/>
        <v/>
      </c>
      <c r="BF201" s="269" t="str">
        <f t="shared" si="637"/>
        <v/>
      </c>
      <c r="BG201" s="269" t="str">
        <f t="shared" si="637"/>
        <v/>
      </c>
      <c r="BH201" s="269" t="str">
        <f t="shared" si="637"/>
        <v/>
      </c>
      <c r="BI201" s="269" t="str">
        <f t="shared" si="637"/>
        <v/>
      </c>
      <c r="BJ201" s="269" t="str">
        <f t="shared" si="637"/>
        <v/>
      </c>
      <c r="BS201" s="67"/>
      <c r="BT201" s="67"/>
      <c r="BU201" s="106"/>
      <c r="BV201" s="100">
        <v>27</v>
      </c>
      <c r="BW201" s="246">
        <f t="shared" si="611"/>
        <v>0</v>
      </c>
      <c r="BX201" s="247">
        <f t="shared" si="612"/>
        <v>2.3000000000000001E-4</v>
      </c>
      <c r="BY201" s="245" t="str">
        <f t="shared" si="638"/>
        <v>ns</v>
      </c>
      <c r="BZ201" s="245" t="str">
        <f t="shared" si="638"/>
        <v>ns</v>
      </c>
      <c r="CA201" s="245" t="str">
        <f t="shared" si="638"/>
        <v>ns</v>
      </c>
      <c r="CB201" s="245" t="str">
        <f t="shared" si="638"/>
        <v>ns</v>
      </c>
      <c r="CC201" s="245" t="str">
        <f t="shared" si="638"/>
        <v>ns</v>
      </c>
      <c r="CD201" s="245" t="str">
        <f t="shared" si="638"/>
        <v>ns</v>
      </c>
      <c r="CE201" s="245" t="str">
        <f t="shared" si="638"/>
        <v>ns</v>
      </c>
      <c r="CF201" s="245" t="str">
        <f t="shared" si="638"/>
        <v>ns</v>
      </c>
      <c r="CG201" s="245" t="str">
        <f t="shared" si="638"/>
        <v>ns</v>
      </c>
      <c r="CH201" s="245" t="str">
        <f t="shared" si="638"/>
        <v>ns</v>
      </c>
      <c r="CI201" s="245" t="str">
        <f t="shared" si="639"/>
        <v>ns</v>
      </c>
      <c r="CJ201" s="245" t="str">
        <f t="shared" si="639"/>
        <v>ns</v>
      </c>
      <c r="CK201" s="245" t="str">
        <f t="shared" si="639"/>
        <v>ns</v>
      </c>
      <c r="CL201" s="245" t="str">
        <f t="shared" si="639"/>
        <v>ns</v>
      </c>
      <c r="CM201" s="245" t="str">
        <f t="shared" si="639"/>
        <v>ns</v>
      </c>
      <c r="CN201" s="245" t="str">
        <f t="shared" si="639"/>
        <v>ns</v>
      </c>
      <c r="CO201" s="245" t="str">
        <f t="shared" si="639"/>
        <v>ns</v>
      </c>
      <c r="CP201" s="245" t="str">
        <f t="shared" si="639"/>
        <v>ns</v>
      </c>
      <c r="CQ201" s="245" t="str">
        <f t="shared" si="639"/>
        <v>ns</v>
      </c>
      <c r="CR201" s="245" t="str">
        <f t="shared" si="639"/>
        <v>ns</v>
      </c>
      <c r="CS201" s="245" t="str">
        <f t="shared" si="640"/>
        <v>ns</v>
      </c>
      <c r="CT201" s="245" t="str">
        <f t="shared" si="640"/>
        <v>ns</v>
      </c>
      <c r="CU201" s="245" t="str">
        <f t="shared" si="640"/>
        <v>ns</v>
      </c>
      <c r="CV201" s="245" t="str">
        <f t="shared" si="640"/>
        <v>ns</v>
      </c>
      <c r="CW201" s="245" t="str">
        <f t="shared" si="640"/>
        <v>ns</v>
      </c>
      <c r="CX201" s="245" t="str">
        <f t="shared" si="640"/>
        <v>ns</v>
      </c>
      <c r="CY201" s="245" t="str">
        <f t="shared" si="640"/>
        <v>ns</v>
      </c>
      <c r="CZ201" s="245" t="str">
        <f t="shared" si="640"/>
        <v/>
      </c>
      <c r="DA201" s="245" t="str">
        <f t="shared" si="640"/>
        <v/>
      </c>
      <c r="DB201" s="245" t="str">
        <f t="shared" si="640"/>
        <v/>
      </c>
      <c r="DC201" s="245" t="str">
        <f t="shared" si="641"/>
        <v/>
      </c>
      <c r="DD201" s="245" t="str">
        <f t="shared" si="641"/>
        <v/>
      </c>
      <c r="DE201" s="245" t="str">
        <f t="shared" si="641"/>
        <v/>
      </c>
      <c r="DF201" s="245" t="str">
        <f t="shared" si="641"/>
        <v/>
      </c>
      <c r="DG201" s="245" t="str">
        <f t="shared" si="641"/>
        <v/>
      </c>
      <c r="DH201" s="245" t="str">
        <f t="shared" si="641"/>
        <v/>
      </c>
      <c r="DI201" s="245" t="str">
        <f t="shared" si="641"/>
        <v/>
      </c>
      <c r="DJ201" s="245" t="str">
        <f t="shared" si="641"/>
        <v/>
      </c>
      <c r="DK201" s="245" t="str">
        <f t="shared" si="641"/>
        <v/>
      </c>
      <c r="DL201" s="245" t="str">
        <f t="shared" si="641"/>
        <v/>
      </c>
      <c r="DM201" s="245" t="str">
        <f t="shared" si="642"/>
        <v/>
      </c>
      <c r="DN201" s="245" t="str">
        <f t="shared" si="642"/>
        <v/>
      </c>
      <c r="DO201" s="245" t="str">
        <f t="shared" si="642"/>
        <v/>
      </c>
      <c r="DP201" s="245" t="str">
        <f t="shared" si="642"/>
        <v/>
      </c>
      <c r="DQ201" s="245" t="str">
        <f t="shared" si="642"/>
        <v/>
      </c>
      <c r="DR201" s="245" t="str">
        <f t="shared" si="642"/>
        <v/>
      </c>
      <c r="DS201" s="245" t="str">
        <f t="shared" si="642"/>
        <v/>
      </c>
      <c r="DT201" s="245" t="str">
        <f t="shared" si="642"/>
        <v/>
      </c>
      <c r="DU201" s="245" t="str">
        <f t="shared" si="642"/>
        <v/>
      </c>
      <c r="DV201" s="245" t="str">
        <f t="shared" si="642"/>
        <v/>
      </c>
      <c r="DW201" s="204"/>
      <c r="DX201" s="204"/>
      <c r="DY201" s="106"/>
      <c r="DZ201" s="228">
        <f t="shared" si="618"/>
        <v>28</v>
      </c>
      <c r="EA201" s="231">
        <f t="shared" si="596"/>
        <v>0</v>
      </c>
      <c r="EB201" s="232">
        <f t="shared" si="632"/>
        <v>0</v>
      </c>
      <c r="EC201" s="232">
        <f t="shared" si="632"/>
        <v>0</v>
      </c>
      <c r="ED201" s="232">
        <f t="shared" si="632"/>
        <v>0</v>
      </c>
      <c r="EE201" s="232">
        <f t="shared" si="632"/>
        <v>0</v>
      </c>
      <c r="EF201" s="232">
        <f t="shared" si="598"/>
        <v>0</v>
      </c>
      <c r="EG201" s="232">
        <f t="shared" si="599"/>
        <v>0</v>
      </c>
      <c r="EH201" s="228"/>
      <c r="EI201" s="228"/>
      <c r="EJ201" s="228"/>
      <c r="EK201" s="230"/>
      <c r="EL201" s="228">
        <f t="shared" si="619"/>
        <v>28</v>
      </c>
      <c r="EM201" s="231">
        <f t="shared" si="600"/>
        <v>0</v>
      </c>
      <c r="EN201" s="232">
        <f>IFERROR(INDEX(RTO4CF,$EL201,'ANVA-MDS'!EB$7),0)</f>
        <v>0</v>
      </c>
      <c r="EO201" s="232">
        <f>IFERROR(INDEX(RTO4CF,$EL201,'ANVA-MDS'!EC$7),0)</f>
        <v>0</v>
      </c>
      <c r="EP201" s="232">
        <f>IFERROR(INDEX(RTO4CF,$EL201,'ANVA-MDS'!ED$7),0)</f>
        <v>0</v>
      </c>
      <c r="EQ201" s="232">
        <f>IFERROR(INDEX(RTO4CF,$EL201,'ANVA-MDS'!EE$7),0)</f>
        <v>0</v>
      </c>
      <c r="ER201" s="232">
        <f t="shared" si="601"/>
        <v>0</v>
      </c>
      <c r="ES201" s="232">
        <f t="shared" si="602"/>
        <v>0</v>
      </c>
      <c r="ET201" s="228"/>
      <c r="EU201" s="228"/>
      <c r="EV201" s="228"/>
      <c r="EW201" s="240"/>
      <c r="EX201" s="232">
        <f t="shared" si="603"/>
        <v>0</v>
      </c>
      <c r="EY201" s="230"/>
      <c r="EZ201" s="230"/>
    </row>
    <row r="202" spans="1:156" ht="12.75" customHeight="1" x14ac:dyDescent="0.25">
      <c r="I202" s="106"/>
      <c r="J202" s="100">
        <v>28</v>
      </c>
      <c r="K202" s="246">
        <f t="shared" si="604"/>
        <v>0</v>
      </c>
      <c r="L202" s="247">
        <f t="shared" si="605"/>
        <v>2.2000000000000001E-4</v>
      </c>
      <c r="M202" s="269" t="str">
        <f t="shared" si="633"/>
        <v>ns</v>
      </c>
      <c r="N202" s="269" t="str">
        <f t="shared" si="633"/>
        <v>ns</v>
      </c>
      <c r="O202" s="269" t="str">
        <f t="shared" si="633"/>
        <v>ns</v>
      </c>
      <c r="P202" s="269" t="str">
        <f t="shared" si="633"/>
        <v>ns</v>
      </c>
      <c r="Q202" s="269" t="str">
        <f t="shared" si="633"/>
        <v>ns</v>
      </c>
      <c r="R202" s="269" t="str">
        <f t="shared" si="633"/>
        <v>ns</v>
      </c>
      <c r="S202" s="269" t="str">
        <f t="shared" si="633"/>
        <v>ns</v>
      </c>
      <c r="T202" s="269" t="str">
        <f t="shared" si="633"/>
        <v>ns</v>
      </c>
      <c r="U202" s="269" t="str">
        <f t="shared" si="633"/>
        <v>ns</v>
      </c>
      <c r="V202" s="269" t="str">
        <f t="shared" si="633"/>
        <v>ns</v>
      </c>
      <c r="W202" s="269" t="str">
        <f t="shared" si="634"/>
        <v>ns</v>
      </c>
      <c r="X202" s="269" t="str">
        <f t="shared" si="634"/>
        <v>ns</v>
      </c>
      <c r="Y202" s="269" t="str">
        <f t="shared" si="634"/>
        <v>ns</v>
      </c>
      <c r="Z202" s="269" t="str">
        <f t="shared" si="634"/>
        <v>ns</v>
      </c>
      <c r="AA202" s="269" t="str">
        <f t="shared" si="634"/>
        <v>ns</v>
      </c>
      <c r="AB202" s="269" t="str">
        <f t="shared" si="634"/>
        <v>ns</v>
      </c>
      <c r="AC202" s="269" t="str">
        <f t="shared" si="634"/>
        <v>ns</v>
      </c>
      <c r="AD202" s="269" t="str">
        <f t="shared" si="634"/>
        <v>ns</v>
      </c>
      <c r="AE202" s="269" t="str">
        <f t="shared" si="634"/>
        <v>ns</v>
      </c>
      <c r="AF202" s="269" t="str">
        <f t="shared" si="634"/>
        <v>ns</v>
      </c>
      <c r="AG202" s="269" t="str">
        <f t="shared" si="635"/>
        <v>ns</v>
      </c>
      <c r="AH202" s="269" t="str">
        <f t="shared" si="635"/>
        <v>ns</v>
      </c>
      <c r="AI202" s="269" t="str">
        <f t="shared" si="635"/>
        <v>ns</v>
      </c>
      <c r="AJ202" s="269" t="str">
        <f t="shared" si="635"/>
        <v>ns</v>
      </c>
      <c r="AK202" s="269" t="str">
        <f t="shared" si="635"/>
        <v>ns</v>
      </c>
      <c r="AL202" s="269" t="str">
        <f t="shared" si="635"/>
        <v>ns</v>
      </c>
      <c r="AM202" s="269" t="str">
        <f t="shared" si="635"/>
        <v>ns</v>
      </c>
      <c r="AN202" s="269" t="str">
        <f t="shared" si="635"/>
        <v>ns</v>
      </c>
      <c r="AO202" s="269" t="str">
        <f t="shared" si="635"/>
        <v/>
      </c>
      <c r="AP202" s="269" t="str">
        <f t="shared" si="635"/>
        <v/>
      </c>
      <c r="AQ202" s="269" t="str">
        <f t="shared" si="636"/>
        <v/>
      </c>
      <c r="AR202" s="269" t="str">
        <f t="shared" si="636"/>
        <v/>
      </c>
      <c r="AS202" s="269" t="str">
        <f t="shared" si="636"/>
        <v/>
      </c>
      <c r="AT202" s="269" t="str">
        <f t="shared" si="636"/>
        <v/>
      </c>
      <c r="AU202" s="269" t="str">
        <f t="shared" si="636"/>
        <v/>
      </c>
      <c r="AV202" s="269" t="str">
        <f t="shared" si="636"/>
        <v/>
      </c>
      <c r="AW202" s="269" t="str">
        <f t="shared" si="636"/>
        <v/>
      </c>
      <c r="AX202" s="269" t="str">
        <f t="shared" si="636"/>
        <v/>
      </c>
      <c r="AY202" s="269" t="str">
        <f t="shared" si="636"/>
        <v/>
      </c>
      <c r="AZ202" s="269" t="str">
        <f t="shared" si="636"/>
        <v/>
      </c>
      <c r="BA202" s="269" t="str">
        <f t="shared" si="637"/>
        <v/>
      </c>
      <c r="BB202" s="269" t="str">
        <f t="shared" si="637"/>
        <v/>
      </c>
      <c r="BC202" s="269" t="str">
        <f t="shared" si="637"/>
        <v/>
      </c>
      <c r="BD202" s="269" t="str">
        <f t="shared" si="637"/>
        <v/>
      </c>
      <c r="BE202" s="269" t="str">
        <f t="shared" si="637"/>
        <v/>
      </c>
      <c r="BF202" s="269" t="str">
        <f t="shared" si="637"/>
        <v/>
      </c>
      <c r="BG202" s="269" t="str">
        <f t="shared" si="637"/>
        <v/>
      </c>
      <c r="BH202" s="269" t="str">
        <f t="shared" si="637"/>
        <v/>
      </c>
      <c r="BI202" s="269" t="str">
        <f t="shared" si="637"/>
        <v/>
      </c>
      <c r="BJ202" s="269" t="str">
        <f t="shared" si="637"/>
        <v/>
      </c>
      <c r="BS202" s="67"/>
      <c r="BT202" s="67"/>
      <c r="BU202" s="106"/>
      <c r="BV202" s="100">
        <v>28</v>
      </c>
      <c r="BW202" s="246">
        <f t="shared" si="611"/>
        <v>0</v>
      </c>
      <c r="BX202" s="247">
        <f t="shared" si="612"/>
        <v>2.2000000000000001E-4</v>
      </c>
      <c r="BY202" s="245" t="str">
        <f t="shared" si="638"/>
        <v>ns</v>
      </c>
      <c r="BZ202" s="245" t="str">
        <f t="shared" si="638"/>
        <v>ns</v>
      </c>
      <c r="CA202" s="245" t="str">
        <f t="shared" si="638"/>
        <v>ns</v>
      </c>
      <c r="CB202" s="245" t="str">
        <f t="shared" si="638"/>
        <v>ns</v>
      </c>
      <c r="CC202" s="245" t="str">
        <f t="shared" si="638"/>
        <v>ns</v>
      </c>
      <c r="CD202" s="245" t="str">
        <f t="shared" si="638"/>
        <v>ns</v>
      </c>
      <c r="CE202" s="245" t="str">
        <f t="shared" si="638"/>
        <v>ns</v>
      </c>
      <c r="CF202" s="245" t="str">
        <f t="shared" si="638"/>
        <v>ns</v>
      </c>
      <c r="CG202" s="245" t="str">
        <f t="shared" si="638"/>
        <v>ns</v>
      </c>
      <c r="CH202" s="245" t="str">
        <f t="shared" si="638"/>
        <v>ns</v>
      </c>
      <c r="CI202" s="245" t="str">
        <f t="shared" si="639"/>
        <v>ns</v>
      </c>
      <c r="CJ202" s="245" t="str">
        <f t="shared" si="639"/>
        <v>ns</v>
      </c>
      <c r="CK202" s="245" t="str">
        <f t="shared" si="639"/>
        <v>ns</v>
      </c>
      <c r="CL202" s="245" t="str">
        <f t="shared" si="639"/>
        <v>ns</v>
      </c>
      <c r="CM202" s="245" t="str">
        <f t="shared" si="639"/>
        <v>ns</v>
      </c>
      <c r="CN202" s="245" t="str">
        <f t="shared" si="639"/>
        <v>ns</v>
      </c>
      <c r="CO202" s="245" t="str">
        <f t="shared" si="639"/>
        <v>ns</v>
      </c>
      <c r="CP202" s="245" t="str">
        <f t="shared" si="639"/>
        <v>ns</v>
      </c>
      <c r="CQ202" s="245" t="str">
        <f t="shared" si="639"/>
        <v>ns</v>
      </c>
      <c r="CR202" s="245" t="str">
        <f t="shared" si="639"/>
        <v>ns</v>
      </c>
      <c r="CS202" s="245" t="str">
        <f t="shared" si="640"/>
        <v>ns</v>
      </c>
      <c r="CT202" s="245" t="str">
        <f t="shared" si="640"/>
        <v>ns</v>
      </c>
      <c r="CU202" s="245" t="str">
        <f t="shared" si="640"/>
        <v>ns</v>
      </c>
      <c r="CV202" s="245" t="str">
        <f t="shared" si="640"/>
        <v>ns</v>
      </c>
      <c r="CW202" s="245" t="str">
        <f t="shared" si="640"/>
        <v>ns</v>
      </c>
      <c r="CX202" s="245" t="str">
        <f t="shared" si="640"/>
        <v>ns</v>
      </c>
      <c r="CY202" s="245" t="str">
        <f t="shared" si="640"/>
        <v>ns</v>
      </c>
      <c r="CZ202" s="245" t="str">
        <f t="shared" si="640"/>
        <v>ns</v>
      </c>
      <c r="DA202" s="245" t="str">
        <f t="shared" si="640"/>
        <v/>
      </c>
      <c r="DB202" s="245" t="str">
        <f t="shared" si="640"/>
        <v/>
      </c>
      <c r="DC202" s="245" t="str">
        <f t="shared" si="641"/>
        <v/>
      </c>
      <c r="DD202" s="245" t="str">
        <f t="shared" si="641"/>
        <v/>
      </c>
      <c r="DE202" s="245" t="str">
        <f t="shared" si="641"/>
        <v/>
      </c>
      <c r="DF202" s="245" t="str">
        <f t="shared" si="641"/>
        <v/>
      </c>
      <c r="DG202" s="245" t="str">
        <f t="shared" si="641"/>
        <v/>
      </c>
      <c r="DH202" s="245" t="str">
        <f t="shared" si="641"/>
        <v/>
      </c>
      <c r="DI202" s="245" t="str">
        <f t="shared" si="641"/>
        <v/>
      </c>
      <c r="DJ202" s="245" t="str">
        <f t="shared" si="641"/>
        <v/>
      </c>
      <c r="DK202" s="245" t="str">
        <f t="shared" si="641"/>
        <v/>
      </c>
      <c r="DL202" s="245" t="str">
        <f t="shared" si="641"/>
        <v/>
      </c>
      <c r="DM202" s="245" t="str">
        <f t="shared" si="642"/>
        <v/>
      </c>
      <c r="DN202" s="245" t="str">
        <f t="shared" si="642"/>
        <v/>
      </c>
      <c r="DO202" s="245" t="str">
        <f t="shared" si="642"/>
        <v/>
      </c>
      <c r="DP202" s="245" t="str">
        <f t="shared" si="642"/>
        <v/>
      </c>
      <c r="DQ202" s="245" t="str">
        <f t="shared" si="642"/>
        <v/>
      </c>
      <c r="DR202" s="245" t="str">
        <f t="shared" si="642"/>
        <v/>
      </c>
      <c r="DS202" s="245" t="str">
        <f t="shared" si="642"/>
        <v/>
      </c>
      <c r="DT202" s="245" t="str">
        <f t="shared" si="642"/>
        <v/>
      </c>
      <c r="DU202" s="245" t="str">
        <f t="shared" si="642"/>
        <v/>
      </c>
      <c r="DV202" s="245" t="str">
        <f t="shared" si="642"/>
        <v/>
      </c>
      <c r="DW202" s="204"/>
      <c r="DX202" s="204"/>
      <c r="DY202" s="106"/>
      <c r="DZ202" s="228">
        <f t="shared" si="618"/>
        <v>29</v>
      </c>
      <c r="EA202" s="231">
        <f t="shared" si="596"/>
        <v>0</v>
      </c>
      <c r="EB202" s="232">
        <f t="shared" si="632"/>
        <v>0</v>
      </c>
      <c r="EC202" s="232">
        <f t="shared" si="632"/>
        <v>0</v>
      </c>
      <c r="ED202" s="232">
        <f t="shared" si="632"/>
        <v>0</v>
      </c>
      <c r="EE202" s="232">
        <f t="shared" si="632"/>
        <v>0</v>
      </c>
      <c r="EF202" s="232">
        <f t="shared" si="598"/>
        <v>0</v>
      </c>
      <c r="EG202" s="232">
        <f t="shared" si="599"/>
        <v>0</v>
      </c>
      <c r="EH202" s="228"/>
      <c r="EI202" s="228"/>
      <c r="EJ202" s="228"/>
      <c r="EK202" s="230"/>
      <c r="EL202" s="228">
        <f t="shared" si="619"/>
        <v>29</v>
      </c>
      <c r="EM202" s="231">
        <f t="shared" si="600"/>
        <v>0</v>
      </c>
      <c r="EN202" s="232">
        <f>IFERROR(INDEX(RTO4CF,$EL202,'ANVA-MDS'!EB$7),0)</f>
        <v>0</v>
      </c>
      <c r="EO202" s="232">
        <f>IFERROR(INDEX(RTO4CF,$EL202,'ANVA-MDS'!EC$7),0)</f>
        <v>0</v>
      </c>
      <c r="EP202" s="232">
        <f>IFERROR(INDEX(RTO4CF,$EL202,'ANVA-MDS'!ED$7),0)</f>
        <v>0</v>
      </c>
      <c r="EQ202" s="232">
        <f>IFERROR(INDEX(RTO4CF,$EL202,'ANVA-MDS'!EE$7),0)</f>
        <v>0</v>
      </c>
      <c r="ER202" s="232">
        <f t="shared" si="601"/>
        <v>0</v>
      </c>
      <c r="ES202" s="232">
        <f t="shared" si="602"/>
        <v>0</v>
      </c>
      <c r="ET202" s="228"/>
      <c r="EU202" s="228"/>
      <c r="EV202" s="228"/>
      <c r="EW202" s="240"/>
      <c r="EX202" s="232">
        <f t="shared" si="603"/>
        <v>0</v>
      </c>
      <c r="EY202" s="230"/>
      <c r="EZ202" s="230"/>
    </row>
    <row r="203" spans="1:156" ht="12.75" customHeight="1" x14ac:dyDescent="0.25">
      <c r="I203" s="106"/>
      <c r="J203" s="100">
        <v>29</v>
      </c>
      <c r="K203" s="246">
        <f t="shared" si="604"/>
        <v>0</v>
      </c>
      <c r="L203" s="247">
        <f t="shared" si="605"/>
        <v>2.1000000000000001E-4</v>
      </c>
      <c r="M203" s="269" t="str">
        <f t="shared" si="633"/>
        <v>ns</v>
      </c>
      <c r="N203" s="269" t="str">
        <f t="shared" si="633"/>
        <v>ns</v>
      </c>
      <c r="O203" s="269" t="str">
        <f t="shared" si="633"/>
        <v>ns</v>
      </c>
      <c r="P203" s="269" t="str">
        <f t="shared" si="633"/>
        <v>ns</v>
      </c>
      <c r="Q203" s="269" t="str">
        <f t="shared" si="633"/>
        <v>ns</v>
      </c>
      <c r="R203" s="269" t="str">
        <f t="shared" si="633"/>
        <v>ns</v>
      </c>
      <c r="S203" s="269" t="str">
        <f t="shared" si="633"/>
        <v>ns</v>
      </c>
      <c r="T203" s="269" t="str">
        <f t="shared" si="633"/>
        <v>ns</v>
      </c>
      <c r="U203" s="269" t="str">
        <f t="shared" si="633"/>
        <v>ns</v>
      </c>
      <c r="V203" s="269" t="str">
        <f t="shared" si="633"/>
        <v>ns</v>
      </c>
      <c r="W203" s="269" t="str">
        <f t="shared" si="634"/>
        <v>ns</v>
      </c>
      <c r="X203" s="269" t="str">
        <f t="shared" si="634"/>
        <v>ns</v>
      </c>
      <c r="Y203" s="269" t="str">
        <f t="shared" si="634"/>
        <v>ns</v>
      </c>
      <c r="Z203" s="269" t="str">
        <f t="shared" si="634"/>
        <v>ns</v>
      </c>
      <c r="AA203" s="269" t="str">
        <f t="shared" si="634"/>
        <v>ns</v>
      </c>
      <c r="AB203" s="269" t="str">
        <f t="shared" si="634"/>
        <v>ns</v>
      </c>
      <c r="AC203" s="269" t="str">
        <f t="shared" si="634"/>
        <v>ns</v>
      </c>
      <c r="AD203" s="269" t="str">
        <f t="shared" si="634"/>
        <v>ns</v>
      </c>
      <c r="AE203" s="269" t="str">
        <f t="shared" si="634"/>
        <v>ns</v>
      </c>
      <c r="AF203" s="269" t="str">
        <f t="shared" si="634"/>
        <v>ns</v>
      </c>
      <c r="AG203" s="269" t="str">
        <f t="shared" si="635"/>
        <v>ns</v>
      </c>
      <c r="AH203" s="269" t="str">
        <f t="shared" si="635"/>
        <v>ns</v>
      </c>
      <c r="AI203" s="269" t="str">
        <f t="shared" si="635"/>
        <v>ns</v>
      </c>
      <c r="AJ203" s="269" t="str">
        <f t="shared" si="635"/>
        <v>ns</v>
      </c>
      <c r="AK203" s="269" t="str">
        <f t="shared" si="635"/>
        <v>ns</v>
      </c>
      <c r="AL203" s="269" t="str">
        <f t="shared" si="635"/>
        <v>ns</v>
      </c>
      <c r="AM203" s="269" t="str">
        <f t="shared" si="635"/>
        <v>ns</v>
      </c>
      <c r="AN203" s="269" t="str">
        <f t="shared" si="635"/>
        <v>ns</v>
      </c>
      <c r="AO203" s="269" t="str">
        <f t="shared" si="635"/>
        <v>ns</v>
      </c>
      <c r="AP203" s="269" t="str">
        <f t="shared" si="635"/>
        <v/>
      </c>
      <c r="AQ203" s="269" t="str">
        <f t="shared" si="636"/>
        <v/>
      </c>
      <c r="AR203" s="269" t="str">
        <f t="shared" si="636"/>
        <v/>
      </c>
      <c r="AS203" s="269" t="str">
        <f t="shared" si="636"/>
        <v/>
      </c>
      <c r="AT203" s="269" t="str">
        <f t="shared" si="636"/>
        <v/>
      </c>
      <c r="AU203" s="269" t="str">
        <f t="shared" si="636"/>
        <v/>
      </c>
      <c r="AV203" s="269" t="str">
        <f t="shared" si="636"/>
        <v/>
      </c>
      <c r="AW203" s="269" t="str">
        <f t="shared" si="636"/>
        <v/>
      </c>
      <c r="AX203" s="269" t="str">
        <f t="shared" si="636"/>
        <v/>
      </c>
      <c r="AY203" s="269" t="str">
        <f t="shared" si="636"/>
        <v/>
      </c>
      <c r="AZ203" s="269" t="str">
        <f t="shared" si="636"/>
        <v/>
      </c>
      <c r="BA203" s="269" t="str">
        <f t="shared" si="637"/>
        <v/>
      </c>
      <c r="BB203" s="269" t="str">
        <f t="shared" si="637"/>
        <v/>
      </c>
      <c r="BC203" s="269" t="str">
        <f t="shared" si="637"/>
        <v/>
      </c>
      <c r="BD203" s="269" t="str">
        <f t="shared" si="637"/>
        <v/>
      </c>
      <c r="BE203" s="269" t="str">
        <f t="shared" si="637"/>
        <v/>
      </c>
      <c r="BF203" s="269" t="str">
        <f t="shared" si="637"/>
        <v/>
      </c>
      <c r="BG203" s="269" t="str">
        <f t="shared" si="637"/>
        <v/>
      </c>
      <c r="BH203" s="269" t="str">
        <f t="shared" si="637"/>
        <v/>
      </c>
      <c r="BI203" s="269" t="str">
        <f t="shared" si="637"/>
        <v/>
      </c>
      <c r="BJ203" s="269" t="str">
        <f t="shared" si="637"/>
        <v/>
      </c>
      <c r="BS203" s="67"/>
      <c r="BT203" s="67"/>
      <c r="BU203" s="106"/>
      <c r="BV203" s="100">
        <v>29</v>
      </c>
      <c r="BW203" s="246">
        <f t="shared" si="611"/>
        <v>0</v>
      </c>
      <c r="BX203" s="247">
        <f t="shared" si="612"/>
        <v>2.1000000000000001E-4</v>
      </c>
      <c r="BY203" s="245" t="str">
        <f t="shared" si="638"/>
        <v>ns</v>
      </c>
      <c r="BZ203" s="245" t="str">
        <f t="shared" si="638"/>
        <v>ns</v>
      </c>
      <c r="CA203" s="245" t="str">
        <f t="shared" si="638"/>
        <v>ns</v>
      </c>
      <c r="CB203" s="245" t="str">
        <f t="shared" si="638"/>
        <v>ns</v>
      </c>
      <c r="CC203" s="245" t="str">
        <f t="shared" si="638"/>
        <v>ns</v>
      </c>
      <c r="CD203" s="245" t="str">
        <f t="shared" si="638"/>
        <v>ns</v>
      </c>
      <c r="CE203" s="245" t="str">
        <f t="shared" si="638"/>
        <v>ns</v>
      </c>
      <c r="CF203" s="245" t="str">
        <f t="shared" si="638"/>
        <v>ns</v>
      </c>
      <c r="CG203" s="245" t="str">
        <f t="shared" si="638"/>
        <v>ns</v>
      </c>
      <c r="CH203" s="245" t="str">
        <f t="shared" si="638"/>
        <v>ns</v>
      </c>
      <c r="CI203" s="245" t="str">
        <f t="shared" si="639"/>
        <v>ns</v>
      </c>
      <c r="CJ203" s="245" t="str">
        <f t="shared" si="639"/>
        <v>ns</v>
      </c>
      <c r="CK203" s="245" t="str">
        <f t="shared" si="639"/>
        <v>ns</v>
      </c>
      <c r="CL203" s="245" t="str">
        <f t="shared" si="639"/>
        <v>ns</v>
      </c>
      <c r="CM203" s="245" t="str">
        <f t="shared" si="639"/>
        <v>ns</v>
      </c>
      <c r="CN203" s="245" t="str">
        <f t="shared" si="639"/>
        <v>ns</v>
      </c>
      <c r="CO203" s="245" t="str">
        <f t="shared" si="639"/>
        <v>ns</v>
      </c>
      <c r="CP203" s="245" t="str">
        <f t="shared" si="639"/>
        <v>ns</v>
      </c>
      <c r="CQ203" s="245" t="str">
        <f t="shared" si="639"/>
        <v>ns</v>
      </c>
      <c r="CR203" s="245" t="str">
        <f t="shared" si="639"/>
        <v>ns</v>
      </c>
      <c r="CS203" s="245" t="str">
        <f t="shared" si="640"/>
        <v>ns</v>
      </c>
      <c r="CT203" s="245" t="str">
        <f t="shared" si="640"/>
        <v>ns</v>
      </c>
      <c r="CU203" s="245" t="str">
        <f t="shared" si="640"/>
        <v>ns</v>
      </c>
      <c r="CV203" s="245" t="str">
        <f t="shared" si="640"/>
        <v>ns</v>
      </c>
      <c r="CW203" s="245" t="str">
        <f t="shared" si="640"/>
        <v>ns</v>
      </c>
      <c r="CX203" s="245" t="str">
        <f t="shared" si="640"/>
        <v>ns</v>
      </c>
      <c r="CY203" s="245" t="str">
        <f t="shared" si="640"/>
        <v>ns</v>
      </c>
      <c r="CZ203" s="245" t="str">
        <f t="shared" si="640"/>
        <v>ns</v>
      </c>
      <c r="DA203" s="245" t="str">
        <f t="shared" si="640"/>
        <v>ns</v>
      </c>
      <c r="DB203" s="245" t="str">
        <f t="shared" si="640"/>
        <v/>
      </c>
      <c r="DC203" s="245" t="str">
        <f t="shared" si="641"/>
        <v/>
      </c>
      <c r="DD203" s="245" t="str">
        <f t="shared" si="641"/>
        <v/>
      </c>
      <c r="DE203" s="245" t="str">
        <f t="shared" si="641"/>
        <v/>
      </c>
      <c r="DF203" s="245" t="str">
        <f t="shared" si="641"/>
        <v/>
      </c>
      <c r="DG203" s="245" t="str">
        <f t="shared" si="641"/>
        <v/>
      </c>
      <c r="DH203" s="245" t="str">
        <f t="shared" si="641"/>
        <v/>
      </c>
      <c r="DI203" s="245" t="str">
        <f t="shared" si="641"/>
        <v/>
      </c>
      <c r="DJ203" s="245" t="str">
        <f t="shared" si="641"/>
        <v/>
      </c>
      <c r="DK203" s="245" t="str">
        <f t="shared" si="641"/>
        <v/>
      </c>
      <c r="DL203" s="245" t="str">
        <f t="shared" si="641"/>
        <v/>
      </c>
      <c r="DM203" s="245" t="str">
        <f t="shared" si="642"/>
        <v/>
      </c>
      <c r="DN203" s="245" t="str">
        <f t="shared" si="642"/>
        <v/>
      </c>
      <c r="DO203" s="245" t="str">
        <f t="shared" si="642"/>
        <v/>
      </c>
      <c r="DP203" s="245" t="str">
        <f t="shared" si="642"/>
        <v/>
      </c>
      <c r="DQ203" s="245" t="str">
        <f t="shared" si="642"/>
        <v/>
      </c>
      <c r="DR203" s="245" t="str">
        <f t="shared" si="642"/>
        <v/>
      </c>
      <c r="DS203" s="245" t="str">
        <f t="shared" si="642"/>
        <v/>
      </c>
      <c r="DT203" s="245" t="str">
        <f t="shared" si="642"/>
        <v/>
      </c>
      <c r="DU203" s="245" t="str">
        <f t="shared" si="642"/>
        <v/>
      </c>
      <c r="DV203" s="245" t="str">
        <f t="shared" si="642"/>
        <v/>
      </c>
      <c r="DW203" s="204"/>
      <c r="DX203" s="204"/>
      <c r="DY203" s="49"/>
      <c r="DZ203" s="228">
        <f t="shared" si="618"/>
        <v>30</v>
      </c>
      <c r="EA203" s="231">
        <f t="shared" si="596"/>
        <v>0</v>
      </c>
      <c r="EB203" s="232">
        <f t="shared" si="632"/>
        <v>0</v>
      </c>
      <c r="EC203" s="232">
        <f t="shared" si="632"/>
        <v>0</v>
      </c>
      <c r="ED203" s="232">
        <f t="shared" si="632"/>
        <v>0</v>
      </c>
      <c r="EE203" s="232">
        <f t="shared" si="632"/>
        <v>0</v>
      </c>
      <c r="EF203" s="232">
        <f t="shared" si="598"/>
        <v>0</v>
      </c>
      <c r="EG203" s="232">
        <f t="shared" si="599"/>
        <v>0</v>
      </c>
      <c r="EH203" s="228"/>
      <c r="EI203" s="228"/>
      <c r="EJ203" s="228"/>
      <c r="EK203" s="230"/>
      <c r="EL203" s="228">
        <f t="shared" si="619"/>
        <v>30</v>
      </c>
      <c r="EM203" s="231">
        <f t="shared" si="600"/>
        <v>0</v>
      </c>
      <c r="EN203" s="232">
        <f>IFERROR(INDEX(RTO4CF,$EL203,'ANVA-MDS'!EB$7),0)</f>
        <v>0</v>
      </c>
      <c r="EO203" s="232">
        <f>IFERROR(INDEX(RTO4CF,$EL203,'ANVA-MDS'!EC$7),0)</f>
        <v>0</v>
      </c>
      <c r="EP203" s="232">
        <f>IFERROR(INDEX(RTO4CF,$EL203,'ANVA-MDS'!ED$7),0)</f>
        <v>0</v>
      </c>
      <c r="EQ203" s="232">
        <f>IFERROR(INDEX(RTO4CF,$EL203,'ANVA-MDS'!EE$7),0)</f>
        <v>0</v>
      </c>
      <c r="ER203" s="232">
        <f t="shared" si="601"/>
        <v>0</v>
      </c>
      <c r="ES203" s="232">
        <f t="shared" si="602"/>
        <v>0</v>
      </c>
      <c r="ET203" s="228"/>
      <c r="EU203" s="228"/>
      <c r="EV203" s="228"/>
      <c r="EW203" s="240"/>
      <c r="EX203" s="232">
        <f t="shared" si="603"/>
        <v>0</v>
      </c>
      <c r="EY203" s="230"/>
      <c r="EZ203" s="230"/>
    </row>
    <row r="204" spans="1:156" ht="12.75" customHeight="1" x14ac:dyDescent="0.25">
      <c r="I204" s="106"/>
      <c r="J204" s="100">
        <v>30</v>
      </c>
      <c r="K204" s="246">
        <f t="shared" si="604"/>
        <v>0</v>
      </c>
      <c r="L204" s="247">
        <f t="shared" si="605"/>
        <v>2.0000000000000001E-4</v>
      </c>
      <c r="M204" s="269" t="str">
        <f t="shared" si="633"/>
        <v>ns</v>
      </c>
      <c r="N204" s="269" t="str">
        <f t="shared" si="633"/>
        <v>ns</v>
      </c>
      <c r="O204" s="269" t="str">
        <f t="shared" si="633"/>
        <v>ns</v>
      </c>
      <c r="P204" s="269" t="str">
        <f t="shared" si="633"/>
        <v>ns</v>
      </c>
      <c r="Q204" s="269" t="str">
        <f t="shared" si="633"/>
        <v>ns</v>
      </c>
      <c r="R204" s="269" t="str">
        <f t="shared" si="633"/>
        <v>ns</v>
      </c>
      <c r="S204" s="269" t="str">
        <f t="shared" si="633"/>
        <v>ns</v>
      </c>
      <c r="T204" s="269" t="str">
        <f t="shared" si="633"/>
        <v>ns</v>
      </c>
      <c r="U204" s="269" t="str">
        <f t="shared" si="633"/>
        <v>ns</v>
      </c>
      <c r="V204" s="269" t="str">
        <f t="shared" si="633"/>
        <v>ns</v>
      </c>
      <c r="W204" s="269" t="str">
        <f t="shared" si="634"/>
        <v>ns</v>
      </c>
      <c r="X204" s="269" t="str">
        <f t="shared" si="634"/>
        <v>ns</v>
      </c>
      <c r="Y204" s="269" t="str">
        <f t="shared" si="634"/>
        <v>ns</v>
      </c>
      <c r="Z204" s="269" t="str">
        <f t="shared" si="634"/>
        <v>ns</v>
      </c>
      <c r="AA204" s="269" t="str">
        <f t="shared" si="634"/>
        <v>ns</v>
      </c>
      <c r="AB204" s="269" t="str">
        <f t="shared" si="634"/>
        <v>ns</v>
      </c>
      <c r="AC204" s="269" t="str">
        <f t="shared" si="634"/>
        <v>ns</v>
      </c>
      <c r="AD204" s="269" t="str">
        <f t="shared" si="634"/>
        <v>ns</v>
      </c>
      <c r="AE204" s="269" t="str">
        <f t="shared" si="634"/>
        <v>ns</v>
      </c>
      <c r="AF204" s="269" t="str">
        <f t="shared" si="634"/>
        <v>ns</v>
      </c>
      <c r="AG204" s="269" t="str">
        <f t="shared" si="635"/>
        <v>ns</v>
      </c>
      <c r="AH204" s="269" t="str">
        <f t="shared" si="635"/>
        <v>ns</v>
      </c>
      <c r="AI204" s="269" t="str">
        <f t="shared" si="635"/>
        <v>ns</v>
      </c>
      <c r="AJ204" s="269" t="str">
        <f t="shared" si="635"/>
        <v>ns</v>
      </c>
      <c r="AK204" s="269" t="str">
        <f t="shared" si="635"/>
        <v>ns</v>
      </c>
      <c r="AL204" s="269" t="str">
        <f t="shared" si="635"/>
        <v>ns</v>
      </c>
      <c r="AM204" s="269" t="str">
        <f t="shared" si="635"/>
        <v>ns</v>
      </c>
      <c r="AN204" s="269" t="str">
        <f t="shared" si="635"/>
        <v>ns</v>
      </c>
      <c r="AO204" s="269" t="str">
        <f t="shared" si="635"/>
        <v>ns</v>
      </c>
      <c r="AP204" s="269" t="str">
        <f t="shared" si="635"/>
        <v>ns</v>
      </c>
      <c r="AQ204" s="269" t="str">
        <f t="shared" si="636"/>
        <v/>
      </c>
      <c r="AR204" s="269" t="str">
        <f t="shared" si="636"/>
        <v/>
      </c>
      <c r="AS204" s="269" t="str">
        <f t="shared" si="636"/>
        <v/>
      </c>
      <c r="AT204" s="269" t="str">
        <f t="shared" si="636"/>
        <v/>
      </c>
      <c r="AU204" s="269" t="str">
        <f t="shared" si="636"/>
        <v/>
      </c>
      <c r="AV204" s="269" t="str">
        <f t="shared" si="636"/>
        <v/>
      </c>
      <c r="AW204" s="269" t="str">
        <f t="shared" si="636"/>
        <v/>
      </c>
      <c r="AX204" s="269" t="str">
        <f t="shared" si="636"/>
        <v/>
      </c>
      <c r="AY204" s="269" t="str">
        <f t="shared" si="636"/>
        <v/>
      </c>
      <c r="AZ204" s="269" t="str">
        <f t="shared" si="636"/>
        <v/>
      </c>
      <c r="BA204" s="269" t="str">
        <f t="shared" si="637"/>
        <v/>
      </c>
      <c r="BB204" s="269" t="str">
        <f t="shared" si="637"/>
        <v/>
      </c>
      <c r="BC204" s="269" t="str">
        <f t="shared" si="637"/>
        <v/>
      </c>
      <c r="BD204" s="269" t="str">
        <f t="shared" si="637"/>
        <v/>
      </c>
      <c r="BE204" s="269" t="str">
        <f t="shared" si="637"/>
        <v/>
      </c>
      <c r="BF204" s="269" t="str">
        <f t="shared" si="637"/>
        <v/>
      </c>
      <c r="BG204" s="269" t="str">
        <f t="shared" si="637"/>
        <v/>
      </c>
      <c r="BH204" s="269" t="str">
        <f t="shared" si="637"/>
        <v/>
      </c>
      <c r="BI204" s="269" t="str">
        <f t="shared" si="637"/>
        <v/>
      </c>
      <c r="BJ204" s="269" t="str">
        <f t="shared" si="637"/>
        <v/>
      </c>
      <c r="BS204" s="49"/>
      <c r="BT204" s="49"/>
      <c r="BU204" s="106"/>
      <c r="BV204" s="100">
        <v>30</v>
      </c>
      <c r="BW204" s="246">
        <f t="shared" si="611"/>
        <v>0</v>
      </c>
      <c r="BX204" s="247">
        <f t="shared" si="612"/>
        <v>2.0000000000000001E-4</v>
      </c>
      <c r="BY204" s="245" t="str">
        <f t="shared" si="638"/>
        <v>ns</v>
      </c>
      <c r="BZ204" s="245" t="str">
        <f t="shared" si="638"/>
        <v>ns</v>
      </c>
      <c r="CA204" s="245" t="str">
        <f t="shared" si="638"/>
        <v>ns</v>
      </c>
      <c r="CB204" s="245" t="str">
        <f t="shared" si="638"/>
        <v>ns</v>
      </c>
      <c r="CC204" s="245" t="str">
        <f t="shared" si="638"/>
        <v>ns</v>
      </c>
      <c r="CD204" s="245" t="str">
        <f t="shared" si="638"/>
        <v>ns</v>
      </c>
      <c r="CE204" s="245" t="str">
        <f t="shared" si="638"/>
        <v>ns</v>
      </c>
      <c r="CF204" s="245" t="str">
        <f t="shared" si="638"/>
        <v>ns</v>
      </c>
      <c r="CG204" s="245" t="str">
        <f t="shared" si="638"/>
        <v>ns</v>
      </c>
      <c r="CH204" s="245" t="str">
        <f t="shared" si="638"/>
        <v>ns</v>
      </c>
      <c r="CI204" s="245" t="str">
        <f t="shared" si="639"/>
        <v>ns</v>
      </c>
      <c r="CJ204" s="245" t="str">
        <f t="shared" si="639"/>
        <v>ns</v>
      </c>
      <c r="CK204" s="245" t="str">
        <f t="shared" si="639"/>
        <v>ns</v>
      </c>
      <c r="CL204" s="245" t="str">
        <f t="shared" si="639"/>
        <v>ns</v>
      </c>
      <c r="CM204" s="245" t="str">
        <f t="shared" si="639"/>
        <v>ns</v>
      </c>
      <c r="CN204" s="245" t="str">
        <f t="shared" si="639"/>
        <v>ns</v>
      </c>
      <c r="CO204" s="245" t="str">
        <f t="shared" si="639"/>
        <v>ns</v>
      </c>
      <c r="CP204" s="245" t="str">
        <f t="shared" si="639"/>
        <v>ns</v>
      </c>
      <c r="CQ204" s="245" t="str">
        <f t="shared" si="639"/>
        <v>ns</v>
      </c>
      <c r="CR204" s="245" t="str">
        <f t="shared" si="639"/>
        <v>ns</v>
      </c>
      <c r="CS204" s="245" t="str">
        <f t="shared" si="640"/>
        <v>ns</v>
      </c>
      <c r="CT204" s="245" t="str">
        <f t="shared" si="640"/>
        <v>ns</v>
      </c>
      <c r="CU204" s="245" t="str">
        <f t="shared" si="640"/>
        <v>ns</v>
      </c>
      <c r="CV204" s="245" t="str">
        <f t="shared" si="640"/>
        <v>ns</v>
      </c>
      <c r="CW204" s="245" t="str">
        <f t="shared" si="640"/>
        <v>ns</v>
      </c>
      <c r="CX204" s="245" t="str">
        <f t="shared" si="640"/>
        <v>ns</v>
      </c>
      <c r="CY204" s="245" t="str">
        <f t="shared" si="640"/>
        <v>ns</v>
      </c>
      <c r="CZ204" s="245" t="str">
        <f t="shared" si="640"/>
        <v>ns</v>
      </c>
      <c r="DA204" s="245" t="str">
        <f t="shared" si="640"/>
        <v>ns</v>
      </c>
      <c r="DB204" s="245" t="str">
        <f t="shared" si="640"/>
        <v>ns</v>
      </c>
      <c r="DC204" s="245" t="str">
        <f t="shared" si="641"/>
        <v/>
      </c>
      <c r="DD204" s="245" t="str">
        <f t="shared" si="641"/>
        <v/>
      </c>
      <c r="DE204" s="245" t="str">
        <f t="shared" si="641"/>
        <v/>
      </c>
      <c r="DF204" s="245" t="str">
        <f t="shared" si="641"/>
        <v/>
      </c>
      <c r="DG204" s="245" t="str">
        <f t="shared" si="641"/>
        <v/>
      </c>
      <c r="DH204" s="245" t="str">
        <f t="shared" si="641"/>
        <v/>
      </c>
      <c r="DI204" s="245" t="str">
        <f t="shared" si="641"/>
        <v/>
      </c>
      <c r="DJ204" s="245" t="str">
        <f t="shared" si="641"/>
        <v/>
      </c>
      <c r="DK204" s="245" t="str">
        <f t="shared" si="641"/>
        <v/>
      </c>
      <c r="DL204" s="245" t="str">
        <f t="shared" si="641"/>
        <v/>
      </c>
      <c r="DM204" s="245" t="str">
        <f t="shared" si="642"/>
        <v/>
      </c>
      <c r="DN204" s="245" t="str">
        <f t="shared" si="642"/>
        <v/>
      </c>
      <c r="DO204" s="245" t="str">
        <f t="shared" si="642"/>
        <v/>
      </c>
      <c r="DP204" s="245" t="str">
        <f t="shared" si="642"/>
        <v/>
      </c>
      <c r="DQ204" s="245" t="str">
        <f t="shared" si="642"/>
        <v/>
      </c>
      <c r="DR204" s="245" t="str">
        <f t="shared" si="642"/>
        <v/>
      </c>
      <c r="DS204" s="245" t="str">
        <f t="shared" si="642"/>
        <v/>
      </c>
      <c r="DT204" s="245" t="str">
        <f t="shared" si="642"/>
        <v/>
      </c>
      <c r="DU204" s="245" t="str">
        <f t="shared" si="642"/>
        <v/>
      </c>
      <c r="DV204" s="245" t="str">
        <f t="shared" si="642"/>
        <v/>
      </c>
      <c r="DW204" s="204"/>
      <c r="DX204" s="204"/>
      <c r="DY204" s="117"/>
      <c r="DZ204" s="228">
        <f t="shared" si="618"/>
        <v>31</v>
      </c>
      <c r="EA204" s="231">
        <f t="shared" si="596"/>
        <v>0</v>
      </c>
      <c r="EB204" s="232">
        <f t="shared" si="632"/>
        <v>0</v>
      </c>
      <c r="EC204" s="232">
        <f t="shared" si="632"/>
        <v>0</v>
      </c>
      <c r="ED204" s="232">
        <f t="shared" si="632"/>
        <v>0</v>
      </c>
      <c r="EE204" s="232">
        <f t="shared" si="632"/>
        <v>0</v>
      </c>
      <c r="EF204" s="232">
        <f t="shared" si="598"/>
        <v>0</v>
      </c>
      <c r="EG204" s="232">
        <f t="shared" si="599"/>
        <v>0</v>
      </c>
      <c r="EH204" s="228"/>
      <c r="EI204" s="228"/>
      <c r="EJ204" s="228"/>
      <c r="EK204" s="230"/>
      <c r="EL204" s="228">
        <f t="shared" si="619"/>
        <v>31</v>
      </c>
      <c r="EM204" s="231">
        <f t="shared" si="600"/>
        <v>0</v>
      </c>
      <c r="EN204" s="232">
        <f>IFERROR(INDEX(RTO4CF,$EL204,'ANVA-MDS'!EB$7),0)</f>
        <v>0</v>
      </c>
      <c r="EO204" s="232">
        <f>IFERROR(INDEX(RTO4CF,$EL204,'ANVA-MDS'!EC$7),0)</f>
        <v>0</v>
      </c>
      <c r="EP204" s="232">
        <f>IFERROR(INDEX(RTO4CF,$EL204,'ANVA-MDS'!ED$7),0)</f>
        <v>0</v>
      </c>
      <c r="EQ204" s="232">
        <f>IFERROR(INDEX(RTO4CF,$EL204,'ANVA-MDS'!EE$7),0)</f>
        <v>0</v>
      </c>
      <c r="ER204" s="232">
        <f t="shared" si="601"/>
        <v>0</v>
      </c>
      <c r="ES204" s="232">
        <f t="shared" si="602"/>
        <v>0</v>
      </c>
      <c r="ET204" s="228"/>
      <c r="EU204" s="228"/>
      <c r="EV204" s="228"/>
      <c r="EW204" s="240"/>
      <c r="EX204" s="232">
        <f t="shared" si="603"/>
        <v>0</v>
      </c>
      <c r="EY204" s="230"/>
      <c r="EZ204" s="230"/>
    </row>
    <row r="205" spans="1:156" ht="12.75" customHeight="1" x14ac:dyDescent="0.25">
      <c r="I205" s="106"/>
      <c r="J205" s="100">
        <v>31</v>
      </c>
      <c r="K205" s="246">
        <f t="shared" si="604"/>
        <v>0</v>
      </c>
      <c r="L205" s="247">
        <f t="shared" si="605"/>
        <v>1.9000000000000001E-4</v>
      </c>
      <c r="M205" s="269" t="str">
        <f t="shared" ref="M205:V214" si="643">IF(M$8&gt;$J205,"",IF($F$179&gt;$G$179,"ns",IF(ABS($L205-INDEX(RTO4SF_ORD,M$8,2))&gt;$B$194,"s","ns")))</f>
        <v>ns</v>
      </c>
      <c r="N205" s="269" t="str">
        <f t="shared" si="643"/>
        <v>ns</v>
      </c>
      <c r="O205" s="269" t="str">
        <f t="shared" si="643"/>
        <v>ns</v>
      </c>
      <c r="P205" s="269" t="str">
        <f t="shared" si="643"/>
        <v>ns</v>
      </c>
      <c r="Q205" s="269" t="str">
        <f t="shared" si="643"/>
        <v>ns</v>
      </c>
      <c r="R205" s="269" t="str">
        <f t="shared" si="643"/>
        <v>ns</v>
      </c>
      <c r="S205" s="269" t="str">
        <f t="shared" si="643"/>
        <v>ns</v>
      </c>
      <c r="T205" s="269" t="str">
        <f t="shared" si="643"/>
        <v>ns</v>
      </c>
      <c r="U205" s="269" t="str">
        <f t="shared" si="643"/>
        <v>ns</v>
      </c>
      <c r="V205" s="269" t="str">
        <f t="shared" si="643"/>
        <v>ns</v>
      </c>
      <c r="W205" s="269" t="str">
        <f t="shared" ref="W205:AF214" si="644">IF(W$8&gt;$J205,"",IF($F$179&gt;$G$179,"ns",IF(ABS($L205-INDEX(RTO4SF_ORD,W$8,2))&gt;$B$194,"s","ns")))</f>
        <v>ns</v>
      </c>
      <c r="X205" s="269" t="str">
        <f t="shared" si="644"/>
        <v>ns</v>
      </c>
      <c r="Y205" s="269" t="str">
        <f t="shared" si="644"/>
        <v>ns</v>
      </c>
      <c r="Z205" s="269" t="str">
        <f t="shared" si="644"/>
        <v>ns</v>
      </c>
      <c r="AA205" s="269" t="str">
        <f t="shared" si="644"/>
        <v>ns</v>
      </c>
      <c r="AB205" s="269" t="str">
        <f t="shared" si="644"/>
        <v>ns</v>
      </c>
      <c r="AC205" s="269" t="str">
        <f t="shared" si="644"/>
        <v>ns</v>
      </c>
      <c r="AD205" s="269" t="str">
        <f t="shared" si="644"/>
        <v>ns</v>
      </c>
      <c r="AE205" s="269" t="str">
        <f t="shared" si="644"/>
        <v>ns</v>
      </c>
      <c r="AF205" s="269" t="str">
        <f t="shared" si="644"/>
        <v>ns</v>
      </c>
      <c r="AG205" s="269" t="str">
        <f t="shared" ref="AG205:AP214" si="645">IF(AG$8&gt;$J205,"",IF($F$179&gt;$G$179,"ns",IF(ABS($L205-INDEX(RTO4SF_ORD,AG$8,2))&gt;$B$194,"s","ns")))</f>
        <v>ns</v>
      </c>
      <c r="AH205" s="269" t="str">
        <f t="shared" si="645"/>
        <v>ns</v>
      </c>
      <c r="AI205" s="269" t="str">
        <f t="shared" si="645"/>
        <v>ns</v>
      </c>
      <c r="AJ205" s="269" t="str">
        <f t="shared" si="645"/>
        <v>ns</v>
      </c>
      <c r="AK205" s="269" t="str">
        <f t="shared" si="645"/>
        <v>ns</v>
      </c>
      <c r="AL205" s="269" t="str">
        <f t="shared" si="645"/>
        <v>ns</v>
      </c>
      <c r="AM205" s="269" t="str">
        <f t="shared" si="645"/>
        <v>ns</v>
      </c>
      <c r="AN205" s="269" t="str">
        <f t="shared" si="645"/>
        <v>ns</v>
      </c>
      <c r="AO205" s="269" t="str">
        <f t="shared" si="645"/>
        <v>ns</v>
      </c>
      <c r="AP205" s="269" t="str">
        <f t="shared" si="645"/>
        <v>ns</v>
      </c>
      <c r="AQ205" s="269" t="str">
        <f t="shared" ref="AQ205:AZ214" si="646">IF(AQ$8&gt;$J205,"",IF($F$179&gt;$G$179,"ns",IF(ABS($L205-INDEX(RTO4SF_ORD,AQ$8,2))&gt;$B$194,"s","ns")))</f>
        <v>ns</v>
      </c>
      <c r="AR205" s="269" t="str">
        <f t="shared" si="646"/>
        <v/>
      </c>
      <c r="AS205" s="269" t="str">
        <f t="shared" si="646"/>
        <v/>
      </c>
      <c r="AT205" s="269" t="str">
        <f t="shared" si="646"/>
        <v/>
      </c>
      <c r="AU205" s="269" t="str">
        <f t="shared" si="646"/>
        <v/>
      </c>
      <c r="AV205" s="269" t="str">
        <f t="shared" si="646"/>
        <v/>
      </c>
      <c r="AW205" s="269" t="str">
        <f t="shared" si="646"/>
        <v/>
      </c>
      <c r="AX205" s="269" t="str">
        <f t="shared" si="646"/>
        <v/>
      </c>
      <c r="AY205" s="269" t="str">
        <f t="shared" si="646"/>
        <v/>
      </c>
      <c r="AZ205" s="269" t="str">
        <f t="shared" si="646"/>
        <v/>
      </c>
      <c r="BA205" s="269" t="str">
        <f t="shared" ref="BA205:BJ214" si="647">IF(BA$8&gt;$J205,"",IF($F$179&gt;$G$179,"ns",IF(ABS($L205-INDEX(RTO4SF_ORD,BA$8,2))&gt;$B$194,"s","ns")))</f>
        <v/>
      </c>
      <c r="BB205" s="269" t="str">
        <f t="shared" si="647"/>
        <v/>
      </c>
      <c r="BC205" s="269" t="str">
        <f t="shared" si="647"/>
        <v/>
      </c>
      <c r="BD205" s="269" t="str">
        <f t="shared" si="647"/>
        <v/>
      </c>
      <c r="BE205" s="269" t="str">
        <f t="shared" si="647"/>
        <v/>
      </c>
      <c r="BF205" s="269" t="str">
        <f t="shared" si="647"/>
        <v/>
      </c>
      <c r="BG205" s="269" t="str">
        <f t="shared" si="647"/>
        <v/>
      </c>
      <c r="BH205" s="269" t="str">
        <f t="shared" si="647"/>
        <v/>
      </c>
      <c r="BI205" s="269" t="str">
        <f t="shared" si="647"/>
        <v/>
      </c>
      <c r="BJ205" s="269" t="str">
        <f t="shared" si="647"/>
        <v/>
      </c>
      <c r="BS205" s="49"/>
      <c r="BT205" s="49"/>
      <c r="BU205" s="106"/>
      <c r="BV205" s="100">
        <v>31</v>
      </c>
      <c r="BW205" s="246">
        <f t="shared" si="611"/>
        <v>0</v>
      </c>
      <c r="BX205" s="247">
        <f t="shared" si="612"/>
        <v>1.9000000000000001E-4</v>
      </c>
      <c r="BY205" s="245" t="str">
        <f t="shared" ref="BY205:CH214" si="648">IF(BY$8&gt;$BV205,"",IF($BR$179&gt;$BS$179,"ns",IF(ABS($BX205-INDEX(RTO4CF_ORD,BY$8,2))&gt;$BN$194,"s","ns")))</f>
        <v>ns</v>
      </c>
      <c r="BZ205" s="245" t="str">
        <f t="shared" si="648"/>
        <v>ns</v>
      </c>
      <c r="CA205" s="245" t="str">
        <f t="shared" si="648"/>
        <v>ns</v>
      </c>
      <c r="CB205" s="245" t="str">
        <f t="shared" si="648"/>
        <v>ns</v>
      </c>
      <c r="CC205" s="245" t="str">
        <f t="shared" si="648"/>
        <v>ns</v>
      </c>
      <c r="CD205" s="245" t="str">
        <f t="shared" si="648"/>
        <v>ns</v>
      </c>
      <c r="CE205" s="245" t="str">
        <f t="shared" si="648"/>
        <v>ns</v>
      </c>
      <c r="CF205" s="245" t="str">
        <f t="shared" si="648"/>
        <v>ns</v>
      </c>
      <c r="CG205" s="245" t="str">
        <f t="shared" si="648"/>
        <v>ns</v>
      </c>
      <c r="CH205" s="245" t="str">
        <f t="shared" si="648"/>
        <v>ns</v>
      </c>
      <c r="CI205" s="245" t="str">
        <f t="shared" ref="CI205:CR214" si="649">IF(CI$8&gt;$BV205,"",IF($BR$179&gt;$BS$179,"ns",IF(ABS($BX205-INDEX(RTO4CF_ORD,CI$8,2))&gt;$BN$194,"s","ns")))</f>
        <v>ns</v>
      </c>
      <c r="CJ205" s="245" t="str">
        <f t="shared" si="649"/>
        <v>ns</v>
      </c>
      <c r="CK205" s="245" t="str">
        <f t="shared" si="649"/>
        <v>ns</v>
      </c>
      <c r="CL205" s="245" t="str">
        <f t="shared" si="649"/>
        <v>ns</v>
      </c>
      <c r="CM205" s="245" t="str">
        <f t="shared" si="649"/>
        <v>ns</v>
      </c>
      <c r="CN205" s="245" t="str">
        <f t="shared" si="649"/>
        <v>ns</v>
      </c>
      <c r="CO205" s="245" t="str">
        <f t="shared" si="649"/>
        <v>ns</v>
      </c>
      <c r="CP205" s="245" t="str">
        <f t="shared" si="649"/>
        <v>ns</v>
      </c>
      <c r="CQ205" s="245" t="str">
        <f t="shared" si="649"/>
        <v>ns</v>
      </c>
      <c r="CR205" s="245" t="str">
        <f t="shared" si="649"/>
        <v>ns</v>
      </c>
      <c r="CS205" s="245" t="str">
        <f t="shared" ref="CS205:DB214" si="650">IF(CS$8&gt;$BV205,"",IF($BR$179&gt;$BS$179,"ns",IF(ABS($BX205-INDEX(RTO4CF_ORD,CS$8,2))&gt;$BN$194,"s","ns")))</f>
        <v>ns</v>
      </c>
      <c r="CT205" s="245" t="str">
        <f t="shared" si="650"/>
        <v>ns</v>
      </c>
      <c r="CU205" s="245" t="str">
        <f t="shared" si="650"/>
        <v>ns</v>
      </c>
      <c r="CV205" s="245" t="str">
        <f t="shared" si="650"/>
        <v>ns</v>
      </c>
      <c r="CW205" s="245" t="str">
        <f t="shared" si="650"/>
        <v>ns</v>
      </c>
      <c r="CX205" s="245" t="str">
        <f t="shared" si="650"/>
        <v>ns</v>
      </c>
      <c r="CY205" s="245" t="str">
        <f t="shared" si="650"/>
        <v>ns</v>
      </c>
      <c r="CZ205" s="245" t="str">
        <f t="shared" si="650"/>
        <v>ns</v>
      </c>
      <c r="DA205" s="245" t="str">
        <f t="shared" si="650"/>
        <v>ns</v>
      </c>
      <c r="DB205" s="245" t="str">
        <f t="shared" si="650"/>
        <v>ns</v>
      </c>
      <c r="DC205" s="245" t="str">
        <f t="shared" ref="DC205:DL214" si="651">IF(DC$8&gt;$BV205,"",IF($BR$179&gt;$BS$179,"ns",IF(ABS($BX205-INDEX(RTO4CF_ORD,DC$8,2))&gt;$BN$194,"s","ns")))</f>
        <v>ns</v>
      </c>
      <c r="DD205" s="245" t="str">
        <f t="shared" si="651"/>
        <v/>
      </c>
      <c r="DE205" s="245" t="str">
        <f t="shared" si="651"/>
        <v/>
      </c>
      <c r="DF205" s="245" t="str">
        <f t="shared" si="651"/>
        <v/>
      </c>
      <c r="DG205" s="245" t="str">
        <f t="shared" si="651"/>
        <v/>
      </c>
      <c r="DH205" s="245" t="str">
        <f t="shared" si="651"/>
        <v/>
      </c>
      <c r="DI205" s="245" t="str">
        <f t="shared" si="651"/>
        <v/>
      </c>
      <c r="DJ205" s="245" t="str">
        <f t="shared" si="651"/>
        <v/>
      </c>
      <c r="DK205" s="245" t="str">
        <f t="shared" si="651"/>
        <v/>
      </c>
      <c r="DL205" s="245" t="str">
        <f t="shared" si="651"/>
        <v/>
      </c>
      <c r="DM205" s="245" t="str">
        <f t="shared" ref="DM205:DV214" si="652">IF(DM$8&gt;$BV205,"",IF($BR$179&gt;$BS$179,"ns",IF(ABS($BX205-INDEX(RTO4CF_ORD,DM$8,2))&gt;$BN$194,"s","ns")))</f>
        <v/>
      </c>
      <c r="DN205" s="245" t="str">
        <f t="shared" si="652"/>
        <v/>
      </c>
      <c r="DO205" s="245" t="str">
        <f t="shared" si="652"/>
        <v/>
      </c>
      <c r="DP205" s="245" t="str">
        <f t="shared" si="652"/>
        <v/>
      </c>
      <c r="DQ205" s="245" t="str">
        <f t="shared" si="652"/>
        <v/>
      </c>
      <c r="DR205" s="245" t="str">
        <f t="shared" si="652"/>
        <v/>
      </c>
      <c r="DS205" s="245" t="str">
        <f t="shared" si="652"/>
        <v/>
      </c>
      <c r="DT205" s="245" t="str">
        <f t="shared" si="652"/>
        <v/>
      </c>
      <c r="DU205" s="245" t="str">
        <f t="shared" si="652"/>
        <v/>
      </c>
      <c r="DV205" s="245" t="str">
        <f t="shared" si="652"/>
        <v/>
      </c>
      <c r="DW205" s="204"/>
      <c r="DX205" s="204"/>
      <c r="DY205" s="117"/>
      <c r="DZ205" s="228">
        <f t="shared" si="618"/>
        <v>32</v>
      </c>
      <c r="EA205" s="231">
        <f t="shared" si="596"/>
        <v>0</v>
      </c>
      <c r="EB205" s="232">
        <f t="shared" si="632"/>
        <v>0</v>
      </c>
      <c r="EC205" s="232">
        <f t="shared" si="632"/>
        <v>0</v>
      </c>
      <c r="ED205" s="232">
        <f t="shared" si="632"/>
        <v>0</v>
      </c>
      <c r="EE205" s="232">
        <f t="shared" si="632"/>
        <v>0</v>
      </c>
      <c r="EF205" s="232">
        <f t="shared" si="598"/>
        <v>0</v>
      </c>
      <c r="EG205" s="232">
        <f t="shared" si="599"/>
        <v>0</v>
      </c>
      <c r="EH205" s="228"/>
      <c r="EI205" s="228"/>
      <c r="EJ205" s="228"/>
      <c r="EK205" s="230"/>
      <c r="EL205" s="228">
        <f t="shared" si="619"/>
        <v>32</v>
      </c>
      <c r="EM205" s="231">
        <f t="shared" si="600"/>
        <v>0</v>
      </c>
      <c r="EN205" s="232">
        <f>IFERROR(INDEX(RTO4CF,$EL205,'ANVA-MDS'!EB$7),0)</f>
        <v>0</v>
      </c>
      <c r="EO205" s="232">
        <f>IFERROR(INDEX(RTO4CF,$EL205,'ANVA-MDS'!EC$7),0)</f>
        <v>0</v>
      </c>
      <c r="EP205" s="232">
        <f>IFERROR(INDEX(RTO4CF,$EL205,'ANVA-MDS'!ED$7),0)</f>
        <v>0</v>
      </c>
      <c r="EQ205" s="232">
        <f>IFERROR(INDEX(RTO4CF,$EL205,'ANVA-MDS'!EE$7),0)</f>
        <v>0</v>
      </c>
      <c r="ER205" s="232">
        <f t="shared" si="601"/>
        <v>0</v>
      </c>
      <c r="ES205" s="232">
        <f t="shared" si="602"/>
        <v>0</v>
      </c>
      <c r="ET205" s="228"/>
      <c r="EU205" s="228"/>
      <c r="EV205" s="228"/>
      <c r="EW205" s="240"/>
      <c r="EX205" s="232">
        <f t="shared" si="603"/>
        <v>0</v>
      </c>
      <c r="EY205" s="230"/>
      <c r="EZ205" s="230"/>
    </row>
    <row r="206" spans="1:156" ht="12.75" customHeight="1" x14ac:dyDescent="0.25">
      <c r="I206" s="106"/>
      <c r="J206" s="100">
        <v>32</v>
      </c>
      <c r="K206" s="246">
        <f t="shared" si="604"/>
        <v>0</v>
      </c>
      <c r="L206" s="247">
        <f t="shared" si="605"/>
        <v>1.8000000000000001E-4</v>
      </c>
      <c r="M206" s="269" t="str">
        <f t="shared" si="643"/>
        <v>ns</v>
      </c>
      <c r="N206" s="269" t="str">
        <f t="shared" si="643"/>
        <v>ns</v>
      </c>
      <c r="O206" s="269" t="str">
        <f t="shared" si="643"/>
        <v>ns</v>
      </c>
      <c r="P206" s="269" t="str">
        <f t="shared" si="643"/>
        <v>ns</v>
      </c>
      <c r="Q206" s="269" t="str">
        <f t="shared" si="643"/>
        <v>ns</v>
      </c>
      <c r="R206" s="269" t="str">
        <f t="shared" si="643"/>
        <v>ns</v>
      </c>
      <c r="S206" s="269" t="str">
        <f t="shared" si="643"/>
        <v>ns</v>
      </c>
      <c r="T206" s="269" t="str">
        <f t="shared" si="643"/>
        <v>ns</v>
      </c>
      <c r="U206" s="269" t="str">
        <f t="shared" si="643"/>
        <v>ns</v>
      </c>
      <c r="V206" s="269" t="str">
        <f t="shared" si="643"/>
        <v>ns</v>
      </c>
      <c r="W206" s="269" t="str">
        <f t="shared" si="644"/>
        <v>ns</v>
      </c>
      <c r="X206" s="269" t="str">
        <f t="shared" si="644"/>
        <v>ns</v>
      </c>
      <c r="Y206" s="269" t="str">
        <f t="shared" si="644"/>
        <v>ns</v>
      </c>
      <c r="Z206" s="269" t="str">
        <f t="shared" si="644"/>
        <v>ns</v>
      </c>
      <c r="AA206" s="269" t="str">
        <f t="shared" si="644"/>
        <v>ns</v>
      </c>
      <c r="AB206" s="269" t="str">
        <f t="shared" si="644"/>
        <v>ns</v>
      </c>
      <c r="AC206" s="269" t="str">
        <f t="shared" si="644"/>
        <v>ns</v>
      </c>
      <c r="AD206" s="269" t="str">
        <f t="shared" si="644"/>
        <v>ns</v>
      </c>
      <c r="AE206" s="269" t="str">
        <f t="shared" si="644"/>
        <v>ns</v>
      </c>
      <c r="AF206" s="269" t="str">
        <f t="shared" si="644"/>
        <v>ns</v>
      </c>
      <c r="AG206" s="269" t="str">
        <f t="shared" si="645"/>
        <v>ns</v>
      </c>
      <c r="AH206" s="269" t="str">
        <f t="shared" si="645"/>
        <v>ns</v>
      </c>
      <c r="AI206" s="269" t="str">
        <f t="shared" si="645"/>
        <v>ns</v>
      </c>
      <c r="AJ206" s="269" t="str">
        <f t="shared" si="645"/>
        <v>ns</v>
      </c>
      <c r="AK206" s="269" t="str">
        <f t="shared" si="645"/>
        <v>ns</v>
      </c>
      <c r="AL206" s="269" t="str">
        <f t="shared" si="645"/>
        <v>ns</v>
      </c>
      <c r="AM206" s="269" t="str">
        <f t="shared" si="645"/>
        <v>ns</v>
      </c>
      <c r="AN206" s="269" t="str">
        <f t="shared" si="645"/>
        <v>ns</v>
      </c>
      <c r="AO206" s="269" t="str">
        <f t="shared" si="645"/>
        <v>ns</v>
      </c>
      <c r="AP206" s="269" t="str">
        <f t="shared" si="645"/>
        <v>ns</v>
      </c>
      <c r="AQ206" s="269" t="str">
        <f t="shared" si="646"/>
        <v>ns</v>
      </c>
      <c r="AR206" s="269" t="str">
        <f t="shared" si="646"/>
        <v>ns</v>
      </c>
      <c r="AS206" s="269" t="str">
        <f t="shared" si="646"/>
        <v/>
      </c>
      <c r="AT206" s="269" t="str">
        <f t="shared" si="646"/>
        <v/>
      </c>
      <c r="AU206" s="269" t="str">
        <f t="shared" si="646"/>
        <v/>
      </c>
      <c r="AV206" s="269" t="str">
        <f t="shared" si="646"/>
        <v/>
      </c>
      <c r="AW206" s="269" t="str">
        <f t="shared" si="646"/>
        <v/>
      </c>
      <c r="AX206" s="269" t="str">
        <f t="shared" si="646"/>
        <v/>
      </c>
      <c r="AY206" s="269" t="str">
        <f t="shared" si="646"/>
        <v/>
      </c>
      <c r="AZ206" s="269" t="str">
        <f t="shared" si="646"/>
        <v/>
      </c>
      <c r="BA206" s="269" t="str">
        <f t="shared" si="647"/>
        <v/>
      </c>
      <c r="BB206" s="269" t="str">
        <f t="shared" si="647"/>
        <v/>
      </c>
      <c r="BC206" s="269" t="str">
        <f t="shared" si="647"/>
        <v/>
      </c>
      <c r="BD206" s="269" t="str">
        <f t="shared" si="647"/>
        <v/>
      </c>
      <c r="BE206" s="269" t="str">
        <f t="shared" si="647"/>
        <v/>
      </c>
      <c r="BF206" s="269" t="str">
        <f t="shared" si="647"/>
        <v/>
      </c>
      <c r="BG206" s="269" t="str">
        <f t="shared" si="647"/>
        <v/>
      </c>
      <c r="BH206" s="269" t="str">
        <f t="shared" si="647"/>
        <v/>
      </c>
      <c r="BI206" s="269" t="str">
        <f t="shared" si="647"/>
        <v/>
      </c>
      <c r="BJ206" s="269" t="str">
        <f t="shared" si="647"/>
        <v/>
      </c>
      <c r="BS206" s="49"/>
      <c r="BT206" s="49"/>
      <c r="BU206" s="106"/>
      <c r="BV206" s="100">
        <v>32</v>
      </c>
      <c r="BW206" s="246">
        <f t="shared" si="611"/>
        <v>0</v>
      </c>
      <c r="BX206" s="247">
        <f t="shared" si="612"/>
        <v>1.8000000000000001E-4</v>
      </c>
      <c r="BY206" s="245" t="str">
        <f t="shared" si="648"/>
        <v>ns</v>
      </c>
      <c r="BZ206" s="245" t="str">
        <f t="shared" si="648"/>
        <v>ns</v>
      </c>
      <c r="CA206" s="245" t="str">
        <f t="shared" si="648"/>
        <v>ns</v>
      </c>
      <c r="CB206" s="245" t="str">
        <f t="shared" si="648"/>
        <v>ns</v>
      </c>
      <c r="CC206" s="245" t="str">
        <f t="shared" si="648"/>
        <v>ns</v>
      </c>
      <c r="CD206" s="245" t="str">
        <f t="shared" si="648"/>
        <v>ns</v>
      </c>
      <c r="CE206" s="245" t="str">
        <f t="shared" si="648"/>
        <v>ns</v>
      </c>
      <c r="CF206" s="245" t="str">
        <f t="shared" si="648"/>
        <v>ns</v>
      </c>
      <c r="CG206" s="245" t="str">
        <f t="shared" si="648"/>
        <v>ns</v>
      </c>
      <c r="CH206" s="245" t="str">
        <f t="shared" si="648"/>
        <v>ns</v>
      </c>
      <c r="CI206" s="245" t="str">
        <f t="shared" si="649"/>
        <v>ns</v>
      </c>
      <c r="CJ206" s="245" t="str">
        <f t="shared" si="649"/>
        <v>ns</v>
      </c>
      <c r="CK206" s="245" t="str">
        <f t="shared" si="649"/>
        <v>ns</v>
      </c>
      <c r="CL206" s="245" t="str">
        <f t="shared" si="649"/>
        <v>ns</v>
      </c>
      <c r="CM206" s="245" t="str">
        <f t="shared" si="649"/>
        <v>ns</v>
      </c>
      <c r="CN206" s="245" t="str">
        <f t="shared" si="649"/>
        <v>ns</v>
      </c>
      <c r="CO206" s="245" t="str">
        <f t="shared" si="649"/>
        <v>ns</v>
      </c>
      <c r="CP206" s="245" t="str">
        <f t="shared" si="649"/>
        <v>ns</v>
      </c>
      <c r="CQ206" s="245" t="str">
        <f t="shared" si="649"/>
        <v>ns</v>
      </c>
      <c r="CR206" s="245" t="str">
        <f t="shared" si="649"/>
        <v>ns</v>
      </c>
      <c r="CS206" s="245" t="str">
        <f t="shared" si="650"/>
        <v>ns</v>
      </c>
      <c r="CT206" s="245" t="str">
        <f t="shared" si="650"/>
        <v>ns</v>
      </c>
      <c r="CU206" s="245" t="str">
        <f t="shared" si="650"/>
        <v>ns</v>
      </c>
      <c r="CV206" s="245" t="str">
        <f t="shared" si="650"/>
        <v>ns</v>
      </c>
      <c r="CW206" s="245" t="str">
        <f t="shared" si="650"/>
        <v>ns</v>
      </c>
      <c r="CX206" s="245" t="str">
        <f t="shared" si="650"/>
        <v>ns</v>
      </c>
      <c r="CY206" s="245" t="str">
        <f t="shared" si="650"/>
        <v>ns</v>
      </c>
      <c r="CZ206" s="245" t="str">
        <f t="shared" si="650"/>
        <v>ns</v>
      </c>
      <c r="DA206" s="245" t="str">
        <f t="shared" si="650"/>
        <v>ns</v>
      </c>
      <c r="DB206" s="245" t="str">
        <f t="shared" si="650"/>
        <v>ns</v>
      </c>
      <c r="DC206" s="245" t="str">
        <f t="shared" si="651"/>
        <v>ns</v>
      </c>
      <c r="DD206" s="245" t="str">
        <f t="shared" si="651"/>
        <v>ns</v>
      </c>
      <c r="DE206" s="245" t="str">
        <f t="shared" si="651"/>
        <v/>
      </c>
      <c r="DF206" s="245" t="str">
        <f t="shared" si="651"/>
        <v/>
      </c>
      <c r="DG206" s="245" t="str">
        <f t="shared" si="651"/>
        <v/>
      </c>
      <c r="DH206" s="245" t="str">
        <f t="shared" si="651"/>
        <v/>
      </c>
      <c r="DI206" s="245" t="str">
        <f t="shared" si="651"/>
        <v/>
      </c>
      <c r="DJ206" s="245" t="str">
        <f t="shared" si="651"/>
        <v/>
      </c>
      <c r="DK206" s="245" t="str">
        <f t="shared" si="651"/>
        <v/>
      </c>
      <c r="DL206" s="245" t="str">
        <f t="shared" si="651"/>
        <v/>
      </c>
      <c r="DM206" s="245" t="str">
        <f t="shared" si="652"/>
        <v/>
      </c>
      <c r="DN206" s="245" t="str">
        <f t="shared" si="652"/>
        <v/>
      </c>
      <c r="DO206" s="245" t="str">
        <f t="shared" si="652"/>
        <v/>
      </c>
      <c r="DP206" s="245" t="str">
        <f t="shared" si="652"/>
        <v/>
      </c>
      <c r="DQ206" s="245" t="str">
        <f t="shared" si="652"/>
        <v/>
      </c>
      <c r="DR206" s="245" t="str">
        <f t="shared" si="652"/>
        <v/>
      </c>
      <c r="DS206" s="245" t="str">
        <f t="shared" si="652"/>
        <v/>
      </c>
      <c r="DT206" s="245" t="str">
        <f t="shared" si="652"/>
        <v/>
      </c>
      <c r="DU206" s="245" t="str">
        <f t="shared" si="652"/>
        <v/>
      </c>
      <c r="DV206" s="245" t="str">
        <f t="shared" si="652"/>
        <v/>
      </c>
      <c r="DW206" s="204"/>
      <c r="DX206" s="204"/>
      <c r="DZ206" s="228">
        <f t="shared" si="618"/>
        <v>33</v>
      </c>
      <c r="EA206" s="231">
        <f t="shared" ref="EA206:EA223" si="653">IFERROR(INDEX(RTO4CV,$DZ206,1),0)</f>
        <v>0</v>
      </c>
      <c r="EB206" s="232">
        <f t="shared" si="632"/>
        <v>0</v>
      </c>
      <c r="EC206" s="232">
        <f t="shared" si="632"/>
        <v>0</v>
      </c>
      <c r="ED206" s="232">
        <f t="shared" si="632"/>
        <v>0</v>
      </c>
      <c r="EE206" s="232">
        <f t="shared" si="632"/>
        <v>0</v>
      </c>
      <c r="EF206" s="232">
        <f t="shared" ref="EF206:EF223" si="654">COUNTIFS(EB206:EE206,"&gt;1")</f>
        <v>0</v>
      </c>
      <c r="EG206" s="232">
        <f t="shared" ref="EG206:EG223" si="655">IFERROR(SUMIFS(EB206:EE206,EB206:EE206,"&gt;1"),0)</f>
        <v>0</v>
      </c>
      <c r="EH206" s="228"/>
      <c r="EI206" s="228"/>
      <c r="EJ206" s="228"/>
      <c r="EK206" s="230"/>
      <c r="EL206" s="228">
        <f t="shared" si="619"/>
        <v>33</v>
      </c>
      <c r="EM206" s="231">
        <f t="shared" ref="EM206:EM223" si="656">IFERROR(INDEX(RTO4CV,$EL206,1),0)</f>
        <v>0</v>
      </c>
      <c r="EN206" s="232">
        <f>IFERROR(INDEX(RTO4CF,$EL206,'ANVA-MDS'!EB$7),0)</f>
        <v>0</v>
      </c>
      <c r="EO206" s="232">
        <f>IFERROR(INDEX(RTO4CF,$EL206,'ANVA-MDS'!EC$7),0)</f>
        <v>0</v>
      </c>
      <c r="EP206" s="232">
        <f>IFERROR(INDEX(RTO4CF,$EL206,'ANVA-MDS'!ED$7),0)</f>
        <v>0</v>
      </c>
      <c r="EQ206" s="232">
        <f>IFERROR(INDEX(RTO4CF,$EL206,'ANVA-MDS'!EE$7),0)</f>
        <v>0</v>
      </c>
      <c r="ER206" s="232">
        <f t="shared" ref="ER206:ER223" si="657">COUNTIFS(EN206:EQ206,"&gt;1")</f>
        <v>0</v>
      </c>
      <c r="ES206" s="232">
        <f t="shared" ref="ES206:ES223" si="658">IFERROR(SUMIFS(EN206:EQ206,EN206:EQ206,"&gt;1"),0)</f>
        <v>0</v>
      </c>
      <c r="ET206" s="228"/>
      <c r="EU206" s="228"/>
      <c r="EV206" s="228"/>
      <c r="EW206" s="240"/>
      <c r="EX206" s="232">
        <f t="shared" ref="EX206:EX223" si="659">EG206+ES206</f>
        <v>0</v>
      </c>
      <c r="EY206" s="230"/>
      <c r="EZ206" s="230"/>
    </row>
    <row r="207" spans="1:156" ht="12.75" customHeight="1" x14ac:dyDescent="0.25">
      <c r="I207" s="106"/>
      <c r="J207" s="100">
        <v>33</v>
      </c>
      <c r="K207" s="246">
        <f t="shared" ref="K207:K224" si="660">IFERROR(INDEX(RTO4SF_ORD,J207,1),"sd")</f>
        <v>0</v>
      </c>
      <c r="L207" s="247">
        <f t="shared" ref="L207:L224" si="661">IFERROR(INDEX(RTO4SF_ORD,J207,2),"sd")</f>
        <v>1.7000000000000001E-4</v>
      </c>
      <c r="M207" s="269" t="str">
        <f t="shared" si="643"/>
        <v>ns</v>
      </c>
      <c r="N207" s="269" t="str">
        <f t="shared" si="643"/>
        <v>ns</v>
      </c>
      <c r="O207" s="269" t="str">
        <f t="shared" si="643"/>
        <v>ns</v>
      </c>
      <c r="P207" s="269" t="str">
        <f t="shared" si="643"/>
        <v>ns</v>
      </c>
      <c r="Q207" s="269" t="str">
        <f t="shared" si="643"/>
        <v>ns</v>
      </c>
      <c r="R207" s="269" t="str">
        <f t="shared" si="643"/>
        <v>ns</v>
      </c>
      <c r="S207" s="269" t="str">
        <f t="shared" si="643"/>
        <v>ns</v>
      </c>
      <c r="T207" s="269" t="str">
        <f t="shared" si="643"/>
        <v>ns</v>
      </c>
      <c r="U207" s="269" t="str">
        <f t="shared" si="643"/>
        <v>ns</v>
      </c>
      <c r="V207" s="269" t="str">
        <f t="shared" si="643"/>
        <v>ns</v>
      </c>
      <c r="W207" s="269" t="str">
        <f t="shared" si="644"/>
        <v>ns</v>
      </c>
      <c r="X207" s="269" t="str">
        <f t="shared" si="644"/>
        <v>ns</v>
      </c>
      <c r="Y207" s="269" t="str">
        <f t="shared" si="644"/>
        <v>ns</v>
      </c>
      <c r="Z207" s="269" t="str">
        <f t="shared" si="644"/>
        <v>ns</v>
      </c>
      <c r="AA207" s="269" t="str">
        <f t="shared" si="644"/>
        <v>ns</v>
      </c>
      <c r="AB207" s="269" t="str">
        <f t="shared" si="644"/>
        <v>ns</v>
      </c>
      <c r="AC207" s="269" t="str">
        <f t="shared" si="644"/>
        <v>ns</v>
      </c>
      <c r="AD207" s="269" t="str">
        <f t="shared" si="644"/>
        <v>ns</v>
      </c>
      <c r="AE207" s="269" t="str">
        <f t="shared" si="644"/>
        <v>ns</v>
      </c>
      <c r="AF207" s="269" t="str">
        <f t="shared" si="644"/>
        <v>ns</v>
      </c>
      <c r="AG207" s="269" t="str">
        <f t="shared" si="645"/>
        <v>ns</v>
      </c>
      <c r="AH207" s="269" t="str">
        <f t="shared" si="645"/>
        <v>ns</v>
      </c>
      <c r="AI207" s="269" t="str">
        <f t="shared" si="645"/>
        <v>ns</v>
      </c>
      <c r="AJ207" s="269" t="str">
        <f t="shared" si="645"/>
        <v>ns</v>
      </c>
      <c r="AK207" s="269" t="str">
        <f t="shared" si="645"/>
        <v>ns</v>
      </c>
      <c r="AL207" s="269" t="str">
        <f t="shared" si="645"/>
        <v>ns</v>
      </c>
      <c r="AM207" s="269" t="str">
        <f t="shared" si="645"/>
        <v>ns</v>
      </c>
      <c r="AN207" s="269" t="str">
        <f t="shared" si="645"/>
        <v>ns</v>
      </c>
      <c r="AO207" s="269" t="str">
        <f t="shared" si="645"/>
        <v>ns</v>
      </c>
      <c r="AP207" s="269" t="str">
        <f t="shared" si="645"/>
        <v>ns</v>
      </c>
      <c r="AQ207" s="269" t="str">
        <f t="shared" si="646"/>
        <v>ns</v>
      </c>
      <c r="AR207" s="269" t="str">
        <f t="shared" si="646"/>
        <v>ns</v>
      </c>
      <c r="AS207" s="269" t="str">
        <f t="shared" si="646"/>
        <v>ns</v>
      </c>
      <c r="AT207" s="269" t="str">
        <f t="shared" si="646"/>
        <v/>
      </c>
      <c r="AU207" s="269" t="str">
        <f t="shared" si="646"/>
        <v/>
      </c>
      <c r="AV207" s="269" t="str">
        <f t="shared" si="646"/>
        <v/>
      </c>
      <c r="AW207" s="269" t="str">
        <f t="shared" si="646"/>
        <v/>
      </c>
      <c r="AX207" s="269" t="str">
        <f t="shared" si="646"/>
        <v/>
      </c>
      <c r="AY207" s="269" t="str">
        <f t="shared" si="646"/>
        <v/>
      </c>
      <c r="AZ207" s="269" t="str">
        <f t="shared" si="646"/>
        <v/>
      </c>
      <c r="BA207" s="269" t="str">
        <f t="shared" si="647"/>
        <v/>
      </c>
      <c r="BB207" s="269" t="str">
        <f t="shared" si="647"/>
        <v/>
      </c>
      <c r="BC207" s="269" t="str">
        <f t="shared" si="647"/>
        <v/>
      </c>
      <c r="BD207" s="269" t="str">
        <f t="shared" si="647"/>
        <v/>
      </c>
      <c r="BE207" s="269" t="str">
        <f t="shared" si="647"/>
        <v/>
      </c>
      <c r="BF207" s="269" t="str">
        <f t="shared" si="647"/>
        <v/>
      </c>
      <c r="BG207" s="269" t="str">
        <f t="shared" si="647"/>
        <v/>
      </c>
      <c r="BH207" s="269" t="str">
        <f t="shared" si="647"/>
        <v/>
      </c>
      <c r="BI207" s="269" t="str">
        <f t="shared" si="647"/>
        <v/>
      </c>
      <c r="BJ207" s="269" t="str">
        <f t="shared" si="647"/>
        <v/>
      </c>
      <c r="BS207" s="49"/>
      <c r="BT207" s="131"/>
      <c r="BU207" s="106"/>
      <c r="BV207" s="100">
        <v>33</v>
      </c>
      <c r="BW207" s="246">
        <f t="shared" ref="BW207:BW224" si="662">IFERROR(INDEX(RTO4CF_ORD,BV207,1),"sd")</f>
        <v>0</v>
      </c>
      <c r="BX207" s="247">
        <f t="shared" ref="BX207:BX224" si="663">IFERROR(INDEX(RTO4CF_ORD,BV207,2),"sd")</f>
        <v>1.7000000000000001E-4</v>
      </c>
      <c r="BY207" s="245" t="str">
        <f t="shared" si="648"/>
        <v>ns</v>
      </c>
      <c r="BZ207" s="245" t="str">
        <f t="shared" si="648"/>
        <v>ns</v>
      </c>
      <c r="CA207" s="245" t="str">
        <f t="shared" si="648"/>
        <v>ns</v>
      </c>
      <c r="CB207" s="245" t="str">
        <f t="shared" si="648"/>
        <v>ns</v>
      </c>
      <c r="CC207" s="245" t="str">
        <f t="shared" si="648"/>
        <v>ns</v>
      </c>
      <c r="CD207" s="245" t="str">
        <f t="shared" si="648"/>
        <v>ns</v>
      </c>
      <c r="CE207" s="245" t="str">
        <f t="shared" si="648"/>
        <v>ns</v>
      </c>
      <c r="CF207" s="245" t="str">
        <f t="shared" si="648"/>
        <v>ns</v>
      </c>
      <c r="CG207" s="245" t="str">
        <f t="shared" si="648"/>
        <v>ns</v>
      </c>
      <c r="CH207" s="245" t="str">
        <f t="shared" si="648"/>
        <v>ns</v>
      </c>
      <c r="CI207" s="245" t="str">
        <f t="shared" si="649"/>
        <v>ns</v>
      </c>
      <c r="CJ207" s="245" t="str">
        <f t="shared" si="649"/>
        <v>ns</v>
      </c>
      <c r="CK207" s="245" t="str">
        <f t="shared" si="649"/>
        <v>ns</v>
      </c>
      <c r="CL207" s="245" t="str">
        <f t="shared" si="649"/>
        <v>ns</v>
      </c>
      <c r="CM207" s="245" t="str">
        <f t="shared" si="649"/>
        <v>ns</v>
      </c>
      <c r="CN207" s="245" t="str">
        <f t="shared" si="649"/>
        <v>ns</v>
      </c>
      <c r="CO207" s="245" t="str">
        <f t="shared" si="649"/>
        <v>ns</v>
      </c>
      <c r="CP207" s="245" t="str">
        <f t="shared" si="649"/>
        <v>ns</v>
      </c>
      <c r="CQ207" s="245" t="str">
        <f t="shared" si="649"/>
        <v>ns</v>
      </c>
      <c r="CR207" s="245" t="str">
        <f t="shared" si="649"/>
        <v>ns</v>
      </c>
      <c r="CS207" s="245" t="str">
        <f t="shared" si="650"/>
        <v>ns</v>
      </c>
      <c r="CT207" s="245" t="str">
        <f t="shared" si="650"/>
        <v>ns</v>
      </c>
      <c r="CU207" s="245" t="str">
        <f t="shared" si="650"/>
        <v>ns</v>
      </c>
      <c r="CV207" s="245" t="str">
        <f t="shared" si="650"/>
        <v>ns</v>
      </c>
      <c r="CW207" s="245" t="str">
        <f t="shared" si="650"/>
        <v>ns</v>
      </c>
      <c r="CX207" s="245" t="str">
        <f t="shared" si="650"/>
        <v>ns</v>
      </c>
      <c r="CY207" s="245" t="str">
        <f t="shared" si="650"/>
        <v>ns</v>
      </c>
      <c r="CZ207" s="245" t="str">
        <f t="shared" si="650"/>
        <v>ns</v>
      </c>
      <c r="DA207" s="245" t="str">
        <f t="shared" si="650"/>
        <v>ns</v>
      </c>
      <c r="DB207" s="245" t="str">
        <f t="shared" si="650"/>
        <v>ns</v>
      </c>
      <c r="DC207" s="245" t="str">
        <f t="shared" si="651"/>
        <v>ns</v>
      </c>
      <c r="DD207" s="245" t="str">
        <f t="shared" si="651"/>
        <v>ns</v>
      </c>
      <c r="DE207" s="245" t="str">
        <f t="shared" si="651"/>
        <v>ns</v>
      </c>
      <c r="DF207" s="245" t="str">
        <f t="shared" si="651"/>
        <v/>
      </c>
      <c r="DG207" s="245" t="str">
        <f t="shared" si="651"/>
        <v/>
      </c>
      <c r="DH207" s="245" t="str">
        <f t="shared" si="651"/>
        <v/>
      </c>
      <c r="DI207" s="245" t="str">
        <f t="shared" si="651"/>
        <v/>
      </c>
      <c r="DJ207" s="245" t="str">
        <f t="shared" si="651"/>
        <v/>
      </c>
      <c r="DK207" s="245" t="str">
        <f t="shared" si="651"/>
        <v/>
      </c>
      <c r="DL207" s="245" t="str">
        <f t="shared" si="651"/>
        <v/>
      </c>
      <c r="DM207" s="245" t="str">
        <f t="shared" si="652"/>
        <v/>
      </c>
      <c r="DN207" s="245" t="str">
        <f t="shared" si="652"/>
        <v/>
      </c>
      <c r="DO207" s="245" t="str">
        <f t="shared" si="652"/>
        <v/>
      </c>
      <c r="DP207" s="245" t="str">
        <f t="shared" si="652"/>
        <v/>
      </c>
      <c r="DQ207" s="245" t="str">
        <f t="shared" si="652"/>
        <v/>
      </c>
      <c r="DR207" s="245" t="str">
        <f t="shared" si="652"/>
        <v/>
      </c>
      <c r="DS207" s="245" t="str">
        <f t="shared" si="652"/>
        <v/>
      </c>
      <c r="DT207" s="245" t="str">
        <f t="shared" si="652"/>
        <v/>
      </c>
      <c r="DU207" s="245" t="str">
        <f t="shared" si="652"/>
        <v/>
      </c>
      <c r="DV207" s="245" t="str">
        <f t="shared" si="652"/>
        <v/>
      </c>
      <c r="DW207" s="204"/>
      <c r="DX207" s="204"/>
      <c r="DZ207" s="228">
        <f t="shared" ref="DZ207:DZ223" si="664">DZ206+1</f>
        <v>34</v>
      </c>
      <c r="EA207" s="231">
        <f t="shared" si="653"/>
        <v>0</v>
      </c>
      <c r="EB207" s="232">
        <f t="shared" si="632"/>
        <v>0</v>
      </c>
      <c r="EC207" s="232">
        <f t="shared" si="632"/>
        <v>0</v>
      </c>
      <c r="ED207" s="232">
        <f t="shared" si="632"/>
        <v>0</v>
      </c>
      <c r="EE207" s="232">
        <f t="shared" si="632"/>
        <v>0</v>
      </c>
      <c r="EF207" s="232">
        <f t="shared" si="654"/>
        <v>0</v>
      </c>
      <c r="EG207" s="232">
        <f t="shared" si="655"/>
        <v>0</v>
      </c>
      <c r="EH207" s="228"/>
      <c r="EI207" s="228"/>
      <c r="EJ207" s="228"/>
      <c r="EK207" s="230"/>
      <c r="EL207" s="228">
        <f t="shared" ref="EL207:EL223" si="665">EL206+1</f>
        <v>34</v>
      </c>
      <c r="EM207" s="231">
        <f t="shared" si="656"/>
        <v>0</v>
      </c>
      <c r="EN207" s="232">
        <f>IFERROR(INDEX(RTO4CF,$EL207,'ANVA-MDS'!EB$7),0)</f>
        <v>0</v>
      </c>
      <c r="EO207" s="232">
        <f>IFERROR(INDEX(RTO4CF,$EL207,'ANVA-MDS'!EC$7),0)</f>
        <v>0</v>
      </c>
      <c r="EP207" s="232">
        <f>IFERROR(INDEX(RTO4CF,$EL207,'ANVA-MDS'!ED$7),0)</f>
        <v>0</v>
      </c>
      <c r="EQ207" s="232">
        <f>IFERROR(INDEX(RTO4CF,$EL207,'ANVA-MDS'!EE$7),0)</f>
        <v>0</v>
      </c>
      <c r="ER207" s="232">
        <f t="shared" si="657"/>
        <v>0</v>
      </c>
      <c r="ES207" s="232">
        <f t="shared" si="658"/>
        <v>0</v>
      </c>
      <c r="ET207" s="228"/>
      <c r="EU207" s="228"/>
      <c r="EV207" s="228"/>
      <c r="EW207" s="240"/>
      <c r="EX207" s="232">
        <f t="shared" si="659"/>
        <v>0</v>
      </c>
      <c r="EY207" s="230"/>
      <c r="EZ207" s="230"/>
    </row>
    <row r="208" spans="1:156" ht="12.75" customHeight="1" x14ac:dyDescent="0.25">
      <c r="I208" s="106"/>
      <c r="J208" s="100">
        <v>34</v>
      </c>
      <c r="K208" s="246">
        <f t="shared" si="660"/>
        <v>0</v>
      </c>
      <c r="L208" s="247">
        <f t="shared" si="661"/>
        <v>1.6000000000000001E-4</v>
      </c>
      <c r="M208" s="269" t="str">
        <f t="shared" si="643"/>
        <v>ns</v>
      </c>
      <c r="N208" s="269" t="str">
        <f t="shared" si="643"/>
        <v>ns</v>
      </c>
      <c r="O208" s="269" t="str">
        <f t="shared" si="643"/>
        <v>ns</v>
      </c>
      <c r="P208" s="269" t="str">
        <f t="shared" si="643"/>
        <v>ns</v>
      </c>
      <c r="Q208" s="269" t="str">
        <f t="shared" si="643"/>
        <v>ns</v>
      </c>
      <c r="R208" s="269" t="str">
        <f t="shared" si="643"/>
        <v>ns</v>
      </c>
      <c r="S208" s="269" t="str">
        <f t="shared" si="643"/>
        <v>ns</v>
      </c>
      <c r="T208" s="269" t="str">
        <f t="shared" si="643"/>
        <v>ns</v>
      </c>
      <c r="U208" s="269" t="str">
        <f t="shared" si="643"/>
        <v>ns</v>
      </c>
      <c r="V208" s="269" t="str">
        <f t="shared" si="643"/>
        <v>ns</v>
      </c>
      <c r="W208" s="269" t="str">
        <f t="shared" si="644"/>
        <v>ns</v>
      </c>
      <c r="X208" s="269" t="str">
        <f t="shared" si="644"/>
        <v>ns</v>
      </c>
      <c r="Y208" s="269" t="str">
        <f t="shared" si="644"/>
        <v>ns</v>
      </c>
      <c r="Z208" s="269" t="str">
        <f t="shared" si="644"/>
        <v>ns</v>
      </c>
      <c r="AA208" s="269" t="str">
        <f t="shared" si="644"/>
        <v>ns</v>
      </c>
      <c r="AB208" s="269" t="str">
        <f t="shared" si="644"/>
        <v>ns</v>
      </c>
      <c r="AC208" s="269" t="str">
        <f t="shared" si="644"/>
        <v>ns</v>
      </c>
      <c r="AD208" s="269" t="str">
        <f t="shared" si="644"/>
        <v>ns</v>
      </c>
      <c r="AE208" s="269" t="str">
        <f t="shared" si="644"/>
        <v>ns</v>
      </c>
      <c r="AF208" s="269" t="str">
        <f t="shared" si="644"/>
        <v>ns</v>
      </c>
      <c r="AG208" s="269" t="str">
        <f t="shared" si="645"/>
        <v>ns</v>
      </c>
      <c r="AH208" s="269" t="str">
        <f t="shared" si="645"/>
        <v>ns</v>
      </c>
      <c r="AI208" s="269" t="str">
        <f t="shared" si="645"/>
        <v>ns</v>
      </c>
      <c r="AJ208" s="269" t="str">
        <f t="shared" si="645"/>
        <v>ns</v>
      </c>
      <c r="AK208" s="269" t="str">
        <f t="shared" si="645"/>
        <v>ns</v>
      </c>
      <c r="AL208" s="269" t="str">
        <f t="shared" si="645"/>
        <v>ns</v>
      </c>
      <c r="AM208" s="269" t="str">
        <f t="shared" si="645"/>
        <v>ns</v>
      </c>
      <c r="AN208" s="269" t="str">
        <f t="shared" si="645"/>
        <v>ns</v>
      </c>
      <c r="AO208" s="269" t="str">
        <f t="shared" si="645"/>
        <v>ns</v>
      </c>
      <c r="AP208" s="269" t="str">
        <f t="shared" si="645"/>
        <v>ns</v>
      </c>
      <c r="AQ208" s="269" t="str">
        <f t="shared" si="646"/>
        <v>ns</v>
      </c>
      <c r="AR208" s="269" t="str">
        <f t="shared" si="646"/>
        <v>ns</v>
      </c>
      <c r="AS208" s="269" t="str">
        <f t="shared" si="646"/>
        <v>ns</v>
      </c>
      <c r="AT208" s="269" t="str">
        <f t="shared" si="646"/>
        <v>ns</v>
      </c>
      <c r="AU208" s="269" t="str">
        <f t="shared" si="646"/>
        <v/>
      </c>
      <c r="AV208" s="269" t="str">
        <f t="shared" si="646"/>
        <v/>
      </c>
      <c r="AW208" s="269" t="str">
        <f t="shared" si="646"/>
        <v/>
      </c>
      <c r="AX208" s="269" t="str">
        <f t="shared" si="646"/>
        <v/>
      </c>
      <c r="AY208" s="269" t="str">
        <f t="shared" si="646"/>
        <v/>
      </c>
      <c r="AZ208" s="269" t="str">
        <f t="shared" si="646"/>
        <v/>
      </c>
      <c r="BA208" s="269" t="str">
        <f t="shared" si="647"/>
        <v/>
      </c>
      <c r="BB208" s="269" t="str">
        <f t="shared" si="647"/>
        <v/>
      </c>
      <c r="BC208" s="269" t="str">
        <f t="shared" si="647"/>
        <v/>
      </c>
      <c r="BD208" s="269" t="str">
        <f t="shared" si="647"/>
        <v/>
      </c>
      <c r="BE208" s="269" t="str">
        <f t="shared" si="647"/>
        <v/>
      </c>
      <c r="BF208" s="269" t="str">
        <f t="shared" si="647"/>
        <v/>
      </c>
      <c r="BG208" s="269" t="str">
        <f t="shared" si="647"/>
        <v/>
      </c>
      <c r="BH208" s="269" t="str">
        <f t="shared" si="647"/>
        <v/>
      </c>
      <c r="BI208" s="269" t="str">
        <f t="shared" si="647"/>
        <v/>
      </c>
      <c r="BJ208" s="269" t="str">
        <f t="shared" si="647"/>
        <v/>
      </c>
      <c r="BS208" s="49"/>
      <c r="BT208" s="131"/>
      <c r="BU208" s="106"/>
      <c r="BV208" s="100">
        <v>34</v>
      </c>
      <c r="BW208" s="246">
        <f t="shared" si="662"/>
        <v>0</v>
      </c>
      <c r="BX208" s="247">
        <f t="shared" si="663"/>
        <v>1.6000000000000001E-4</v>
      </c>
      <c r="BY208" s="245" t="str">
        <f t="shared" si="648"/>
        <v>ns</v>
      </c>
      <c r="BZ208" s="245" t="str">
        <f t="shared" si="648"/>
        <v>ns</v>
      </c>
      <c r="CA208" s="245" t="str">
        <f t="shared" si="648"/>
        <v>ns</v>
      </c>
      <c r="CB208" s="245" t="str">
        <f t="shared" si="648"/>
        <v>ns</v>
      </c>
      <c r="CC208" s="245" t="str">
        <f t="shared" si="648"/>
        <v>ns</v>
      </c>
      <c r="CD208" s="245" t="str">
        <f t="shared" si="648"/>
        <v>ns</v>
      </c>
      <c r="CE208" s="245" t="str">
        <f t="shared" si="648"/>
        <v>ns</v>
      </c>
      <c r="CF208" s="245" t="str">
        <f t="shared" si="648"/>
        <v>ns</v>
      </c>
      <c r="CG208" s="245" t="str">
        <f t="shared" si="648"/>
        <v>ns</v>
      </c>
      <c r="CH208" s="245" t="str">
        <f t="shared" si="648"/>
        <v>ns</v>
      </c>
      <c r="CI208" s="245" t="str">
        <f t="shared" si="649"/>
        <v>ns</v>
      </c>
      <c r="CJ208" s="245" t="str">
        <f t="shared" si="649"/>
        <v>ns</v>
      </c>
      <c r="CK208" s="245" t="str">
        <f t="shared" si="649"/>
        <v>ns</v>
      </c>
      <c r="CL208" s="245" t="str">
        <f t="shared" si="649"/>
        <v>ns</v>
      </c>
      <c r="CM208" s="245" t="str">
        <f t="shared" si="649"/>
        <v>ns</v>
      </c>
      <c r="CN208" s="245" t="str">
        <f t="shared" si="649"/>
        <v>ns</v>
      </c>
      <c r="CO208" s="245" t="str">
        <f t="shared" si="649"/>
        <v>ns</v>
      </c>
      <c r="CP208" s="245" t="str">
        <f t="shared" si="649"/>
        <v>ns</v>
      </c>
      <c r="CQ208" s="245" t="str">
        <f t="shared" si="649"/>
        <v>ns</v>
      </c>
      <c r="CR208" s="245" t="str">
        <f t="shared" si="649"/>
        <v>ns</v>
      </c>
      <c r="CS208" s="245" t="str">
        <f t="shared" si="650"/>
        <v>ns</v>
      </c>
      <c r="CT208" s="245" t="str">
        <f t="shared" si="650"/>
        <v>ns</v>
      </c>
      <c r="CU208" s="245" t="str">
        <f t="shared" si="650"/>
        <v>ns</v>
      </c>
      <c r="CV208" s="245" t="str">
        <f t="shared" si="650"/>
        <v>ns</v>
      </c>
      <c r="CW208" s="245" t="str">
        <f t="shared" si="650"/>
        <v>ns</v>
      </c>
      <c r="CX208" s="245" t="str">
        <f t="shared" si="650"/>
        <v>ns</v>
      </c>
      <c r="CY208" s="245" t="str">
        <f t="shared" si="650"/>
        <v>ns</v>
      </c>
      <c r="CZ208" s="245" t="str">
        <f t="shared" si="650"/>
        <v>ns</v>
      </c>
      <c r="DA208" s="245" t="str">
        <f t="shared" si="650"/>
        <v>ns</v>
      </c>
      <c r="DB208" s="245" t="str">
        <f t="shared" si="650"/>
        <v>ns</v>
      </c>
      <c r="DC208" s="245" t="str">
        <f t="shared" si="651"/>
        <v>ns</v>
      </c>
      <c r="DD208" s="245" t="str">
        <f t="shared" si="651"/>
        <v>ns</v>
      </c>
      <c r="DE208" s="245" t="str">
        <f t="shared" si="651"/>
        <v>ns</v>
      </c>
      <c r="DF208" s="245" t="str">
        <f t="shared" si="651"/>
        <v>ns</v>
      </c>
      <c r="DG208" s="245" t="str">
        <f t="shared" si="651"/>
        <v/>
      </c>
      <c r="DH208" s="245" t="str">
        <f t="shared" si="651"/>
        <v/>
      </c>
      <c r="DI208" s="245" t="str">
        <f t="shared" si="651"/>
        <v/>
      </c>
      <c r="DJ208" s="245" t="str">
        <f t="shared" si="651"/>
        <v/>
      </c>
      <c r="DK208" s="245" t="str">
        <f t="shared" si="651"/>
        <v/>
      </c>
      <c r="DL208" s="245" t="str">
        <f t="shared" si="651"/>
        <v/>
      </c>
      <c r="DM208" s="245" t="str">
        <f t="shared" si="652"/>
        <v/>
      </c>
      <c r="DN208" s="245" t="str">
        <f t="shared" si="652"/>
        <v/>
      </c>
      <c r="DO208" s="245" t="str">
        <f t="shared" si="652"/>
        <v/>
      </c>
      <c r="DP208" s="245" t="str">
        <f t="shared" si="652"/>
        <v/>
      </c>
      <c r="DQ208" s="245" t="str">
        <f t="shared" si="652"/>
        <v/>
      </c>
      <c r="DR208" s="245" t="str">
        <f t="shared" si="652"/>
        <v/>
      </c>
      <c r="DS208" s="245" t="str">
        <f t="shared" si="652"/>
        <v/>
      </c>
      <c r="DT208" s="245" t="str">
        <f t="shared" si="652"/>
        <v/>
      </c>
      <c r="DU208" s="245" t="str">
        <f t="shared" si="652"/>
        <v/>
      </c>
      <c r="DV208" s="245" t="str">
        <f t="shared" si="652"/>
        <v/>
      </c>
      <c r="DW208" s="204"/>
      <c r="DX208" s="204"/>
      <c r="DZ208" s="228">
        <f t="shared" si="664"/>
        <v>35</v>
      </c>
      <c r="EA208" s="231">
        <f t="shared" si="653"/>
        <v>0</v>
      </c>
      <c r="EB208" s="232">
        <f t="shared" si="632"/>
        <v>0</v>
      </c>
      <c r="EC208" s="232">
        <f t="shared" si="632"/>
        <v>0</v>
      </c>
      <c r="ED208" s="232">
        <f t="shared" si="632"/>
        <v>0</v>
      </c>
      <c r="EE208" s="232">
        <f t="shared" si="632"/>
        <v>0</v>
      </c>
      <c r="EF208" s="232">
        <f t="shared" si="654"/>
        <v>0</v>
      </c>
      <c r="EG208" s="232">
        <f t="shared" si="655"/>
        <v>0</v>
      </c>
      <c r="EH208" s="228"/>
      <c r="EI208" s="228"/>
      <c r="EJ208" s="228"/>
      <c r="EK208" s="230"/>
      <c r="EL208" s="228">
        <f t="shared" si="665"/>
        <v>35</v>
      </c>
      <c r="EM208" s="231">
        <f t="shared" si="656"/>
        <v>0</v>
      </c>
      <c r="EN208" s="232">
        <f>IFERROR(INDEX(RTO4CF,$EL208,'ANVA-MDS'!EB$7),0)</f>
        <v>0</v>
      </c>
      <c r="EO208" s="232">
        <f>IFERROR(INDEX(RTO4CF,$EL208,'ANVA-MDS'!EC$7),0)</f>
        <v>0</v>
      </c>
      <c r="EP208" s="232">
        <f>IFERROR(INDEX(RTO4CF,$EL208,'ANVA-MDS'!ED$7),0)</f>
        <v>0</v>
      </c>
      <c r="EQ208" s="232">
        <f>IFERROR(INDEX(RTO4CF,$EL208,'ANVA-MDS'!EE$7),0)</f>
        <v>0</v>
      </c>
      <c r="ER208" s="232">
        <f t="shared" si="657"/>
        <v>0</v>
      </c>
      <c r="ES208" s="232">
        <f t="shared" si="658"/>
        <v>0</v>
      </c>
      <c r="ET208" s="228"/>
      <c r="EU208" s="228"/>
      <c r="EV208" s="228"/>
      <c r="EW208" s="240"/>
      <c r="EX208" s="232">
        <f t="shared" si="659"/>
        <v>0</v>
      </c>
      <c r="EY208" s="230"/>
      <c r="EZ208" s="230"/>
    </row>
    <row r="209" spans="7:156" ht="12.75" customHeight="1" x14ac:dyDescent="0.25">
      <c r="I209" s="106"/>
      <c r="J209" s="100">
        <v>35</v>
      </c>
      <c r="K209" s="246">
        <f t="shared" si="660"/>
        <v>0</v>
      </c>
      <c r="L209" s="247">
        <f t="shared" si="661"/>
        <v>1.5000000000000001E-4</v>
      </c>
      <c r="M209" s="269" t="str">
        <f t="shared" si="643"/>
        <v>ns</v>
      </c>
      <c r="N209" s="269" t="str">
        <f t="shared" si="643"/>
        <v>ns</v>
      </c>
      <c r="O209" s="269" t="str">
        <f t="shared" si="643"/>
        <v>ns</v>
      </c>
      <c r="P209" s="269" t="str">
        <f t="shared" si="643"/>
        <v>ns</v>
      </c>
      <c r="Q209" s="269" t="str">
        <f t="shared" si="643"/>
        <v>ns</v>
      </c>
      <c r="R209" s="269" t="str">
        <f t="shared" si="643"/>
        <v>ns</v>
      </c>
      <c r="S209" s="269" t="str">
        <f t="shared" si="643"/>
        <v>ns</v>
      </c>
      <c r="T209" s="269" t="str">
        <f t="shared" si="643"/>
        <v>ns</v>
      </c>
      <c r="U209" s="269" t="str">
        <f t="shared" si="643"/>
        <v>ns</v>
      </c>
      <c r="V209" s="269" t="str">
        <f t="shared" si="643"/>
        <v>ns</v>
      </c>
      <c r="W209" s="269" t="str">
        <f t="shared" si="644"/>
        <v>ns</v>
      </c>
      <c r="X209" s="269" t="str">
        <f t="shared" si="644"/>
        <v>ns</v>
      </c>
      <c r="Y209" s="269" t="str">
        <f t="shared" si="644"/>
        <v>ns</v>
      </c>
      <c r="Z209" s="269" t="str">
        <f t="shared" si="644"/>
        <v>ns</v>
      </c>
      <c r="AA209" s="269" t="str">
        <f t="shared" si="644"/>
        <v>ns</v>
      </c>
      <c r="AB209" s="269" t="str">
        <f t="shared" si="644"/>
        <v>ns</v>
      </c>
      <c r="AC209" s="269" t="str">
        <f t="shared" si="644"/>
        <v>ns</v>
      </c>
      <c r="AD209" s="269" t="str">
        <f t="shared" si="644"/>
        <v>ns</v>
      </c>
      <c r="AE209" s="269" t="str">
        <f t="shared" si="644"/>
        <v>ns</v>
      </c>
      <c r="AF209" s="269" t="str">
        <f t="shared" si="644"/>
        <v>ns</v>
      </c>
      <c r="AG209" s="269" t="str">
        <f t="shared" si="645"/>
        <v>ns</v>
      </c>
      <c r="AH209" s="269" t="str">
        <f t="shared" si="645"/>
        <v>ns</v>
      </c>
      <c r="AI209" s="269" t="str">
        <f t="shared" si="645"/>
        <v>ns</v>
      </c>
      <c r="AJ209" s="269" t="str">
        <f t="shared" si="645"/>
        <v>ns</v>
      </c>
      <c r="AK209" s="269" t="str">
        <f t="shared" si="645"/>
        <v>ns</v>
      </c>
      <c r="AL209" s="269" t="str">
        <f t="shared" si="645"/>
        <v>ns</v>
      </c>
      <c r="AM209" s="269" t="str">
        <f t="shared" si="645"/>
        <v>ns</v>
      </c>
      <c r="AN209" s="269" t="str">
        <f t="shared" si="645"/>
        <v>ns</v>
      </c>
      <c r="AO209" s="269" t="str">
        <f t="shared" si="645"/>
        <v>ns</v>
      </c>
      <c r="AP209" s="269" t="str">
        <f t="shared" si="645"/>
        <v>ns</v>
      </c>
      <c r="AQ209" s="269" t="str">
        <f t="shared" si="646"/>
        <v>ns</v>
      </c>
      <c r="AR209" s="269" t="str">
        <f t="shared" si="646"/>
        <v>ns</v>
      </c>
      <c r="AS209" s="269" t="str">
        <f t="shared" si="646"/>
        <v>ns</v>
      </c>
      <c r="AT209" s="269" t="str">
        <f t="shared" si="646"/>
        <v>ns</v>
      </c>
      <c r="AU209" s="269" t="str">
        <f t="shared" si="646"/>
        <v>ns</v>
      </c>
      <c r="AV209" s="269" t="str">
        <f t="shared" si="646"/>
        <v/>
      </c>
      <c r="AW209" s="269" t="str">
        <f t="shared" si="646"/>
        <v/>
      </c>
      <c r="AX209" s="269" t="str">
        <f t="shared" si="646"/>
        <v/>
      </c>
      <c r="AY209" s="269" t="str">
        <f t="shared" si="646"/>
        <v/>
      </c>
      <c r="AZ209" s="269" t="str">
        <f t="shared" si="646"/>
        <v/>
      </c>
      <c r="BA209" s="269" t="str">
        <f t="shared" si="647"/>
        <v/>
      </c>
      <c r="BB209" s="269" t="str">
        <f t="shared" si="647"/>
        <v/>
      </c>
      <c r="BC209" s="269" t="str">
        <f t="shared" si="647"/>
        <v/>
      </c>
      <c r="BD209" s="269" t="str">
        <f t="shared" si="647"/>
        <v/>
      </c>
      <c r="BE209" s="269" t="str">
        <f t="shared" si="647"/>
        <v/>
      </c>
      <c r="BF209" s="269" t="str">
        <f t="shared" si="647"/>
        <v/>
      </c>
      <c r="BG209" s="269" t="str">
        <f t="shared" si="647"/>
        <v/>
      </c>
      <c r="BH209" s="269" t="str">
        <f t="shared" si="647"/>
        <v/>
      </c>
      <c r="BI209" s="269" t="str">
        <f t="shared" si="647"/>
        <v/>
      </c>
      <c r="BJ209" s="269" t="str">
        <f t="shared" si="647"/>
        <v/>
      </c>
      <c r="BS209" s="49"/>
      <c r="BT209" s="49"/>
      <c r="BU209" s="106"/>
      <c r="BV209" s="100">
        <v>35</v>
      </c>
      <c r="BW209" s="246">
        <f t="shared" si="662"/>
        <v>0</v>
      </c>
      <c r="BX209" s="247">
        <f t="shared" si="663"/>
        <v>1.5000000000000001E-4</v>
      </c>
      <c r="BY209" s="245" t="str">
        <f t="shared" si="648"/>
        <v>ns</v>
      </c>
      <c r="BZ209" s="245" t="str">
        <f t="shared" si="648"/>
        <v>ns</v>
      </c>
      <c r="CA209" s="245" t="str">
        <f t="shared" si="648"/>
        <v>ns</v>
      </c>
      <c r="CB209" s="245" t="str">
        <f t="shared" si="648"/>
        <v>ns</v>
      </c>
      <c r="CC209" s="245" t="str">
        <f t="shared" si="648"/>
        <v>ns</v>
      </c>
      <c r="CD209" s="245" t="str">
        <f t="shared" si="648"/>
        <v>ns</v>
      </c>
      <c r="CE209" s="245" t="str">
        <f t="shared" si="648"/>
        <v>ns</v>
      </c>
      <c r="CF209" s="245" t="str">
        <f t="shared" si="648"/>
        <v>ns</v>
      </c>
      <c r="CG209" s="245" t="str">
        <f t="shared" si="648"/>
        <v>ns</v>
      </c>
      <c r="CH209" s="245" t="str">
        <f t="shared" si="648"/>
        <v>ns</v>
      </c>
      <c r="CI209" s="245" t="str">
        <f t="shared" si="649"/>
        <v>ns</v>
      </c>
      <c r="CJ209" s="245" t="str">
        <f t="shared" si="649"/>
        <v>ns</v>
      </c>
      <c r="CK209" s="245" t="str">
        <f t="shared" si="649"/>
        <v>ns</v>
      </c>
      <c r="CL209" s="245" t="str">
        <f t="shared" si="649"/>
        <v>ns</v>
      </c>
      <c r="CM209" s="245" t="str">
        <f t="shared" si="649"/>
        <v>ns</v>
      </c>
      <c r="CN209" s="245" t="str">
        <f t="shared" si="649"/>
        <v>ns</v>
      </c>
      <c r="CO209" s="245" t="str">
        <f t="shared" si="649"/>
        <v>ns</v>
      </c>
      <c r="CP209" s="245" t="str">
        <f t="shared" si="649"/>
        <v>ns</v>
      </c>
      <c r="CQ209" s="245" t="str">
        <f t="shared" si="649"/>
        <v>ns</v>
      </c>
      <c r="CR209" s="245" t="str">
        <f t="shared" si="649"/>
        <v>ns</v>
      </c>
      <c r="CS209" s="245" t="str">
        <f t="shared" si="650"/>
        <v>ns</v>
      </c>
      <c r="CT209" s="245" t="str">
        <f t="shared" si="650"/>
        <v>ns</v>
      </c>
      <c r="CU209" s="245" t="str">
        <f t="shared" si="650"/>
        <v>ns</v>
      </c>
      <c r="CV209" s="245" t="str">
        <f t="shared" si="650"/>
        <v>ns</v>
      </c>
      <c r="CW209" s="245" t="str">
        <f t="shared" si="650"/>
        <v>ns</v>
      </c>
      <c r="CX209" s="245" t="str">
        <f t="shared" si="650"/>
        <v>ns</v>
      </c>
      <c r="CY209" s="245" t="str">
        <f t="shared" si="650"/>
        <v>ns</v>
      </c>
      <c r="CZ209" s="245" t="str">
        <f t="shared" si="650"/>
        <v>ns</v>
      </c>
      <c r="DA209" s="245" t="str">
        <f t="shared" si="650"/>
        <v>ns</v>
      </c>
      <c r="DB209" s="245" t="str">
        <f t="shared" si="650"/>
        <v>ns</v>
      </c>
      <c r="DC209" s="245" t="str">
        <f t="shared" si="651"/>
        <v>ns</v>
      </c>
      <c r="DD209" s="245" t="str">
        <f t="shared" si="651"/>
        <v>ns</v>
      </c>
      <c r="DE209" s="245" t="str">
        <f t="shared" si="651"/>
        <v>ns</v>
      </c>
      <c r="DF209" s="245" t="str">
        <f t="shared" si="651"/>
        <v>ns</v>
      </c>
      <c r="DG209" s="245" t="str">
        <f t="shared" si="651"/>
        <v>ns</v>
      </c>
      <c r="DH209" s="245" t="str">
        <f t="shared" si="651"/>
        <v/>
      </c>
      <c r="DI209" s="245" t="str">
        <f t="shared" si="651"/>
        <v/>
      </c>
      <c r="DJ209" s="245" t="str">
        <f t="shared" si="651"/>
        <v/>
      </c>
      <c r="DK209" s="245" t="str">
        <f t="shared" si="651"/>
        <v/>
      </c>
      <c r="DL209" s="245" t="str">
        <f t="shared" si="651"/>
        <v/>
      </c>
      <c r="DM209" s="245" t="str">
        <f t="shared" si="652"/>
        <v/>
      </c>
      <c r="DN209" s="245" t="str">
        <f t="shared" si="652"/>
        <v/>
      </c>
      <c r="DO209" s="245" t="str">
        <f t="shared" si="652"/>
        <v/>
      </c>
      <c r="DP209" s="245" t="str">
        <f t="shared" si="652"/>
        <v/>
      </c>
      <c r="DQ209" s="245" t="str">
        <f t="shared" si="652"/>
        <v/>
      </c>
      <c r="DR209" s="245" t="str">
        <f t="shared" si="652"/>
        <v/>
      </c>
      <c r="DS209" s="245" t="str">
        <f t="shared" si="652"/>
        <v/>
      </c>
      <c r="DT209" s="245" t="str">
        <f t="shared" si="652"/>
        <v/>
      </c>
      <c r="DU209" s="245" t="str">
        <f t="shared" si="652"/>
        <v/>
      </c>
      <c r="DV209" s="245" t="str">
        <f t="shared" si="652"/>
        <v/>
      </c>
      <c r="DW209" s="204"/>
      <c r="DX209" s="204"/>
      <c r="DZ209" s="228">
        <f t="shared" si="664"/>
        <v>36</v>
      </c>
      <c r="EA209" s="231">
        <f t="shared" si="653"/>
        <v>0</v>
      </c>
      <c r="EB209" s="232">
        <f t="shared" si="632"/>
        <v>0</v>
      </c>
      <c r="EC209" s="232">
        <f t="shared" si="632"/>
        <v>0</v>
      </c>
      <c r="ED209" s="232">
        <f t="shared" si="632"/>
        <v>0</v>
      </c>
      <c r="EE209" s="232">
        <f t="shared" si="632"/>
        <v>0</v>
      </c>
      <c r="EF209" s="232">
        <f t="shared" si="654"/>
        <v>0</v>
      </c>
      <c r="EG209" s="232">
        <f t="shared" si="655"/>
        <v>0</v>
      </c>
      <c r="EH209" s="228"/>
      <c r="EI209" s="228"/>
      <c r="EJ209" s="228"/>
      <c r="EK209" s="230"/>
      <c r="EL209" s="228">
        <f t="shared" si="665"/>
        <v>36</v>
      </c>
      <c r="EM209" s="231">
        <f t="shared" si="656"/>
        <v>0</v>
      </c>
      <c r="EN209" s="232">
        <f>IFERROR(INDEX(RTO4CF,$EL209,'ANVA-MDS'!EB$7),0)</f>
        <v>0</v>
      </c>
      <c r="EO209" s="232">
        <f>IFERROR(INDEX(RTO4CF,$EL209,'ANVA-MDS'!EC$7),0)</f>
        <v>0</v>
      </c>
      <c r="EP209" s="232">
        <f>IFERROR(INDEX(RTO4CF,$EL209,'ANVA-MDS'!ED$7),0)</f>
        <v>0</v>
      </c>
      <c r="EQ209" s="232">
        <f>IFERROR(INDEX(RTO4CF,$EL209,'ANVA-MDS'!EE$7),0)</f>
        <v>0</v>
      </c>
      <c r="ER209" s="232">
        <f t="shared" si="657"/>
        <v>0</v>
      </c>
      <c r="ES209" s="232">
        <f t="shared" si="658"/>
        <v>0</v>
      </c>
      <c r="ET209" s="228"/>
      <c r="EU209" s="228"/>
      <c r="EV209" s="228"/>
      <c r="EW209" s="240"/>
      <c r="EX209" s="232">
        <f t="shared" si="659"/>
        <v>0</v>
      </c>
      <c r="EY209" s="230"/>
      <c r="EZ209" s="230"/>
    </row>
    <row r="210" spans="7:156" ht="12.75" customHeight="1" x14ac:dyDescent="0.25">
      <c r="I210" s="106"/>
      <c r="J210" s="100">
        <v>36</v>
      </c>
      <c r="K210" s="246">
        <f t="shared" si="660"/>
        <v>0</v>
      </c>
      <c r="L210" s="247">
        <f t="shared" si="661"/>
        <v>1.4000000000000001E-4</v>
      </c>
      <c r="M210" s="269" t="str">
        <f t="shared" si="643"/>
        <v>ns</v>
      </c>
      <c r="N210" s="269" t="str">
        <f t="shared" si="643"/>
        <v>ns</v>
      </c>
      <c r="O210" s="269" t="str">
        <f t="shared" si="643"/>
        <v>ns</v>
      </c>
      <c r="P210" s="269" t="str">
        <f t="shared" si="643"/>
        <v>ns</v>
      </c>
      <c r="Q210" s="269" t="str">
        <f t="shared" si="643"/>
        <v>ns</v>
      </c>
      <c r="R210" s="269" t="str">
        <f t="shared" si="643"/>
        <v>ns</v>
      </c>
      <c r="S210" s="269" t="str">
        <f t="shared" si="643"/>
        <v>ns</v>
      </c>
      <c r="T210" s="269" t="str">
        <f t="shared" si="643"/>
        <v>ns</v>
      </c>
      <c r="U210" s="269" t="str">
        <f t="shared" si="643"/>
        <v>ns</v>
      </c>
      <c r="V210" s="269" t="str">
        <f t="shared" si="643"/>
        <v>ns</v>
      </c>
      <c r="W210" s="269" t="str">
        <f t="shared" si="644"/>
        <v>ns</v>
      </c>
      <c r="X210" s="269" t="str">
        <f t="shared" si="644"/>
        <v>ns</v>
      </c>
      <c r="Y210" s="269" t="str">
        <f t="shared" si="644"/>
        <v>ns</v>
      </c>
      <c r="Z210" s="269" t="str">
        <f t="shared" si="644"/>
        <v>ns</v>
      </c>
      <c r="AA210" s="269" t="str">
        <f t="shared" si="644"/>
        <v>ns</v>
      </c>
      <c r="AB210" s="269" t="str">
        <f t="shared" si="644"/>
        <v>ns</v>
      </c>
      <c r="AC210" s="269" t="str">
        <f t="shared" si="644"/>
        <v>ns</v>
      </c>
      <c r="AD210" s="269" t="str">
        <f t="shared" si="644"/>
        <v>ns</v>
      </c>
      <c r="AE210" s="269" t="str">
        <f t="shared" si="644"/>
        <v>ns</v>
      </c>
      <c r="AF210" s="269" t="str">
        <f t="shared" si="644"/>
        <v>ns</v>
      </c>
      <c r="AG210" s="269" t="str">
        <f t="shared" si="645"/>
        <v>ns</v>
      </c>
      <c r="AH210" s="269" t="str">
        <f t="shared" si="645"/>
        <v>ns</v>
      </c>
      <c r="AI210" s="269" t="str">
        <f t="shared" si="645"/>
        <v>ns</v>
      </c>
      <c r="AJ210" s="269" t="str">
        <f t="shared" si="645"/>
        <v>ns</v>
      </c>
      <c r="AK210" s="269" t="str">
        <f t="shared" si="645"/>
        <v>ns</v>
      </c>
      <c r="AL210" s="269" t="str">
        <f t="shared" si="645"/>
        <v>ns</v>
      </c>
      <c r="AM210" s="269" t="str">
        <f t="shared" si="645"/>
        <v>ns</v>
      </c>
      <c r="AN210" s="269" t="str">
        <f t="shared" si="645"/>
        <v>ns</v>
      </c>
      <c r="AO210" s="269" t="str">
        <f t="shared" si="645"/>
        <v>ns</v>
      </c>
      <c r="AP210" s="269" t="str">
        <f t="shared" si="645"/>
        <v>ns</v>
      </c>
      <c r="AQ210" s="269" t="str">
        <f t="shared" si="646"/>
        <v>ns</v>
      </c>
      <c r="AR210" s="269" t="str">
        <f t="shared" si="646"/>
        <v>ns</v>
      </c>
      <c r="AS210" s="269" t="str">
        <f t="shared" si="646"/>
        <v>ns</v>
      </c>
      <c r="AT210" s="269" t="str">
        <f t="shared" si="646"/>
        <v>ns</v>
      </c>
      <c r="AU210" s="269" t="str">
        <f t="shared" si="646"/>
        <v>ns</v>
      </c>
      <c r="AV210" s="269" t="str">
        <f t="shared" si="646"/>
        <v>ns</v>
      </c>
      <c r="AW210" s="269" t="str">
        <f t="shared" si="646"/>
        <v/>
      </c>
      <c r="AX210" s="269" t="str">
        <f t="shared" si="646"/>
        <v/>
      </c>
      <c r="AY210" s="269" t="str">
        <f t="shared" si="646"/>
        <v/>
      </c>
      <c r="AZ210" s="269" t="str">
        <f t="shared" si="646"/>
        <v/>
      </c>
      <c r="BA210" s="269" t="str">
        <f t="shared" si="647"/>
        <v/>
      </c>
      <c r="BB210" s="269" t="str">
        <f t="shared" si="647"/>
        <v/>
      </c>
      <c r="BC210" s="269" t="str">
        <f t="shared" si="647"/>
        <v/>
      </c>
      <c r="BD210" s="269" t="str">
        <f t="shared" si="647"/>
        <v/>
      </c>
      <c r="BE210" s="269" t="str">
        <f t="shared" si="647"/>
        <v/>
      </c>
      <c r="BF210" s="269" t="str">
        <f t="shared" si="647"/>
        <v/>
      </c>
      <c r="BG210" s="269" t="str">
        <f t="shared" si="647"/>
        <v/>
      </c>
      <c r="BH210" s="269" t="str">
        <f t="shared" si="647"/>
        <v/>
      </c>
      <c r="BI210" s="269" t="str">
        <f t="shared" si="647"/>
        <v/>
      </c>
      <c r="BJ210" s="269" t="str">
        <f t="shared" si="647"/>
        <v/>
      </c>
      <c r="BS210" s="49"/>
      <c r="BT210" s="131"/>
      <c r="BU210" s="106"/>
      <c r="BV210" s="100">
        <v>36</v>
      </c>
      <c r="BW210" s="246">
        <f t="shared" si="662"/>
        <v>0</v>
      </c>
      <c r="BX210" s="247">
        <f t="shared" si="663"/>
        <v>1.4000000000000001E-4</v>
      </c>
      <c r="BY210" s="245" t="str">
        <f t="shared" si="648"/>
        <v>ns</v>
      </c>
      <c r="BZ210" s="245" t="str">
        <f t="shared" si="648"/>
        <v>ns</v>
      </c>
      <c r="CA210" s="245" t="str">
        <f t="shared" si="648"/>
        <v>ns</v>
      </c>
      <c r="CB210" s="245" t="str">
        <f t="shared" si="648"/>
        <v>ns</v>
      </c>
      <c r="CC210" s="245" t="str">
        <f t="shared" si="648"/>
        <v>ns</v>
      </c>
      <c r="CD210" s="245" t="str">
        <f t="shared" si="648"/>
        <v>ns</v>
      </c>
      <c r="CE210" s="245" t="str">
        <f t="shared" si="648"/>
        <v>ns</v>
      </c>
      <c r="CF210" s="245" t="str">
        <f t="shared" si="648"/>
        <v>ns</v>
      </c>
      <c r="CG210" s="245" t="str">
        <f t="shared" si="648"/>
        <v>ns</v>
      </c>
      <c r="CH210" s="245" t="str">
        <f t="shared" si="648"/>
        <v>ns</v>
      </c>
      <c r="CI210" s="245" t="str">
        <f t="shared" si="649"/>
        <v>ns</v>
      </c>
      <c r="CJ210" s="245" t="str">
        <f t="shared" si="649"/>
        <v>ns</v>
      </c>
      <c r="CK210" s="245" t="str">
        <f t="shared" si="649"/>
        <v>ns</v>
      </c>
      <c r="CL210" s="245" t="str">
        <f t="shared" si="649"/>
        <v>ns</v>
      </c>
      <c r="CM210" s="245" t="str">
        <f t="shared" si="649"/>
        <v>ns</v>
      </c>
      <c r="CN210" s="245" t="str">
        <f t="shared" si="649"/>
        <v>ns</v>
      </c>
      <c r="CO210" s="245" t="str">
        <f t="shared" si="649"/>
        <v>ns</v>
      </c>
      <c r="CP210" s="245" t="str">
        <f t="shared" si="649"/>
        <v>ns</v>
      </c>
      <c r="CQ210" s="245" t="str">
        <f t="shared" si="649"/>
        <v>ns</v>
      </c>
      <c r="CR210" s="245" t="str">
        <f t="shared" si="649"/>
        <v>ns</v>
      </c>
      <c r="CS210" s="245" t="str">
        <f t="shared" si="650"/>
        <v>ns</v>
      </c>
      <c r="CT210" s="245" t="str">
        <f t="shared" si="650"/>
        <v>ns</v>
      </c>
      <c r="CU210" s="245" t="str">
        <f t="shared" si="650"/>
        <v>ns</v>
      </c>
      <c r="CV210" s="245" t="str">
        <f t="shared" si="650"/>
        <v>ns</v>
      </c>
      <c r="CW210" s="245" t="str">
        <f t="shared" si="650"/>
        <v>ns</v>
      </c>
      <c r="CX210" s="245" t="str">
        <f t="shared" si="650"/>
        <v>ns</v>
      </c>
      <c r="CY210" s="245" t="str">
        <f t="shared" si="650"/>
        <v>ns</v>
      </c>
      <c r="CZ210" s="245" t="str">
        <f t="shared" si="650"/>
        <v>ns</v>
      </c>
      <c r="DA210" s="245" t="str">
        <f t="shared" si="650"/>
        <v>ns</v>
      </c>
      <c r="DB210" s="245" t="str">
        <f t="shared" si="650"/>
        <v>ns</v>
      </c>
      <c r="DC210" s="245" t="str">
        <f t="shared" si="651"/>
        <v>ns</v>
      </c>
      <c r="DD210" s="245" t="str">
        <f t="shared" si="651"/>
        <v>ns</v>
      </c>
      <c r="DE210" s="245" t="str">
        <f t="shared" si="651"/>
        <v>ns</v>
      </c>
      <c r="DF210" s="245" t="str">
        <f t="shared" si="651"/>
        <v>ns</v>
      </c>
      <c r="DG210" s="245" t="str">
        <f t="shared" si="651"/>
        <v>ns</v>
      </c>
      <c r="DH210" s="245" t="str">
        <f t="shared" si="651"/>
        <v>ns</v>
      </c>
      <c r="DI210" s="245" t="str">
        <f t="shared" si="651"/>
        <v/>
      </c>
      <c r="DJ210" s="245" t="str">
        <f t="shared" si="651"/>
        <v/>
      </c>
      <c r="DK210" s="245" t="str">
        <f t="shared" si="651"/>
        <v/>
      </c>
      <c r="DL210" s="245" t="str">
        <f t="shared" si="651"/>
        <v/>
      </c>
      <c r="DM210" s="245" t="str">
        <f t="shared" si="652"/>
        <v/>
      </c>
      <c r="DN210" s="245" t="str">
        <f t="shared" si="652"/>
        <v/>
      </c>
      <c r="DO210" s="245" t="str">
        <f t="shared" si="652"/>
        <v/>
      </c>
      <c r="DP210" s="245" t="str">
        <f t="shared" si="652"/>
        <v/>
      </c>
      <c r="DQ210" s="245" t="str">
        <f t="shared" si="652"/>
        <v/>
      </c>
      <c r="DR210" s="245" t="str">
        <f t="shared" si="652"/>
        <v/>
      </c>
      <c r="DS210" s="245" t="str">
        <f t="shared" si="652"/>
        <v/>
      </c>
      <c r="DT210" s="245" t="str">
        <f t="shared" si="652"/>
        <v/>
      </c>
      <c r="DU210" s="245" t="str">
        <f t="shared" si="652"/>
        <v/>
      </c>
      <c r="DV210" s="245" t="str">
        <f t="shared" si="652"/>
        <v/>
      </c>
      <c r="DW210" s="204"/>
      <c r="DX210" s="204"/>
      <c r="DZ210" s="228">
        <f t="shared" si="664"/>
        <v>37</v>
      </c>
      <c r="EA210" s="231">
        <f t="shared" si="653"/>
        <v>0</v>
      </c>
      <c r="EB210" s="232">
        <f t="shared" si="632"/>
        <v>0</v>
      </c>
      <c r="EC210" s="232">
        <f t="shared" si="632"/>
        <v>0</v>
      </c>
      <c r="ED210" s="232">
        <f t="shared" si="632"/>
        <v>0</v>
      </c>
      <c r="EE210" s="232">
        <f t="shared" si="632"/>
        <v>0</v>
      </c>
      <c r="EF210" s="232">
        <f t="shared" si="654"/>
        <v>0</v>
      </c>
      <c r="EG210" s="232">
        <f t="shared" si="655"/>
        <v>0</v>
      </c>
      <c r="EH210" s="228"/>
      <c r="EI210" s="228"/>
      <c r="EJ210" s="228"/>
      <c r="EK210" s="230"/>
      <c r="EL210" s="228">
        <f t="shared" si="665"/>
        <v>37</v>
      </c>
      <c r="EM210" s="231">
        <f t="shared" si="656"/>
        <v>0</v>
      </c>
      <c r="EN210" s="232">
        <f>IFERROR(INDEX(RTO4CF,$EL210,'ANVA-MDS'!EB$7),0)</f>
        <v>0</v>
      </c>
      <c r="EO210" s="232">
        <f>IFERROR(INDEX(RTO4CF,$EL210,'ANVA-MDS'!EC$7),0)</f>
        <v>0</v>
      </c>
      <c r="EP210" s="232">
        <f>IFERROR(INDEX(RTO4CF,$EL210,'ANVA-MDS'!ED$7),0)</f>
        <v>0</v>
      </c>
      <c r="EQ210" s="232">
        <f>IFERROR(INDEX(RTO4CF,$EL210,'ANVA-MDS'!EE$7),0)</f>
        <v>0</v>
      </c>
      <c r="ER210" s="232">
        <f t="shared" si="657"/>
        <v>0</v>
      </c>
      <c r="ES210" s="232">
        <f t="shared" si="658"/>
        <v>0</v>
      </c>
      <c r="ET210" s="228"/>
      <c r="EU210" s="228"/>
      <c r="EV210" s="228"/>
      <c r="EW210" s="240"/>
      <c r="EX210" s="232">
        <f t="shared" si="659"/>
        <v>0</v>
      </c>
      <c r="EY210" s="230"/>
      <c r="EZ210" s="230"/>
    </row>
    <row r="211" spans="7:156" ht="12.75" customHeight="1" x14ac:dyDescent="0.25">
      <c r="G211" s="49"/>
      <c r="H211" s="49"/>
      <c r="I211" s="106"/>
      <c r="J211" s="100">
        <v>37</v>
      </c>
      <c r="K211" s="246">
        <f t="shared" si="660"/>
        <v>0</v>
      </c>
      <c r="L211" s="247">
        <f t="shared" si="661"/>
        <v>1.3000000000000002E-4</v>
      </c>
      <c r="M211" s="269" t="str">
        <f t="shared" si="643"/>
        <v>ns</v>
      </c>
      <c r="N211" s="269" t="str">
        <f t="shared" si="643"/>
        <v>ns</v>
      </c>
      <c r="O211" s="269" t="str">
        <f t="shared" si="643"/>
        <v>ns</v>
      </c>
      <c r="P211" s="269" t="str">
        <f t="shared" si="643"/>
        <v>ns</v>
      </c>
      <c r="Q211" s="269" t="str">
        <f t="shared" si="643"/>
        <v>ns</v>
      </c>
      <c r="R211" s="269" t="str">
        <f t="shared" si="643"/>
        <v>ns</v>
      </c>
      <c r="S211" s="269" t="str">
        <f t="shared" si="643"/>
        <v>ns</v>
      </c>
      <c r="T211" s="269" t="str">
        <f t="shared" si="643"/>
        <v>ns</v>
      </c>
      <c r="U211" s="269" t="str">
        <f t="shared" si="643"/>
        <v>ns</v>
      </c>
      <c r="V211" s="269" t="str">
        <f t="shared" si="643"/>
        <v>ns</v>
      </c>
      <c r="W211" s="269" t="str">
        <f t="shared" si="644"/>
        <v>ns</v>
      </c>
      <c r="X211" s="269" t="str">
        <f t="shared" si="644"/>
        <v>ns</v>
      </c>
      <c r="Y211" s="269" t="str">
        <f t="shared" si="644"/>
        <v>ns</v>
      </c>
      <c r="Z211" s="269" t="str">
        <f t="shared" si="644"/>
        <v>ns</v>
      </c>
      <c r="AA211" s="269" t="str">
        <f t="shared" si="644"/>
        <v>ns</v>
      </c>
      <c r="AB211" s="269" t="str">
        <f t="shared" si="644"/>
        <v>ns</v>
      </c>
      <c r="AC211" s="269" t="str">
        <f t="shared" si="644"/>
        <v>ns</v>
      </c>
      <c r="AD211" s="269" t="str">
        <f t="shared" si="644"/>
        <v>ns</v>
      </c>
      <c r="AE211" s="269" t="str">
        <f t="shared" si="644"/>
        <v>ns</v>
      </c>
      <c r="AF211" s="269" t="str">
        <f t="shared" si="644"/>
        <v>ns</v>
      </c>
      <c r="AG211" s="269" t="str">
        <f t="shared" si="645"/>
        <v>ns</v>
      </c>
      <c r="AH211" s="269" t="str">
        <f t="shared" si="645"/>
        <v>ns</v>
      </c>
      <c r="AI211" s="269" t="str">
        <f t="shared" si="645"/>
        <v>ns</v>
      </c>
      <c r="AJ211" s="269" t="str">
        <f t="shared" si="645"/>
        <v>ns</v>
      </c>
      <c r="AK211" s="269" t="str">
        <f t="shared" si="645"/>
        <v>ns</v>
      </c>
      <c r="AL211" s="269" t="str">
        <f t="shared" si="645"/>
        <v>ns</v>
      </c>
      <c r="AM211" s="269" t="str">
        <f t="shared" si="645"/>
        <v>ns</v>
      </c>
      <c r="AN211" s="269" t="str">
        <f t="shared" si="645"/>
        <v>ns</v>
      </c>
      <c r="AO211" s="269" t="str">
        <f t="shared" si="645"/>
        <v>ns</v>
      </c>
      <c r="AP211" s="269" t="str">
        <f t="shared" si="645"/>
        <v>ns</v>
      </c>
      <c r="AQ211" s="269" t="str">
        <f t="shared" si="646"/>
        <v>ns</v>
      </c>
      <c r="AR211" s="269" t="str">
        <f t="shared" si="646"/>
        <v>ns</v>
      </c>
      <c r="AS211" s="269" t="str">
        <f t="shared" si="646"/>
        <v>ns</v>
      </c>
      <c r="AT211" s="269" t="str">
        <f t="shared" si="646"/>
        <v>ns</v>
      </c>
      <c r="AU211" s="269" t="str">
        <f t="shared" si="646"/>
        <v>ns</v>
      </c>
      <c r="AV211" s="269" t="str">
        <f t="shared" si="646"/>
        <v>ns</v>
      </c>
      <c r="AW211" s="269" t="str">
        <f t="shared" si="646"/>
        <v>ns</v>
      </c>
      <c r="AX211" s="269" t="str">
        <f t="shared" si="646"/>
        <v/>
      </c>
      <c r="AY211" s="269" t="str">
        <f t="shared" si="646"/>
        <v/>
      </c>
      <c r="AZ211" s="269" t="str">
        <f t="shared" si="646"/>
        <v/>
      </c>
      <c r="BA211" s="269" t="str">
        <f t="shared" si="647"/>
        <v/>
      </c>
      <c r="BB211" s="269" t="str">
        <f t="shared" si="647"/>
        <v/>
      </c>
      <c r="BC211" s="269" t="str">
        <f t="shared" si="647"/>
        <v/>
      </c>
      <c r="BD211" s="269" t="str">
        <f t="shared" si="647"/>
        <v/>
      </c>
      <c r="BE211" s="269" t="str">
        <f t="shared" si="647"/>
        <v/>
      </c>
      <c r="BF211" s="269" t="str">
        <f t="shared" si="647"/>
        <v/>
      </c>
      <c r="BG211" s="269" t="str">
        <f t="shared" si="647"/>
        <v/>
      </c>
      <c r="BH211" s="269" t="str">
        <f t="shared" si="647"/>
        <v/>
      </c>
      <c r="BI211" s="269" t="str">
        <f t="shared" si="647"/>
        <v/>
      </c>
      <c r="BJ211" s="269" t="str">
        <f t="shared" si="647"/>
        <v/>
      </c>
      <c r="BK211" s="106"/>
      <c r="BL211" s="106"/>
      <c r="BS211" s="49"/>
      <c r="BT211" s="49"/>
      <c r="BV211" s="100">
        <v>37</v>
      </c>
      <c r="BW211" s="246">
        <f t="shared" si="662"/>
        <v>0</v>
      </c>
      <c r="BX211" s="247">
        <f t="shared" si="663"/>
        <v>1.3000000000000002E-4</v>
      </c>
      <c r="BY211" s="245" t="str">
        <f t="shared" si="648"/>
        <v>ns</v>
      </c>
      <c r="BZ211" s="245" t="str">
        <f t="shared" si="648"/>
        <v>ns</v>
      </c>
      <c r="CA211" s="245" t="str">
        <f t="shared" si="648"/>
        <v>ns</v>
      </c>
      <c r="CB211" s="245" t="str">
        <f t="shared" si="648"/>
        <v>ns</v>
      </c>
      <c r="CC211" s="245" t="str">
        <f t="shared" si="648"/>
        <v>ns</v>
      </c>
      <c r="CD211" s="245" t="str">
        <f t="shared" si="648"/>
        <v>ns</v>
      </c>
      <c r="CE211" s="245" t="str">
        <f t="shared" si="648"/>
        <v>ns</v>
      </c>
      <c r="CF211" s="245" t="str">
        <f t="shared" si="648"/>
        <v>ns</v>
      </c>
      <c r="CG211" s="245" t="str">
        <f t="shared" si="648"/>
        <v>ns</v>
      </c>
      <c r="CH211" s="245" t="str">
        <f t="shared" si="648"/>
        <v>ns</v>
      </c>
      <c r="CI211" s="245" t="str">
        <f t="shared" si="649"/>
        <v>ns</v>
      </c>
      <c r="CJ211" s="245" t="str">
        <f t="shared" si="649"/>
        <v>ns</v>
      </c>
      <c r="CK211" s="245" t="str">
        <f t="shared" si="649"/>
        <v>ns</v>
      </c>
      <c r="CL211" s="245" t="str">
        <f t="shared" si="649"/>
        <v>ns</v>
      </c>
      <c r="CM211" s="245" t="str">
        <f t="shared" si="649"/>
        <v>ns</v>
      </c>
      <c r="CN211" s="245" t="str">
        <f t="shared" si="649"/>
        <v>ns</v>
      </c>
      <c r="CO211" s="245" t="str">
        <f t="shared" si="649"/>
        <v>ns</v>
      </c>
      <c r="CP211" s="245" t="str">
        <f t="shared" si="649"/>
        <v>ns</v>
      </c>
      <c r="CQ211" s="245" t="str">
        <f t="shared" si="649"/>
        <v>ns</v>
      </c>
      <c r="CR211" s="245" t="str">
        <f t="shared" si="649"/>
        <v>ns</v>
      </c>
      <c r="CS211" s="245" t="str">
        <f t="shared" si="650"/>
        <v>ns</v>
      </c>
      <c r="CT211" s="245" t="str">
        <f t="shared" si="650"/>
        <v>ns</v>
      </c>
      <c r="CU211" s="245" t="str">
        <f t="shared" si="650"/>
        <v>ns</v>
      </c>
      <c r="CV211" s="245" t="str">
        <f t="shared" si="650"/>
        <v>ns</v>
      </c>
      <c r="CW211" s="245" t="str">
        <f t="shared" si="650"/>
        <v>ns</v>
      </c>
      <c r="CX211" s="245" t="str">
        <f t="shared" si="650"/>
        <v>ns</v>
      </c>
      <c r="CY211" s="245" t="str">
        <f t="shared" si="650"/>
        <v>ns</v>
      </c>
      <c r="CZ211" s="245" t="str">
        <f t="shared" si="650"/>
        <v>ns</v>
      </c>
      <c r="DA211" s="245" t="str">
        <f t="shared" si="650"/>
        <v>ns</v>
      </c>
      <c r="DB211" s="245" t="str">
        <f t="shared" si="650"/>
        <v>ns</v>
      </c>
      <c r="DC211" s="245" t="str">
        <f t="shared" si="651"/>
        <v>ns</v>
      </c>
      <c r="DD211" s="245" t="str">
        <f t="shared" si="651"/>
        <v>ns</v>
      </c>
      <c r="DE211" s="245" t="str">
        <f t="shared" si="651"/>
        <v>ns</v>
      </c>
      <c r="DF211" s="245" t="str">
        <f t="shared" si="651"/>
        <v>ns</v>
      </c>
      <c r="DG211" s="245" t="str">
        <f t="shared" si="651"/>
        <v>ns</v>
      </c>
      <c r="DH211" s="245" t="str">
        <f t="shared" si="651"/>
        <v>ns</v>
      </c>
      <c r="DI211" s="245" t="str">
        <f t="shared" si="651"/>
        <v>ns</v>
      </c>
      <c r="DJ211" s="245" t="str">
        <f t="shared" si="651"/>
        <v/>
      </c>
      <c r="DK211" s="245" t="str">
        <f t="shared" si="651"/>
        <v/>
      </c>
      <c r="DL211" s="245" t="str">
        <f t="shared" si="651"/>
        <v/>
      </c>
      <c r="DM211" s="245" t="str">
        <f t="shared" si="652"/>
        <v/>
      </c>
      <c r="DN211" s="245" t="str">
        <f t="shared" si="652"/>
        <v/>
      </c>
      <c r="DO211" s="245" t="str">
        <f t="shared" si="652"/>
        <v/>
      </c>
      <c r="DP211" s="245" t="str">
        <f t="shared" si="652"/>
        <v/>
      </c>
      <c r="DQ211" s="245" t="str">
        <f t="shared" si="652"/>
        <v/>
      </c>
      <c r="DR211" s="245" t="str">
        <f t="shared" si="652"/>
        <v/>
      </c>
      <c r="DS211" s="245" t="str">
        <f t="shared" si="652"/>
        <v/>
      </c>
      <c r="DT211" s="245" t="str">
        <f t="shared" si="652"/>
        <v/>
      </c>
      <c r="DU211" s="245" t="str">
        <f t="shared" si="652"/>
        <v/>
      </c>
      <c r="DV211" s="245" t="str">
        <f t="shared" si="652"/>
        <v/>
      </c>
      <c r="DW211" s="204"/>
      <c r="DX211" s="204"/>
      <c r="DZ211" s="228">
        <f t="shared" si="664"/>
        <v>38</v>
      </c>
      <c r="EA211" s="231">
        <f t="shared" si="653"/>
        <v>0</v>
      </c>
      <c r="EB211" s="232">
        <f t="shared" si="632"/>
        <v>0</v>
      </c>
      <c r="EC211" s="232">
        <f t="shared" si="632"/>
        <v>0</v>
      </c>
      <c r="ED211" s="232">
        <f t="shared" si="632"/>
        <v>0</v>
      </c>
      <c r="EE211" s="232">
        <f t="shared" si="632"/>
        <v>0</v>
      </c>
      <c r="EF211" s="232">
        <f t="shared" si="654"/>
        <v>0</v>
      </c>
      <c r="EG211" s="232">
        <f t="shared" si="655"/>
        <v>0</v>
      </c>
      <c r="EH211" s="228"/>
      <c r="EI211" s="228"/>
      <c r="EJ211" s="228"/>
      <c r="EK211" s="230"/>
      <c r="EL211" s="228">
        <f t="shared" si="665"/>
        <v>38</v>
      </c>
      <c r="EM211" s="231">
        <f t="shared" si="656"/>
        <v>0</v>
      </c>
      <c r="EN211" s="232">
        <f>IFERROR(INDEX(RTO4CF,$EL211,'ANVA-MDS'!EB$7),0)</f>
        <v>0</v>
      </c>
      <c r="EO211" s="232">
        <f>IFERROR(INDEX(RTO4CF,$EL211,'ANVA-MDS'!EC$7),0)</f>
        <v>0</v>
      </c>
      <c r="EP211" s="232">
        <f>IFERROR(INDEX(RTO4CF,$EL211,'ANVA-MDS'!ED$7),0)</f>
        <v>0</v>
      </c>
      <c r="EQ211" s="232">
        <f>IFERROR(INDEX(RTO4CF,$EL211,'ANVA-MDS'!EE$7),0)</f>
        <v>0</v>
      </c>
      <c r="ER211" s="232">
        <f t="shared" si="657"/>
        <v>0</v>
      </c>
      <c r="ES211" s="232">
        <f t="shared" si="658"/>
        <v>0</v>
      </c>
      <c r="ET211" s="228"/>
      <c r="EU211" s="228"/>
      <c r="EV211" s="228"/>
      <c r="EW211" s="240"/>
      <c r="EX211" s="232">
        <f t="shared" si="659"/>
        <v>0</v>
      </c>
      <c r="EY211" s="230"/>
      <c r="EZ211" s="230"/>
    </row>
    <row r="212" spans="7:156" ht="12.75" customHeight="1" x14ac:dyDescent="0.25">
      <c r="G212" s="49"/>
      <c r="H212" s="49"/>
      <c r="I212" s="106"/>
      <c r="J212" s="100">
        <v>38</v>
      </c>
      <c r="K212" s="246">
        <f t="shared" si="660"/>
        <v>0</v>
      </c>
      <c r="L212" s="247">
        <f t="shared" si="661"/>
        <v>1.2000000000000002E-4</v>
      </c>
      <c r="M212" s="269" t="str">
        <f t="shared" si="643"/>
        <v>ns</v>
      </c>
      <c r="N212" s="269" t="str">
        <f t="shared" si="643"/>
        <v>ns</v>
      </c>
      <c r="O212" s="269" t="str">
        <f t="shared" si="643"/>
        <v>ns</v>
      </c>
      <c r="P212" s="269" t="str">
        <f t="shared" si="643"/>
        <v>ns</v>
      </c>
      <c r="Q212" s="269" t="str">
        <f t="shared" si="643"/>
        <v>ns</v>
      </c>
      <c r="R212" s="269" t="str">
        <f t="shared" si="643"/>
        <v>ns</v>
      </c>
      <c r="S212" s="269" t="str">
        <f t="shared" si="643"/>
        <v>ns</v>
      </c>
      <c r="T212" s="269" t="str">
        <f t="shared" si="643"/>
        <v>ns</v>
      </c>
      <c r="U212" s="269" t="str">
        <f t="shared" si="643"/>
        <v>ns</v>
      </c>
      <c r="V212" s="269" t="str">
        <f t="shared" si="643"/>
        <v>ns</v>
      </c>
      <c r="W212" s="269" t="str">
        <f t="shared" si="644"/>
        <v>ns</v>
      </c>
      <c r="X212" s="269" t="str">
        <f t="shared" si="644"/>
        <v>ns</v>
      </c>
      <c r="Y212" s="269" t="str">
        <f t="shared" si="644"/>
        <v>ns</v>
      </c>
      <c r="Z212" s="269" t="str">
        <f t="shared" si="644"/>
        <v>ns</v>
      </c>
      <c r="AA212" s="269" t="str">
        <f t="shared" si="644"/>
        <v>ns</v>
      </c>
      <c r="AB212" s="269" t="str">
        <f t="shared" si="644"/>
        <v>ns</v>
      </c>
      <c r="AC212" s="269" t="str">
        <f t="shared" si="644"/>
        <v>ns</v>
      </c>
      <c r="AD212" s="269" t="str">
        <f t="shared" si="644"/>
        <v>ns</v>
      </c>
      <c r="AE212" s="269" t="str">
        <f t="shared" si="644"/>
        <v>ns</v>
      </c>
      <c r="AF212" s="269" t="str">
        <f t="shared" si="644"/>
        <v>ns</v>
      </c>
      <c r="AG212" s="269" t="str">
        <f t="shared" si="645"/>
        <v>ns</v>
      </c>
      <c r="AH212" s="269" t="str">
        <f t="shared" si="645"/>
        <v>ns</v>
      </c>
      <c r="AI212" s="269" t="str">
        <f t="shared" si="645"/>
        <v>ns</v>
      </c>
      <c r="AJ212" s="269" t="str">
        <f t="shared" si="645"/>
        <v>ns</v>
      </c>
      <c r="AK212" s="269" t="str">
        <f t="shared" si="645"/>
        <v>ns</v>
      </c>
      <c r="AL212" s="269" t="str">
        <f t="shared" si="645"/>
        <v>ns</v>
      </c>
      <c r="AM212" s="269" t="str">
        <f t="shared" si="645"/>
        <v>ns</v>
      </c>
      <c r="AN212" s="269" t="str">
        <f t="shared" si="645"/>
        <v>ns</v>
      </c>
      <c r="AO212" s="269" t="str">
        <f t="shared" si="645"/>
        <v>ns</v>
      </c>
      <c r="AP212" s="269" t="str">
        <f t="shared" si="645"/>
        <v>ns</v>
      </c>
      <c r="AQ212" s="269" t="str">
        <f t="shared" si="646"/>
        <v>ns</v>
      </c>
      <c r="AR212" s="269" t="str">
        <f t="shared" si="646"/>
        <v>ns</v>
      </c>
      <c r="AS212" s="269" t="str">
        <f t="shared" si="646"/>
        <v>ns</v>
      </c>
      <c r="AT212" s="269" t="str">
        <f t="shared" si="646"/>
        <v>ns</v>
      </c>
      <c r="AU212" s="269" t="str">
        <f t="shared" si="646"/>
        <v>ns</v>
      </c>
      <c r="AV212" s="269" t="str">
        <f t="shared" si="646"/>
        <v>ns</v>
      </c>
      <c r="AW212" s="269" t="str">
        <f t="shared" si="646"/>
        <v>ns</v>
      </c>
      <c r="AX212" s="269" t="str">
        <f t="shared" si="646"/>
        <v>ns</v>
      </c>
      <c r="AY212" s="269" t="str">
        <f t="shared" si="646"/>
        <v/>
      </c>
      <c r="AZ212" s="269" t="str">
        <f t="shared" si="646"/>
        <v/>
      </c>
      <c r="BA212" s="269" t="str">
        <f t="shared" si="647"/>
        <v/>
      </c>
      <c r="BB212" s="269" t="str">
        <f t="shared" si="647"/>
        <v/>
      </c>
      <c r="BC212" s="269" t="str">
        <f t="shared" si="647"/>
        <v/>
      </c>
      <c r="BD212" s="269" t="str">
        <f t="shared" si="647"/>
        <v/>
      </c>
      <c r="BE212" s="269" t="str">
        <f t="shared" si="647"/>
        <v/>
      </c>
      <c r="BF212" s="269" t="str">
        <f t="shared" si="647"/>
        <v/>
      </c>
      <c r="BG212" s="269" t="str">
        <f t="shared" si="647"/>
        <v/>
      </c>
      <c r="BH212" s="269" t="str">
        <f t="shared" si="647"/>
        <v/>
      </c>
      <c r="BI212" s="269" t="str">
        <f t="shared" si="647"/>
        <v/>
      </c>
      <c r="BJ212" s="269" t="str">
        <f t="shared" si="647"/>
        <v/>
      </c>
      <c r="BK212" s="106"/>
      <c r="BL212" s="106"/>
      <c r="BS212" s="49"/>
      <c r="BT212" s="49"/>
      <c r="BV212" s="100">
        <v>38</v>
      </c>
      <c r="BW212" s="246">
        <f t="shared" si="662"/>
        <v>0</v>
      </c>
      <c r="BX212" s="247">
        <f t="shared" si="663"/>
        <v>1.2000000000000002E-4</v>
      </c>
      <c r="BY212" s="245" t="str">
        <f t="shared" si="648"/>
        <v>ns</v>
      </c>
      <c r="BZ212" s="245" t="str">
        <f t="shared" si="648"/>
        <v>ns</v>
      </c>
      <c r="CA212" s="245" t="str">
        <f t="shared" si="648"/>
        <v>ns</v>
      </c>
      <c r="CB212" s="245" t="str">
        <f t="shared" si="648"/>
        <v>ns</v>
      </c>
      <c r="CC212" s="245" t="str">
        <f t="shared" si="648"/>
        <v>ns</v>
      </c>
      <c r="CD212" s="245" t="str">
        <f t="shared" si="648"/>
        <v>ns</v>
      </c>
      <c r="CE212" s="245" t="str">
        <f t="shared" si="648"/>
        <v>ns</v>
      </c>
      <c r="CF212" s="245" t="str">
        <f t="shared" si="648"/>
        <v>ns</v>
      </c>
      <c r="CG212" s="245" t="str">
        <f t="shared" si="648"/>
        <v>ns</v>
      </c>
      <c r="CH212" s="245" t="str">
        <f t="shared" si="648"/>
        <v>ns</v>
      </c>
      <c r="CI212" s="245" t="str">
        <f t="shared" si="649"/>
        <v>ns</v>
      </c>
      <c r="CJ212" s="245" t="str">
        <f t="shared" si="649"/>
        <v>ns</v>
      </c>
      <c r="CK212" s="245" t="str">
        <f t="shared" si="649"/>
        <v>ns</v>
      </c>
      <c r="CL212" s="245" t="str">
        <f t="shared" si="649"/>
        <v>ns</v>
      </c>
      <c r="CM212" s="245" t="str">
        <f t="shared" si="649"/>
        <v>ns</v>
      </c>
      <c r="CN212" s="245" t="str">
        <f t="shared" si="649"/>
        <v>ns</v>
      </c>
      <c r="CO212" s="245" t="str">
        <f t="shared" si="649"/>
        <v>ns</v>
      </c>
      <c r="CP212" s="245" t="str">
        <f t="shared" si="649"/>
        <v>ns</v>
      </c>
      <c r="CQ212" s="245" t="str">
        <f t="shared" si="649"/>
        <v>ns</v>
      </c>
      <c r="CR212" s="245" t="str">
        <f t="shared" si="649"/>
        <v>ns</v>
      </c>
      <c r="CS212" s="245" t="str">
        <f t="shared" si="650"/>
        <v>ns</v>
      </c>
      <c r="CT212" s="245" t="str">
        <f t="shared" si="650"/>
        <v>ns</v>
      </c>
      <c r="CU212" s="245" t="str">
        <f t="shared" si="650"/>
        <v>ns</v>
      </c>
      <c r="CV212" s="245" t="str">
        <f t="shared" si="650"/>
        <v>ns</v>
      </c>
      <c r="CW212" s="245" t="str">
        <f t="shared" si="650"/>
        <v>ns</v>
      </c>
      <c r="CX212" s="245" t="str">
        <f t="shared" si="650"/>
        <v>ns</v>
      </c>
      <c r="CY212" s="245" t="str">
        <f t="shared" si="650"/>
        <v>ns</v>
      </c>
      <c r="CZ212" s="245" t="str">
        <f t="shared" si="650"/>
        <v>ns</v>
      </c>
      <c r="DA212" s="245" t="str">
        <f t="shared" si="650"/>
        <v>ns</v>
      </c>
      <c r="DB212" s="245" t="str">
        <f t="shared" si="650"/>
        <v>ns</v>
      </c>
      <c r="DC212" s="245" t="str">
        <f t="shared" si="651"/>
        <v>ns</v>
      </c>
      <c r="DD212" s="245" t="str">
        <f t="shared" si="651"/>
        <v>ns</v>
      </c>
      <c r="DE212" s="245" t="str">
        <f t="shared" si="651"/>
        <v>ns</v>
      </c>
      <c r="DF212" s="245" t="str">
        <f t="shared" si="651"/>
        <v>ns</v>
      </c>
      <c r="DG212" s="245" t="str">
        <f t="shared" si="651"/>
        <v>ns</v>
      </c>
      <c r="DH212" s="245" t="str">
        <f t="shared" si="651"/>
        <v>ns</v>
      </c>
      <c r="DI212" s="245" t="str">
        <f t="shared" si="651"/>
        <v>ns</v>
      </c>
      <c r="DJ212" s="245" t="str">
        <f t="shared" si="651"/>
        <v>ns</v>
      </c>
      <c r="DK212" s="245" t="str">
        <f t="shared" si="651"/>
        <v/>
      </c>
      <c r="DL212" s="245" t="str">
        <f t="shared" si="651"/>
        <v/>
      </c>
      <c r="DM212" s="245" t="str">
        <f t="shared" si="652"/>
        <v/>
      </c>
      <c r="DN212" s="245" t="str">
        <f t="shared" si="652"/>
        <v/>
      </c>
      <c r="DO212" s="245" t="str">
        <f t="shared" si="652"/>
        <v/>
      </c>
      <c r="DP212" s="245" t="str">
        <f t="shared" si="652"/>
        <v/>
      </c>
      <c r="DQ212" s="245" t="str">
        <f t="shared" si="652"/>
        <v/>
      </c>
      <c r="DR212" s="245" t="str">
        <f t="shared" si="652"/>
        <v/>
      </c>
      <c r="DS212" s="245" t="str">
        <f t="shared" si="652"/>
        <v/>
      </c>
      <c r="DT212" s="245" t="str">
        <f t="shared" si="652"/>
        <v/>
      </c>
      <c r="DU212" s="245" t="str">
        <f t="shared" si="652"/>
        <v/>
      </c>
      <c r="DV212" s="245" t="str">
        <f t="shared" si="652"/>
        <v/>
      </c>
      <c r="DW212" s="204"/>
      <c r="DX212" s="204"/>
      <c r="DZ212" s="228">
        <f t="shared" si="664"/>
        <v>39</v>
      </c>
      <c r="EA212" s="231">
        <f t="shared" si="653"/>
        <v>0</v>
      </c>
      <c r="EB212" s="232">
        <f t="shared" si="632"/>
        <v>0</v>
      </c>
      <c r="EC212" s="232">
        <f t="shared" si="632"/>
        <v>0</v>
      </c>
      <c r="ED212" s="232">
        <f t="shared" si="632"/>
        <v>0</v>
      </c>
      <c r="EE212" s="232">
        <f t="shared" si="632"/>
        <v>0</v>
      </c>
      <c r="EF212" s="232">
        <f t="shared" si="654"/>
        <v>0</v>
      </c>
      <c r="EG212" s="232">
        <f t="shared" si="655"/>
        <v>0</v>
      </c>
      <c r="EH212" s="228"/>
      <c r="EI212" s="228"/>
      <c r="EJ212" s="228"/>
      <c r="EK212" s="230"/>
      <c r="EL212" s="228">
        <f t="shared" si="665"/>
        <v>39</v>
      </c>
      <c r="EM212" s="231">
        <f t="shared" si="656"/>
        <v>0</v>
      </c>
      <c r="EN212" s="232">
        <f>IFERROR(INDEX(RTO4CF,$EL212,'ANVA-MDS'!EB$7),0)</f>
        <v>0</v>
      </c>
      <c r="EO212" s="232">
        <f>IFERROR(INDEX(RTO4CF,$EL212,'ANVA-MDS'!EC$7),0)</f>
        <v>0</v>
      </c>
      <c r="EP212" s="232">
        <f>IFERROR(INDEX(RTO4CF,$EL212,'ANVA-MDS'!ED$7),0)</f>
        <v>0</v>
      </c>
      <c r="EQ212" s="232">
        <f>IFERROR(INDEX(RTO4CF,$EL212,'ANVA-MDS'!EE$7),0)</f>
        <v>0</v>
      </c>
      <c r="ER212" s="232">
        <f t="shared" si="657"/>
        <v>0</v>
      </c>
      <c r="ES212" s="232">
        <f t="shared" si="658"/>
        <v>0</v>
      </c>
      <c r="ET212" s="228"/>
      <c r="EU212" s="228"/>
      <c r="EV212" s="228"/>
      <c r="EW212" s="240"/>
      <c r="EX212" s="232">
        <f t="shared" si="659"/>
        <v>0</v>
      </c>
      <c r="EY212" s="230"/>
      <c r="EZ212" s="230"/>
    </row>
    <row r="213" spans="7:156" ht="12.75" customHeight="1" x14ac:dyDescent="0.25">
      <c r="G213" s="49"/>
      <c r="H213" s="49"/>
      <c r="I213" s="49"/>
      <c r="J213" s="100">
        <v>39</v>
      </c>
      <c r="K213" s="246">
        <f t="shared" si="660"/>
        <v>0</v>
      </c>
      <c r="L213" s="247">
        <f t="shared" si="661"/>
        <v>1.1E-4</v>
      </c>
      <c r="M213" s="269" t="str">
        <f t="shared" si="643"/>
        <v>ns</v>
      </c>
      <c r="N213" s="269" t="str">
        <f t="shared" si="643"/>
        <v>ns</v>
      </c>
      <c r="O213" s="269" t="str">
        <f t="shared" si="643"/>
        <v>ns</v>
      </c>
      <c r="P213" s="269" t="str">
        <f t="shared" si="643"/>
        <v>ns</v>
      </c>
      <c r="Q213" s="269" t="str">
        <f t="shared" si="643"/>
        <v>ns</v>
      </c>
      <c r="R213" s="269" t="str">
        <f t="shared" si="643"/>
        <v>ns</v>
      </c>
      <c r="S213" s="269" t="str">
        <f t="shared" si="643"/>
        <v>ns</v>
      </c>
      <c r="T213" s="269" t="str">
        <f t="shared" si="643"/>
        <v>ns</v>
      </c>
      <c r="U213" s="269" t="str">
        <f t="shared" si="643"/>
        <v>ns</v>
      </c>
      <c r="V213" s="269" t="str">
        <f t="shared" si="643"/>
        <v>ns</v>
      </c>
      <c r="W213" s="269" t="str">
        <f t="shared" si="644"/>
        <v>ns</v>
      </c>
      <c r="X213" s="269" t="str">
        <f t="shared" si="644"/>
        <v>ns</v>
      </c>
      <c r="Y213" s="269" t="str">
        <f t="shared" si="644"/>
        <v>ns</v>
      </c>
      <c r="Z213" s="269" t="str">
        <f t="shared" si="644"/>
        <v>ns</v>
      </c>
      <c r="AA213" s="269" t="str">
        <f t="shared" si="644"/>
        <v>ns</v>
      </c>
      <c r="AB213" s="269" t="str">
        <f t="shared" si="644"/>
        <v>ns</v>
      </c>
      <c r="AC213" s="269" t="str">
        <f t="shared" si="644"/>
        <v>ns</v>
      </c>
      <c r="AD213" s="269" t="str">
        <f t="shared" si="644"/>
        <v>ns</v>
      </c>
      <c r="AE213" s="269" t="str">
        <f t="shared" si="644"/>
        <v>ns</v>
      </c>
      <c r="AF213" s="269" t="str">
        <f t="shared" si="644"/>
        <v>ns</v>
      </c>
      <c r="AG213" s="269" t="str">
        <f t="shared" si="645"/>
        <v>ns</v>
      </c>
      <c r="AH213" s="269" t="str">
        <f t="shared" si="645"/>
        <v>ns</v>
      </c>
      <c r="AI213" s="269" t="str">
        <f t="shared" si="645"/>
        <v>ns</v>
      </c>
      <c r="AJ213" s="269" t="str">
        <f t="shared" si="645"/>
        <v>ns</v>
      </c>
      <c r="AK213" s="269" t="str">
        <f t="shared" si="645"/>
        <v>ns</v>
      </c>
      <c r="AL213" s="269" t="str">
        <f t="shared" si="645"/>
        <v>ns</v>
      </c>
      <c r="AM213" s="269" t="str">
        <f t="shared" si="645"/>
        <v>ns</v>
      </c>
      <c r="AN213" s="269" t="str">
        <f t="shared" si="645"/>
        <v>ns</v>
      </c>
      <c r="AO213" s="269" t="str">
        <f t="shared" si="645"/>
        <v>ns</v>
      </c>
      <c r="AP213" s="269" t="str">
        <f t="shared" si="645"/>
        <v>ns</v>
      </c>
      <c r="AQ213" s="269" t="str">
        <f t="shared" si="646"/>
        <v>ns</v>
      </c>
      <c r="AR213" s="269" t="str">
        <f t="shared" si="646"/>
        <v>ns</v>
      </c>
      <c r="AS213" s="269" t="str">
        <f t="shared" si="646"/>
        <v>ns</v>
      </c>
      <c r="AT213" s="269" t="str">
        <f t="shared" si="646"/>
        <v>ns</v>
      </c>
      <c r="AU213" s="269" t="str">
        <f t="shared" si="646"/>
        <v>ns</v>
      </c>
      <c r="AV213" s="269" t="str">
        <f t="shared" si="646"/>
        <v>ns</v>
      </c>
      <c r="AW213" s="269" t="str">
        <f t="shared" si="646"/>
        <v>ns</v>
      </c>
      <c r="AX213" s="269" t="str">
        <f t="shared" si="646"/>
        <v>ns</v>
      </c>
      <c r="AY213" s="269" t="str">
        <f t="shared" si="646"/>
        <v>ns</v>
      </c>
      <c r="AZ213" s="269" t="str">
        <f t="shared" si="646"/>
        <v/>
      </c>
      <c r="BA213" s="269" t="str">
        <f t="shared" si="647"/>
        <v/>
      </c>
      <c r="BB213" s="269" t="str">
        <f t="shared" si="647"/>
        <v/>
      </c>
      <c r="BC213" s="269" t="str">
        <f t="shared" si="647"/>
        <v/>
      </c>
      <c r="BD213" s="269" t="str">
        <f t="shared" si="647"/>
        <v/>
      </c>
      <c r="BE213" s="269" t="str">
        <f t="shared" si="647"/>
        <v/>
      </c>
      <c r="BF213" s="269" t="str">
        <f t="shared" si="647"/>
        <v/>
      </c>
      <c r="BG213" s="269" t="str">
        <f t="shared" si="647"/>
        <v/>
      </c>
      <c r="BH213" s="269" t="str">
        <f t="shared" si="647"/>
        <v/>
      </c>
      <c r="BI213" s="269" t="str">
        <f t="shared" si="647"/>
        <v/>
      </c>
      <c r="BJ213" s="269" t="str">
        <f t="shared" si="647"/>
        <v/>
      </c>
      <c r="BK213" s="32"/>
      <c r="BL213" s="32"/>
      <c r="BS213" s="49"/>
      <c r="BT213" s="49"/>
      <c r="BV213" s="100">
        <v>39</v>
      </c>
      <c r="BW213" s="246">
        <f t="shared" si="662"/>
        <v>0</v>
      </c>
      <c r="BX213" s="247">
        <f t="shared" si="663"/>
        <v>1.1E-4</v>
      </c>
      <c r="BY213" s="245" t="str">
        <f t="shared" si="648"/>
        <v>ns</v>
      </c>
      <c r="BZ213" s="245" t="str">
        <f t="shared" si="648"/>
        <v>ns</v>
      </c>
      <c r="CA213" s="245" t="str">
        <f t="shared" si="648"/>
        <v>ns</v>
      </c>
      <c r="CB213" s="245" t="str">
        <f t="shared" si="648"/>
        <v>ns</v>
      </c>
      <c r="CC213" s="245" t="str">
        <f t="shared" si="648"/>
        <v>ns</v>
      </c>
      <c r="CD213" s="245" t="str">
        <f t="shared" si="648"/>
        <v>ns</v>
      </c>
      <c r="CE213" s="245" t="str">
        <f t="shared" si="648"/>
        <v>ns</v>
      </c>
      <c r="CF213" s="245" t="str">
        <f t="shared" si="648"/>
        <v>ns</v>
      </c>
      <c r="CG213" s="245" t="str">
        <f t="shared" si="648"/>
        <v>ns</v>
      </c>
      <c r="CH213" s="245" t="str">
        <f t="shared" si="648"/>
        <v>ns</v>
      </c>
      <c r="CI213" s="245" t="str">
        <f t="shared" si="649"/>
        <v>ns</v>
      </c>
      <c r="CJ213" s="245" t="str">
        <f t="shared" si="649"/>
        <v>ns</v>
      </c>
      <c r="CK213" s="245" t="str">
        <f t="shared" si="649"/>
        <v>ns</v>
      </c>
      <c r="CL213" s="245" t="str">
        <f t="shared" si="649"/>
        <v>ns</v>
      </c>
      <c r="CM213" s="245" t="str">
        <f t="shared" si="649"/>
        <v>ns</v>
      </c>
      <c r="CN213" s="245" t="str">
        <f t="shared" si="649"/>
        <v>ns</v>
      </c>
      <c r="CO213" s="245" t="str">
        <f t="shared" si="649"/>
        <v>ns</v>
      </c>
      <c r="CP213" s="245" t="str">
        <f t="shared" si="649"/>
        <v>ns</v>
      </c>
      <c r="CQ213" s="245" t="str">
        <f t="shared" si="649"/>
        <v>ns</v>
      </c>
      <c r="CR213" s="245" t="str">
        <f t="shared" si="649"/>
        <v>ns</v>
      </c>
      <c r="CS213" s="245" t="str">
        <f t="shared" si="650"/>
        <v>ns</v>
      </c>
      <c r="CT213" s="245" t="str">
        <f t="shared" si="650"/>
        <v>ns</v>
      </c>
      <c r="CU213" s="245" t="str">
        <f t="shared" si="650"/>
        <v>ns</v>
      </c>
      <c r="CV213" s="245" t="str">
        <f t="shared" si="650"/>
        <v>ns</v>
      </c>
      <c r="CW213" s="245" t="str">
        <f t="shared" si="650"/>
        <v>ns</v>
      </c>
      <c r="CX213" s="245" t="str">
        <f t="shared" si="650"/>
        <v>ns</v>
      </c>
      <c r="CY213" s="245" t="str">
        <f t="shared" si="650"/>
        <v>ns</v>
      </c>
      <c r="CZ213" s="245" t="str">
        <f t="shared" si="650"/>
        <v>ns</v>
      </c>
      <c r="DA213" s="245" t="str">
        <f t="shared" si="650"/>
        <v>ns</v>
      </c>
      <c r="DB213" s="245" t="str">
        <f t="shared" si="650"/>
        <v>ns</v>
      </c>
      <c r="DC213" s="245" t="str">
        <f t="shared" si="651"/>
        <v>ns</v>
      </c>
      <c r="DD213" s="245" t="str">
        <f t="shared" si="651"/>
        <v>ns</v>
      </c>
      <c r="DE213" s="245" t="str">
        <f t="shared" si="651"/>
        <v>ns</v>
      </c>
      <c r="DF213" s="245" t="str">
        <f t="shared" si="651"/>
        <v>ns</v>
      </c>
      <c r="DG213" s="245" t="str">
        <f t="shared" si="651"/>
        <v>ns</v>
      </c>
      <c r="DH213" s="245" t="str">
        <f t="shared" si="651"/>
        <v>ns</v>
      </c>
      <c r="DI213" s="245" t="str">
        <f t="shared" si="651"/>
        <v>ns</v>
      </c>
      <c r="DJ213" s="245" t="str">
        <f t="shared" si="651"/>
        <v>ns</v>
      </c>
      <c r="DK213" s="245" t="str">
        <f t="shared" si="651"/>
        <v>ns</v>
      </c>
      <c r="DL213" s="245" t="str">
        <f t="shared" si="651"/>
        <v/>
      </c>
      <c r="DM213" s="245" t="str">
        <f t="shared" si="652"/>
        <v/>
      </c>
      <c r="DN213" s="245" t="str">
        <f t="shared" si="652"/>
        <v/>
      </c>
      <c r="DO213" s="245" t="str">
        <f t="shared" si="652"/>
        <v/>
      </c>
      <c r="DP213" s="245" t="str">
        <f t="shared" si="652"/>
        <v/>
      </c>
      <c r="DQ213" s="245" t="str">
        <f t="shared" si="652"/>
        <v/>
      </c>
      <c r="DR213" s="245" t="str">
        <f t="shared" si="652"/>
        <v/>
      </c>
      <c r="DS213" s="245" t="str">
        <f t="shared" si="652"/>
        <v/>
      </c>
      <c r="DT213" s="245" t="str">
        <f t="shared" si="652"/>
        <v/>
      </c>
      <c r="DU213" s="245" t="str">
        <f t="shared" si="652"/>
        <v/>
      </c>
      <c r="DV213" s="245" t="str">
        <f t="shared" si="652"/>
        <v/>
      </c>
      <c r="DW213" s="204"/>
      <c r="DX213" s="204"/>
      <c r="DZ213" s="228">
        <f t="shared" si="664"/>
        <v>40</v>
      </c>
      <c r="EA213" s="231">
        <f t="shared" si="653"/>
        <v>0</v>
      </c>
      <c r="EB213" s="232">
        <f t="shared" si="632"/>
        <v>0</v>
      </c>
      <c r="EC213" s="232">
        <f t="shared" si="632"/>
        <v>0</v>
      </c>
      <c r="ED213" s="232">
        <f t="shared" si="632"/>
        <v>0</v>
      </c>
      <c r="EE213" s="232">
        <f t="shared" si="632"/>
        <v>0</v>
      </c>
      <c r="EF213" s="232">
        <f t="shared" si="654"/>
        <v>0</v>
      </c>
      <c r="EG213" s="232">
        <f t="shared" si="655"/>
        <v>0</v>
      </c>
      <c r="EH213" s="228"/>
      <c r="EI213" s="228"/>
      <c r="EJ213" s="228"/>
      <c r="EK213" s="230"/>
      <c r="EL213" s="228">
        <f t="shared" si="665"/>
        <v>40</v>
      </c>
      <c r="EM213" s="231">
        <f t="shared" si="656"/>
        <v>0</v>
      </c>
      <c r="EN213" s="232">
        <f>IFERROR(INDEX(RTO4CF,$EL213,'ANVA-MDS'!EB$7),0)</f>
        <v>0</v>
      </c>
      <c r="EO213" s="232">
        <f>IFERROR(INDEX(RTO4CF,$EL213,'ANVA-MDS'!EC$7),0)</f>
        <v>0</v>
      </c>
      <c r="EP213" s="232">
        <f>IFERROR(INDEX(RTO4CF,$EL213,'ANVA-MDS'!ED$7),0)</f>
        <v>0</v>
      </c>
      <c r="EQ213" s="232">
        <f>IFERROR(INDEX(RTO4CF,$EL213,'ANVA-MDS'!EE$7),0)</f>
        <v>0</v>
      </c>
      <c r="ER213" s="232">
        <f t="shared" si="657"/>
        <v>0</v>
      </c>
      <c r="ES213" s="232">
        <f t="shared" si="658"/>
        <v>0</v>
      </c>
      <c r="ET213" s="228"/>
      <c r="EU213" s="228"/>
      <c r="EV213" s="228"/>
      <c r="EW213" s="240"/>
      <c r="EX213" s="232">
        <f t="shared" si="659"/>
        <v>0</v>
      </c>
      <c r="EY213" s="230"/>
      <c r="EZ213" s="230"/>
    </row>
    <row r="214" spans="7:156" ht="12.75" customHeight="1" x14ac:dyDescent="0.25">
      <c r="G214" s="49"/>
      <c r="H214" s="49"/>
      <c r="I214" s="106"/>
      <c r="J214" s="100">
        <v>40</v>
      </c>
      <c r="K214" s="246">
        <f t="shared" si="660"/>
        <v>0</v>
      </c>
      <c r="L214" s="247">
        <f t="shared" si="661"/>
        <v>1E-4</v>
      </c>
      <c r="M214" s="269" t="str">
        <f t="shared" si="643"/>
        <v>ns</v>
      </c>
      <c r="N214" s="269" t="str">
        <f t="shared" si="643"/>
        <v>ns</v>
      </c>
      <c r="O214" s="269" t="str">
        <f t="shared" si="643"/>
        <v>ns</v>
      </c>
      <c r="P214" s="269" t="str">
        <f t="shared" si="643"/>
        <v>ns</v>
      </c>
      <c r="Q214" s="269" t="str">
        <f t="shared" si="643"/>
        <v>ns</v>
      </c>
      <c r="R214" s="269" t="str">
        <f t="shared" si="643"/>
        <v>ns</v>
      </c>
      <c r="S214" s="269" t="str">
        <f t="shared" si="643"/>
        <v>ns</v>
      </c>
      <c r="T214" s="269" t="str">
        <f t="shared" si="643"/>
        <v>ns</v>
      </c>
      <c r="U214" s="269" t="str">
        <f t="shared" si="643"/>
        <v>ns</v>
      </c>
      <c r="V214" s="269" t="str">
        <f t="shared" si="643"/>
        <v>ns</v>
      </c>
      <c r="W214" s="269" t="str">
        <f t="shared" si="644"/>
        <v>ns</v>
      </c>
      <c r="X214" s="269" t="str">
        <f t="shared" si="644"/>
        <v>ns</v>
      </c>
      <c r="Y214" s="269" t="str">
        <f t="shared" si="644"/>
        <v>ns</v>
      </c>
      <c r="Z214" s="269" t="str">
        <f t="shared" si="644"/>
        <v>ns</v>
      </c>
      <c r="AA214" s="269" t="str">
        <f t="shared" si="644"/>
        <v>ns</v>
      </c>
      <c r="AB214" s="269" t="str">
        <f t="shared" si="644"/>
        <v>ns</v>
      </c>
      <c r="AC214" s="269" t="str">
        <f t="shared" si="644"/>
        <v>ns</v>
      </c>
      <c r="AD214" s="269" t="str">
        <f t="shared" si="644"/>
        <v>ns</v>
      </c>
      <c r="AE214" s="269" t="str">
        <f t="shared" si="644"/>
        <v>ns</v>
      </c>
      <c r="AF214" s="269" t="str">
        <f t="shared" si="644"/>
        <v>ns</v>
      </c>
      <c r="AG214" s="269" t="str">
        <f t="shared" si="645"/>
        <v>ns</v>
      </c>
      <c r="AH214" s="269" t="str">
        <f t="shared" si="645"/>
        <v>ns</v>
      </c>
      <c r="AI214" s="269" t="str">
        <f t="shared" si="645"/>
        <v>ns</v>
      </c>
      <c r="AJ214" s="269" t="str">
        <f t="shared" si="645"/>
        <v>ns</v>
      </c>
      <c r="AK214" s="269" t="str">
        <f t="shared" si="645"/>
        <v>ns</v>
      </c>
      <c r="AL214" s="269" t="str">
        <f t="shared" si="645"/>
        <v>ns</v>
      </c>
      <c r="AM214" s="269" t="str">
        <f t="shared" si="645"/>
        <v>ns</v>
      </c>
      <c r="AN214" s="269" t="str">
        <f t="shared" si="645"/>
        <v>ns</v>
      </c>
      <c r="AO214" s="269" t="str">
        <f t="shared" si="645"/>
        <v>ns</v>
      </c>
      <c r="AP214" s="269" t="str">
        <f t="shared" si="645"/>
        <v>ns</v>
      </c>
      <c r="AQ214" s="269" t="str">
        <f t="shared" si="646"/>
        <v>ns</v>
      </c>
      <c r="AR214" s="269" t="str">
        <f t="shared" si="646"/>
        <v>ns</v>
      </c>
      <c r="AS214" s="269" t="str">
        <f t="shared" si="646"/>
        <v>ns</v>
      </c>
      <c r="AT214" s="269" t="str">
        <f t="shared" si="646"/>
        <v>ns</v>
      </c>
      <c r="AU214" s="269" t="str">
        <f t="shared" si="646"/>
        <v>ns</v>
      </c>
      <c r="AV214" s="269" t="str">
        <f t="shared" si="646"/>
        <v>ns</v>
      </c>
      <c r="AW214" s="269" t="str">
        <f t="shared" si="646"/>
        <v>ns</v>
      </c>
      <c r="AX214" s="269" t="str">
        <f t="shared" si="646"/>
        <v>ns</v>
      </c>
      <c r="AY214" s="269" t="str">
        <f t="shared" si="646"/>
        <v>ns</v>
      </c>
      <c r="AZ214" s="269" t="str">
        <f t="shared" si="646"/>
        <v>ns</v>
      </c>
      <c r="BA214" s="269" t="str">
        <f t="shared" si="647"/>
        <v/>
      </c>
      <c r="BB214" s="269" t="str">
        <f t="shared" si="647"/>
        <v/>
      </c>
      <c r="BC214" s="269" t="str">
        <f t="shared" si="647"/>
        <v/>
      </c>
      <c r="BD214" s="269" t="str">
        <f t="shared" si="647"/>
        <v/>
      </c>
      <c r="BE214" s="269" t="str">
        <f t="shared" si="647"/>
        <v/>
      </c>
      <c r="BF214" s="269" t="str">
        <f t="shared" si="647"/>
        <v/>
      </c>
      <c r="BG214" s="269" t="str">
        <f t="shared" si="647"/>
        <v/>
      </c>
      <c r="BH214" s="269" t="str">
        <f t="shared" si="647"/>
        <v/>
      </c>
      <c r="BI214" s="269" t="str">
        <f t="shared" si="647"/>
        <v/>
      </c>
      <c r="BJ214" s="269" t="str">
        <f t="shared" si="647"/>
        <v/>
      </c>
      <c r="BK214" s="32"/>
      <c r="BL214" s="32"/>
      <c r="BS214" s="49"/>
      <c r="BT214" s="49"/>
      <c r="BV214" s="100">
        <v>40</v>
      </c>
      <c r="BW214" s="246">
        <f t="shared" si="662"/>
        <v>0</v>
      </c>
      <c r="BX214" s="247">
        <f t="shared" si="663"/>
        <v>1E-4</v>
      </c>
      <c r="BY214" s="245" t="str">
        <f t="shared" si="648"/>
        <v>ns</v>
      </c>
      <c r="BZ214" s="245" t="str">
        <f t="shared" si="648"/>
        <v>ns</v>
      </c>
      <c r="CA214" s="245" t="str">
        <f t="shared" si="648"/>
        <v>ns</v>
      </c>
      <c r="CB214" s="245" t="str">
        <f t="shared" si="648"/>
        <v>ns</v>
      </c>
      <c r="CC214" s="245" t="str">
        <f t="shared" si="648"/>
        <v>ns</v>
      </c>
      <c r="CD214" s="245" t="str">
        <f t="shared" si="648"/>
        <v>ns</v>
      </c>
      <c r="CE214" s="245" t="str">
        <f t="shared" si="648"/>
        <v>ns</v>
      </c>
      <c r="CF214" s="245" t="str">
        <f t="shared" si="648"/>
        <v>ns</v>
      </c>
      <c r="CG214" s="245" t="str">
        <f t="shared" si="648"/>
        <v>ns</v>
      </c>
      <c r="CH214" s="245" t="str">
        <f t="shared" si="648"/>
        <v>ns</v>
      </c>
      <c r="CI214" s="245" t="str">
        <f t="shared" si="649"/>
        <v>ns</v>
      </c>
      <c r="CJ214" s="245" t="str">
        <f t="shared" si="649"/>
        <v>ns</v>
      </c>
      <c r="CK214" s="245" t="str">
        <f t="shared" si="649"/>
        <v>ns</v>
      </c>
      <c r="CL214" s="245" t="str">
        <f t="shared" si="649"/>
        <v>ns</v>
      </c>
      <c r="CM214" s="245" t="str">
        <f t="shared" si="649"/>
        <v>ns</v>
      </c>
      <c r="CN214" s="245" t="str">
        <f t="shared" si="649"/>
        <v>ns</v>
      </c>
      <c r="CO214" s="245" t="str">
        <f t="shared" si="649"/>
        <v>ns</v>
      </c>
      <c r="CP214" s="245" t="str">
        <f t="shared" si="649"/>
        <v>ns</v>
      </c>
      <c r="CQ214" s="245" t="str">
        <f t="shared" si="649"/>
        <v>ns</v>
      </c>
      <c r="CR214" s="245" t="str">
        <f t="shared" si="649"/>
        <v>ns</v>
      </c>
      <c r="CS214" s="245" t="str">
        <f t="shared" si="650"/>
        <v>ns</v>
      </c>
      <c r="CT214" s="245" t="str">
        <f t="shared" si="650"/>
        <v>ns</v>
      </c>
      <c r="CU214" s="245" t="str">
        <f t="shared" si="650"/>
        <v>ns</v>
      </c>
      <c r="CV214" s="245" t="str">
        <f t="shared" si="650"/>
        <v>ns</v>
      </c>
      <c r="CW214" s="245" t="str">
        <f t="shared" si="650"/>
        <v>ns</v>
      </c>
      <c r="CX214" s="245" t="str">
        <f t="shared" si="650"/>
        <v>ns</v>
      </c>
      <c r="CY214" s="245" t="str">
        <f t="shared" si="650"/>
        <v>ns</v>
      </c>
      <c r="CZ214" s="245" t="str">
        <f t="shared" si="650"/>
        <v>ns</v>
      </c>
      <c r="DA214" s="245" t="str">
        <f t="shared" si="650"/>
        <v>ns</v>
      </c>
      <c r="DB214" s="245" t="str">
        <f t="shared" si="650"/>
        <v>ns</v>
      </c>
      <c r="DC214" s="245" t="str">
        <f t="shared" si="651"/>
        <v>ns</v>
      </c>
      <c r="DD214" s="245" t="str">
        <f t="shared" si="651"/>
        <v>ns</v>
      </c>
      <c r="DE214" s="245" t="str">
        <f t="shared" si="651"/>
        <v>ns</v>
      </c>
      <c r="DF214" s="245" t="str">
        <f t="shared" si="651"/>
        <v>ns</v>
      </c>
      <c r="DG214" s="245" t="str">
        <f t="shared" si="651"/>
        <v>ns</v>
      </c>
      <c r="DH214" s="245" t="str">
        <f t="shared" si="651"/>
        <v>ns</v>
      </c>
      <c r="DI214" s="245" t="str">
        <f t="shared" si="651"/>
        <v>ns</v>
      </c>
      <c r="DJ214" s="245" t="str">
        <f t="shared" si="651"/>
        <v>ns</v>
      </c>
      <c r="DK214" s="245" t="str">
        <f t="shared" si="651"/>
        <v>ns</v>
      </c>
      <c r="DL214" s="245" t="str">
        <f t="shared" si="651"/>
        <v>ns</v>
      </c>
      <c r="DM214" s="245" t="str">
        <f t="shared" si="652"/>
        <v/>
      </c>
      <c r="DN214" s="245" t="str">
        <f t="shared" si="652"/>
        <v/>
      </c>
      <c r="DO214" s="245" t="str">
        <f t="shared" si="652"/>
        <v/>
      </c>
      <c r="DP214" s="245" t="str">
        <f t="shared" si="652"/>
        <v/>
      </c>
      <c r="DQ214" s="245" t="str">
        <f t="shared" si="652"/>
        <v/>
      </c>
      <c r="DR214" s="245" t="str">
        <f t="shared" si="652"/>
        <v/>
      </c>
      <c r="DS214" s="245" t="str">
        <f t="shared" si="652"/>
        <v/>
      </c>
      <c r="DT214" s="245" t="str">
        <f t="shared" si="652"/>
        <v/>
      </c>
      <c r="DU214" s="245" t="str">
        <f t="shared" si="652"/>
        <v/>
      </c>
      <c r="DV214" s="245" t="str">
        <f t="shared" si="652"/>
        <v/>
      </c>
      <c r="DW214" s="204"/>
      <c r="DX214" s="204"/>
      <c r="DZ214" s="228">
        <f t="shared" si="664"/>
        <v>41</v>
      </c>
      <c r="EA214" s="231">
        <f t="shared" si="653"/>
        <v>0</v>
      </c>
      <c r="EB214" s="232">
        <f t="shared" ref="EB214:EE223" si="666">IFERROR(INDEX(RTO4SF,$DZ214,EB$7),0)</f>
        <v>0</v>
      </c>
      <c r="EC214" s="232">
        <f t="shared" si="666"/>
        <v>0</v>
      </c>
      <c r="ED214" s="232">
        <f t="shared" si="666"/>
        <v>0</v>
      </c>
      <c r="EE214" s="232">
        <f t="shared" si="666"/>
        <v>0</v>
      </c>
      <c r="EF214" s="232">
        <f t="shared" si="654"/>
        <v>0</v>
      </c>
      <c r="EG214" s="232">
        <f t="shared" si="655"/>
        <v>0</v>
      </c>
      <c r="EH214" s="228"/>
      <c r="EI214" s="228"/>
      <c r="EJ214" s="228"/>
      <c r="EK214" s="230"/>
      <c r="EL214" s="228">
        <f t="shared" si="665"/>
        <v>41</v>
      </c>
      <c r="EM214" s="231">
        <f t="shared" si="656"/>
        <v>0</v>
      </c>
      <c r="EN214" s="232">
        <f>IFERROR(INDEX(RTO4CF,$EL214,'ANVA-MDS'!EB$7),0)</f>
        <v>0</v>
      </c>
      <c r="EO214" s="232">
        <f>IFERROR(INDEX(RTO4CF,$EL214,'ANVA-MDS'!EC$7),0)</f>
        <v>0</v>
      </c>
      <c r="EP214" s="232">
        <f>IFERROR(INDEX(RTO4CF,$EL214,'ANVA-MDS'!ED$7),0)</f>
        <v>0</v>
      </c>
      <c r="EQ214" s="232">
        <f>IFERROR(INDEX(RTO4CF,$EL214,'ANVA-MDS'!EE$7),0)</f>
        <v>0</v>
      </c>
      <c r="ER214" s="232">
        <f t="shared" si="657"/>
        <v>0</v>
      </c>
      <c r="ES214" s="232">
        <f t="shared" si="658"/>
        <v>0</v>
      </c>
      <c r="ET214" s="228"/>
      <c r="EU214" s="228"/>
      <c r="EV214" s="228"/>
      <c r="EW214" s="240"/>
      <c r="EX214" s="232">
        <f t="shared" si="659"/>
        <v>0</v>
      </c>
      <c r="EY214" s="230"/>
      <c r="EZ214" s="230"/>
    </row>
    <row r="215" spans="7:156" ht="12.75" customHeight="1" x14ac:dyDescent="0.25">
      <c r="G215" s="49"/>
      <c r="H215" s="49"/>
      <c r="I215" s="106"/>
      <c r="J215" s="100">
        <v>41</v>
      </c>
      <c r="K215" s="246">
        <f t="shared" si="660"/>
        <v>0</v>
      </c>
      <c r="L215" s="247">
        <f t="shared" si="661"/>
        <v>9.0000000000000006E-5</v>
      </c>
      <c r="M215" s="269" t="str">
        <f t="shared" ref="M215:V224" si="667">IF(M$8&gt;$J215,"",IF($F$179&gt;$G$179,"ns",IF(ABS($L215-INDEX(RTO4SF_ORD,M$8,2))&gt;$B$194,"s","ns")))</f>
        <v>ns</v>
      </c>
      <c r="N215" s="269" t="str">
        <f t="shared" si="667"/>
        <v>ns</v>
      </c>
      <c r="O215" s="269" t="str">
        <f t="shared" si="667"/>
        <v>ns</v>
      </c>
      <c r="P215" s="269" t="str">
        <f t="shared" si="667"/>
        <v>ns</v>
      </c>
      <c r="Q215" s="269" t="str">
        <f t="shared" si="667"/>
        <v>ns</v>
      </c>
      <c r="R215" s="269" t="str">
        <f t="shared" si="667"/>
        <v>ns</v>
      </c>
      <c r="S215" s="269" t="str">
        <f t="shared" si="667"/>
        <v>ns</v>
      </c>
      <c r="T215" s="269" t="str">
        <f t="shared" si="667"/>
        <v>ns</v>
      </c>
      <c r="U215" s="269" t="str">
        <f t="shared" si="667"/>
        <v>ns</v>
      </c>
      <c r="V215" s="269" t="str">
        <f t="shared" si="667"/>
        <v>ns</v>
      </c>
      <c r="W215" s="269" t="str">
        <f t="shared" ref="W215:AF224" si="668">IF(W$8&gt;$J215,"",IF($F$179&gt;$G$179,"ns",IF(ABS($L215-INDEX(RTO4SF_ORD,W$8,2))&gt;$B$194,"s","ns")))</f>
        <v>ns</v>
      </c>
      <c r="X215" s="269" t="str">
        <f t="shared" si="668"/>
        <v>ns</v>
      </c>
      <c r="Y215" s="269" t="str">
        <f t="shared" si="668"/>
        <v>ns</v>
      </c>
      <c r="Z215" s="269" t="str">
        <f t="shared" si="668"/>
        <v>ns</v>
      </c>
      <c r="AA215" s="269" t="str">
        <f t="shared" si="668"/>
        <v>ns</v>
      </c>
      <c r="AB215" s="269" t="str">
        <f t="shared" si="668"/>
        <v>ns</v>
      </c>
      <c r="AC215" s="269" t="str">
        <f t="shared" si="668"/>
        <v>ns</v>
      </c>
      <c r="AD215" s="269" t="str">
        <f t="shared" si="668"/>
        <v>ns</v>
      </c>
      <c r="AE215" s="269" t="str">
        <f t="shared" si="668"/>
        <v>ns</v>
      </c>
      <c r="AF215" s="269" t="str">
        <f t="shared" si="668"/>
        <v>ns</v>
      </c>
      <c r="AG215" s="269" t="str">
        <f t="shared" ref="AG215:AP224" si="669">IF(AG$8&gt;$J215,"",IF($F$179&gt;$G$179,"ns",IF(ABS($L215-INDEX(RTO4SF_ORD,AG$8,2))&gt;$B$194,"s","ns")))</f>
        <v>ns</v>
      </c>
      <c r="AH215" s="269" t="str">
        <f t="shared" si="669"/>
        <v>ns</v>
      </c>
      <c r="AI215" s="269" t="str">
        <f t="shared" si="669"/>
        <v>ns</v>
      </c>
      <c r="AJ215" s="269" t="str">
        <f t="shared" si="669"/>
        <v>ns</v>
      </c>
      <c r="AK215" s="269" t="str">
        <f t="shared" si="669"/>
        <v>ns</v>
      </c>
      <c r="AL215" s="269" t="str">
        <f t="shared" si="669"/>
        <v>ns</v>
      </c>
      <c r="AM215" s="269" t="str">
        <f t="shared" si="669"/>
        <v>ns</v>
      </c>
      <c r="AN215" s="269" t="str">
        <f t="shared" si="669"/>
        <v>ns</v>
      </c>
      <c r="AO215" s="269" t="str">
        <f t="shared" si="669"/>
        <v>ns</v>
      </c>
      <c r="AP215" s="269" t="str">
        <f t="shared" si="669"/>
        <v>ns</v>
      </c>
      <c r="AQ215" s="269" t="str">
        <f t="shared" ref="AQ215:AZ224" si="670">IF(AQ$8&gt;$J215,"",IF($F$179&gt;$G$179,"ns",IF(ABS($L215-INDEX(RTO4SF_ORD,AQ$8,2))&gt;$B$194,"s","ns")))</f>
        <v>ns</v>
      </c>
      <c r="AR215" s="269" t="str">
        <f t="shared" si="670"/>
        <v>ns</v>
      </c>
      <c r="AS215" s="269" t="str">
        <f t="shared" si="670"/>
        <v>ns</v>
      </c>
      <c r="AT215" s="269" t="str">
        <f t="shared" si="670"/>
        <v>ns</v>
      </c>
      <c r="AU215" s="269" t="str">
        <f t="shared" si="670"/>
        <v>ns</v>
      </c>
      <c r="AV215" s="269" t="str">
        <f t="shared" si="670"/>
        <v>ns</v>
      </c>
      <c r="AW215" s="269" t="str">
        <f t="shared" si="670"/>
        <v>ns</v>
      </c>
      <c r="AX215" s="269" t="str">
        <f t="shared" si="670"/>
        <v>ns</v>
      </c>
      <c r="AY215" s="269" t="str">
        <f t="shared" si="670"/>
        <v>ns</v>
      </c>
      <c r="AZ215" s="269" t="str">
        <f t="shared" si="670"/>
        <v>ns</v>
      </c>
      <c r="BA215" s="269" t="str">
        <f t="shared" ref="BA215:BJ224" si="671">IF(BA$8&gt;$J215,"",IF($F$179&gt;$G$179,"ns",IF(ABS($L215-INDEX(RTO4SF_ORD,BA$8,2))&gt;$B$194,"s","ns")))</f>
        <v>ns</v>
      </c>
      <c r="BB215" s="269" t="str">
        <f t="shared" si="671"/>
        <v/>
      </c>
      <c r="BC215" s="269" t="str">
        <f t="shared" si="671"/>
        <v/>
      </c>
      <c r="BD215" s="269" t="str">
        <f t="shared" si="671"/>
        <v/>
      </c>
      <c r="BE215" s="269" t="str">
        <f t="shared" si="671"/>
        <v/>
      </c>
      <c r="BF215" s="269" t="str">
        <f t="shared" si="671"/>
        <v/>
      </c>
      <c r="BG215" s="269" t="str">
        <f t="shared" si="671"/>
        <v/>
      </c>
      <c r="BH215" s="269" t="str">
        <f t="shared" si="671"/>
        <v/>
      </c>
      <c r="BI215" s="269" t="str">
        <f t="shared" si="671"/>
        <v/>
      </c>
      <c r="BJ215" s="269" t="str">
        <f t="shared" si="671"/>
        <v/>
      </c>
      <c r="BK215" s="32"/>
      <c r="BL215" s="32"/>
      <c r="BS215" s="49"/>
      <c r="BT215" s="49"/>
      <c r="BV215" s="100">
        <v>41</v>
      </c>
      <c r="BW215" s="246">
        <f t="shared" si="662"/>
        <v>0</v>
      </c>
      <c r="BX215" s="247">
        <f t="shared" si="663"/>
        <v>9.0000000000000006E-5</v>
      </c>
      <c r="BY215" s="245" t="str">
        <f t="shared" ref="BY215:CH224" si="672">IF(BY$8&gt;$BV215,"",IF($BR$179&gt;$BS$179,"ns",IF(ABS($BX215-INDEX(RTO4CF_ORD,BY$8,2))&gt;$BN$194,"s","ns")))</f>
        <v>ns</v>
      </c>
      <c r="BZ215" s="245" t="str">
        <f t="shared" si="672"/>
        <v>ns</v>
      </c>
      <c r="CA215" s="245" t="str">
        <f t="shared" si="672"/>
        <v>ns</v>
      </c>
      <c r="CB215" s="245" t="str">
        <f t="shared" si="672"/>
        <v>ns</v>
      </c>
      <c r="CC215" s="245" t="str">
        <f t="shared" si="672"/>
        <v>ns</v>
      </c>
      <c r="CD215" s="245" t="str">
        <f t="shared" si="672"/>
        <v>ns</v>
      </c>
      <c r="CE215" s="245" t="str">
        <f t="shared" si="672"/>
        <v>ns</v>
      </c>
      <c r="CF215" s="245" t="str">
        <f t="shared" si="672"/>
        <v>ns</v>
      </c>
      <c r="CG215" s="245" t="str">
        <f t="shared" si="672"/>
        <v>ns</v>
      </c>
      <c r="CH215" s="245" t="str">
        <f t="shared" si="672"/>
        <v>ns</v>
      </c>
      <c r="CI215" s="245" t="str">
        <f t="shared" ref="CI215:CR224" si="673">IF(CI$8&gt;$BV215,"",IF($BR$179&gt;$BS$179,"ns",IF(ABS($BX215-INDEX(RTO4CF_ORD,CI$8,2))&gt;$BN$194,"s","ns")))</f>
        <v>ns</v>
      </c>
      <c r="CJ215" s="245" t="str">
        <f t="shared" si="673"/>
        <v>ns</v>
      </c>
      <c r="CK215" s="245" t="str">
        <f t="shared" si="673"/>
        <v>ns</v>
      </c>
      <c r="CL215" s="245" t="str">
        <f t="shared" si="673"/>
        <v>ns</v>
      </c>
      <c r="CM215" s="245" t="str">
        <f t="shared" si="673"/>
        <v>ns</v>
      </c>
      <c r="CN215" s="245" t="str">
        <f t="shared" si="673"/>
        <v>ns</v>
      </c>
      <c r="CO215" s="245" t="str">
        <f t="shared" si="673"/>
        <v>ns</v>
      </c>
      <c r="CP215" s="245" t="str">
        <f t="shared" si="673"/>
        <v>ns</v>
      </c>
      <c r="CQ215" s="245" t="str">
        <f t="shared" si="673"/>
        <v>ns</v>
      </c>
      <c r="CR215" s="245" t="str">
        <f t="shared" si="673"/>
        <v>ns</v>
      </c>
      <c r="CS215" s="245" t="str">
        <f t="shared" ref="CS215:DB224" si="674">IF(CS$8&gt;$BV215,"",IF($BR$179&gt;$BS$179,"ns",IF(ABS($BX215-INDEX(RTO4CF_ORD,CS$8,2))&gt;$BN$194,"s","ns")))</f>
        <v>ns</v>
      </c>
      <c r="CT215" s="245" t="str">
        <f t="shared" si="674"/>
        <v>ns</v>
      </c>
      <c r="CU215" s="245" t="str">
        <f t="shared" si="674"/>
        <v>ns</v>
      </c>
      <c r="CV215" s="245" t="str">
        <f t="shared" si="674"/>
        <v>ns</v>
      </c>
      <c r="CW215" s="245" t="str">
        <f t="shared" si="674"/>
        <v>ns</v>
      </c>
      <c r="CX215" s="245" t="str">
        <f t="shared" si="674"/>
        <v>ns</v>
      </c>
      <c r="CY215" s="245" t="str">
        <f t="shared" si="674"/>
        <v>ns</v>
      </c>
      <c r="CZ215" s="245" t="str">
        <f t="shared" si="674"/>
        <v>ns</v>
      </c>
      <c r="DA215" s="245" t="str">
        <f t="shared" si="674"/>
        <v>ns</v>
      </c>
      <c r="DB215" s="245" t="str">
        <f t="shared" si="674"/>
        <v>ns</v>
      </c>
      <c r="DC215" s="245" t="str">
        <f t="shared" ref="DC215:DL224" si="675">IF(DC$8&gt;$BV215,"",IF($BR$179&gt;$BS$179,"ns",IF(ABS($BX215-INDEX(RTO4CF_ORD,DC$8,2))&gt;$BN$194,"s","ns")))</f>
        <v>ns</v>
      </c>
      <c r="DD215" s="245" t="str">
        <f t="shared" si="675"/>
        <v>ns</v>
      </c>
      <c r="DE215" s="245" t="str">
        <f t="shared" si="675"/>
        <v>ns</v>
      </c>
      <c r="DF215" s="245" t="str">
        <f t="shared" si="675"/>
        <v>ns</v>
      </c>
      <c r="DG215" s="245" t="str">
        <f t="shared" si="675"/>
        <v>ns</v>
      </c>
      <c r="DH215" s="245" t="str">
        <f t="shared" si="675"/>
        <v>ns</v>
      </c>
      <c r="DI215" s="245" t="str">
        <f t="shared" si="675"/>
        <v>ns</v>
      </c>
      <c r="DJ215" s="245" t="str">
        <f t="shared" si="675"/>
        <v>ns</v>
      </c>
      <c r="DK215" s="245" t="str">
        <f t="shared" si="675"/>
        <v>ns</v>
      </c>
      <c r="DL215" s="245" t="str">
        <f t="shared" si="675"/>
        <v>ns</v>
      </c>
      <c r="DM215" s="245" t="str">
        <f t="shared" ref="DM215:DV224" si="676">IF(DM$8&gt;$BV215,"",IF($BR$179&gt;$BS$179,"ns",IF(ABS($BX215-INDEX(RTO4CF_ORD,DM$8,2))&gt;$BN$194,"s","ns")))</f>
        <v>ns</v>
      </c>
      <c r="DN215" s="245" t="str">
        <f t="shared" si="676"/>
        <v/>
      </c>
      <c r="DO215" s="245" t="str">
        <f t="shared" si="676"/>
        <v/>
      </c>
      <c r="DP215" s="245" t="str">
        <f t="shared" si="676"/>
        <v/>
      </c>
      <c r="DQ215" s="245" t="str">
        <f t="shared" si="676"/>
        <v/>
      </c>
      <c r="DR215" s="245" t="str">
        <f t="shared" si="676"/>
        <v/>
      </c>
      <c r="DS215" s="245" t="str">
        <f t="shared" si="676"/>
        <v/>
      </c>
      <c r="DT215" s="245" t="str">
        <f t="shared" si="676"/>
        <v/>
      </c>
      <c r="DU215" s="245" t="str">
        <f t="shared" si="676"/>
        <v/>
      </c>
      <c r="DV215" s="245" t="str">
        <f t="shared" si="676"/>
        <v/>
      </c>
      <c r="DW215" s="204"/>
      <c r="DX215" s="204"/>
      <c r="DZ215" s="228">
        <f t="shared" si="664"/>
        <v>42</v>
      </c>
      <c r="EA215" s="231">
        <f t="shared" si="653"/>
        <v>0</v>
      </c>
      <c r="EB215" s="232">
        <f t="shared" si="666"/>
        <v>0</v>
      </c>
      <c r="EC215" s="232">
        <f t="shared" si="666"/>
        <v>0</v>
      </c>
      <c r="ED215" s="232">
        <f t="shared" si="666"/>
        <v>0</v>
      </c>
      <c r="EE215" s="232">
        <f t="shared" si="666"/>
        <v>0</v>
      </c>
      <c r="EF215" s="232">
        <f t="shared" si="654"/>
        <v>0</v>
      </c>
      <c r="EG215" s="232">
        <f t="shared" si="655"/>
        <v>0</v>
      </c>
      <c r="EH215" s="228"/>
      <c r="EI215" s="228"/>
      <c r="EJ215" s="228"/>
      <c r="EK215" s="230"/>
      <c r="EL215" s="228">
        <f t="shared" si="665"/>
        <v>42</v>
      </c>
      <c r="EM215" s="231">
        <f t="shared" si="656"/>
        <v>0</v>
      </c>
      <c r="EN215" s="232">
        <f>IFERROR(INDEX(RTO4CF,$EL215,'ANVA-MDS'!EB$7),0)</f>
        <v>0</v>
      </c>
      <c r="EO215" s="232">
        <f>IFERROR(INDEX(RTO4CF,$EL215,'ANVA-MDS'!EC$7),0)</f>
        <v>0</v>
      </c>
      <c r="EP215" s="232">
        <f>IFERROR(INDEX(RTO4CF,$EL215,'ANVA-MDS'!ED$7),0)</f>
        <v>0</v>
      </c>
      <c r="EQ215" s="232">
        <f>IFERROR(INDEX(RTO4CF,$EL215,'ANVA-MDS'!EE$7),0)</f>
        <v>0</v>
      </c>
      <c r="ER215" s="232">
        <f t="shared" si="657"/>
        <v>0</v>
      </c>
      <c r="ES215" s="232">
        <f t="shared" si="658"/>
        <v>0</v>
      </c>
      <c r="ET215" s="228"/>
      <c r="EU215" s="228"/>
      <c r="EV215" s="228"/>
      <c r="EW215" s="240"/>
      <c r="EX215" s="232">
        <f t="shared" si="659"/>
        <v>0</v>
      </c>
      <c r="EY215" s="230"/>
      <c r="EZ215" s="230"/>
    </row>
    <row r="216" spans="7:156" ht="12.75" customHeight="1" x14ac:dyDescent="0.25">
      <c r="G216" s="49"/>
      <c r="H216" s="49"/>
      <c r="I216" s="106"/>
      <c r="J216" s="100">
        <v>42</v>
      </c>
      <c r="K216" s="246">
        <f t="shared" si="660"/>
        <v>0</v>
      </c>
      <c r="L216" s="247">
        <f t="shared" si="661"/>
        <v>8.0000000000000007E-5</v>
      </c>
      <c r="M216" s="269" t="str">
        <f t="shared" si="667"/>
        <v>ns</v>
      </c>
      <c r="N216" s="269" t="str">
        <f t="shared" si="667"/>
        <v>ns</v>
      </c>
      <c r="O216" s="269" t="str">
        <f t="shared" si="667"/>
        <v>ns</v>
      </c>
      <c r="P216" s="269" t="str">
        <f t="shared" si="667"/>
        <v>ns</v>
      </c>
      <c r="Q216" s="269" t="str">
        <f t="shared" si="667"/>
        <v>ns</v>
      </c>
      <c r="R216" s="269" t="str">
        <f t="shared" si="667"/>
        <v>ns</v>
      </c>
      <c r="S216" s="269" t="str">
        <f t="shared" si="667"/>
        <v>ns</v>
      </c>
      <c r="T216" s="269" t="str">
        <f t="shared" si="667"/>
        <v>ns</v>
      </c>
      <c r="U216" s="269" t="str">
        <f t="shared" si="667"/>
        <v>ns</v>
      </c>
      <c r="V216" s="269" t="str">
        <f t="shared" si="667"/>
        <v>ns</v>
      </c>
      <c r="W216" s="269" t="str">
        <f t="shared" si="668"/>
        <v>ns</v>
      </c>
      <c r="X216" s="269" t="str">
        <f t="shared" si="668"/>
        <v>ns</v>
      </c>
      <c r="Y216" s="269" t="str">
        <f t="shared" si="668"/>
        <v>ns</v>
      </c>
      <c r="Z216" s="269" t="str">
        <f t="shared" si="668"/>
        <v>ns</v>
      </c>
      <c r="AA216" s="269" t="str">
        <f t="shared" si="668"/>
        <v>ns</v>
      </c>
      <c r="AB216" s="269" t="str">
        <f t="shared" si="668"/>
        <v>ns</v>
      </c>
      <c r="AC216" s="269" t="str">
        <f t="shared" si="668"/>
        <v>ns</v>
      </c>
      <c r="AD216" s="269" t="str">
        <f t="shared" si="668"/>
        <v>ns</v>
      </c>
      <c r="AE216" s="269" t="str">
        <f t="shared" si="668"/>
        <v>ns</v>
      </c>
      <c r="AF216" s="269" t="str">
        <f t="shared" si="668"/>
        <v>ns</v>
      </c>
      <c r="AG216" s="269" t="str">
        <f t="shared" si="669"/>
        <v>ns</v>
      </c>
      <c r="AH216" s="269" t="str">
        <f t="shared" si="669"/>
        <v>ns</v>
      </c>
      <c r="AI216" s="269" t="str">
        <f t="shared" si="669"/>
        <v>ns</v>
      </c>
      <c r="AJ216" s="269" t="str">
        <f t="shared" si="669"/>
        <v>ns</v>
      </c>
      <c r="AK216" s="269" t="str">
        <f t="shared" si="669"/>
        <v>ns</v>
      </c>
      <c r="AL216" s="269" t="str">
        <f t="shared" si="669"/>
        <v>ns</v>
      </c>
      <c r="AM216" s="269" t="str">
        <f t="shared" si="669"/>
        <v>ns</v>
      </c>
      <c r="AN216" s="269" t="str">
        <f t="shared" si="669"/>
        <v>ns</v>
      </c>
      <c r="AO216" s="269" t="str">
        <f t="shared" si="669"/>
        <v>ns</v>
      </c>
      <c r="AP216" s="269" t="str">
        <f t="shared" si="669"/>
        <v>ns</v>
      </c>
      <c r="AQ216" s="269" t="str">
        <f t="shared" si="670"/>
        <v>ns</v>
      </c>
      <c r="AR216" s="269" t="str">
        <f t="shared" si="670"/>
        <v>ns</v>
      </c>
      <c r="AS216" s="269" t="str">
        <f t="shared" si="670"/>
        <v>ns</v>
      </c>
      <c r="AT216" s="269" t="str">
        <f t="shared" si="670"/>
        <v>ns</v>
      </c>
      <c r="AU216" s="269" t="str">
        <f t="shared" si="670"/>
        <v>ns</v>
      </c>
      <c r="AV216" s="269" t="str">
        <f t="shared" si="670"/>
        <v>ns</v>
      </c>
      <c r="AW216" s="269" t="str">
        <f t="shared" si="670"/>
        <v>ns</v>
      </c>
      <c r="AX216" s="269" t="str">
        <f t="shared" si="670"/>
        <v>ns</v>
      </c>
      <c r="AY216" s="269" t="str">
        <f t="shared" si="670"/>
        <v>ns</v>
      </c>
      <c r="AZ216" s="269" t="str">
        <f t="shared" si="670"/>
        <v>ns</v>
      </c>
      <c r="BA216" s="269" t="str">
        <f t="shared" si="671"/>
        <v>ns</v>
      </c>
      <c r="BB216" s="269" t="str">
        <f t="shared" si="671"/>
        <v>ns</v>
      </c>
      <c r="BC216" s="269" t="str">
        <f t="shared" si="671"/>
        <v/>
      </c>
      <c r="BD216" s="269" t="str">
        <f t="shared" si="671"/>
        <v/>
      </c>
      <c r="BE216" s="269" t="str">
        <f t="shared" si="671"/>
        <v/>
      </c>
      <c r="BF216" s="269" t="str">
        <f t="shared" si="671"/>
        <v/>
      </c>
      <c r="BG216" s="269" t="str">
        <f t="shared" si="671"/>
        <v/>
      </c>
      <c r="BH216" s="269" t="str">
        <f t="shared" si="671"/>
        <v/>
      </c>
      <c r="BI216" s="269" t="str">
        <f t="shared" si="671"/>
        <v/>
      </c>
      <c r="BJ216" s="269" t="str">
        <f t="shared" si="671"/>
        <v/>
      </c>
      <c r="BK216" s="32"/>
      <c r="BL216" s="32"/>
      <c r="BS216" s="49"/>
      <c r="BT216" s="49"/>
      <c r="BV216" s="100">
        <v>42</v>
      </c>
      <c r="BW216" s="246">
        <f t="shared" si="662"/>
        <v>0</v>
      </c>
      <c r="BX216" s="247">
        <f t="shared" si="663"/>
        <v>8.0000000000000007E-5</v>
      </c>
      <c r="BY216" s="245" t="str">
        <f t="shared" si="672"/>
        <v>ns</v>
      </c>
      <c r="BZ216" s="245" t="str">
        <f t="shared" si="672"/>
        <v>ns</v>
      </c>
      <c r="CA216" s="245" t="str">
        <f t="shared" si="672"/>
        <v>ns</v>
      </c>
      <c r="CB216" s="245" t="str">
        <f t="shared" si="672"/>
        <v>ns</v>
      </c>
      <c r="CC216" s="245" t="str">
        <f t="shared" si="672"/>
        <v>ns</v>
      </c>
      <c r="CD216" s="245" t="str">
        <f t="shared" si="672"/>
        <v>ns</v>
      </c>
      <c r="CE216" s="245" t="str">
        <f t="shared" si="672"/>
        <v>ns</v>
      </c>
      <c r="CF216" s="245" t="str">
        <f t="shared" si="672"/>
        <v>ns</v>
      </c>
      <c r="CG216" s="245" t="str">
        <f t="shared" si="672"/>
        <v>ns</v>
      </c>
      <c r="CH216" s="245" t="str">
        <f t="shared" si="672"/>
        <v>ns</v>
      </c>
      <c r="CI216" s="245" t="str">
        <f t="shared" si="673"/>
        <v>ns</v>
      </c>
      <c r="CJ216" s="245" t="str">
        <f t="shared" si="673"/>
        <v>ns</v>
      </c>
      <c r="CK216" s="245" t="str">
        <f t="shared" si="673"/>
        <v>ns</v>
      </c>
      <c r="CL216" s="245" t="str">
        <f t="shared" si="673"/>
        <v>ns</v>
      </c>
      <c r="CM216" s="245" t="str">
        <f t="shared" si="673"/>
        <v>ns</v>
      </c>
      <c r="CN216" s="245" t="str">
        <f t="shared" si="673"/>
        <v>ns</v>
      </c>
      <c r="CO216" s="245" t="str">
        <f t="shared" si="673"/>
        <v>ns</v>
      </c>
      <c r="CP216" s="245" t="str">
        <f t="shared" si="673"/>
        <v>ns</v>
      </c>
      <c r="CQ216" s="245" t="str">
        <f t="shared" si="673"/>
        <v>ns</v>
      </c>
      <c r="CR216" s="245" t="str">
        <f t="shared" si="673"/>
        <v>ns</v>
      </c>
      <c r="CS216" s="245" t="str">
        <f t="shared" si="674"/>
        <v>ns</v>
      </c>
      <c r="CT216" s="245" t="str">
        <f t="shared" si="674"/>
        <v>ns</v>
      </c>
      <c r="CU216" s="245" t="str">
        <f t="shared" si="674"/>
        <v>ns</v>
      </c>
      <c r="CV216" s="245" t="str">
        <f t="shared" si="674"/>
        <v>ns</v>
      </c>
      <c r="CW216" s="245" t="str">
        <f t="shared" si="674"/>
        <v>ns</v>
      </c>
      <c r="CX216" s="245" t="str">
        <f t="shared" si="674"/>
        <v>ns</v>
      </c>
      <c r="CY216" s="245" t="str">
        <f t="shared" si="674"/>
        <v>ns</v>
      </c>
      <c r="CZ216" s="245" t="str">
        <f t="shared" si="674"/>
        <v>ns</v>
      </c>
      <c r="DA216" s="245" t="str">
        <f t="shared" si="674"/>
        <v>ns</v>
      </c>
      <c r="DB216" s="245" t="str">
        <f t="shared" si="674"/>
        <v>ns</v>
      </c>
      <c r="DC216" s="245" t="str">
        <f t="shared" si="675"/>
        <v>ns</v>
      </c>
      <c r="DD216" s="245" t="str">
        <f t="shared" si="675"/>
        <v>ns</v>
      </c>
      <c r="DE216" s="245" t="str">
        <f t="shared" si="675"/>
        <v>ns</v>
      </c>
      <c r="DF216" s="245" t="str">
        <f t="shared" si="675"/>
        <v>ns</v>
      </c>
      <c r="DG216" s="245" t="str">
        <f t="shared" si="675"/>
        <v>ns</v>
      </c>
      <c r="DH216" s="245" t="str">
        <f t="shared" si="675"/>
        <v>ns</v>
      </c>
      <c r="DI216" s="245" t="str">
        <f t="shared" si="675"/>
        <v>ns</v>
      </c>
      <c r="DJ216" s="245" t="str">
        <f t="shared" si="675"/>
        <v>ns</v>
      </c>
      <c r="DK216" s="245" t="str">
        <f t="shared" si="675"/>
        <v>ns</v>
      </c>
      <c r="DL216" s="245" t="str">
        <f t="shared" si="675"/>
        <v>ns</v>
      </c>
      <c r="DM216" s="245" t="str">
        <f t="shared" si="676"/>
        <v>ns</v>
      </c>
      <c r="DN216" s="245" t="str">
        <f t="shared" si="676"/>
        <v>ns</v>
      </c>
      <c r="DO216" s="245" t="str">
        <f t="shared" si="676"/>
        <v/>
      </c>
      <c r="DP216" s="245" t="str">
        <f t="shared" si="676"/>
        <v/>
      </c>
      <c r="DQ216" s="245" t="str">
        <f t="shared" si="676"/>
        <v/>
      </c>
      <c r="DR216" s="245" t="str">
        <f t="shared" si="676"/>
        <v/>
      </c>
      <c r="DS216" s="245" t="str">
        <f t="shared" si="676"/>
        <v/>
      </c>
      <c r="DT216" s="245" t="str">
        <f t="shared" si="676"/>
        <v/>
      </c>
      <c r="DU216" s="245" t="str">
        <f t="shared" si="676"/>
        <v/>
      </c>
      <c r="DV216" s="245" t="str">
        <f t="shared" si="676"/>
        <v/>
      </c>
      <c r="DW216" s="204"/>
      <c r="DX216" s="204"/>
      <c r="DZ216" s="228">
        <f t="shared" si="664"/>
        <v>43</v>
      </c>
      <c r="EA216" s="231">
        <f t="shared" si="653"/>
        <v>0</v>
      </c>
      <c r="EB216" s="232">
        <f t="shared" si="666"/>
        <v>0</v>
      </c>
      <c r="EC216" s="232">
        <f t="shared" si="666"/>
        <v>0</v>
      </c>
      <c r="ED216" s="232">
        <f t="shared" si="666"/>
        <v>0</v>
      </c>
      <c r="EE216" s="232">
        <f t="shared" si="666"/>
        <v>0</v>
      </c>
      <c r="EF216" s="232">
        <f t="shared" si="654"/>
        <v>0</v>
      </c>
      <c r="EG216" s="232">
        <f t="shared" si="655"/>
        <v>0</v>
      </c>
      <c r="EH216" s="228"/>
      <c r="EI216" s="228"/>
      <c r="EJ216" s="228"/>
      <c r="EK216" s="230"/>
      <c r="EL216" s="228">
        <f t="shared" si="665"/>
        <v>43</v>
      </c>
      <c r="EM216" s="231">
        <f t="shared" si="656"/>
        <v>0</v>
      </c>
      <c r="EN216" s="232">
        <f>IFERROR(INDEX(RTO4CF,$EL216,'ANVA-MDS'!EB$7),0)</f>
        <v>0</v>
      </c>
      <c r="EO216" s="232">
        <f>IFERROR(INDEX(RTO4CF,$EL216,'ANVA-MDS'!EC$7),0)</f>
        <v>0</v>
      </c>
      <c r="EP216" s="232">
        <f>IFERROR(INDEX(RTO4CF,$EL216,'ANVA-MDS'!ED$7),0)</f>
        <v>0</v>
      </c>
      <c r="EQ216" s="232">
        <f>IFERROR(INDEX(RTO4CF,$EL216,'ANVA-MDS'!EE$7),0)</f>
        <v>0</v>
      </c>
      <c r="ER216" s="232">
        <f t="shared" si="657"/>
        <v>0</v>
      </c>
      <c r="ES216" s="232">
        <f t="shared" si="658"/>
        <v>0</v>
      </c>
      <c r="ET216" s="228"/>
      <c r="EU216" s="228"/>
      <c r="EV216" s="228"/>
      <c r="EW216" s="240"/>
      <c r="EX216" s="232">
        <f t="shared" si="659"/>
        <v>0</v>
      </c>
      <c r="EY216" s="230"/>
      <c r="EZ216" s="230"/>
    </row>
    <row r="217" spans="7:156" ht="12.75" customHeight="1" x14ac:dyDescent="0.25">
      <c r="G217" s="49"/>
      <c r="H217" s="49"/>
      <c r="I217" s="106"/>
      <c r="J217" s="100">
        <v>43</v>
      </c>
      <c r="K217" s="246">
        <f t="shared" si="660"/>
        <v>0</v>
      </c>
      <c r="L217" s="247">
        <f t="shared" si="661"/>
        <v>7.0000000000000007E-5</v>
      </c>
      <c r="M217" s="269" t="str">
        <f t="shared" si="667"/>
        <v>ns</v>
      </c>
      <c r="N217" s="269" t="str">
        <f t="shared" si="667"/>
        <v>ns</v>
      </c>
      <c r="O217" s="269" t="str">
        <f t="shared" si="667"/>
        <v>ns</v>
      </c>
      <c r="P217" s="269" t="str">
        <f t="shared" si="667"/>
        <v>ns</v>
      </c>
      <c r="Q217" s="269" t="str">
        <f t="shared" si="667"/>
        <v>ns</v>
      </c>
      <c r="R217" s="269" t="str">
        <f t="shared" si="667"/>
        <v>ns</v>
      </c>
      <c r="S217" s="269" t="str">
        <f t="shared" si="667"/>
        <v>ns</v>
      </c>
      <c r="T217" s="269" t="str">
        <f t="shared" si="667"/>
        <v>ns</v>
      </c>
      <c r="U217" s="269" t="str">
        <f t="shared" si="667"/>
        <v>ns</v>
      </c>
      <c r="V217" s="269" t="str">
        <f t="shared" si="667"/>
        <v>ns</v>
      </c>
      <c r="W217" s="269" t="str">
        <f t="shared" si="668"/>
        <v>ns</v>
      </c>
      <c r="X217" s="269" t="str">
        <f t="shared" si="668"/>
        <v>ns</v>
      </c>
      <c r="Y217" s="269" t="str">
        <f t="shared" si="668"/>
        <v>ns</v>
      </c>
      <c r="Z217" s="269" t="str">
        <f t="shared" si="668"/>
        <v>ns</v>
      </c>
      <c r="AA217" s="269" t="str">
        <f t="shared" si="668"/>
        <v>ns</v>
      </c>
      <c r="AB217" s="269" t="str">
        <f t="shared" si="668"/>
        <v>ns</v>
      </c>
      <c r="AC217" s="269" t="str">
        <f t="shared" si="668"/>
        <v>ns</v>
      </c>
      <c r="AD217" s="269" t="str">
        <f t="shared" si="668"/>
        <v>ns</v>
      </c>
      <c r="AE217" s="269" t="str">
        <f t="shared" si="668"/>
        <v>ns</v>
      </c>
      <c r="AF217" s="269" t="str">
        <f t="shared" si="668"/>
        <v>ns</v>
      </c>
      <c r="AG217" s="269" t="str">
        <f t="shared" si="669"/>
        <v>ns</v>
      </c>
      <c r="AH217" s="269" t="str">
        <f t="shared" si="669"/>
        <v>ns</v>
      </c>
      <c r="AI217" s="269" t="str">
        <f t="shared" si="669"/>
        <v>ns</v>
      </c>
      <c r="AJ217" s="269" t="str">
        <f t="shared" si="669"/>
        <v>ns</v>
      </c>
      <c r="AK217" s="269" t="str">
        <f t="shared" si="669"/>
        <v>ns</v>
      </c>
      <c r="AL217" s="269" t="str">
        <f t="shared" si="669"/>
        <v>ns</v>
      </c>
      <c r="AM217" s="269" t="str">
        <f t="shared" si="669"/>
        <v>ns</v>
      </c>
      <c r="AN217" s="269" t="str">
        <f t="shared" si="669"/>
        <v>ns</v>
      </c>
      <c r="AO217" s="269" t="str">
        <f t="shared" si="669"/>
        <v>ns</v>
      </c>
      <c r="AP217" s="269" t="str">
        <f t="shared" si="669"/>
        <v>ns</v>
      </c>
      <c r="AQ217" s="269" t="str">
        <f t="shared" si="670"/>
        <v>ns</v>
      </c>
      <c r="AR217" s="269" t="str">
        <f t="shared" si="670"/>
        <v>ns</v>
      </c>
      <c r="AS217" s="269" t="str">
        <f t="shared" si="670"/>
        <v>ns</v>
      </c>
      <c r="AT217" s="269" t="str">
        <f t="shared" si="670"/>
        <v>ns</v>
      </c>
      <c r="AU217" s="269" t="str">
        <f t="shared" si="670"/>
        <v>ns</v>
      </c>
      <c r="AV217" s="269" t="str">
        <f t="shared" si="670"/>
        <v>ns</v>
      </c>
      <c r="AW217" s="269" t="str">
        <f t="shared" si="670"/>
        <v>ns</v>
      </c>
      <c r="AX217" s="269" t="str">
        <f t="shared" si="670"/>
        <v>ns</v>
      </c>
      <c r="AY217" s="269" t="str">
        <f t="shared" si="670"/>
        <v>ns</v>
      </c>
      <c r="AZ217" s="269" t="str">
        <f t="shared" si="670"/>
        <v>ns</v>
      </c>
      <c r="BA217" s="269" t="str">
        <f t="shared" si="671"/>
        <v>ns</v>
      </c>
      <c r="BB217" s="269" t="str">
        <f t="shared" si="671"/>
        <v>ns</v>
      </c>
      <c r="BC217" s="269" t="str">
        <f t="shared" si="671"/>
        <v>ns</v>
      </c>
      <c r="BD217" s="269" t="str">
        <f t="shared" si="671"/>
        <v/>
      </c>
      <c r="BE217" s="269" t="str">
        <f t="shared" si="671"/>
        <v/>
      </c>
      <c r="BF217" s="269" t="str">
        <f t="shared" si="671"/>
        <v/>
      </c>
      <c r="BG217" s="269" t="str">
        <f t="shared" si="671"/>
        <v/>
      </c>
      <c r="BH217" s="269" t="str">
        <f t="shared" si="671"/>
        <v/>
      </c>
      <c r="BI217" s="269" t="str">
        <f t="shared" si="671"/>
        <v/>
      </c>
      <c r="BJ217" s="269" t="str">
        <f t="shared" si="671"/>
        <v/>
      </c>
      <c r="BK217" s="32"/>
      <c r="BL217" s="32"/>
      <c r="BS217" s="49"/>
      <c r="BT217" s="49"/>
      <c r="BV217" s="100">
        <v>43</v>
      </c>
      <c r="BW217" s="246">
        <f t="shared" si="662"/>
        <v>0</v>
      </c>
      <c r="BX217" s="247">
        <f t="shared" si="663"/>
        <v>7.0000000000000007E-5</v>
      </c>
      <c r="BY217" s="245" t="str">
        <f t="shared" si="672"/>
        <v>ns</v>
      </c>
      <c r="BZ217" s="245" t="str">
        <f t="shared" si="672"/>
        <v>ns</v>
      </c>
      <c r="CA217" s="245" t="str">
        <f t="shared" si="672"/>
        <v>ns</v>
      </c>
      <c r="CB217" s="245" t="str">
        <f t="shared" si="672"/>
        <v>ns</v>
      </c>
      <c r="CC217" s="245" t="str">
        <f t="shared" si="672"/>
        <v>ns</v>
      </c>
      <c r="CD217" s="245" t="str">
        <f t="shared" si="672"/>
        <v>ns</v>
      </c>
      <c r="CE217" s="245" t="str">
        <f t="shared" si="672"/>
        <v>ns</v>
      </c>
      <c r="CF217" s="245" t="str">
        <f t="shared" si="672"/>
        <v>ns</v>
      </c>
      <c r="CG217" s="245" t="str">
        <f t="shared" si="672"/>
        <v>ns</v>
      </c>
      <c r="CH217" s="245" t="str">
        <f t="shared" si="672"/>
        <v>ns</v>
      </c>
      <c r="CI217" s="245" t="str">
        <f t="shared" si="673"/>
        <v>ns</v>
      </c>
      <c r="CJ217" s="245" t="str">
        <f t="shared" si="673"/>
        <v>ns</v>
      </c>
      <c r="CK217" s="245" t="str">
        <f t="shared" si="673"/>
        <v>ns</v>
      </c>
      <c r="CL217" s="245" t="str">
        <f t="shared" si="673"/>
        <v>ns</v>
      </c>
      <c r="CM217" s="245" t="str">
        <f t="shared" si="673"/>
        <v>ns</v>
      </c>
      <c r="CN217" s="245" t="str">
        <f t="shared" si="673"/>
        <v>ns</v>
      </c>
      <c r="CO217" s="245" t="str">
        <f t="shared" si="673"/>
        <v>ns</v>
      </c>
      <c r="CP217" s="245" t="str">
        <f t="shared" si="673"/>
        <v>ns</v>
      </c>
      <c r="CQ217" s="245" t="str">
        <f t="shared" si="673"/>
        <v>ns</v>
      </c>
      <c r="CR217" s="245" t="str">
        <f t="shared" si="673"/>
        <v>ns</v>
      </c>
      <c r="CS217" s="245" t="str">
        <f t="shared" si="674"/>
        <v>ns</v>
      </c>
      <c r="CT217" s="245" t="str">
        <f t="shared" si="674"/>
        <v>ns</v>
      </c>
      <c r="CU217" s="245" t="str">
        <f t="shared" si="674"/>
        <v>ns</v>
      </c>
      <c r="CV217" s="245" t="str">
        <f t="shared" si="674"/>
        <v>ns</v>
      </c>
      <c r="CW217" s="245" t="str">
        <f t="shared" si="674"/>
        <v>ns</v>
      </c>
      <c r="CX217" s="245" t="str">
        <f t="shared" si="674"/>
        <v>ns</v>
      </c>
      <c r="CY217" s="245" t="str">
        <f t="shared" si="674"/>
        <v>ns</v>
      </c>
      <c r="CZ217" s="245" t="str">
        <f t="shared" si="674"/>
        <v>ns</v>
      </c>
      <c r="DA217" s="245" t="str">
        <f t="shared" si="674"/>
        <v>ns</v>
      </c>
      <c r="DB217" s="245" t="str">
        <f t="shared" si="674"/>
        <v>ns</v>
      </c>
      <c r="DC217" s="245" t="str">
        <f t="shared" si="675"/>
        <v>ns</v>
      </c>
      <c r="DD217" s="245" t="str">
        <f t="shared" si="675"/>
        <v>ns</v>
      </c>
      <c r="DE217" s="245" t="str">
        <f t="shared" si="675"/>
        <v>ns</v>
      </c>
      <c r="DF217" s="245" t="str">
        <f t="shared" si="675"/>
        <v>ns</v>
      </c>
      <c r="DG217" s="245" t="str">
        <f t="shared" si="675"/>
        <v>ns</v>
      </c>
      <c r="DH217" s="245" t="str">
        <f t="shared" si="675"/>
        <v>ns</v>
      </c>
      <c r="DI217" s="245" t="str">
        <f t="shared" si="675"/>
        <v>ns</v>
      </c>
      <c r="DJ217" s="245" t="str">
        <f t="shared" si="675"/>
        <v>ns</v>
      </c>
      <c r="DK217" s="245" t="str">
        <f t="shared" si="675"/>
        <v>ns</v>
      </c>
      <c r="DL217" s="245" t="str">
        <f t="shared" si="675"/>
        <v>ns</v>
      </c>
      <c r="DM217" s="245" t="str">
        <f t="shared" si="676"/>
        <v>ns</v>
      </c>
      <c r="DN217" s="245" t="str">
        <f t="shared" si="676"/>
        <v>ns</v>
      </c>
      <c r="DO217" s="245" t="str">
        <f t="shared" si="676"/>
        <v>ns</v>
      </c>
      <c r="DP217" s="245" t="str">
        <f t="shared" si="676"/>
        <v/>
      </c>
      <c r="DQ217" s="245" t="str">
        <f t="shared" si="676"/>
        <v/>
      </c>
      <c r="DR217" s="245" t="str">
        <f t="shared" si="676"/>
        <v/>
      </c>
      <c r="DS217" s="245" t="str">
        <f t="shared" si="676"/>
        <v/>
      </c>
      <c r="DT217" s="245" t="str">
        <f t="shared" si="676"/>
        <v/>
      </c>
      <c r="DU217" s="245" t="str">
        <f t="shared" si="676"/>
        <v/>
      </c>
      <c r="DV217" s="245" t="str">
        <f t="shared" si="676"/>
        <v/>
      </c>
      <c r="DW217" s="204"/>
      <c r="DX217" s="204"/>
      <c r="DZ217" s="228">
        <f t="shared" si="664"/>
        <v>44</v>
      </c>
      <c r="EA217" s="231">
        <f t="shared" si="653"/>
        <v>0</v>
      </c>
      <c r="EB217" s="232">
        <f t="shared" si="666"/>
        <v>0</v>
      </c>
      <c r="EC217" s="232">
        <f t="shared" si="666"/>
        <v>0</v>
      </c>
      <c r="ED217" s="232">
        <f t="shared" si="666"/>
        <v>0</v>
      </c>
      <c r="EE217" s="232">
        <f t="shared" si="666"/>
        <v>0</v>
      </c>
      <c r="EF217" s="232">
        <f t="shared" si="654"/>
        <v>0</v>
      </c>
      <c r="EG217" s="232">
        <f t="shared" si="655"/>
        <v>0</v>
      </c>
      <c r="EH217" s="228"/>
      <c r="EI217" s="228"/>
      <c r="EJ217" s="228"/>
      <c r="EK217" s="230"/>
      <c r="EL217" s="228">
        <f t="shared" si="665"/>
        <v>44</v>
      </c>
      <c r="EM217" s="231">
        <f t="shared" si="656"/>
        <v>0</v>
      </c>
      <c r="EN217" s="232">
        <f>IFERROR(INDEX(RTO4CF,$EL217,'ANVA-MDS'!EB$7),0)</f>
        <v>0</v>
      </c>
      <c r="EO217" s="232">
        <f>IFERROR(INDEX(RTO4CF,$EL217,'ANVA-MDS'!EC$7),0)</f>
        <v>0</v>
      </c>
      <c r="EP217" s="232">
        <f>IFERROR(INDEX(RTO4CF,$EL217,'ANVA-MDS'!ED$7),0)</f>
        <v>0</v>
      </c>
      <c r="EQ217" s="232">
        <f>IFERROR(INDEX(RTO4CF,$EL217,'ANVA-MDS'!EE$7),0)</f>
        <v>0</v>
      </c>
      <c r="ER217" s="232">
        <f t="shared" si="657"/>
        <v>0</v>
      </c>
      <c r="ES217" s="232">
        <f t="shared" si="658"/>
        <v>0</v>
      </c>
      <c r="ET217" s="228"/>
      <c r="EU217" s="228"/>
      <c r="EV217" s="228"/>
      <c r="EW217" s="240"/>
      <c r="EX217" s="232">
        <f t="shared" si="659"/>
        <v>0</v>
      </c>
      <c r="EY217" s="230"/>
      <c r="EZ217" s="230"/>
    </row>
    <row r="218" spans="7:156" ht="12.75" customHeight="1" x14ac:dyDescent="0.25">
      <c r="G218" s="49"/>
      <c r="H218" s="49"/>
      <c r="I218" s="106"/>
      <c r="J218" s="100">
        <v>44</v>
      </c>
      <c r="K218" s="246">
        <f t="shared" si="660"/>
        <v>0</v>
      </c>
      <c r="L218" s="247">
        <f t="shared" si="661"/>
        <v>6.0000000000000008E-5</v>
      </c>
      <c r="M218" s="269" t="str">
        <f t="shared" si="667"/>
        <v>ns</v>
      </c>
      <c r="N218" s="269" t="str">
        <f t="shared" si="667"/>
        <v>ns</v>
      </c>
      <c r="O218" s="269" t="str">
        <f t="shared" si="667"/>
        <v>ns</v>
      </c>
      <c r="P218" s="269" t="str">
        <f t="shared" si="667"/>
        <v>ns</v>
      </c>
      <c r="Q218" s="269" t="str">
        <f t="shared" si="667"/>
        <v>ns</v>
      </c>
      <c r="R218" s="269" t="str">
        <f t="shared" si="667"/>
        <v>ns</v>
      </c>
      <c r="S218" s="269" t="str">
        <f t="shared" si="667"/>
        <v>ns</v>
      </c>
      <c r="T218" s="269" t="str">
        <f t="shared" si="667"/>
        <v>ns</v>
      </c>
      <c r="U218" s="269" t="str">
        <f t="shared" si="667"/>
        <v>ns</v>
      </c>
      <c r="V218" s="269" t="str">
        <f t="shared" si="667"/>
        <v>ns</v>
      </c>
      <c r="W218" s="269" t="str">
        <f t="shared" si="668"/>
        <v>ns</v>
      </c>
      <c r="X218" s="269" t="str">
        <f t="shared" si="668"/>
        <v>ns</v>
      </c>
      <c r="Y218" s="269" t="str">
        <f t="shared" si="668"/>
        <v>ns</v>
      </c>
      <c r="Z218" s="269" t="str">
        <f t="shared" si="668"/>
        <v>ns</v>
      </c>
      <c r="AA218" s="269" t="str">
        <f t="shared" si="668"/>
        <v>ns</v>
      </c>
      <c r="AB218" s="269" t="str">
        <f t="shared" si="668"/>
        <v>ns</v>
      </c>
      <c r="AC218" s="269" t="str">
        <f t="shared" si="668"/>
        <v>ns</v>
      </c>
      <c r="AD218" s="269" t="str">
        <f t="shared" si="668"/>
        <v>ns</v>
      </c>
      <c r="AE218" s="269" t="str">
        <f t="shared" si="668"/>
        <v>ns</v>
      </c>
      <c r="AF218" s="269" t="str">
        <f t="shared" si="668"/>
        <v>ns</v>
      </c>
      <c r="AG218" s="269" t="str">
        <f t="shared" si="669"/>
        <v>ns</v>
      </c>
      <c r="AH218" s="269" t="str">
        <f t="shared" si="669"/>
        <v>ns</v>
      </c>
      <c r="AI218" s="269" t="str">
        <f t="shared" si="669"/>
        <v>ns</v>
      </c>
      <c r="AJ218" s="269" t="str">
        <f t="shared" si="669"/>
        <v>ns</v>
      </c>
      <c r="AK218" s="269" t="str">
        <f t="shared" si="669"/>
        <v>ns</v>
      </c>
      <c r="AL218" s="269" t="str">
        <f t="shared" si="669"/>
        <v>ns</v>
      </c>
      <c r="AM218" s="269" t="str">
        <f t="shared" si="669"/>
        <v>ns</v>
      </c>
      <c r="AN218" s="269" t="str">
        <f t="shared" si="669"/>
        <v>ns</v>
      </c>
      <c r="AO218" s="269" t="str">
        <f t="shared" si="669"/>
        <v>ns</v>
      </c>
      <c r="AP218" s="269" t="str">
        <f t="shared" si="669"/>
        <v>ns</v>
      </c>
      <c r="AQ218" s="269" t="str">
        <f t="shared" si="670"/>
        <v>ns</v>
      </c>
      <c r="AR218" s="269" t="str">
        <f t="shared" si="670"/>
        <v>ns</v>
      </c>
      <c r="AS218" s="269" t="str">
        <f t="shared" si="670"/>
        <v>ns</v>
      </c>
      <c r="AT218" s="269" t="str">
        <f t="shared" si="670"/>
        <v>ns</v>
      </c>
      <c r="AU218" s="269" t="str">
        <f t="shared" si="670"/>
        <v>ns</v>
      </c>
      <c r="AV218" s="269" t="str">
        <f t="shared" si="670"/>
        <v>ns</v>
      </c>
      <c r="AW218" s="269" t="str">
        <f t="shared" si="670"/>
        <v>ns</v>
      </c>
      <c r="AX218" s="269" t="str">
        <f t="shared" si="670"/>
        <v>ns</v>
      </c>
      <c r="AY218" s="269" t="str">
        <f t="shared" si="670"/>
        <v>ns</v>
      </c>
      <c r="AZ218" s="269" t="str">
        <f t="shared" si="670"/>
        <v>ns</v>
      </c>
      <c r="BA218" s="269" t="str">
        <f t="shared" si="671"/>
        <v>ns</v>
      </c>
      <c r="BB218" s="269" t="str">
        <f t="shared" si="671"/>
        <v>ns</v>
      </c>
      <c r="BC218" s="269" t="str">
        <f t="shared" si="671"/>
        <v>ns</v>
      </c>
      <c r="BD218" s="269" t="str">
        <f t="shared" si="671"/>
        <v>ns</v>
      </c>
      <c r="BE218" s="269" t="str">
        <f t="shared" si="671"/>
        <v/>
      </c>
      <c r="BF218" s="269" t="str">
        <f t="shared" si="671"/>
        <v/>
      </c>
      <c r="BG218" s="269" t="str">
        <f t="shared" si="671"/>
        <v/>
      </c>
      <c r="BH218" s="269" t="str">
        <f t="shared" si="671"/>
        <v/>
      </c>
      <c r="BI218" s="269" t="str">
        <f t="shared" si="671"/>
        <v/>
      </c>
      <c r="BJ218" s="269" t="str">
        <f t="shared" si="671"/>
        <v/>
      </c>
      <c r="BK218" s="32"/>
      <c r="BL218" s="32"/>
      <c r="BS218" s="49"/>
      <c r="BT218" s="49"/>
      <c r="BV218" s="100">
        <v>44</v>
      </c>
      <c r="BW218" s="246">
        <f t="shared" si="662"/>
        <v>0</v>
      </c>
      <c r="BX218" s="247">
        <f t="shared" si="663"/>
        <v>6.0000000000000008E-5</v>
      </c>
      <c r="BY218" s="245" t="str">
        <f t="shared" si="672"/>
        <v>ns</v>
      </c>
      <c r="BZ218" s="245" t="str">
        <f t="shared" si="672"/>
        <v>ns</v>
      </c>
      <c r="CA218" s="245" t="str">
        <f t="shared" si="672"/>
        <v>ns</v>
      </c>
      <c r="CB218" s="245" t="str">
        <f t="shared" si="672"/>
        <v>ns</v>
      </c>
      <c r="CC218" s="245" t="str">
        <f t="shared" si="672"/>
        <v>ns</v>
      </c>
      <c r="CD218" s="245" t="str">
        <f t="shared" si="672"/>
        <v>ns</v>
      </c>
      <c r="CE218" s="245" t="str">
        <f t="shared" si="672"/>
        <v>ns</v>
      </c>
      <c r="CF218" s="245" t="str">
        <f t="shared" si="672"/>
        <v>ns</v>
      </c>
      <c r="CG218" s="245" t="str">
        <f t="shared" si="672"/>
        <v>ns</v>
      </c>
      <c r="CH218" s="245" t="str">
        <f t="shared" si="672"/>
        <v>ns</v>
      </c>
      <c r="CI218" s="245" t="str">
        <f t="shared" si="673"/>
        <v>ns</v>
      </c>
      <c r="CJ218" s="245" t="str">
        <f t="shared" si="673"/>
        <v>ns</v>
      </c>
      <c r="CK218" s="245" t="str">
        <f t="shared" si="673"/>
        <v>ns</v>
      </c>
      <c r="CL218" s="245" t="str">
        <f t="shared" si="673"/>
        <v>ns</v>
      </c>
      <c r="CM218" s="245" t="str">
        <f t="shared" si="673"/>
        <v>ns</v>
      </c>
      <c r="CN218" s="245" t="str">
        <f t="shared" si="673"/>
        <v>ns</v>
      </c>
      <c r="CO218" s="245" t="str">
        <f t="shared" si="673"/>
        <v>ns</v>
      </c>
      <c r="CP218" s="245" t="str">
        <f t="shared" si="673"/>
        <v>ns</v>
      </c>
      <c r="CQ218" s="245" t="str">
        <f t="shared" si="673"/>
        <v>ns</v>
      </c>
      <c r="CR218" s="245" t="str">
        <f t="shared" si="673"/>
        <v>ns</v>
      </c>
      <c r="CS218" s="245" t="str">
        <f t="shared" si="674"/>
        <v>ns</v>
      </c>
      <c r="CT218" s="245" t="str">
        <f t="shared" si="674"/>
        <v>ns</v>
      </c>
      <c r="CU218" s="245" t="str">
        <f t="shared" si="674"/>
        <v>ns</v>
      </c>
      <c r="CV218" s="245" t="str">
        <f t="shared" si="674"/>
        <v>ns</v>
      </c>
      <c r="CW218" s="245" t="str">
        <f t="shared" si="674"/>
        <v>ns</v>
      </c>
      <c r="CX218" s="245" t="str">
        <f t="shared" si="674"/>
        <v>ns</v>
      </c>
      <c r="CY218" s="245" t="str">
        <f t="shared" si="674"/>
        <v>ns</v>
      </c>
      <c r="CZ218" s="245" t="str">
        <f t="shared" si="674"/>
        <v>ns</v>
      </c>
      <c r="DA218" s="245" t="str">
        <f t="shared" si="674"/>
        <v>ns</v>
      </c>
      <c r="DB218" s="245" t="str">
        <f t="shared" si="674"/>
        <v>ns</v>
      </c>
      <c r="DC218" s="245" t="str">
        <f t="shared" si="675"/>
        <v>ns</v>
      </c>
      <c r="DD218" s="245" t="str">
        <f t="shared" si="675"/>
        <v>ns</v>
      </c>
      <c r="DE218" s="245" t="str">
        <f t="shared" si="675"/>
        <v>ns</v>
      </c>
      <c r="DF218" s="245" t="str">
        <f t="shared" si="675"/>
        <v>ns</v>
      </c>
      <c r="DG218" s="245" t="str">
        <f t="shared" si="675"/>
        <v>ns</v>
      </c>
      <c r="DH218" s="245" t="str">
        <f t="shared" si="675"/>
        <v>ns</v>
      </c>
      <c r="DI218" s="245" t="str">
        <f t="shared" si="675"/>
        <v>ns</v>
      </c>
      <c r="DJ218" s="245" t="str">
        <f t="shared" si="675"/>
        <v>ns</v>
      </c>
      <c r="DK218" s="245" t="str">
        <f t="shared" si="675"/>
        <v>ns</v>
      </c>
      <c r="DL218" s="245" t="str">
        <f t="shared" si="675"/>
        <v>ns</v>
      </c>
      <c r="DM218" s="245" t="str">
        <f t="shared" si="676"/>
        <v>ns</v>
      </c>
      <c r="DN218" s="245" t="str">
        <f t="shared" si="676"/>
        <v>ns</v>
      </c>
      <c r="DO218" s="245" t="str">
        <f t="shared" si="676"/>
        <v>ns</v>
      </c>
      <c r="DP218" s="245" t="str">
        <f t="shared" si="676"/>
        <v>ns</v>
      </c>
      <c r="DQ218" s="245" t="str">
        <f t="shared" si="676"/>
        <v/>
      </c>
      <c r="DR218" s="245" t="str">
        <f t="shared" si="676"/>
        <v/>
      </c>
      <c r="DS218" s="245" t="str">
        <f t="shared" si="676"/>
        <v/>
      </c>
      <c r="DT218" s="245" t="str">
        <f t="shared" si="676"/>
        <v/>
      </c>
      <c r="DU218" s="245" t="str">
        <f t="shared" si="676"/>
        <v/>
      </c>
      <c r="DV218" s="245" t="str">
        <f t="shared" si="676"/>
        <v/>
      </c>
      <c r="DW218" s="204"/>
      <c r="DX218" s="204"/>
      <c r="DZ218" s="228">
        <f t="shared" si="664"/>
        <v>45</v>
      </c>
      <c r="EA218" s="231">
        <f t="shared" si="653"/>
        <v>0</v>
      </c>
      <c r="EB218" s="232">
        <f t="shared" si="666"/>
        <v>0</v>
      </c>
      <c r="EC218" s="232">
        <f t="shared" si="666"/>
        <v>0</v>
      </c>
      <c r="ED218" s="232">
        <f t="shared" si="666"/>
        <v>0</v>
      </c>
      <c r="EE218" s="232">
        <f t="shared" si="666"/>
        <v>0</v>
      </c>
      <c r="EF218" s="232">
        <f t="shared" si="654"/>
        <v>0</v>
      </c>
      <c r="EG218" s="232">
        <f t="shared" si="655"/>
        <v>0</v>
      </c>
      <c r="EH218" s="228"/>
      <c r="EI218" s="228"/>
      <c r="EJ218" s="228"/>
      <c r="EK218" s="230"/>
      <c r="EL218" s="228">
        <f t="shared" si="665"/>
        <v>45</v>
      </c>
      <c r="EM218" s="231">
        <f t="shared" si="656"/>
        <v>0</v>
      </c>
      <c r="EN218" s="232">
        <f>IFERROR(INDEX(RTO4CF,$EL218,'ANVA-MDS'!EB$7),0)</f>
        <v>0</v>
      </c>
      <c r="EO218" s="232">
        <f>IFERROR(INDEX(RTO4CF,$EL218,'ANVA-MDS'!EC$7),0)</f>
        <v>0</v>
      </c>
      <c r="EP218" s="232">
        <f>IFERROR(INDEX(RTO4CF,$EL218,'ANVA-MDS'!ED$7),0)</f>
        <v>0</v>
      </c>
      <c r="EQ218" s="232">
        <f>IFERROR(INDEX(RTO4CF,$EL218,'ANVA-MDS'!EE$7),0)</f>
        <v>0</v>
      </c>
      <c r="ER218" s="232">
        <f t="shared" si="657"/>
        <v>0</v>
      </c>
      <c r="ES218" s="232">
        <f t="shared" si="658"/>
        <v>0</v>
      </c>
      <c r="ET218" s="228"/>
      <c r="EU218" s="228"/>
      <c r="EV218" s="228"/>
      <c r="EW218" s="240"/>
      <c r="EX218" s="232">
        <f t="shared" si="659"/>
        <v>0</v>
      </c>
      <c r="EY218" s="230"/>
      <c r="EZ218" s="230"/>
    </row>
    <row r="219" spans="7:156" ht="12.75" customHeight="1" x14ac:dyDescent="0.25">
      <c r="G219" s="49"/>
      <c r="H219" s="49"/>
      <c r="I219" s="106"/>
      <c r="J219" s="100">
        <v>45</v>
      </c>
      <c r="K219" s="246">
        <f t="shared" si="660"/>
        <v>0</v>
      </c>
      <c r="L219" s="247">
        <f t="shared" si="661"/>
        <v>5.0000000000000002E-5</v>
      </c>
      <c r="M219" s="269" t="str">
        <f t="shared" si="667"/>
        <v>ns</v>
      </c>
      <c r="N219" s="269" t="str">
        <f t="shared" si="667"/>
        <v>ns</v>
      </c>
      <c r="O219" s="269" t="str">
        <f t="shared" si="667"/>
        <v>ns</v>
      </c>
      <c r="P219" s="269" t="str">
        <f t="shared" si="667"/>
        <v>ns</v>
      </c>
      <c r="Q219" s="269" t="str">
        <f t="shared" si="667"/>
        <v>ns</v>
      </c>
      <c r="R219" s="269" t="str">
        <f t="shared" si="667"/>
        <v>ns</v>
      </c>
      <c r="S219" s="269" t="str">
        <f t="shared" si="667"/>
        <v>ns</v>
      </c>
      <c r="T219" s="269" t="str">
        <f t="shared" si="667"/>
        <v>ns</v>
      </c>
      <c r="U219" s="269" t="str">
        <f t="shared" si="667"/>
        <v>ns</v>
      </c>
      <c r="V219" s="269" t="str">
        <f t="shared" si="667"/>
        <v>ns</v>
      </c>
      <c r="W219" s="269" t="str">
        <f t="shared" si="668"/>
        <v>ns</v>
      </c>
      <c r="X219" s="269" t="str">
        <f t="shared" si="668"/>
        <v>ns</v>
      </c>
      <c r="Y219" s="269" t="str">
        <f t="shared" si="668"/>
        <v>ns</v>
      </c>
      <c r="Z219" s="269" t="str">
        <f t="shared" si="668"/>
        <v>ns</v>
      </c>
      <c r="AA219" s="269" t="str">
        <f t="shared" si="668"/>
        <v>ns</v>
      </c>
      <c r="AB219" s="269" t="str">
        <f t="shared" si="668"/>
        <v>ns</v>
      </c>
      <c r="AC219" s="269" t="str">
        <f t="shared" si="668"/>
        <v>ns</v>
      </c>
      <c r="AD219" s="269" t="str">
        <f t="shared" si="668"/>
        <v>ns</v>
      </c>
      <c r="AE219" s="269" t="str">
        <f t="shared" si="668"/>
        <v>ns</v>
      </c>
      <c r="AF219" s="269" t="str">
        <f t="shared" si="668"/>
        <v>ns</v>
      </c>
      <c r="AG219" s="269" t="str">
        <f t="shared" si="669"/>
        <v>ns</v>
      </c>
      <c r="AH219" s="269" t="str">
        <f t="shared" si="669"/>
        <v>ns</v>
      </c>
      <c r="AI219" s="269" t="str">
        <f t="shared" si="669"/>
        <v>ns</v>
      </c>
      <c r="AJ219" s="269" t="str">
        <f t="shared" si="669"/>
        <v>ns</v>
      </c>
      <c r="AK219" s="269" t="str">
        <f t="shared" si="669"/>
        <v>ns</v>
      </c>
      <c r="AL219" s="269" t="str">
        <f t="shared" si="669"/>
        <v>ns</v>
      </c>
      <c r="AM219" s="269" t="str">
        <f t="shared" si="669"/>
        <v>ns</v>
      </c>
      <c r="AN219" s="269" t="str">
        <f t="shared" si="669"/>
        <v>ns</v>
      </c>
      <c r="AO219" s="269" t="str">
        <f t="shared" si="669"/>
        <v>ns</v>
      </c>
      <c r="AP219" s="269" t="str">
        <f t="shared" si="669"/>
        <v>ns</v>
      </c>
      <c r="AQ219" s="269" t="str">
        <f t="shared" si="670"/>
        <v>ns</v>
      </c>
      <c r="AR219" s="269" t="str">
        <f t="shared" si="670"/>
        <v>ns</v>
      </c>
      <c r="AS219" s="269" t="str">
        <f t="shared" si="670"/>
        <v>ns</v>
      </c>
      <c r="AT219" s="269" t="str">
        <f t="shared" si="670"/>
        <v>ns</v>
      </c>
      <c r="AU219" s="269" t="str">
        <f t="shared" si="670"/>
        <v>ns</v>
      </c>
      <c r="AV219" s="269" t="str">
        <f t="shared" si="670"/>
        <v>ns</v>
      </c>
      <c r="AW219" s="269" t="str">
        <f t="shared" si="670"/>
        <v>ns</v>
      </c>
      <c r="AX219" s="269" t="str">
        <f t="shared" si="670"/>
        <v>ns</v>
      </c>
      <c r="AY219" s="269" t="str">
        <f t="shared" si="670"/>
        <v>ns</v>
      </c>
      <c r="AZ219" s="269" t="str">
        <f t="shared" si="670"/>
        <v>ns</v>
      </c>
      <c r="BA219" s="269" t="str">
        <f t="shared" si="671"/>
        <v>ns</v>
      </c>
      <c r="BB219" s="269" t="str">
        <f t="shared" si="671"/>
        <v>ns</v>
      </c>
      <c r="BC219" s="269" t="str">
        <f t="shared" si="671"/>
        <v>ns</v>
      </c>
      <c r="BD219" s="269" t="str">
        <f t="shared" si="671"/>
        <v>ns</v>
      </c>
      <c r="BE219" s="269" t="str">
        <f t="shared" si="671"/>
        <v>ns</v>
      </c>
      <c r="BF219" s="269" t="str">
        <f t="shared" si="671"/>
        <v/>
      </c>
      <c r="BG219" s="269" t="str">
        <f t="shared" si="671"/>
        <v/>
      </c>
      <c r="BH219" s="269" t="str">
        <f t="shared" si="671"/>
        <v/>
      </c>
      <c r="BI219" s="269" t="str">
        <f t="shared" si="671"/>
        <v/>
      </c>
      <c r="BJ219" s="269" t="str">
        <f t="shared" si="671"/>
        <v/>
      </c>
      <c r="BK219" s="32"/>
      <c r="BL219" s="32"/>
      <c r="BS219" s="49"/>
      <c r="BT219" s="49"/>
      <c r="BV219" s="100">
        <v>45</v>
      </c>
      <c r="BW219" s="246">
        <f t="shared" si="662"/>
        <v>0</v>
      </c>
      <c r="BX219" s="247">
        <f t="shared" si="663"/>
        <v>5.0000000000000002E-5</v>
      </c>
      <c r="BY219" s="245" t="str">
        <f t="shared" si="672"/>
        <v>ns</v>
      </c>
      <c r="BZ219" s="245" t="str">
        <f t="shared" si="672"/>
        <v>ns</v>
      </c>
      <c r="CA219" s="245" t="str">
        <f t="shared" si="672"/>
        <v>ns</v>
      </c>
      <c r="CB219" s="245" t="str">
        <f t="shared" si="672"/>
        <v>ns</v>
      </c>
      <c r="CC219" s="245" t="str">
        <f t="shared" si="672"/>
        <v>ns</v>
      </c>
      <c r="CD219" s="245" t="str">
        <f t="shared" si="672"/>
        <v>ns</v>
      </c>
      <c r="CE219" s="245" t="str">
        <f t="shared" si="672"/>
        <v>ns</v>
      </c>
      <c r="CF219" s="245" t="str">
        <f t="shared" si="672"/>
        <v>ns</v>
      </c>
      <c r="CG219" s="245" t="str">
        <f t="shared" si="672"/>
        <v>ns</v>
      </c>
      <c r="CH219" s="245" t="str">
        <f t="shared" si="672"/>
        <v>ns</v>
      </c>
      <c r="CI219" s="245" t="str">
        <f t="shared" si="673"/>
        <v>ns</v>
      </c>
      <c r="CJ219" s="245" t="str">
        <f t="shared" si="673"/>
        <v>ns</v>
      </c>
      <c r="CK219" s="245" t="str">
        <f t="shared" si="673"/>
        <v>ns</v>
      </c>
      <c r="CL219" s="245" t="str">
        <f t="shared" si="673"/>
        <v>ns</v>
      </c>
      <c r="CM219" s="245" t="str">
        <f t="shared" si="673"/>
        <v>ns</v>
      </c>
      <c r="CN219" s="245" t="str">
        <f t="shared" si="673"/>
        <v>ns</v>
      </c>
      <c r="CO219" s="245" t="str">
        <f t="shared" si="673"/>
        <v>ns</v>
      </c>
      <c r="CP219" s="245" t="str">
        <f t="shared" si="673"/>
        <v>ns</v>
      </c>
      <c r="CQ219" s="245" t="str">
        <f t="shared" si="673"/>
        <v>ns</v>
      </c>
      <c r="CR219" s="245" t="str">
        <f t="shared" si="673"/>
        <v>ns</v>
      </c>
      <c r="CS219" s="245" t="str">
        <f t="shared" si="674"/>
        <v>ns</v>
      </c>
      <c r="CT219" s="245" t="str">
        <f t="shared" si="674"/>
        <v>ns</v>
      </c>
      <c r="CU219" s="245" t="str">
        <f t="shared" si="674"/>
        <v>ns</v>
      </c>
      <c r="CV219" s="245" t="str">
        <f t="shared" si="674"/>
        <v>ns</v>
      </c>
      <c r="CW219" s="245" t="str">
        <f t="shared" si="674"/>
        <v>ns</v>
      </c>
      <c r="CX219" s="245" t="str">
        <f t="shared" si="674"/>
        <v>ns</v>
      </c>
      <c r="CY219" s="245" t="str">
        <f t="shared" si="674"/>
        <v>ns</v>
      </c>
      <c r="CZ219" s="245" t="str">
        <f t="shared" si="674"/>
        <v>ns</v>
      </c>
      <c r="DA219" s="245" t="str">
        <f t="shared" si="674"/>
        <v>ns</v>
      </c>
      <c r="DB219" s="245" t="str">
        <f t="shared" si="674"/>
        <v>ns</v>
      </c>
      <c r="DC219" s="245" t="str">
        <f t="shared" si="675"/>
        <v>ns</v>
      </c>
      <c r="DD219" s="245" t="str">
        <f t="shared" si="675"/>
        <v>ns</v>
      </c>
      <c r="DE219" s="245" t="str">
        <f t="shared" si="675"/>
        <v>ns</v>
      </c>
      <c r="DF219" s="245" t="str">
        <f t="shared" si="675"/>
        <v>ns</v>
      </c>
      <c r="DG219" s="245" t="str">
        <f t="shared" si="675"/>
        <v>ns</v>
      </c>
      <c r="DH219" s="245" t="str">
        <f t="shared" si="675"/>
        <v>ns</v>
      </c>
      <c r="DI219" s="245" t="str">
        <f t="shared" si="675"/>
        <v>ns</v>
      </c>
      <c r="DJ219" s="245" t="str">
        <f t="shared" si="675"/>
        <v>ns</v>
      </c>
      <c r="DK219" s="245" t="str">
        <f t="shared" si="675"/>
        <v>ns</v>
      </c>
      <c r="DL219" s="245" t="str">
        <f t="shared" si="675"/>
        <v>ns</v>
      </c>
      <c r="DM219" s="245" t="str">
        <f t="shared" si="676"/>
        <v>ns</v>
      </c>
      <c r="DN219" s="245" t="str">
        <f t="shared" si="676"/>
        <v>ns</v>
      </c>
      <c r="DO219" s="245" t="str">
        <f t="shared" si="676"/>
        <v>ns</v>
      </c>
      <c r="DP219" s="245" t="str">
        <f t="shared" si="676"/>
        <v>ns</v>
      </c>
      <c r="DQ219" s="245" t="str">
        <f t="shared" si="676"/>
        <v>ns</v>
      </c>
      <c r="DR219" s="245" t="str">
        <f t="shared" si="676"/>
        <v/>
      </c>
      <c r="DS219" s="245" t="str">
        <f t="shared" si="676"/>
        <v/>
      </c>
      <c r="DT219" s="245" t="str">
        <f t="shared" si="676"/>
        <v/>
      </c>
      <c r="DU219" s="245" t="str">
        <f t="shared" si="676"/>
        <v/>
      </c>
      <c r="DV219" s="245" t="str">
        <f t="shared" si="676"/>
        <v/>
      </c>
      <c r="DW219" s="204"/>
      <c r="DX219" s="204"/>
      <c r="DZ219" s="228">
        <f t="shared" si="664"/>
        <v>46</v>
      </c>
      <c r="EA219" s="231">
        <f t="shared" si="653"/>
        <v>0</v>
      </c>
      <c r="EB219" s="232">
        <f t="shared" si="666"/>
        <v>0</v>
      </c>
      <c r="EC219" s="232">
        <f t="shared" si="666"/>
        <v>0</v>
      </c>
      <c r="ED219" s="232">
        <f t="shared" si="666"/>
        <v>0</v>
      </c>
      <c r="EE219" s="232">
        <f t="shared" si="666"/>
        <v>0</v>
      </c>
      <c r="EF219" s="232">
        <f t="shared" si="654"/>
        <v>0</v>
      </c>
      <c r="EG219" s="232">
        <f t="shared" si="655"/>
        <v>0</v>
      </c>
      <c r="EH219" s="228"/>
      <c r="EI219" s="228"/>
      <c r="EJ219" s="228"/>
      <c r="EK219" s="230"/>
      <c r="EL219" s="228">
        <f t="shared" si="665"/>
        <v>46</v>
      </c>
      <c r="EM219" s="231">
        <f t="shared" si="656"/>
        <v>0</v>
      </c>
      <c r="EN219" s="232">
        <f>IFERROR(INDEX(RTO4CF,$EL219,'ANVA-MDS'!EB$7),0)</f>
        <v>0</v>
      </c>
      <c r="EO219" s="232">
        <f>IFERROR(INDEX(RTO4CF,$EL219,'ANVA-MDS'!EC$7),0)</f>
        <v>0</v>
      </c>
      <c r="EP219" s="232">
        <f>IFERROR(INDEX(RTO4CF,$EL219,'ANVA-MDS'!ED$7),0)</f>
        <v>0</v>
      </c>
      <c r="EQ219" s="232">
        <f>IFERROR(INDEX(RTO4CF,$EL219,'ANVA-MDS'!EE$7),0)</f>
        <v>0</v>
      </c>
      <c r="ER219" s="232">
        <f t="shared" si="657"/>
        <v>0</v>
      </c>
      <c r="ES219" s="232">
        <f t="shared" si="658"/>
        <v>0</v>
      </c>
      <c r="ET219" s="228"/>
      <c r="EU219" s="228"/>
      <c r="EV219" s="228"/>
      <c r="EW219" s="240"/>
      <c r="EX219" s="232">
        <f t="shared" si="659"/>
        <v>0</v>
      </c>
      <c r="EY219" s="230"/>
      <c r="EZ219" s="230"/>
    </row>
    <row r="220" spans="7:156" ht="12.75" customHeight="1" x14ac:dyDescent="0.25">
      <c r="G220" s="49"/>
      <c r="H220" s="49"/>
      <c r="I220" s="106"/>
      <c r="J220" s="100">
        <v>46</v>
      </c>
      <c r="K220" s="246">
        <f t="shared" si="660"/>
        <v>0</v>
      </c>
      <c r="L220" s="247">
        <f t="shared" si="661"/>
        <v>4.0000000000000003E-5</v>
      </c>
      <c r="M220" s="269" t="str">
        <f t="shared" si="667"/>
        <v>ns</v>
      </c>
      <c r="N220" s="269" t="str">
        <f t="shared" si="667"/>
        <v>ns</v>
      </c>
      <c r="O220" s="269" t="str">
        <f t="shared" si="667"/>
        <v>ns</v>
      </c>
      <c r="P220" s="269" t="str">
        <f t="shared" si="667"/>
        <v>ns</v>
      </c>
      <c r="Q220" s="269" t="str">
        <f t="shared" si="667"/>
        <v>ns</v>
      </c>
      <c r="R220" s="269" t="str">
        <f t="shared" si="667"/>
        <v>ns</v>
      </c>
      <c r="S220" s="269" t="str">
        <f t="shared" si="667"/>
        <v>ns</v>
      </c>
      <c r="T220" s="269" t="str">
        <f t="shared" si="667"/>
        <v>ns</v>
      </c>
      <c r="U220" s="269" t="str">
        <f t="shared" si="667"/>
        <v>ns</v>
      </c>
      <c r="V220" s="269" t="str">
        <f t="shared" si="667"/>
        <v>ns</v>
      </c>
      <c r="W220" s="269" t="str">
        <f t="shared" si="668"/>
        <v>ns</v>
      </c>
      <c r="X220" s="269" t="str">
        <f t="shared" si="668"/>
        <v>ns</v>
      </c>
      <c r="Y220" s="269" t="str">
        <f t="shared" si="668"/>
        <v>ns</v>
      </c>
      <c r="Z220" s="269" t="str">
        <f t="shared" si="668"/>
        <v>ns</v>
      </c>
      <c r="AA220" s="269" t="str">
        <f t="shared" si="668"/>
        <v>ns</v>
      </c>
      <c r="AB220" s="269" t="str">
        <f t="shared" si="668"/>
        <v>ns</v>
      </c>
      <c r="AC220" s="269" t="str">
        <f t="shared" si="668"/>
        <v>ns</v>
      </c>
      <c r="AD220" s="269" t="str">
        <f t="shared" si="668"/>
        <v>ns</v>
      </c>
      <c r="AE220" s="269" t="str">
        <f t="shared" si="668"/>
        <v>ns</v>
      </c>
      <c r="AF220" s="269" t="str">
        <f t="shared" si="668"/>
        <v>ns</v>
      </c>
      <c r="AG220" s="269" t="str">
        <f t="shared" si="669"/>
        <v>ns</v>
      </c>
      <c r="AH220" s="269" t="str">
        <f t="shared" si="669"/>
        <v>ns</v>
      </c>
      <c r="AI220" s="269" t="str">
        <f t="shared" si="669"/>
        <v>ns</v>
      </c>
      <c r="AJ220" s="269" t="str">
        <f t="shared" si="669"/>
        <v>ns</v>
      </c>
      <c r="AK220" s="269" t="str">
        <f t="shared" si="669"/>
        <v>ns</v>
      </c>
      <c r="AL220" s="269" t="str">
        <f t="shared" si="669"/>
        <v>ns</v>
      </c>
      <c r="AM220" s="269" t="str">
        <f t="shared" si="669"/>
        <v>ns</v>
      </c>
      <c r="AN220" s="269" t="str">
        <f t="shared" si="669"/>
        <v>ns</v>
      </c>
      <c r="AO220" s="269" t="str">
        <f t="shared" si="669"/>
        <v>ns</v>
      </c>
      <c r="AP220" s="269" t="str">
        <f t="shared" si="669"/>
        <v>ns</v>
      </c>
      <c r="AQ220" s="269" t="str">
        <f t="shared" si="670"/>
        <v>ns</v>
      </c>
      <c r="AR220" s="269" t="str">
        <f t="shared" si="670"/>
        <v>ns</v>
      </c>
      <c r="AS220" s="269" t="str">
        <f t="shared" si="670"/>
        <v>ns</v>
      </c>
      <c r="AT220" s="269" t="str">
        <f t="shared" si="670"/>
        <v>ns</v>
      </c>
      <c r="AU220" s="269" t="str">
        <f t="shared" si="670"/>
        <v>ns</v>
      </c>
      <c r="AV220" s="269" t="str">
        <f t="shared" si="670"/>
        <v>ns</v>
      </c>
      <c r="AW220" s="269" t="str">
        <f t="shared" si="670"/>
        <v>ns</v>
      </c>
      <c r="AX220" s="269" t="str">
        <f t="shared" si="670"/>
        <v>ns</v>
      </c>
      <c r="AY220" s="269" t="str">
        <f t="shared" si="670"/>
        <v>ns</v>
      </c>
      <c r="AZ220" s="269" t="str">
        <f t="shared" si="670"/>
        <v>ns</v>
      </c>
      <c r="BA220" s="269" t="str">
        <f t="shared" si="671"/>
        <v>ns</v>
      </c>
      <c r="BB220" s="269" t="str">
        <f t="shared" si="671"/>
        <v>ns</v>
      </c>
      <c r="BC220" s="269" t="str">
        <f t="shared" si="671"/>
        <v>ns</v>
      </c>
      <c r="BD220" s="269" t="str">
        <f t="shared" si="671"/>
        <v>ns</v>
      </c>
      <c r="BE220" s="269" t="str">
        <f t="shared" si="671"/>
        <v>ns</v>
      </c>
      <c r="BF220" s="269" t="str">
        <f t="shared" si="671"/>
        <v>ns</v>
      </c>
      <c r="BG220" s="269" t="str">
        <f t="shared" si="671"/>
        <v/>
      </c>
      <c r="BH220" s="269" t="str">
        <f t="shared" si="671"/>
        <v/>
      </c>
      <c r="BI220" s="269" t="str">
        <f t="shared" si="671"/>
        <v/>
      </c>
      <c r="BJ220" s="269" t="str">
        <f t="shared" si="671"/>
        <v/>
      </c>
      <c r="BK220" s="32"/>
      <c r="BL220" s="32"/>
      <c r="BS220" s="49"/>
      <c r="BT220" s="49"/>
      <c r="BV220" s="100">
        <v>46</v>
      </c>
      <c r="BW220" s="246">
        <f t="shared" si="662"/>
        <v>0</v>
      </c>
      <c r="BX220" s="247">
        <f t="shared" si="663"/>
        <v>4.0000000000000003E-5</v>
      </c>
      <c r="BY220" s="245" t="str">
        <f t="shared" si="672"/>
        <v>ns</v>
      </c>
      <c r="BZ220" s="245" t="str">
        <f t="shared" si="672"/>
        <v>ns</v>
      </c>
      <c r="CA220" s="245" t="str">
        <f t="shared" si="672"/>
        <v>ns</v>
      </c>
      <c r="CB220" s="245" t="str">
        <f t="shared" si="672"/>
        <v>ns</v>
      </c>
      <c r="CC220" s="245" t="str">
        <f t="shared" si="672"/>
        <v>ns</v>
      </c>
      <c r="CD220" s="245" t="str">
        <f t="shared" si="672"/>
        <v>ns</v>
      </c>
      <c r="CE220" s="245" t="str">
        <f t="shared" si="672"/>
        <v>ns</v>
      </c>
      <c r="CF220" s="245" t="str">
        <f t="shared" si="672"/>
        <v>ns</v>
      </c>
      <c r="CG220" s="245" t="str">
        <f t="shared" si="672"/>
        <v>ns</v>
      </c>
      <c r="CH220" s="245" t="str">
        <f t="shared" si="672"/>
        <v>ns</v>
      </c>
      <c r="CI220" s="245" t="str">
        <f t="shared" si="673"/>
        <v>ns</v>
      </c>
      <c r="CJ220" s="245" t="str">
        <f t="shared" si="673"/>
        <v>ns</v>
      </c>
      <c r="CK220" s="245" t="str">
        <f t="shared" si="673"/>
        <v>ns</v>
      </c>
      <c r="CL220" s="245" t="str">
        <f t="shared" si="673"/>
        <v>ns</v>
      </c>
      <c r="CM220" s="245" t="str">
        <f t="shared" si="673"/>
        <v>ns</v>
      </c>
      <c r="CN220" s="245" t="str">
        <f t="shared" si="673"/>
        <v>ns</v>
      </c>
      <c r="CO220" s="245" t="str">
        <f t="shared" si="673"/>
        <v>ns</v>
      </c>
      <c r="CP220" s="245" t="str">
        <f t="shared" si="673"/>
        <v>ns</v>
      </c>
      <c r="CQ220" s="245" t="str">
        <f t="shared" si="673"/>
        <v>ns</v>
      </c>
      <c r="CR220" s="245" t="str">
        <f t="shared" si="673"/>
        <v>ns</v>
      </c>
      <c r="CS220" s="245" t="str">
        <f t="shared" si="674"/>
        <v>ns</v>
      </c>
      <c r="CT220" s="245" t="str">
        <f t="shared" si="674"/>
        <v>ns</v>
      </c>
      <c r="CU220" s="245" t="str">
        <f t="shared" si="674"/>
        <v>ns</v>
      </c>
      <c r="CV220" s="245" t="str">
        <f t="shared" si="674"/>
        <v>ns</v>
      </c>
      <c r="CW220" s="245" t="str">
        <f t="shared" si="674"/>
        <v>ns</v>
      </c>
      <c r="CX220" s="245" t="str">
        <f t="shared" si="674"/>
        <v>ns</v>
      </c>
      <c r="CY220" s="245" t="str">
        <f t="shared" si="674"/>
        <v>ns</v>
      </c>
      <c r="CZ220" s="245" t="str">
        <f t="shared" si="674"/>
        <v>ns</v>
      </c>
      <c r="DA220" s="245" t="str">
        <f t="shared" si="674"/>
        <v>ns</v>
      </c>
      <c r="DB220" s="245" t="str">
        <f t="shared" si="674"/>
        <v>ns</v>
      </c>
      <c r="DC220" s="245" t="str">
        <f t="shared" si="675"/>
        <v>ns</v>
      </c>
      <c r="DD220" s="245" t="str">
        <f t="shared" si="675"/>
        <v>ns</v>
      </c>
      <c r="DE220" s="245" t="str">
        <f t="shared" si="675"/>
        <v>ns</v>
      </c>
      <c r="DF220" s="245" t="str">
        <f t="shared" si="675"/>
        <v>ns</v>
      </c>
      <c r="DG220" s="245" t="str">
        <f t="shared" si="675"/>
        <v>ns</v>
      </c>
      <c r="DH220" s="245" t="str">
        <f t="shared" si="675"/>
        <v>ns</v>
      </c>
      <c r="DI220" s="245" t="str">
        <f t="shared" si="675"/>
        <v>ns</v>
      </c>
      <c r="DJ220" s="245" t="str">
        <f t="shared" si="675"/>
        <v>ns</v>
      </c>
      <c r="DK220" s="245" t="str">
        <f t="shared" si="675"/>
        <v>ns</v>
      </c>
      <c r="DL220" s="245" t="str">
        <f t="shared" si="675"/>
        <v>ns</v>
      </c>
      <c r="DM220" s="245" t="str">
        <f t="shared" si="676"/>
        <v>ns</v>
      </c>
      <c r="DN220" s="245" t="str">
        <f t="shared" si="676"/>
        <v>ns</v>
      </c>
      <c r="DO220" s="245" t="str">
        <f t="shared" si="676"/>
        <v>ns</v>
      </c>
      <c r="DP220" s="245" t="str">
        <f t="shared" si="676"/>
        <v>ns</v>
      </c>
      <c r="DQ220" s="245" t="str">
        <f t="shared" si="676"/>
        <v>ns</v>
      </c>
      <c r="DR220" s="245" t="str">
        <f t="shared" si="676"/>
        <v>ns</v>
      </c>
      <c r="DS220" s="245" t="str">
        <f t="shared" si="676"/>
        <v/>
      </c>
      <c r="DT220" s="245" t="str">
        <f t="shared" si="676"/>
        <v/>
      </c>
      <c r="DU220" s="245" t="str">
        <f t="shared" si="676"/>
        <v/>
      </c>
      <c r="DV220" s="245" t="str">
        <f t="shared" si="676"/>
        <v/>
      </c>
      <c r="DW220" s="204"/>
      <c r="DX220" s="204"/>
      <c r="DZ220" s="228">
        <f t="shared" si="664"/>
        <v>47</v>
      </c>
      <c r="EA220" s="231">
        <f t="shared" si="653"/>
        <v>0</v>
      </c>
      <c r="EB220" s="232">
        <f t="shared" si="666"/>
        <v>0</v>
      </c>
      <c r="EC220" s="232">
        <f t="shared" si="666"/>
        <v>0</v>
      </c>
      <c r="ED220" s="232">
        <f t="shared" si="666"/>
        <v>0</v>
      </c>
      <c r="EE220" s="232">
        <f t="shared" si="666"/>
        <v>0</v>
      </c>
      <c r="EF220" s="232">
        <f t="shared" si="654"/>
        <v>0</v>
      </c>
      <c r="EG220" s="232">
        <f t="shared" si="655"/>
        <v>0</v>
      </c>
      <c r="EH220" s="228"/>
      <c r="EI220" s="228"/>
      <c r="EJ220" s="228"/>
      <c r="EK220" s="230"/>
      <c r="EL220" s="228">
        <f t="shared" si="665"/>
        <v>47</v>
      </c>
      <c r="EM220" s="231">
        <f t="shared" si="656"/>
        <v>0</v>
      </c>
      <c r="EN220" s="232">
        <f>IFERROR(INDEX(RTO4CF,$EL220,'ANVA-MDS'!EB$7),0)</f>
        <v>0</v>
      </c>
      <c r="EO220" s="232">
        <f>IFERROR(INDEX(RTO4CF,$EL220,'ANVA-MDS'!EC$7),0)</f>
        <v>0</v>
      </c>
      <c r="EP220" s="232">
        <f>IFERROR(INDEX(RTO4CF,$EL220,'ANVA-MDS'!ED$7),0)</f>
        <v>0</v>
      </c>
      <c r="EQ220" s="232">
        <f>IFERROR(INDEX(RTO4CF,$EL220,'ANVA-MDS'!EE$7),0)</f>
        <v>0</v>
      </c>
      <c r="ER220" s="232">
        <f t="shared" si="657"/>
        <v>0</v>
      </c>
      <c r="ES220" s="232">
        <f t="shared" si="658"/>
        <v>0</v>
      </c>
      <c r="ET220" s="228"/>
      <c r="EU220" s="228"/>
      <c r="EV220" s="228"/>
      <c r="EW220" s="240"/>
      <c r="EX220" s="232">
        <f t="shared" si="659"/>
        <v>0</v>
      </c>
      <c r="EY220" s="230"/>
      <c r="EZ220" s="230"/>
    </row>
    <row r="221" spans="7:156" ht="12.75" customHeight="1" x14ac:dyDescent="0.25">
      <c r="G221" s="49"/>
      <c r="H221" s="49"/>
      <c r="I221" s="106"/>
      <c r="J221" s="100">
        <v>47</v>
      </c>
      <c r="K221" s="246">
        <f t="shared" si="660"/>
        <v>0</v>
      </c>
      <c r="L221" s="247">
        <f t="shared" si="661"/>
        <v>3.0000000000000004E-5</v>
      </c>
      <c r="M221" s="269" t="str">
        <f t="shared" si="667"/>
        <v>ns</v>
      </c>
      <c r="N221" s="269" t="str">
        <f t="shared" si="667"/>
        <v>ns</v>
      </c>
      <c r="O221" s="269" t="str">
        <f t="shared" si="667"/>
        <v>ns</v>
      </c>
      <c r="P221" s="269" t="str">
        <f t="shared" si="667"/>
        <v>ns</v>
      </c>
      <c r="Q221" s="269" t="str">
        <f t="shared" si="667"/>
        <v>ns</v>
      </c>
      <c r="R221" s="269" t="str">
        <f t="shared" si="667"/>
        <v>ns</v>
      </c>
      <c r="S221" s="269" t="str">
        <f t="shared" si="667"/>
        <v>ns</v>
      </c>
      <c r="T221" s="269" t="str">
        <f t="shared" si="667"/>
        <v>ns</v>
      </c>
      <c r="U221" s="269" t="str">
        <f t="shared" si="667"/>
        <v>ns</v>
      </c>
      <c r="V221" s="269" t="str">
        <f t="shared" si="667"/>
        <v>ns</v>
      </c>
      <c r="W221" s="269" t="str">
        <f t="shared" si="668"/>
        <v>ns</v>
      </c>
      <c r="X221" s="269" t="str">
        <f t="shared" si="668"/>
        <v>ns</v>
      </c>
      <c r="Y221" s="269" t="str">
        <f t="shared" si="668"/>
        <v>ns</v>
      </c>
      <c r="Z221" s="269" t="str">
        <f t="shared" si="668"/>
        <v>ns</v>
      </c>
      <c r="AA221" s="269" t="str">
        <f t="shared" si="668"/>
        <v>ns</v>
      </c>
      <c r="AB221" s="269" t="str">
        <f t="shared" si="668"/>
        <v>ns</v>
      </c>
      <c r="AC221" s="269" t="str">
        <f t="shared" si="668"/>
        <v>ns</v>
      </c>
      <c r="AD221" s="269" t="str">
        <f t="shared" si="668"/>
        <v>ns</v>
      </c>
      <c r="AE221" s="269" t="str">
        <f t="shared" si="668"/>
        <v>ns</v>
      </c>
      <c r="AF221" s="269" t="str">
        <f t="shared" si="668"/>
        <v>ns</v>
      </c>
      <c r="AG221" s="269" t="str">
        <f t="shared" si="669"/>
        <v>ns</v>
      </c>
      <c r="AH221" s="269" t="str">
        <f t="shared" si="669"/>
        <v>ns</v>
      </c>
      <c r="AI221" s="269" t="str">
        <f t="shared" si="669"/>
        <v>ns</v>
      </c>
      <c r="AJ221" s="269" t="str">
        <f t="shared" si="669"/>
        <v>ns</v>
      </c>
      <c r="AK221" s="269" t="str">
        <f t="shared" si="669"/>
        <v>ns</v>
      </c>
      <c r="AL221" s="269" t="str">
        <f t="shared" si="669"/>
        <v>ns</v>
      </c>
      <c r="AM221" s="269" t="str">
        <f t="shared" si="669"/>
        <v>ns</v>
      </c>
      <c r="AN221" s="269" t="str">
        <f t="shared" si="669"/>
        <v>ns</v>
      </c>
      <c r="AO221" s="269" t="str">
        <f t="shared" si="669"/>
        <v>ns</v>
      </c>
      <c r="AP221" s="269" t="str">
        <f t="shared" si="669"/>
        <v>ns</v>
      </c>
      <c r="AQ221" s="269" t="str">
        <f t="shared" si="670"/>
        <v>ns</v>
      </c>
      <c r="AR221" s="269" t="str">
        <f t="shared" si="670"/>
        <v>ns</v>
      </c>
      <c r="AS221" s="269" t="str">
        <f t="shared" si="670"/>
        <v>ns</v>
      </c>
      <c r="AT221" s="269" t="str">
        <f t="shared" si="670"/>
        <v>ns</v>
      </c>
      <c r="AU221" s="269" t="str">
        <f t="shared" si="670"/>
        <v>ns</v>
      </c>
      <c r="AV221" s="269" t="str">
        <f t="shared" si="670"/>
        <v>ns</v>
      </c>
      <c r="AW221" s="269" t="str">
        <f t="shared" si="670"/>
        <v>ns</v>
      </c>
      <c r="AX221" s="269" t="str">
        <f t="shared" si="670"/>
        <v>ns</v>
      </c>
      <c r="AY221" s="269" t="str">
        <f t="shared" si="670"/>
        <v>ns</v>
      </c>
      <c r="AZ221" s="269" t="str">
        <f t="shared" si="670"/>
        <v>ns</v>
      </c>
      <c r="BA221" s="269" t="str">
        <f t="shared" si="671"/>
        <v>ns</v>
      </c>
      <c r="BB221" s="269" t="str">
        <f t="shared" si="671"/>
        <v>ns</v>
      </c>
      <c r="BC221" s="269" t="str">
        <f t="shared" si="671"/>
        <v>ns</v>
      </c>
      <c r="BD221" s="269" t="str">
        <f t="shared" si="671"/>
        <v>ns</v>
      </c>
      <c r="BE221" s="269" t="str">
        <f t="shared" si="671"/>
        <v>ns</v>
      </c>
      <c r="BF221" s="269" t="str">
        <f t="shared" si="671"/>
        <v>ns</v>
      </c>
      <c r="BG221" s="269" t="str">
        <f t="shared" si="671"/>
        <v>ns</v>
      </c>
      <c r="BH221" s="269" t="str">
        <f t="shared" si="671"/>
        <v/>
      </c>
      <c r="BI221" s="269" t="str">
        <f t="shared" si="671"/>
        <v/>
      </c>
      <c r="BJ221" s="269" t="str">
        <f t="shared" si="671"/>
        <v/>
      </c>
      <c r="BK221" s="32"/>
      <c r="BL221" s="32"/>
      <c r="BS221" s="49"/>
      <c r="BT221" s="49"/>
      <c r="BV221" s="100">
        <v>47</v>
      </c>
      <c r="BW221" s="246">
        <f t="shared" si="662"/>
        <v>0</v>
      </c>
      <c r="BX221" s="247">
        <f t="shared" si="663"/>
        <v>3.0000000000000004E-5</v>
      </c>
      <c r="BY221" s="245" t="str">
        <f t="shared" si="672"/>
        <v>ns</v>
      </c>
      <c r="BZ221" s="245" t="str">
        <f t="shared" si="672"/>
        <v>ns</v>
      </c>
      <c r="CA221" s="245" t="str">
        <f t="shared" si="672"/>
        <v>ns</v>
      </c>
      <c r="CB221" s="245" t="str">
        <f t="shared" si="672"/>
        <v>ns</v>
      </c>
      <c r="CC221" s="245" t="str">
        <f t="shared" si="672"/>
        <v>ns</v>
      </c>
      <c r="CD221" s="245" t="str">
        <f t="shared" si="672"/>
        <v>ns</v>
      </c>
      <c r="CE221" s="245" t="str">
        <f t="shared" si="672"/>
        <v>ns</v>
      </c>
      <c r="CF221" s="245" t="str">
        <f t="shared" si="672"/>
        <v>ns</v>
      </c>
      <c r="CG221" s="245" t="str">
        <f t="shared" si="672"/>
        <v>ns</v>
      </c>
      <c r="CH221" s="245" t="str">
        <f t="shared" si="672"/>
        <v>ns</v>
      </c>
      <c r="CI221" s="245" t="str">
        <f t="shared" si="673"/>
        <v>ns</v>
      </c>
      <c r="CJ221" s="245" t="str">
        <f t="shared" si="673"/>
        <v>ns</v>
      </c>
      <c r="CK221" s="245" t="str">
        <f t="shared" si="673"/>
        <v>ns</v>
      </c>
      <c r="CL221" s="245" t="str">
        <f t="shared" si="673"/>
        <v>ns</v>
      </c>
      <c r="CM221" s="245" t="str">
        <f t="shared" si="673"/>
        <v>ns</v>
      </c>
      <c r="CN221" s="245" t="str">
        <f t="shared" si="673"/>
        <v>ns</v>
      </c>
      <c r="CO221" s="245" t="str">
        <f t="shared" si="673"/>
        <v>ns</v>
      </c>
      <c r="CP221" s="245" t="str">
        <f t="shared" si="673"/>
        <v>ns</v>
      </c>
      <c r="CQ221" s="245" t="str">
        <f t="shared" si="673"/>
        <v>ns</v>
      </c>
      <c r="CR221" s="245" t="str">
        <f t="shared" si="673"/>
        <v>ns</v>
      </c>
      <c r="CS221" s="245" t="str">
        <f t="shared" si="674"/>
        <v>ns</v>
      </c>
      <c r="CT221" s="245" t="str">
        <f t="shared" si="674"/>
        <v>ns</v>
      </c>
      <c r="CU221" s="245" t="str">
        <f t="shared" si="674"/>
        <v>ns</v>
      </c>
      <c r="CV221" s="245" t="str">
        <f t="shared" si="674"/>
        <v>ns</v>
      </c>
      <c r="CW221" s="245" t="str">
        <f t="shared" si="674"/>
        <v>ns</v>
      </c>
      <c r="CX221" s="245" t="str">
        <f t="shared" si="674"/>
        <v>ns</v>
      </c>
      <c r="CY221" s="245" t="str">
        <f t="shared" si="674"/>
        <v>ns</v>
      </c>
      <c r="CZ221" s="245" t="str">
        <f t="shared" si="674"/>
        <v>ns</v>
      </c>
      <c r="DA221" s="245" t="str">
        <f t="shared" si="674"/>
        <v>ns</v>
      </c>
      <c r="DB221" s="245" t="str">
        <f t="shared" si="674"/>
        <v>ns</v>
      </c>
      <c r="DC221" s="245" t="str">
        <f t="shared" si="675"/>
        <v>ns</v>
      </c>
      <c r="DD221" s="245" t="str">
        <f t="shared" si="675"/>
        <v>ns</v>
      </c>
      <c r="DE221" s="245" t="str">
        <f t="shared" si="675"/>
        <v>ns</v>
      </c>
      <c r="DF221" s="245" t="str">
        <f t="shared" si="675"/>
        <v>ns</v>
      </c>
      <c r="DG221" s="245" t="str">
        <f t="shared" si="675"/>
        <v>ns</v>
      </c>
      <c r="DH221" s="245" t="str">
        <f t="shared" si="675"/>
        <v>ns</v>
      </c>
      <c r="DI221" s="245" t="str">
        <f t="shared" si="675"/>
        <v>ns</v>
      </c>
      <c r="DJ221" s="245" t="str">
        <f t="shared" si="675"/>
        <v>ns</v>
      </c>
      <c r="DK221" s="245" t="str">
        <f t="shared" si="675"/>
        <v>ns</v>
      </c>
      <c r="DL221" s="245" t="str">
        <f t="shared" si="675"/>
        <v>ns</v>
      </c>
      <c r="DM221" s="245" t="str">
        <f t="shared" si="676"/>
        <v>ns</v>
      </c>
      <c r="DN221" s="245" t="str">
        <f t="shared" si="676"/>
        <v>ns</v>
      </c>
      <c r="DO221" s="245" t="str">
        <f t="shared" si="676"/>
        <v>ns</v>
      </c>
      <c r="DP221" s="245" t="str">
        <f t="shared" si="676"/>
        <v>ns</v>
      </c>
      <c r="DQ221" s="245" t="str">
        <f t="shared" si="676"/>
        <v>ns</v>
      </c>
      <c r="DR221" s="245" t="str">
        <f t="shared" si="676"/>
        <v>ns</v>
      </c>
      <c r="DS221" s="245" t="str">
        <f t="shared" si="676"/>
        <v>ns</v>
      </c>
      <c r="DT221" s="245" t="str">
        <f t="shared" si="676"/>
        <v/>
      </c>
      <c r="DU221" s="245" t="str">
        <f t="shared" si="676"/>
        <v/>
      </c>
      <c r="DV221" s="245" t="str">
        <f t="shared" si="676"/>
        <v/>
      </c>
      <c r="DW221" s="204"/>
      <c r="DX221" s="204"/>
      <c r="DZ221" s="228">
        <f t="shared" si="664"/>
        <v>48</v>
      </c>
      <c r="EA221" s="231">
        <f t="shared" si="653"/>
        <v>0</v>
      </c>
      <c r="EB221" s="232">
        <f t="shared" si="666"/>
        <v>0</v>
      </c>
      <c r="EC221" s="232">
        <f t="shared" si="666"/>
        <v>0</v>
      </c>
      <c r="ED221" s="232">
        <f t="shared" si="666"/>
        <v>0</v>
      </c>
      <c r="EE221" s="232">
        <f t="shared" si="666"/>
        <v>0</v>
      </c>
      <c r="EF221" s="232">
        <f t="shared" si="654"/>
        <v>0</v>
      </c>
      <c r="EG221" s="232">
        <f t="shared" si="655"/>
        <v>0</v>
      </c>
      <c r="EH221" s="228"/>
      <c r="EI221" s="228"/>
      <c r="EJ221" s="228"/>
      <c r="EK221" s="230"/>
      <c r="EL221" s="228">
        <f t="shared" si="665"/>
        <v>48</v>
      </c>
      <c r="EM221" s="231">
        <f t="shared" si="656"/>
        <v>0</v>
      </c>
      <c r="EN221" s="232">
        <f>IFERROR(INDEX(RTO4CF,$EL221,'ANVA-MDS'!EB$7),0)</f>
        <v>0</v>
      </c>
      <c r="EO221" s="232">
        <f>IFERROR(INDEX(RTO4CF,$EL221,'ANVA-MDS'!EC$7),0)</f>
        <v>0</v>
      </c>
      <c r="EP221" s="232">
        <f>IFERROR(INDEX(RTO4CF,$EL221,'ANVA-MDS'!ED$7),0)</f>
        <v>0</v>
      </c>
      <c r="EQ221" s="232">
        <f>IFERROR(INDEX(RTO4CF,$EL221,'ANVA-MDS'!EE$7),0)</f>
        <v>0</v>
      </c>
      <c r="ER221" s="232">
        <f t="shared" si="657"/>
        <v>0</v>
      </c>
      <c r="ES221" s="232">
        <f t="shared" si="658"/>
        <v>0</v>
      </c>
      <c r="ET221" s="228"/>
      <c r="EU221" s="228"/>
      <c r="EV221" s="228"/>
      <c r="EW221" s="240"/>
      <c r="EX221" s="232">
        <f t="shared" si="659"/>
        <v>0</v>
      </c>
      <c r="EY221" s="230"/>
      <c r="EZ221" s="230"/>
    </row>
    <row r="222" spans="7:156" ht="12.75" customHeight="1" x14ac:dyDescent="0.25">
      <c r="G222" s="49"/>
      <c r="H222" s="49"/>
      <c r="I222" s="106"/>
      <c r="J222" s="100">
        <v>48</v>
      </c>
      <c r="K222" s="246">
        <f t="shared" si="660"/>
        <v>0</v>
      </c>
      <c r="L222" s="247">
        <f t="shared" si="661"/>
        <v>2.0000000000000002E-5</v>
      </c>
      <c r="M222" s="269" t="str">
        <f t="shared" si="667"/>
        <v>ns</v>
      </c>
      <c r="N222" s="269" t="str">
        <f t="shared" si="667"/>
        <v>ns</v>
      </c>
      <c r="O222" s="269" t="str">
        <f t="shared" si="667"/>
        <v>ns</v>
      </c>
      <c r="P222" s="269" t="str">
        <f t="shared" si="667"/>
        <v>ns</v>
      </c>
      <c r="Q222" s="269" t="str">
        <f t="shared" si="667"/>
        <v>ns</v>
      </c>
      <c r="R222" s="269" t="str">
        <f t="shared" si="667"/>
        <v>ns</v>
      </c>
      <c r="S222" s="269" t="str">
        <f t="shared" si="667"/>
        <v>ns</v>
      </c>
      <c r="T222" s="269" t="str">
        <f t="shared" si="667"/>
        <v>ns</v>
      </c>
      <c r="U222" s="269" t="str">
        <f t="shared" si="667"/>
        <v>ns</v>
      </c>
      <c r="V222" s="269" t="str">
        <f t="shared" si="667"/>
        <v>ns</v>
      </c>
      <c r="W222" s="269" t="str">
        <f t="shared" si="668"/>
        <v>ns</v>
      </c>
      <c r="X222" s="269" t="str">
        <f t="shared" si="668"/>
        <v>ns</v>
      </c>
      <c r="Y222" s="269" t="str">
        <f t="shared" si="668"/>
        <v>ns</v>
      </c>
      <c r="Z222" s="269" t="str">
        <f t="shared" si="668"/>
        <v>ns</v>
      </c>
      <c r="AA222" s="269" t="str">
        <f t="shared" si="668"/>
        <v>ns</v>
      </c>
      <c r="AB222" s="269" t="str">
        <f t="shared" si="668"/>
        <v>ns</v>
      </c>
      <c r="AC222" s="269" t="str">
        <f t="shared" si="668"/>
        <v>ns</v>
      </c>
      <c r="AD222" s="269" t="str">
        <f t="shared" si="668"/>
        <v>ns</v>
      </c>
      <c r="AE222" s="269" t="str">
        <f t="shared" si="668"/>
        <v>ns</v>
      </c>
      <c r="AF222" s="269" t="str">
        <f t="shared" si="668"/>
        <v>ns</v>
      </c>
      <c r="AG222" s="269" t="str">
        <f t="shared" si="669"/>
        <v>ns</v>
      </c>
      <c r="AH222" s="269" t="str">
        <f t="shared" si="669"/>
        <v>ns</v>
      </c>
      <c r="AI222" s="269" t="str">
        <f t="shared" si="669"/>
        <v>ns</v>
      </c>
      <c r="AJ222" s="269" t="str">
        <f t="shared" si="669"/>
        <v>ns</v>
      </c>
      <c r="AK222" s="269" t="str">
        <f t="shared" si="669"/>
        <v>ns</v>
      </c>
      <c r="AL222" s="269" t="str">
        <f t="shared" si="669"/>
        <v>ns</v>
      </c>
      <c r="AM222" s="269" t="str">
        <f t="shared" si="669"/>
        <v>ns</v>
      </c>
      <c r="AN222" s="269" t="str">
        <f t="shared" si="669"/>
        <v>ns</v>
      </c>
      <c r="AO222" s="269" t="str">
        <f t="shared" si="669"/>
        <v>ns</v>
      </c>
      <c r="AP222" s="269" t="str">
        <f t="shared" si="669"/>
        <v>ns</v>
      </c>
      <c r="AQ222" s="269" t="str">
        <f t="shared" si="670"/>
        <v>ns</v>
      </c>
      <c r="AR222" s="269" t="str">
        <f t="shared" si="670"/>
        <v>ns</v>
      </c>
      <c r="AS222" s="269" t="str">
        <f t="shared" si="670"/>
        <v>ns</v>
      </c>
      <c r="AT222" s="269" t="str">
        <f t="shared" si="670"/>
        <v>ns</v>
      </c>
      <c r="AU222" s="269" t="str">
        <f t="shared" si="670"/>
        <v>ns</v>
      </c>
      <c r="AV222" s="269" t="str">
        <f t="shared" si="670"/>
        <v>ns</v>
      </c>
      <c r="AW222" s="269" t="str">
        <f t="shared" si="670"/>
        <v>ns</v>
      </c>
      <c r="AX222" s="269" t="str">
        <f t="shared" si="670"/>
        <v>ns</v>
      </c>
      <c r="AY222" s="269" t="str">
        <f t="shared" si="670"/>
        <v>ns</v>
      </c>
      <c r="AZ222" s="269" t="str">
        <f t="shared" si="670"/>
        <v>ns</v>
      </c>
      <c r="BA222" s="269" t="str">
        <f t="shared" si="671"/>
        <v>ns</v>
      </c>
      <c r="BB222" s="269" t="str">
        <f t="shared" si="671"/>
        <v>ns</v>
      </c>
      <c r="BC222" s="269" t="str">
        <f t="shared" si="671"/>
        <v>ns</v>
      </c>
      <c r="BD222" s="269" t="str">
        <f t="shared" si="671"/>
        <v>ns</v>
      </c>
      <c r="BE222" s="269" t="str">
        <f t="shared" si="671"/>
        <v>ns</v>
      </c>
      <c r="BF222" s="269" t="str">
        <f t="shared" si="671"/>
        <v>ns</v>
      </c>
      <c r="BG222" s="269" t="str">
        <f t="shared" si="671"/>
        <v>ns</v>
      </c>
      <c r="BH222" s="269" t="str">
        <f t="shared" si="671"/>
        <v>ns</v>
      </c>
      <c r="BI222" s="269" t="str">
        <f t="shared" si="671"/>
        <v/>
      </c>
      <c r="BJ222" s="269" t="str">
        <f t="shared" si="671"/>
        <v/>
      </c>
      <c r="BK222" s="32"/>
      <c r="BL222" s="32"/>
      <c r="BS222" s="49"/>
      <c r="BT222" s="49"/>
      <c r="BV222" s="100">
        <v>48</v>
      </c>
      <c r="BW222" s="246">
        <f t="shared" si="662"/>
        <v>0</v>
      </c>
      <c r="BX222" s="247">
        <f t="shared" si="663"/>
        <v>2.0000000000000002E-5</v>
      </c>
      <c r="BY222" s="245" t="str">
        <f t="shared" si="672"/>
        <v>ns</v>
      </c>
      <c r="BZ222" s="245" t="str">
        <f t="shared" si="672"/>
        <v>ns</v>
      </c>
      <c r="CA222" s="245" t="str">
        <f t="shared" si="672"/>
        <v>ns</v>
      </c>
      <c r="CB222" s="245" t="str">
        <f t="shared" si="672"/>
        <v>ns</v>
      </c>
      <c r="CC222" s="245" t="str">
        <f t="shared" si="672"/>
        <v>ns</v>
      </c>
      <c r="CD222" s="245" t="str">
        <f t="shared" si="672"/>
        <v>ns</v>
      </c>
      <c r="CE222" s="245" t="str">
        <f t="shared" si="672"/>
        <v>ns</v>
      </c>
      <c r="CF222" s="245" t="str">
        <f t="shared" si="672"/>
        <v>ns</v>
      </c>
      <c r="CG222" s="245" t="str">
        <f t="shared" si="672"/>
        <v>ns</v>
      </c>
      <c r="CH222" s="245" t="str">
        <f t="shared" si="672"/>
        <v>ns</v>
      </c>
      <c r="CI222" s="245" t="str">
        <f t="shared" si="673"/>
        <v>ns</v>
      </c>
      <c r="CJ222" s="245" t="str">
        <f t="shared" si="673"/>
        <v>ns</v>
      </c>
      <c r="CK222" s="245" t="str">
        <f t="shared" si="673"/>
        <v>ns</v>
      </c>
      <c r="CL222" s="245" t="str">
        <f t="shared" si="673"/>
        <v>ns</v>
      </c>
      <c r="CM222" s="245" t="str">
        <f t="shared" si="673"/>
        <v>ns</v>
      </c>
      <c r="CN222" s="245" t="str">
        <f t="shared" si="673"/>
        <v>ns</v>
      </c>
      <c r="CO222" s="245" t="str">
        <f t="shared" si="673"/>
        <v>ns</v>
      </c>
      <c r="CP222" s="245" t="str">
        <f t="shared" si="673"/>
        <v>ns</v>
      </c>
      <c r="CQ222" s="245" t="str">
        <f t="shared" si="673"/>
        <v>ns</v>
      </c>
      <c r="CR222" s="245" t="str">
        <f t="shared" si="673"/>
        <v>ns</v>
      </c>
      <c r="CS222" s="245" t="str">
        <f t="shared" si="674"/>
        <v>ns</v>
      </c>
      <c r="CT222" s="245" t="str">
        <f t="shared" si="674"/>
        <v>ns</v>
      </c>
      <c r="CU222" s="245" t="str">
        <f t="shared" si="674"/>
        <v>ns</v>
      </c>
      <c r="CV222" s="245" t="str">
        <f t="shared" si="674"/>
        <v>ns</v>
      </c>
      <c r="CW222" s="245" t="str">
        <f t="shared" si="674"/>
        <v>ns</v>
      </c>
      <c r="CX222" s="245" t="str">
        <f t="shared" si="674"/>
        <v>ns</v>
      </c>
      <c r="CY222" s="245" t="str">
        <f t="shared" si="674"/>
        <v>ns</v>
      </c>
      <c r="CZ222" s="245" t="str">
        <f t="shared" si="674"/>
        <v>ns</v>
      </c>
      <c r="DA222" s="245" t="str">
        <f t="shared" si="674"/>
        <v>ns</v>
      </c>
      <c r="DB222" s="245" t="str">
        <f t="shared" si="674"/>
        <v>ns</v>
      </c>
      <c r="DC222" s="245" t="str">
        <f t="shared" si="675"/>
        <v>ns</v>
      </c>
      <c r="DD222" s="245" t="str">
        <f t="shared" si="675"/>
        <v>ns</v>
      </c>
      <c r="DE222" s="245" t="str">
        <f t="shared" si="675"/>
        <v>ns</v>
      </c>
      <c r="DF222" s="245" t="str">
        <f t="shared" si="675"/>
        <v>ns</v>
      </c>
      <c r="DG222" s="245" t="str">
        <f t="shared" si="675"/>
        <v>ns</v>
      </c>
      <c r="DH222" s="245" t="str">
        <f t="shared" si="675"/>
        <v>ns</v>
      </c>
      <c r="DI222" s="245" t="str">
        <f t="shared" si="675"/>
        <v>ns</v>
      </c>
      <c r="DJ222" s="245" t="str">
        <f t="shared" si="675"/>
        <v>ns</v>
      </c>
      <c r="DK222" s="245" t="str">
        <f t="shared" si="675"/>
        <v>ns</v>
      </c>
      <c r="DL222" s="245" t="str">
        <f t="shared" si="675"/>
        <v>ns</v>
      </c>
      <c r="DM222" s="245" t="str">
        <f t="shared" si="676"/>
        <v>ns</v>
      </c>
      <c r="DN222" s="245" t="str">
        <f t="shared" si="676"/>
        <v>ns</v>
      </c>
      <c r="DO222" s="245" t="str">
        <f t="shared" si="676"/>
        <v>ns</v>
      </c>
      <c r="DP222" s="245" t="str">
        <f t="shared" si="676"/>
        <v>ns</v>
      </c>
      <c r="DQ222" s="245" t="str">
        <f t="shared" si="676"/>
        <v>ns</v>
      </c>
      <c r="DR222" s="245" t="str">
        <f t="shared" si="676"/>
        <v>ns</v>
      </c>
      <c r="DS222" s="245" t="str">
        <f t="shared" si="676"/>
        <v>ns</v>
      </c>
      <c r="DT222" s="245" t="str">
        <f t="shared" si="676"/>
        <v>ns</v>
      </c>
      <c r="DU222" s="245" t="str">
        <f t="shared" si="676"/>
        <v/>
      </c>
      <c r="DV222" s="245" t="str">
        <f t="shared" si="676"/>
        <v/>
      </c>
      <c r="DW222" s="204"/>
      <c r="DX222" s="204"/>
      <c r="DZ222" s="228">
        <f t="shared" si="664"/>
        <v>49</v>
      </c>
      <c r="EA222" s="231">
        <f t="shared" si="653"/>
        <v>0</v>
      </c>
      <c r="EB222" s="232">
        <f t="shared" si="666"/>
        <v>0</v>
      </c>
      <c r="EC222" s="232">
        <f t="shared" si="666"/>
        <v>0</v>
      </c>
      <c r="ED222" s="232">
        <f t="shared" si="666"/>
        <v>0</v>
      </c>
      <c r="EE222" s="232">
        <f t="shared" si="666"/>
        <v>0</v>
      </c>
      <c r="EF222" s="232">
        <f t="shared" si="654"/>
        <v>0</v>
      </c>
      <c r="EG222" s="232">
        <f t="shared" si="655"/>
        <v>0</v>
      </c>
      <c r="EH222" s="228"/>
      <c r="EI222" s="228"/>
      <c r="EJ222" s="228"/>
      <c r="EK222" s="230"/>
      <c r="EL222" s="228">
        <f t="shared" si="665"/>
        <v>49</v>
      </c>
      <c r="EM222" s="231">
        <f t="shared" si="656"/>
        <v>0</v>
      </c>
      <c r="EN222" s="232">
        <f>IFERROR(INDEX(RTO4CF,$EL222,'ANVA-MDS'!EB$7),0)</f>
        <v>0</v>
      </c>
      <c r="EO222" s="232">
        <f>IFERROR(INDEX(RTO4CF,$EL222,'ANVA-MDS'!EC$7),0)</f>
        <v>0</v>
      </c>
      <c r="EP222" s="232">
        <f>IFERROR(INDEX(RTO4CF,$EL222,'ANVA-MDS'!ED$7),0)</f>
        <v>0</v>
      </c>
      <c r="EQ222" s="232">
        <f>IFERROR(INDEX(RTO4CF,$EL222,'ANVA-MDS'!EE$7),0)</f>
        <v>0</v>
      </c>
      <c r="ER222" s="232">
        <f t="shared" si="657"/>
        <v>0</v>
      </c>
      <c r="ES222" s="232">
        <f t="shared" si="658"/>
        <v>0</v>
      </c>
      <c r="ET222" s="228"/>
      <c r="EU222" s="228"/>
      <c r="EV222" s="228"/>
      <c r="EW222" s="240"/>
      <c r="EX222" s="232">
        <f t="shared" si="659"/>
        <v>0</v>
      </c>
      <c r="EY222" s="230"/>
      <c r="EZ222" s="230"/>
    </row>
    <row r="223" spans="7:156" ht="12.75" customHeight="1" x14ac:dyDescent="0.25">
      <c r="G223" s="49"/>
      <c r="H223" s="49"/>
      <c r="I223" s="106"/>
      <c r="J223" s="100">
        <v>49</v>
      </c>
      <c r="K223" s="246">
        <f t="shared" si="660"/>
        <v>0</v>
      </c>
      <c r="L223" s="247">
        <f t="shared" si="661"/>
        <v>1.0000000000000001E-5</v>
      </c>
      <c r="M223" s="269" t="str">
        <f t="shared" si="667"/>
        <v>ns</v>
      </c>
      <c r="N223" s="269" t="str">
        <f t="shared" si="667"/>
        <v>ns</v>
      </c>
      <c r="O223" s="269" t="str">
        <f t="shared" si="667"/>
        <v>ns</v>
      </c>
      <c r="P223" s="269" t="str">
        <f t="shared" si="667"/>
        <v>ns</v>
      </c>
      <c r="Q223" s="269" t="str">
        <f t="shared" si="667"/>
        <v>ns</v>
      </c>
      <c r="R223" s="269" t="str">
        <f t="shared" si="667"/>
        <v>ns</v>
      </c>
      <c r="S223" s="269" t="str">
        <f t="shared" si="667"/>
        <v>ns</v>
      </c>
      <c r="T223" s="269" t="str">
        <f t="shared" si="667"/>
        <v>ns</v>
      </c>
      <c r="U223" s="269" t="str">
        <f t="shared" si="667"/>
        <v>ns</v>
      </c>
      <c r="V223" s="269" t="str">
        <f t="shared" si="667"/>
        <v>ns</v>
      </c>
      <c r="W223" s="269" t="str">
        <f t="shared" si="668"/>
        <v>ns</v>
      </c>
      <c r="X223" s="269" t="str">
        <f t="shared" si="668"/>
        <v>ns</v>
      </c>
      <c r="Y223" s="269" t="str">
        <f t="shared" si="668"/>
        <v>ns</v>
      </c>
      <c r="Z223" s="269" t="str">
        <f t="shared" si="668"/>
        <v>ns</v>
      </c>
      <c r="AA223" s="269" t="str">
        <f t="shared" si="668"/>
        <v>ns</v>
      </c>
      <c r="AB223" s="269" t="str">
        <f t="shared" si="668"/>
        <v>ns</v>
      </c>
      <c r="AC223" s="269" t="str">
        <f t="shared" si="668"/>
        <v>ns</v>
      </c>
      <c r="AD223" s="269" t="str">
        <f t="shared" si="668"/>
        <v>ns</v>
      </c>
      <c r="AE223" s="269" t="str">
        <f t="shared" si="668"/>
        <v>ns</v>
      </c>
      <c r="AF223" s="269" t="str">
        <f t="shared" si="668"/>
        <v>ns</v>
      </c>
      <c r="AG223" s="269" t="str">
        <f t="shared" si="669"/>
        <v>ns</v>
      </c>
      <c r="AH223" s="269" t="str">
        <f t="shared" si="669"/>
        <v>ns</v>
      </c>
      <c r="AI223" s="269" t="str">
        <f t="shared" si="669"/>
        <v>ns</v>
      </c>
      <c r="AJ223" s="269" t="str">
        <f t="shared" si="669"/>
        <v>ns</v>
      </c>
      <c r="AK223" s="269" t="str">
        <f t="shared" si="669"/>
        <v>ns</v>
      </c>
      <c r="AL223" s="269" t="str">
        <f t="shared" si="669"/>
        <v>ns</v>
      </c>
      <c r="AM223" s="269" t="str">
        <f t="shared" si="669"/>
        <v>ns</v>
      </c>
      <c r="AN223" s="269" t="str">
        <f t="shared" si="669"/>
        <v>ns</v>
      </c>
      <c r="AO223" s="269" t="str">
        <f t="shared" si="669"/>
        <v>ns</v>
      </c>
      <c r="AP223" s="269" t="str">
        <f t="shared" si="669"/>
        <v>ns</v>
      </c>
      <c r="AQ223" s="269" t="str">
        <f t="shared" si="670"/>
        <v>ns</v>
      </c>
      <c r="AR223" s="269" t="str">
        <f t="shared" si="670"/>
        <v>ns</v>
      </c>
      <c r="AS223" s="269" t="str">
        <f t="shared" si="670"/>
        <v>ns</v>
      </c>
      <c r="AT223" s="269" t="str">
        <f t="shared" si="670"/>
        <v>ns</v>
      </c>
      <c r="AU223" s="269" t="str">
        <f t="shared" si="670"/>
        <v>ns</v>
      </c>
      <c r="AV223" s="269" t="str">
        <f t="shared" si="670"/>
        <v>ns</v>
      </c>
      <c r="AW223" s="269" t="str">
        <f t="shared" si="670"/>
        <v>ns</v>
      </c>
      <c r="AX223" s="269" t="str">
        <f t="shared" si="670"/>
        <v>ns</v>
      </c>
      <c r="AY223" s="269" t="str">
        <f t="shared" si="670"/>
        <v>ns</v>
      </c>
      <c r="AZ223" s="269" t="str">
        <f t="shared" si="670"/>
        <v>ns</v>
      </c>
      <c r="BA223" s="269" t="str">
        <f t="shared" si="671"/>
        <v>ns</v>
      </c>
      <c r="BB223" s="269" t="str">
        <f t="shared" si="671"/>
        <v>ns</v>
      </c>
      <c r="BC223" s="269" t="str">
        <f t="shared" si="671"/>
        <v>ns</v>
      </c>
      <c r="BD223" s="269" t="str">
        <f t="shared" si="671"/>
        <v>ns</v>
      </c>
      <c r="BE223" s="269" t="str">
        <f t="shared" si="671"/>
        <v>ns</v>
      </c>
      <c r="BF223" s="269" t="str">
        <f t="shared" si="671"/>
        <v>ns</v>
      </c>
      <c r="BG223" s="269" t="str">
        <f t="shared" si="671"/>
        <v>ns</v>
      </c>
      <c r="BH223" s="269" t="str">
        <f t="shared" si="671"/>
        <v>ns</v>
      </c>
      <c r="BI223" s="269" t="str">
        <f t="shared" si="671"/>
        <v>ns</v>
      </c>
      <c r="BJ223" s="269" t="str">
        <f t="shared" si="671"/>
        <v/>
      </c>
      <c r="BK223" s="32"/>
      <c r="BL223" s="32"/>
      <c r="BS223" s="49"/>
      <c r="BT223" s="49"/>
      <c r="BV223" s="100">
        <v>49</v>
      </c>
      <c r="BW223" s="246">
        <f t="shared" si="662"/>
        <v>0</v>
      </c>
      <c r="BX223" s="247">
        <f t="shared" si="663"/>
        <v>1.0000000000000001E-5</v>
      </c>
      <c r="BY223" s="245" t="str">
        <f t="shared" si="672"/>
        <v>ns</v>
      </c>
      <c r="BZ223" s="245" t="str">
        <f t="shared" si="672"/>
        <v>ns</v>
      </c>
      <c r="CA223" s="245" t="str">
        <f t="shared" si="672"/>
        <v>ns</v>
      </c>
      <c r="CB223" s="245" t="str">
        <f t="shared" si="672"/>
        <v>ns</v>
      </c>
      <c r="CC223" s="245" t="str">
        <f t="shared" si="672"/>
        <v>ns</v>
      </c>
      <c r="CD223" s="245" t="str">
        <f t="shared" si="672"/>
        <v>ns</v>
      </c>
      <c r="CE223" s="245" t="str">
        <f t="shared" si="672"/>
        <v>ns</v>
      </c>
      <c r="CF223" s="245" t="str">
        <f t="shared" si="672"/>
        <v>ns</v>
      </c>
      <c r="CG223" s="245" t="str">
        <f t="shared" si="672"/>
        <v>ns</v>
      </c>
      <c r="CH223" s="245" t="str">
        <f t="shared" si="672"/>
        <v>ns</v>
      </c>
      <c r="CI223" s="245" t="str">
        <f t="shared" si="673"/>
        <v>ns</v>
      </c>
      <c r="CJ223" s="245" t="str">
        <f t="shared" si="673"/>
        <v>ns</v>
      </c>
      <c r="CK223" s="245" t="str">
        <f t="shared" si="673"/>
        <v>ns</v>
      </c>
      <c r="CL223" s="245" t="str">
        <f t="shared" si="673"/>
        <v>ns</v>
      </c>
      <c r="CM223" s="245" t="str">
        <f t="shared" si="673"/>
        <v>ns</v>
      </c>
      <c r="CN223" s="245" t="str">
        <f t="shared" si="673"/>
        <v>ns</v>
      </c>
      <c r="CO223" s="245" t="str">
        <f t="shared" si="673"/>
        <v>ns</v>
      </c>
      <c r="CP223" s="245" t="str">
        <f t="shared" si="673"/>
        <v>ns</v>
      </c>
      <c r="CQ223" s="245" t="str">
        <f t="shared" si="673"/>
        <v>ns</v>
      </c>
      <c r="CR223" s="245" t="str">
        <f t="shared" si="673"/>
        <v>ns</v>
      </c>
      <c r="CS223" s="245" t="str">
        <f t="shared" si="674"/>
        <v>ns</v>
      </c>
      <c r="CT223" s="245" t="str">
        <f t="shared" si="674"/>
        <v>ns</v>
      </c>
      <c r="CU223" s="245" t="str">
        <f t="shared" si="674"/>
        <v>ns</v>
      </c>
      <c r="CV223" s="245" t="str">
        <f t="shared" si="674"/>
        <v>ns</v>
      </c>
      <c r="CW223" s="245" t="str">
        <f t="shared" si="674"/>
        <v>ns</v>
      </c>
      <c r="CX223" s="245" t="str">
        <f t="shared" si="674"/>
        <v>ns</v>
      </c>
      <c r="CY223" s="245" t="str">
        <f t="shared" si="674"/>
        <v>ns</v>
      </c>
      <c r="CZ223" s="245" t="str">
        <f t="shared" si="674"/>
        <v>ns</v>
      </c>
      <c r="DA223" s="245" t="str">
        <f t="shared" si="674"/>
        <v>ns</v>
      </c>
      <c r="DB223" s="245" t="str">
        <f t="shared" si="674"/>
        <v>ns</v>
      </c>
      <c r="DC223" s="245" t="str">
        <f t="shared" si="675"/>
        <v>ns</v>
      </c>
      <c r="DD223" s="245" t="str">
        <f t="shared" si="675"/>
        <v>ns</v>
      </c>
      <c r="DE223" s="245" t="str">
        <f t="shared" si="675"/>
        <v>ns</v>
      </c>
      <c r="DF223" s="245" t="str">
        <f t="shared" si="675"/>
        <v>ns</v>
      </c>
      <c r="DG223" s="245" t="str">
        <f t="shared" si="675"/>
        <v>ns</v>
      </c>
      <c r="DH223" s="245" t="str">
        <f t="shared" si="675"/>
        <v>ns</v>
      </c>
      <c r="DI223" s="245" t="str">
        <f t="shared" si="675"/>
        <v>ns</v>
      </c>
      <c r="DJ223" s="245" t="str">
        <f t="shared" si="675"/>
        <v>ns</v>
      </c>
      <c r="DK223" s="245" t="str">
        <f t="shared" si="675"/>
        <v>ns</v>
      </c>
      <c r="DL223" s="245" t="str">
        <f t="shared" si="675"/>
        <v>ns</v>
      </c>
      <c r="DM223" s="245" t="str">
        <f t="shared" si="676"/>
        <v>ns</v>
      </c>
      <c r="DN223" s="245" t="str">
        <f t="shared" si="676"/>
        <v>ns</v>
      </c>
      <c r="DO223" s="245" t="str">
        <f t="shared" si="676"/>
        <v>ns</v>
      </c>
      <c r="DP223" s="245" t="str">
        <f t="shared" si="676"/>
        <v>ns</v>
      </c>
      <c r="DQ223" s="245" t="str">
        <f t="shared" si="676"/>
        <v>ns</v>
      </c>
      <c r="DR223" s="245" t="str">
        <f t="shared" si="676"/>
        <v>ns</v>
      </c>
      <c r="DS223" s="245" t="str">
        <f t="shared" si="676"/>
        <v>ns</v>
      </c>
      <c r="DT223" s="245" t="str">
        <f t="shared" si="676"/>
        <v>ns</v>
      </c>
      <c r="DU223" s="245" t="str">
        <f t="shared" si="676"/>
        <v>ns</v>
      </c>
      <c r="DV223" s="245" t="str">
        <f t="shared" si="676"/>
        <v/>
      </c>
      <c r="DW223" s="204"/>
      <c r="DX223" s="204"/>
      <c r="DZ223" s="228">
        <f t="shared" si="664"/>
        <v>50</v>
      </c>
      <c r="EA223" s="231">
        <f t="shared" si="653"/>
        <v>0</v>
      </c>
      <c r="EB223" s="232">
        <f t="shared" si="666"/>
        <v>0</v>
      </c>
      <c r="EC223" s="232">
        <f t="shared" si="666"/>
        <v>0</v>
      </c>
      <c r="ED223" s="232">
        <f t="shared" si="666"/>
        <v>0</v>
      </c>
      <c r="EE223" s="232">
        <f t="shared" si="666"/>
        <v>0</v>
      </c>
      <c r="EF223" s="232">
        <f t="shared" si="654"/>
        <v>0</v>
      </c>
      <c r="EG223" s="232">
        <f t="shared" si="655"/>
        <v>0</v>
      </c>
      <c r="EH223" s="228"/>
      <c r="EI223" s="228"/>
      <c r="EJ223" s="228"/>
      <c r="EK223" s="230"/>
      <c r="EL223" s="228">
        <f t="shared" si="665"/>
        <v>50</v>
      </c>
      <c r="EM223" s="231">
        <f t="shared" si="656"/>
        <v>0</v>
      </c>
      <c r="EN223" s="232">
        <f>IFERROR(INDEX(RTO4CF,$EL223,'ANVA-MDS'!EB$7),0)</f>
        <v>0</v>
      </c>
      <c r="EO223" s="232">
        <f>IFERROR(INDEX(RTO4CF,$EL223,'ANVA-MDS'!EC$7),0)</f>
        <v>0</v>
      </c>
      <c r="EP223" s="232">
        <f>IFERROR(INDEX(RTO4CF,$EL223,'ANVA-MDS'!ED$7),0)</f>
        <v>0</v>
      </c>
      <c r="EQ223" s="232">
        <f>IFERROR(INDEX(RTO4CF,$EL223,'ANVA-MDS'!EE$7),0)</f>
        <v>0</v>
      </c>
      <c r="ER223" s="232">
        <f t="shared" si="657"/>
        <v>0</v>
      </c>
      <c r="ES223" s="232">
        <f t="shared" si="658"/>
        <v>0</v>
      </c>
      <c r="ET223" s="228"/>
      <c r="EU223" s="228"/>
      <c r="EV223" s="228"/>
      <c r="EW223" s="240"/>
      <c r="EX223" s="232">
        <f t="shared" si="659"/>
        <v>0</v>
      </c>
      <c r="EY223" s="230"/>
      <c r="EZ223" s="230"/>
    </row>
    <row r="224" spans="7:156" ht="12.75" customHeight="1" x14ac:dyDescent="0.25">
      <c r="G224" s="49"/>
      <c r="H224" s="49"/>
      <c r="I224" s="106"/>
      <c r="J224" s="100">
        <v>50</v>
      </c>
      <c r="K224" s="246">
        <f t="shared" si="660"/>
        <v>0</v>
      </c>
      <c r="L224" s="247">
        <f t="shared" si="661"/>
        <v>0</v>
      </c>
      <c r="M224" s="269" t="str">
        <f t="shared" si="667"/>
        <v>ns</v>
      </c>
      <c r="N224" s="269" t="str">
        <f t="shared" si="667"/>
        <v>ns</v>
      </c>
      <c r="O224" s="269" t="str">
        <f t="shared" si="667"/>
        <v>ns</v>
      </c>
      <c r="P224" s="269" t="str">
        <f t="shared" si="667"/>
        <v>ns</v>
      </c>
      <c r="Q224" s="269" t="str">
        <f t="shared" si="667"/>
        <v>ns</v>
      </c>
      <c r="R224" s="269" t="str">
        <f t="shared" si="667"/>
        <v>ns</v>
      </c>
      <c r="S224" s="269" t="str">
        <f t="shared" si="667"/>
        <v>ns</v>
      </c>
      <c r="T224" s="269" t="str">
        <f t="shared" si="667"/>
        <v>ns</v>
      </c>
      <c r="U224" s="269" t="str">
        <f t="shared" si="667"/>
        <v>ns</v>
      </c>
      <c r="V224" s="269" t="str">
        <f t="shared" si="667"/>
        <v>ns</v>
      </c>
      <c r="W224" s="269" t="str">
        <f t="shared" si="668"/>
        <v>ns</v>
      </c>
      <c r="X224" s="269" t="str">
        <f t="shared" si="668"/>
        <v>ns</v>
      </c>
      <c r="Y224" s="269" t="str">
        <f t="shared" si="668"/>
        <v>ns</v>
      </c>
      <c r="Z224" s="269" t="str">
        <f t="shared" si="668"/>
        <v>ns</v>
      </c>
      <c r="AA224" s="269" t="str">
        <f t="shared" si="668"/>
        <v>ns</v>
      </c>
      <c r="AB224" s="269" t="str">
        <f t="shared" si="668"/>
        <v>ns</v>
      </c>
      <c r="AC224" s="269" t="str">
        <f t="shared" si="668"/>
        <v>ns</v>
      </c>
      <c r="AD224" s="269" t="str">
        <f t="shared" si="668"/>
        <v>ns</v>
      </c>
      <c r="AE224" s="269" t="str">
        <f t="shared" si="668"/>
        <v>ns</v>
      </c>
      <c r="AF224" s="269" t="str">
        <f t="shared" si="668"/>
        <v>ns</v>
      </c>
      <c r="AG224" s="269" t="str">
        <f t="shared" si="669"/>
        <v>ns</v>
      </c>
      <c r="AH224" s="269" t="str">
        <f t="shared" si="669"/>
        <v>ns</v>
      </c>
      <c r="AI224" s="269" t="str">
        <f t="shared" si="669"/>
        <v>ns</v>
      </c>
      <c r="AJ224" s="269" t="str">
        <f t="shared" si="669"/>
        <v>ns</v>
      </c>
      <c r="AK224" s="269" t="str">
        <f t="shared" si="669"/>
        <v>ns</v>
      </c>
      <c r="AL224" s="269" t="str">
        <f t="shared" si="669"/>
        <v>ns</v>
      </c>
      <c r="AM224" s="269" t="str">
        <f t="shared" si="669"/>
        <v>ns</v>
      </c>
      <c r="AN224" s="269" t="str">
        <f t="shared" si="669"/>
        <v>ns</v>
      </c>
      <c r="AO224" s="269" t="str">
        <f t="shared" si="669"/>
        <v>ns</v>
      </c>
      <c r="AP224" s="269" t="str">
        <f t="shared" si="669"/>
        <v>ns</v>
      </c>
      <c r="AQ224" s="269" t="str">
        <f t="shared" si="670"/>
        <v>ns</v>
      </c>
      <c r="AR224" s="269" t="str">
        <f t="shared" si="670"/>
        <v>ns</v>
      </c>
      <c r="AS224" s="269" t="str">
        <f t="shared" si="670"/>
        <v>ns</v>
      </c>
      <c r="AT224" s="269" t="str">
        <f t="shared" si="670"/>
        <v>ns</v>
      </c>
      <c r="AU224" s="269" t="str">
        <f t="shared" si="670"/>
        <v>ns</v>
      </c>
      <c r="AV224" s="269" t="str">
        <f t="shared" si="670"/>
        <v>ns</v>
      </c>
      <c r="AW224" s="269" t="str">
        <f t="shared" si="670"/>
        <v>ns</v>
      </c>
      <c r="AX224" s="269" t="str">
        <f t="shared" si="670"/>
        <v>ns</v>
      </c>
      <c r="AY224" s="269" t="str">
        <f t="shared" si="670"/>
        <v>ns</v>
      </c>
      <c r="AZ224" s="269" t="str">
        <f t="shared" si="670"/>
        <v>ns</v>
      </c>
      <c r="BA224" s="269" t="str">
        <f t="shared" si="671"/>
        <v>ns</v>
      </c>
      <c r="BB224" s="269" t="str">
        <f t="shared" si="671"/>
        <v>ns</v>
      </c>
      <c r="BC224" s="269" t="str">
        <f t="shared" si="671"/>
        <v>ns</v>
      </c>
      <c r="BD224" s="269" t="str">
        <f t="shared" si="671"/>
        <v>ns</v>
      </c>
      <c r="BE224" s="269" t="str">
        <f t="shared" si="671"/>
        <v>ns</v>
      </c>
      <c r="BF224" s="269" t="str">
        <f t="shared" si="671"/>
        <v>ns</v>
      </c>
      <c r="BG224" s="269" t="str">
        <f t="shared" si="671"/>
        <v>ns</v>
      </c>
      <c r="BH224" s="269" t="str">
        <f t="shared" si="671"/>
        <v>ns</v>
      </c>
      <c r="BI224" s="269" t="str">
        <f t="shared" si="671"/>
        <v>ns</v>
      </c>
      <c r="BJ224" s="269" t="str">
        <f t="shared" si="671"/>
        <v>ns</v>
      </c>
      <c r="BK224" s="32"/>
      <c r="BL224" s="32"/>
      <c r="BS224" s="49"/>
      <c r="BT224" s="49"/>
      <c r="BV224" s="100">
        <v>50</v>
      </c>
      <c r="BW224" s="246">
        <f t="shared" si="662"/>
        <v>0</v>
      </c>
      <c r="BX224" s="247">
        <f t="shared" si="663"/>
        <v>0</v>
      </c>
      <c r="BY224" s="245" t="str">
        <f t="shared" si="672"/>
        <v>ns</v>
      </c>
      <c r="BZ224" s="245" t="str">
        <f t="shared" si="672"/>
        <v>ns</v>
      </c>
      <c r="CA224" s="245" t="str">
        <f t="shared" si="672"/>
        <v>ns</v>
      </c>
      <c r="CB224" s="245" t="str">
        <f t="shared" si="672"/>
        <v>ns</v>
      </c>
      <c r="CC224" s="245" t="str">
        <f t="shared" si="672"/>
        <v>ns</v>
      </c>
      <c r="CD224" s="245" t="str">
        <f t="shared" si="672"/>
        <v>ns</v>
      </c>
      <c r="CE224" s="245" t="str">
        <f t="shared" si="672"/>
        <v>ns</v>
      </c>
      <c r="CF224" s="245" t="str">
        <f t="shared" si="672"/>
        <v>ns</v>
      </c>
      <c r="CG224" s="245" t="str">
        <f t="shared" si="672"/>
        <v>ns</v>
      </c>
      <c r="CH224" s="245" t="str">
        <f t="shared" si="672"/>
        <v>ns</v>
      </c>
      <c r="CI224" s="245" t="str">
        <f t="shared" si="673"/>
        <v>ns</v>
      </c>
      <c r="CJ224" s="245" t="str">
        <f t="shared" si="673"/>
        <v>ns</v>
      </c>
      <c r="CK224" s="245" t="str">
        <f t="shared" si="673"/>
        <v>ns</v>
      </c>
      <c r="CL224" s="245" t="str">
        <f t="shared" si="673"/>
        <v>ns</v>
      </c>
      <c r="CM224" s="245" t="str">
        <f t="shared" si="673"/>
        <v>ns</v>
      </c>
      <c r="CN224" s="245" t="str">
        <f t="shared" si="673"/>
        <v>ns</v>
      </c>
      <c r="CO224" s="245" t="str">
        <f t="shared" si="673"/>
        <v>ns</v>
      </c>
      <c r="CP224" s="245" t="str">
        <f t="shared" si="673"/>
        <v>ns</v>
      </c>
      <c r="CQ224" s="245" t="str">
        <f t="shared" si="673"/>
        <v>ns</v>
      </c>
      <c r="CR224" s="245" t="str">
        <f t="shared" si="673"/>
        <v>ns</v>
      </c>
      <c r="CS224" s="245" t="str">
        <f t="shared" si="674"/>
        <v>ns</v>
      </c>
      <c r="CT224" s="245" t="str">
        <f t="shared" si="674"/>
        <v>ns</v>
      </c>
      <c r="CU224" s="245" t="str">
        <f t="shared" si="674"/>
        <v>ns</v>
      </c>
      <c r="CV224" s="245" t="str">
        <f t="shared" si="674"/>
        <v>ns</v>
      </c>
      <c r="CW224" s="245" t="str">
        <f t="shared" si="674"/>
        <v>ns</v>
      </c>
      <c r="CX224" s="245" t="str">
        <f t="shared" si="674"/>
        <v>ns</v>
      </c>
      <c r="CY224" s="245" t="str">
        <f t="shared" si="674"/>
        <v>ns</v>
      </c>
      <c r="CZ224" s="245" t="str">
        <f t="shared" si="674"/>
        <v>ns</v>
      </c>
      <c r="DA224" s="245" t="str">
        <f t="shared" si="674"/>
        <v>ns</v>
      </c>
      <c r="DB224" s="245" t="str">
        <f t="shared" si="674"/>
        <v>ns</v>
      </c>
      <c r="DC224" s="245" t="str">
        <f t="shared" si="675"/>
        <v>ns</v>
      </c>
      <c r="DD224" s="245" t="str">
        <f t="shared" si="675"/>
        <v>ns</v>
      </c>
      <c r="DE224" s="245" t="str">
        <f t="shared" si="675"/>
        <v>ns</v>
      </c>
      <c r="DF224" s="245" t="str">
        <f t="shared" si="675"/>
        <v>ns</v>
      </c>
      <c r="DG224" s="245" t="str">
        <f t="shared" si="675"/>
        <v>ns</v>
      </c>
      <c r="DH224" s="245" t="str">
        <f t="shared" si="675"/>
        <v>ns</v>
      </c>
      <c r="DI224" s="245" t="str">
        <f t="shared" si="675"/>
        <v>ns</v>
      </c>
      <c r="DJ224" s="245" t="str">
        <f t="shared" si="675"/>
        <v>ns</v>
      </c>
      <c r="DK224" s="245" t="str">
        <f t="shared" si="675"/>
        <v>ns</v>
      </c>
      <c r="DL224" s="245" t="str">
        <f t="shared" si="675"/>
        <v>ns</v>
      </c>
      <c r="DM224" s="245" t="str">
        <f t="shared" si="676"/>
        <v>ns</v>
      </c>
      <c r="DN224" s="245" t="str">
        <f t="shared" si="676"/>
        <v>ns</v>
      </c>
      <c r="DO224" s="245" t="str">
        <f t="shared" si="676"/>
        <v>ns</v>
      </c>
      <c r="DP224" s="245" t="str">
        <f t="shared" si="676"/>
        <v>ns</v>
      </c>
      <c r="DQ224" s="245" t="str">
        <f t="shared" si="676"/>
        <v>ns</v>
      </c>
      <c r="DR224" s="245" t="str">
        <f t="shared" si="676"/>
        <v>ns</v>
      </c>
      <c r="DS224" s="245" t="str">
        <f t="shared" si="676"/>
        <v>ns</v>
      </c>
      <c r="DT224" s="245" t="str">
        <f t="shared" si="676"/>
        <v>ns</v>
      </c>
      <c r="DU224" s="245" t="str">
        <f t="shared" si="676"/>
        <v>ns</v>
      </c>
      <c r="DV224" s="245" t="str">
        <f t="shared" si="676"/>
        <v>ns</v>
      </c>
      <c r="DW224" s="204"/>
      <c r="DX224" s="204"/>
      <c r="DZ224" s="229" t="s">
        <v>78</v>
      </c>
      <c r="EA224" s="232"/>
      <c r="EB224" s="232">
        <f>COUNTIFS(EB174:EB223,"&gt;1")</f>
        <v>0</v>
      </c>
      <c r="EC224" s="232">
        <f>COUNTIFS(EC174:EC223,"&gt;1")</f>
        <v>0</v>
      </c>
      <c r="ED224" s="232">
        <f>COUNTIFS(ED174:ED223,"&gt;1")</f>
        <v>0</v>
      </c>
      <c r="EE224" s="232">
        <f>COUNTIFS(EE174:EE223,"&gt;1")</f>
        <v>0</v>
      </c>
      <c r="EF224" s="236">
        <f>IF(EF174=0,0,IF(COUNTIFS(EB174:EE223,"&gt;1")&lt;&gt;EF174*EB224,0,1))</f>
        <v>0</v>
      </c>
      <c r="EG224" s="232"/>
      <c r="EH224" s="232"/>
      <c r="EI224" s="228"/>
      <c r="EJ224" s="228"/>
      <c r="EK224" s="230"/>
      <c r="EL224" s="229" t="s">
        <v>78</v>
      </c>
      <c r="EM224" s="232"/>
      <c r="EN224" s="232">
        <f>COUNTIFS(EN174:EN223,"&gt;1")</f>
        <v>0</v>
      </c>
      <c r="EO224" s="232">
        <f>COUNTIFS(EO174:EO223,"&gt;1")</f>
        <v>0</v>
      </c>
      <c r="EP224" s="232">
        <f>COUNTIFS(EP174:EP223,"&gt;1")</f>
        <v>0</v>
      </c>
      <c r="EQ224" s="232">
        <f>COUNTIFS(EQ174:EQ223,"&gt;1")</f>
        <v>0</v>
      </c>
      <c r="ER224" s="236">
        <f>IF(ER174=0,0,IF(COUNTIFS(EN174:EQ223,"&gt;1")&lt;&gt;ER174*EN224,0,1))</f>
        <v>0</v>
      </c>
      <c r="ES224" s="232"/>
      <c r="ET224" s="230"/>
      <c r="EU224" s="230"/>
      <c r="EV224" s="230"/>
      <c r="EW224" s="240"/>
      <c r="EX224" s="232"/>
      <c r="EY224" s="230"/>
      <c r="EZ224" s="230"/>
    </row>
    <row r="225" spans="1:156" ht="12.75" customHeight="1" x14ac:dyDescent="0.25">
      <c r="G225" s="49"/>
      <c r="H225" s="49"/>
      <c r="I225" s="106"/>
      <c r="J225" s="106"/>
      <c r="K225" s="131"/>
      <c r="L225" s="2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32"/>
      <c r="BL225" s="32"/>
      <c r="DZ225" s="227" t="s">
        <v>37</v>
      </c>
      <c r="EA225" s="227"/>
      <c r="EB225" s="237">
        <f>IFERROR(SUMIFS(EB174:EB223,EB174:EB223,"&gt;1"),0)</f>
        <v>0</v>
      </c>
      <c r="EC225" s="237">
        <f>IFERROR(SUMIFS(EC174:EC223,EC174:EC223,"&gt;1"),0)</f>
        <v>0</v>
      </c>
      <c r="ED225" s="237">
        <f>IFERROR(SUMIFS(ED174:ED223,ED174:ED223,"&gt;1"),0)</f>
        <v>0</v>
      </c>
      <c r="EE225" s="237">
        <f>IFERROR(SUMIFS(EE174:EE223,EE174:EE223,"&gt;1"),0)</f>
        <v>0</v>
      </c>
      <c r="EF225" s="228"/>
      <c r="EG225" s="228"/>
      <c r="EH225" s="228"/>
      <c r="EI225" s="228"/>
      <c r="EJ225" s="228"/>
      <c r="EK225" s="230"/>
      <c r="EL225" s="227" t="s">
        <v>37</v>
      </c>
      <c r="EM225" s="227"/>
      <c r="EN225" s="237">
        <f>IFERROR(SUMIFS(EN174:EN223,EN174:EN223,"&gt;1"),0)</f>
        <v>0</v>
      </c>
      <c r="EO225" s="237">
        <f>IFERROR(SUMIFS(EO174:EO223,EO174:EO223,"&gt;1"),0)</f>
        <v>0</v>
      </c>
      <c r="EP225" s="237">
        <f>IFERROR(SUMIFS(EP174:EP223,EP174:EP223,"&gt;1"),0)</f>
        <v>0</v>
      </c>
      <c r="EQ225" s="237">
        <f>IFERROR(SUMIFS(EQ174:EQ223,EQ174:EQ223,"&gt;1"),0)</f>
        <v>0</v>
      </c>
      <c r="ER225" s="228"/>
      <c r="ES225" s="228"/>
      <c r="ET225" s="230"/>
      <c r="EU225" s="230"/>
      <c r="EV225" s="230"/>
      <c r="EW225" s="240"/>
      <c r="EX225" s="228"/>
      <c r="EY225" s="230"/>
      <c r="EZ225" s="230"/>
    </row>
    <row r="226" spans="1:156" ht="12.75" customHeight="1" x14ac:dyDescent="0.25">
      <c r="A226" s="106"/>
      <c r="B226" s="106"/>
      <c r="C226" s="106"/>
      <c r="D226" s="106"/>
      <c r="E226" s="106"/>
      <c r="F226" s="106"/>
      <c r="G226" s="49"/>
      <c r="H226" s="49"/>
      <c r="BK226" s="106"/>
      <c r="BL226" s="106"/>
      <c r="BM226" s="106"/>
      <c r="BN226" s="106"/>
      <c r="BO226" s="106"/>
      <c r="BP226" s="106"/>
      <c r="BQ226" s="106"/>
      <c r="BR226" s="106"/>
      <c r="BS226" s="106"/>
      <c r="BT226" s="106"/>
      <c r="BU226" s="106"/>
      <c r="BV226" s="106"/>
      <c r="BW226" s="106"/>
      <c r="BX226" s="106"/>
      <c r="BY226" s="106"/>
      <c r="BZ226" s="106"/>
      <c r="CA226" s="106"/>
      <c r="CB226" s="106"/>
      <c r="CC226" s="106"/>
      <c r="CD226" s="106"/>
      <c r="CE226" s="106"/>
      <c r="CF226" s="106"/>
      <c r="CG226" s="106"/>
      <c r="CH226" s="106"/>
      <c r="CI226" s="106"/>
      <c r="CJ226" s="106"/>
      <c r="CK226" s="106"/>
      <c r="CL226" s="106"/>
      <c r="CM226" s="106"/>
      <c r="CN226" s="106"/>
      <c r="CO226" s="106"/>
      <c r="CP226" s="106"/>
      <c r="CQ226" s="106"/>
      <c r="CR226" s="106"/>
      <c r="CS226" s="106"/>
      <c r="CT226" s="106"/>
      <c r="CU226" s="106"/>
      <c r="CV226" s="106"/>
      <c r="CW226" s="106"/>
      <c r="CX226" s="106"/>
      <c r="CY226" s="106"/>
      <c r="CZ226" s="106"/>
      <c r="DA226" s="106"/>
      <c r="DB226" s="106"/>
      <c r="DC226" s="106"/>
      <c r="DD226" s="106"/>
      <c r="DE226" s="106"/>
      <c r="DF226" s="106"/>
      <c r="DG226" s="106"/>
      <c r="DH226" s="106"/>
      <c r="DI226" s="106"/>
      <c r="DJ226" s="106"/>
      <c r="DK226" s="106"/>
      <c r="DL226" s="106"/>
      <c r="DM226" s="106"/>
      <c r="DN226" s="106"/>
      <c r="DO226" s="106"/>
      <c r="DP226" s="106"/>
      <c r="DQ226" s="106"/>
      <c r="DR226" s="106"/>
      <c r="DS226" s="106"/>
      <c r="DT226" s="106"/>
      <c r="DU226" s="106"/>
      <c r="DV226" s="106"/>
      <c r="DW226" s="106"/>
      <c r="DX226" s="106"/>
      <c r="DY226" s="106"/>
      <c r="DZ226" s="240"/>
      <c r="EA226" s="240"/>
      <c r="EB226" s="240"/>
      <c r="EC226" s="240"/>
      <c r="ED226" s="240"/>
      <c r="EE226" s="240"/>
      <c r="EF226" s="240"/>
      <c r="EG226" s="240"/>
      <c r="EH226" s="240"/>
      <c r="EI226" s="240"/>
      <c r="EJ226" s="240"/>
      <c r="EK226" s="240"/>
      <c r="EL226" s="240"/>
      <c r="EM226" s="240"/>
      <c r="EN226" s="240"/>
      <c r="EO226" s="240"/>
      <c r="EP226" s="240"/>
      <c r="EQ226" s="240"/>
      <c r="ER226" s="240"/>
      <c r="ES226" s="240"/>
      <c r="ET226" s="240"/>
      <c r="EU226" s="240"/>
      <c r="EV226" s="240"/>
      <c r="EW226" s="240"/>
      <c r="EX226" s="240"/>
      <c r="EY226" s="230"/>
      <c r="EZ226" s="230"/>
    </row>
    <row r="227" spans="1:156" ht="12.75" customHeight="1" x14ac:dyDescent="0.25">
      <c r="A227" s="49"/>
      <c r="B227" s="30"/>
      <c r="C227" s="106"/>
      <c r="D227" s="106"/>
      <c r="E227" s="106"/>
      <c r="F227" s="106"/>
      <c r="G227" s="49"/>
      <c r="H227" s="49"/>
      <c r="BK227" s="106"/>
      <c r="BL227" s="106"/>
      <c r="BM227" s="106"/>
      <c r="BN227" s="106"/>
      <c r="BO227" s="106"/>
      <c r="BP227" s="106"/>
      <c r="BQ227" s="106"/>
      <c r="BR227" s="106"/>
      <c r="BS227" s="106"/>
      <c r="BT227" s="106"/>
      <c r="BU227" s="106"/>
      <c r="BV227" s="106"/>
      <c r="BW227" s="106"/>
      <c r="BX227" s="106"/>
      <c r="BY227" s="106"/>
      <c r="BZ227" s="106"/>
      <c r="CA227" s="106"/>
      <c r="CB227" s="106"/>
      <c r="CC227" s="106"/>
      <c r="CD227" s="106"/>
      <c r="CE227" s="106"/>
      <c r="CF227" s="106"/>
      <c r="CG227" s="106"/>
      <c r="CH227" s="106"/>
      <c r="CI227" s="106"/>
      <c r="CJ227" s="106"/>
      <c r="CK227" s="106"/>
      <c r="CL227" s="106"/>
      <c r="CM227" s="106"/>
      <c r="CN227" s="106"/>
      <c r="CO227" s="106"/>
      <c r="CP227" s="106"/>
      <c r="CQ227" s="106"/>
      <c r="CR227" s="106"/>
      <c r="CS227" s="106"/>
      <c r="CT227" s="106"/>
      <c r="CU227" s="106"/>
      <c r="CV227" s="106"/>
      <c r="CW227" s="106"/>
      <c r="CX227" s="106"/>
      <c r="CY227" s="106"/>
      <c r="CZ227" s="106"/>
      <c r="DA227" s="106"/>
      <c r="DB227" s="106"/>
      <c r="DC227" s="106"/>
      <c r="DD227" s="106"/>
      <c r="DE227" s="106"/>
      <c r="DF227" s="106"/>
      <c r="DG227" s="106"/>
      <c r="DH227" s="106"/>
      <c r="DI227" s="106"/>
      <c r="DJ227" s="106"/>
      <c r="DK227" s="106"/>
      <c r="DL227" s="106"/>
      <c r="DM227" s="106"/>
      <c r="DN227" s="106"/>
      <c r="DO227" s="106"/>
      <c r="DP227" s="106"/>
      <c r="DQ227" s="106"/>
      <c r="DR227" s="106"/>
      <c r="DS227" s="106"/>
      <c r="DT227" s="106"/>
      <c r="DU227" s="106"/>
      <c r="DV227" s="106"/>
      <c r="DW227" s="106"/>
      <c r="DX227" s="106"/>
      <c r="DY227" s="106"/>
      <c r="DZ227" s="240"/>
      <c r="EA227" s="240"/>
      <c r="EB227" s="240"/>
      <c r="EC227" s="240"/>
      <c r="ED227" s="240"/>
      <c r="EE227" s="240"/>
      <c r="EF227" s="240"/>
      <c r="EG227" s="240"/>
      <c r="EH227" s="240"/>
      <c r="EI227" s="240"/>
      <c r="EJ227" s="240"/>
      <c r="EK227" s="240"/>
      <c r="EL227" s="240"/>
      <c r="EM227" s="240"/>
      <c r="EN227" s="240"/>
      <c r="EO227" s="240"/>
      <c r="EP227" s="240"/>
      <c r="EQ227" s="240"/>
      <c r="ER227" s="240"/>
      <c r="ES227" s="240"/>
      <c r="ET227" s="240"/>
      <c r="EU227" s="240"/>
      <c r="EV227" s="240"/>
      <c r="EW227" s="240"/>
      <c r="EX227" s="240"/>
      <c r="EY227" s="230"/>
      <c r="EZ227" s="230"/>
    </row>
    <row r="228" spans="1:156" ht="12.75" customHeight="1" x14ac:dyDescent="0.25">
      <c r="A228" s="131"/>
      <c r="B228" s="106"/>
      <c r="C228" s="106"/>
      <c r="D228" s="106"/>
      <c r="E228" s="106"/>
      <c r="F228" s="106"/>
      <c r="G228" s="49"/>
      <c r="H228" s="49"/>
      <c r="BK228" s="106"/>
      <c r="BL228" s="106"/>
      <c r="BM228" s="106"/>
      <c r="BN228" s="106"/>
      <c r="BO228" s="106"/>
      <c r="BP228" s="106"/>
      <c r="BQ228" s="106"/>
      <c r="BR228" s="106"/>
      <c r="BS228" s="106"/>
      <c r="BT228" s="106"/>
      <c r="BU228" s="106"/>
      <c r="BV228" s="106"/>
      <c r="BW228" s="106"/>
      <c r="BX228" s="106"/>
      <c r="BY228" s="106"/>
      <c r="BZ228" s="106"/>
      <c r="CA228" s="106"/>
      <c r="CB228" s="106"/>
      <c r="CC228" s="106"/>
      <c r="CD228" s="106"/>
      <c r="CE228" s="106"/>
      <c r="CF228" s="106"/>
      <c r="CG228" s="106"/>
      <c r="CH228" s="106"/>
      <c r="CI228" s="106"/>
      <c r="CJ228" s="106"/>
      <c r="CK228" s="106"/>
      <c r="CL228" s="106"/>
      <c r="CM228" s="106"/>
      <c r="CN228" s="106"/>
      <c r="CO228" s="106"/>
      <c r="CP228" s="106"/>
      <c r="CQ228" s="106"/>
      <c r="CR228" s="106"/>
      <c r="CS228" s="106"/>
      <c r="CT228" s="106"/>
      <c r="CU228" s="106"/>
      <c r="CV228" s="106"/>
      <c r="CW228" s="106"/>
      <c r="CX228" s="106"/>
      <c r="CY228" s="106"/>
      <c r="CZ228" s="106"/>
      <c r="DA228" s="106"/>
      <c r="DB228" s="106"/>
      <c r="DC228" s="106"/>
      <c r="DD228" s="106"/>
      <c r="DE228" s="106"/>
      <c r="DF228" s="106"/>
      <c r="DG228" s="106"/>
      <c r="DH228" s="106"/>
      <c r="DI228" s="106"/>
      <c r="DJ228" s="106"/>
      <c r="DK228" s="106"/>
      <c r="DL228" s="106"/>
      <c r="DM228" s="106"/>
      <c r="DN228" s="106"/>
      <c r="DO228" s="106"/>
      <c r="DP228" s="106"/>
      <c r="DQ228" s="106"/>
      <c r="DR228" s="106"/>
      <c r="DS228" s="106"/>
      <c r="DT228" s="106"/>
      <c r="DU228" s="106"/>
      <c r="DV228" s="106"/>
      <c r="DW228" s="106"/>
      <c r="DX228" s="106"/>
      <c r="DY228" s="106"/>
      <c r="DZ228" s="240"/>
      <c r="EA228" s="240"/>
      <c r="EB228" s="240"/>
      <c r="EC228" s="240"/>
      <c r="ED228" s="240"/>
      <c r="EE228" s="240"/>
      <c r="EF228" s="240"/>
      <c r="EG228" s="240"/>
      <c r="EH228" s="240"/>
      <c r="EI228" s="240"/>
      <c r="EJ228" s="240"/>
      <c r="EK228" s="240"/>
      <c r="EL228" s="240"/>
      <c r="EM228" s="240"/>
      <c r="EN228" s="240"/>
      <c r="EO228" s="240"/>
      <c r="EP228" s="240"/>
      <c r="EQ228" s="240"/>
      <c r="ER228" s="240"/>
      <c r="ES228" s="240"/>
      <c r="ET228" s="240"/>
      <c r="EU228" s="240"/>
      <c r="EV228" s="240"/>
      <c r="EW228" s="240"/>
      <c r="EX228" s="240"/>
      <c r="EY228" s="230"/>
      <c r="EZ228" s="230"/>
    </row>
    <row r="229" spans="1:156" ht="12.75" customHeight="1" x14ac:dyDescent="0.25">
      <c r="A229" s="131"/>
      <c r="B229" s="106"/>
      <c r="C229" s="106"/>
      <c r="D229" s="106"/>
      <c r="E229" s="106"/>
      <c r="F229" s="106"/>
      <c r="G229" s="49"/>
      <c r="H229" s="49"/>
      <c r="BK229" s="106"/>
      <c r="BL229" s="106"/>
      <c r="BM229" s="106"/>
      <c r="BN229" s="106"/>
      <c r="BO229" s="106"/>
      <c r="BP229" s="106"/>
      <c r="BQ229" s="106"/>
      <c r="BR229" s="106"/>
      <c r="BS229" s="106"/>
      <c r="BT229" s="106"/>
      <c r="BU229" s="106"/>
      <c r="BV229" s="106"/>
      <c r="BW229" s="106"/>
      <c r="BX229" s="106"/>
      <c r="BY229" s="106"/>
      <c r="BZ229" s="106"/>
      <c r="CA229" s="106"/>
      <c r="CB229" s="106"/>
      <c r="CC229" s="106"/>
      <c r="CD229" s="106"/>
      <c r="CE229" s="106"/>
      <c r="CF229" s="106"/>
      <c r="CG229" s="106"/>
      <c r="CH229" s="106"/>
      <c r="CI229" s="106"/>
      <c r="CJ229" s="106"/>
      <c r="CK229" s="106"/>
      <c r="CL229" s="106"/>
      <c r="CM229" s="106"/>
      <c r="CN229" s="106"/>
      <c r="CO229" s="106"/>
      <c r="CP229" s="106"/>
      <c r="CQ229" s="106"/>
      <c r="CR229" s="106"/>
      <c r="CS229" s="106"/>
      <c r="CT229" s="106"/>
      <c r="CU229" s="106"/>
      <c r="CV229" s="106"/>
      <c r="CW229" s="106"/>
      <c r="CX229" s="106"/>
      <c r="CY229" s="106"/>
      <c r="CZ229" s="106"/>
      <c r="DA229" s="106"/>
      <c r="DB229" s="106"/>
      <c r="DC229" s="106"/>
      <c r="DD229" s="106"/>
      <c r="DE229" s="106"/>
      <c r="DF229" s="106"/>
      <c r="DG229" s="106"/>
      <c r="DH229" s="106"/>
      <c r="DI229" s="106"/>
      <c r="DJ229" s="106"/>
      <c r="DK229" s="106"/>
      <c r="DL229" s="106"/>
      <c r="DM229" s="106"/>
      <c r="DN229" s="106"/>
      <c r="DO229" s="106"/>
      <c r="DP229" s="106"/>
      <c r="DQ229" s="106"/>
      <c r="DR229" s="106"/>
      <c r="DS229" s="106"/>
      <c r="DT229" s="106"/>
      <c r="DU229" s="106"/>
      <c r="DV229" s="106"/>
      <c r="DW229" s="106"/>
      <c r="DX229" s="106"/>
      <c r="DY229" s="106"/>
      <c r="DZ229" s="240"/>
      <c r="EA229" s="240"/>
      <c r="EB229" s="240"/>
      <c r="EC229" s="240"/>
      <c r="ED229" s="240"/>
      <c r="EE229" s="240"/>
      <c r="EF229" s="240"/>
      <c r="EG229" s="240"/>
      <c r="EH229" s="240"/>
      <c r="EI229" s="240"/>
      <c r="EJ229" s="240"/>
      <c r="EK229" s="240"/>
      <c r="EL229" s="240"/>
      <c r="EM229" s="240"/>
      <c r="EN229" s="240"/>
      <c r="EO229" s="240"/>
      <c r="EP229" s="240"/>
      <c r="EQ229" s="240"/>
      <c r="ER229" s="240"/>
      <c r="ES229" s="240"/>
      <c r="ET229" s="240"/>
      <c r="EU229" s="240"/>
      <c r="EV229" s="240"/>
      <c r="EW229" s="240"/>
      <c r="EX229" s="240"/>
      <c r="EY229" s="230"/>
      <c r="EZ229" s="230"/>
    </row>
    <row r="230" spans="1:156" ht="12.75" customHeight="1" x14ac:dyDescent="0.25">
      <c r="A230" s="106"/>
      <c r="B230" s="106"/>
      <c r="C230" s="106"/>
      <c r="D230" s="106"/>
      <c r="E230" s="106"/>
      <c r="F230" s="106"/>
      <c r="G230" s="49"/>
      <c r="H230" s="49"/>
      <c r="BK230" s="106"/>
      <c r="BL230" s="106"/>
      <c r="BM230" s="106"/>
      <c r="BN230" s="106"/>
      <c r="BO230" s="106"/>
      <c r="BP230" s="106"/>
      <c r="BQ230" s="106"/>
      <c r="BR230" s="106"/>
      <c r="BS230" s="106"/>
      <c r="BT230" s="106"/>
      <c r="BU230" s="106"/>
      <c r="BV230" s="106"/>
      <c r="BW230" s="106"/>
      <c r="BX230" s="106"/>
      <c r="BY230" s="106"/>
      <c r="BZ230" s="106"/>
      <c r="CA230" s="106"/>
      <c r="CB230" s="106"/>
      <c r="CC230" s="106"/>
      <c r="CD230" s="106"/>
      <c r="CE230" s="106"/>
      <c r="CF230" s="106"/>
      <c r="CG230" s="106"/>
      <c r="CH230" s="106"/>
      <c r="CI230" s="106"/>
      <c r="CJ230" s="106"/>
      <c r="CK230" s="106"/>
      <c r="CL230" s="106"/>
      <c r="CM230" s="106"/>
      <c r="CN230" s="106"/>
      <c r="CO230" s="106"/>
      <c r="CP230" s="106"/>
      <c r="CQ230" s="106"/>
      <c r="CR230" s="106"/>
      <c r="CS230" s="106"/>
      <c r="CT230" s="106"/>
      <c r="CU230" s="106"/>
      <c r="CV230" s="106"/>
      <c r="CW230" s="106"/>
      <c r="CX230" s="106"/>
      <c r="CY230" s="106"/>
      <c r="CZ230" s="106"/>
      <c r="DA230" s="106"/>
      <c r="DB230" s="106"/>
      <c r="DC230" s="106"/>
      <c r="DD230" s="106"/>
      <c r="DE230" s="106"/>
      <c r="DF230" s="106"/>
      <c r="DG230" s="106"/>
      <c r="DH230" s="106"/>
      <c r="DI230" s="106"/>
      <c r="DJ230" s="106"/>
      <c r="DK230" s="106"/>
      <c r="DL230" s="106"/>
      <c r="DM230" s="106"/>
      <c r="DN230" s="106"/>
      <c r="DO230" s="106"/>
      <c r="DP230" s="106"/>
      <c r="DQ230" s="106"/>
      <c r="DR230" s="106"/>
      <c r="DS230" s="106"/>
      <c r="DT230" s="106"/>
      <c r="DU230" s="106"/>
      <c r="DV230" s="106"/>
      <c r="DW230" s="106"/>
      <c r="DX230" s="106"/>
      <c r="DY230" s="106"/>
      <c r="DZ230" s="106"/>
      <c r="EA230" s="106"/>
      <c r="EB230" s="106"/>
      <c r="EC230" s="106"/>
      <c r="ED230" s="106"/>
      <c r="EE230" s="106"/>
      <c r="EF230" s="106"/>
      <c r="EG230" s="106"/>
      <c r="EH230" s="106"/>
      <c r="EI230" s="106"/>
      <c r="EJ230" s="106"/>
      <c r="EK230" s="106"/>
      <c r="EL230" s="106"/>
      <c r="EM230" s="106"/>
      <c r="EN230" s="106"/>
      <c r="EO230" s="106"/>
      <c r="EP230" s="106"/>
      <c r="EQ230" s="106"/>
      <c r="ER230" s="106"/>
      <c r="ES230" s="106"/>
      <c r="ET230" s="106"/>
      <c r="EU230" s="106"/>
      <c r="EV230" s="106"/>
      <c r="EW230" s="106"/>
      <c r="EX230" s="106"/>
    </row>
    <row r="231" spans="1:156" ht="12.75" customHeight="1" x14ac:dyDescent="0.25">
      <c r="A231" s="106"/>
      <c r="B231" s="106"/>
      <c r="C231" s="106"/>
      <c r="D231" s="106"/>
      <c r="E231" s="106"/>
      <c r="F231" s="106"/>
      <c r="G231" s="49"/>
      <c r="H231" s="49"/>
      <c r="BK231" s="106"/>
      <c r="BL231" s="106"/>
      <c r="BM231" s="106"/>
      <c r="BN231" s="106"/>
      <c r="BO231" s="106"/>
      <c r="BP231" s="106"/>
      <c r="BQ231" s="106"/>
      <c r="BR231" s="106"/>
      <c r="BS231" s="106"/>
      <c r="BT231" s="106"/>
      <c r="BU231" s="106"/>
      <c r="BV231" s="106"/>
      <c r="BW231" s="106"/>
      <c r="BX231" s="106"/>
      <c r="BY231" s="106"/>
      <c r="BZ231" s="106"/>
      <c r="CA231" s="106"/>
      <c r="CB231" s="106"/>
      <c r="CC231" s="106"/>
      <c r="CD231" s="106"/>
      <c r="CE231" s="106"/>
      <c r="CF231" s="106"/>
      <c r="CG231" s="106"/>
      <c r="CH231" s="106"/>
      <c r="CI231" s="106"/>
      <c r="CJ231" s="106"/>
      <c r="CK231" s="106"/>
      <c r="CL231" s="106"/>
      <c r="CM231" s="106"/>
      <c r="CN231" s="106"/>
      <c r="CO231" s="106"/>
      <c r="CP231" s="106"/>
      <c r="CQ231" s="106"/>
      <c r="CR231" s="106"/>
      <c r="CS231" s="106"/>
      <c r="CT231" s="106"/>
      <c r="CU231" s="106"/>
      <c r="CV231" s="106"/>
      <c r="CW231" s="106"/>
      <c r="CX231" s="106"/>
      <c r="CY231" s="106"/>
      <c r="CZ231" s="106"/>
      <c r="DA231" s="106"/>
      <c r="DB231" s="106"/>
      <c r="DC231" s="106"/>
      <c r="DD231" s="106"/>
      <c r="DE231" s="106"/>
      <c r="DF231" s="106"/>
      <c r="DG231" s="106"/>
      <c r="DH231" s="106"/>
      <c r="DI231" s="106"/>
      <c r="DJ231" s="106"/>
      <c r="DK231" s="106"/>
      <c r="DL231" s="106"/>
      <c r="DM231" s="106"/>
      <c r="DN231" s="106"/>
      <c r="DO231" s="106"/>
      <c r="DP231" s="106"/>
      <c r="DQ231" s="106"/>
      <c r="DR231" s="106"/>
      <c r="DS231" s="106"/>
      <c r="DT231" s="106"/>
      <c r="DU231" s="106"/>
      <c r="DV231" s="106"/>
      <c r="DW231" s="106"/>
      <c r="DX231" s="106"/>
      <c r="DY231" s="106"/>
      <c r="DZ231" s="106"/>
      <c r="EA231" s="106"/>
      <c r="EB231" s="106"/>
      <c r="EC231" s="106"/>
      <c r="ED231" s="106"/>
      <c r="EE231" s="106"/>
      <c r="EF231" s="106"/>
      <c r="EG231" s="106"/>
      <c r="EH231" s="106"/>
      <c r="EI231" s="106"/>
      <c r="EJ231" s="106"/>
      <c r="EK231" s="106"/>
      <c r="EL231" s="106"/>
      <c r="EM231" s="106"/>
      <c r="EN231" s="106"/>
      <c r="EO231" s="106"/>
      <c r="EP231" s="106"/>
      <c r="EQ231" s="106"/>
      <c r="ER231" s="106"/>
      <c r="ES231" s="106"/>
      <c r="ET231" s="106"/>
      <c r="EU231" s="106"/>
      <c r="EV231" s="106"/>
      <c r="EW231" s="106"/>
      <c r="EX231" s="106"/>
    </row>
    <row r="232" spans="1:156" ht="12.75" customHeight="1" x14ac:dyDescent="0.25">
      <c r="A232" s="106"/>
      <c r="B232" s="106"/>
      <c r="C232" s="106"/>
      <c r="D232" s="106"/>
      <c r="E232" s="106"/>
      <c r="F232" s="106"/>
      <c r="G232" s="49"/>
      <c r="H232" s="49"/>
      <c r="BK232" s="106"/>
      <c r="BL232" s="106"/>
      <c r="BM232" s="106"/>
      <c r="BN232" s="106"/>
      <c r="BO232" s="106"/>
      <c r="BP232" s="106"/>
      <c r="BQ232" s="106"/>
      <c r="BR232" s="106"/>
      <c r="BS232" s="106"/>
      <c r="BT232" s="106"/>
      <c r="BU232" s="106"/>
      <c r="BV232" s="106"/>
      <c r="BW232" s="106"/>
      <c r="BX232" s="106"/>
      <c r="BY232" s="106"/>
      <c r="BZ232" s="106"/>
      <c r="CA232" s="106"/>
      <c r="CB232" s="106"/>
      <c r="CC232" s="106"/>
      <c r="CD232" s="106"/>
      <c r="CE232" s="106"/>
      <c r="CF232" s="106"/>
      <c r="CG232" s="106"/>
      <c r="CH232" s="106"/>
      <c r="CI232" s="106"/>
      <c r="CJ232" s="106"/>
      <c r="CK232" s="106"/>
      <c r="CL232" s="106"/>
      <c r="CM232" s="106"/>
      <c r="CN232" s="106"/>
      <c r="CO232" s="106"/>
      <c r="CP232" s="106"/>
      <c r="CQ232" s="106"/>
      <c r="CR232" s="106"/>
      <c r="CS232" s="106"/>
      <c r="CT232" s="106"/>
      <c r="CU232" s="106"/>
      <c r="CV232" s="106"/>
      <c r="CW232" s="106"/>
      <c r="CX232" s="106"/>
      <c r="CY232" s="106"/>
      <c r="CZ232" s="106"/>
      <c r="DA232" s="106"/>
      <c r="DB232" s="106"/>
      <c r="DC232" s="106"/>
      <c r="DD232" s="106"/>
      <c r="DE232" s="106"/>
      <c r="DF232" s="106"/>
      <c r="DG232" s="106"/>
      <c r="DH232" s="106"/>
      <c r="DI232" s="106"/>
      <c r="DJ232" s="106"/>
      <c r="DK232" s="106"/>
      <c r="DL232" s="106"/>
      <c r="DM232" s="106"/>
      <c r="DN232" s="106"/>
      <c r="DO232" s="106"/>
      <c r="DP232" s="106"/>
      <c r="DQ232" s="106"/>
      <c r="DR232" s="106"/>
      <c r="DS232" s="106"/>
      <c r="DT232" s="106"/>
      <c r="DU232" s="106"/>
      <c r="DV232" s="106"/>
      <c r="DW232" s="106"/>
      <c r="DX232" s="106"/>
      <c r="DY232" s="106"/>
      <c r="DZ232" s="106"/>
      <c r="EA232" s="106"/>
      <c r="EB232" s="106"/>
      <c r="EC232" s="106"/>
      <c r="ED232" s="106"/>
      <c r="EE232" s="106"/>
      <c r="EF232" s="106"/>
      <c r="EG232" s="106"/>
      <c r="EH232" s="106"/>
      <c r="EI232" s="106"/>
      <c r="EJ232" s="106"/>
      <c r="EK232" s="106"/>
      <c r="EL232" s="106"/>
      <c r="EM232" s="106"/>
      <c r="EN232" s="106"/>
      <c r="EO232" s="106"/>
      <c r="EP232" s="106"/>
      <c r="EQ232" s="106"/>
      <c r="ER232" s="106"/>
      <c r="ES232" s="106"/>
      <c r="ET232" s="106"/>
      <c r="EU232" s="106"/>
      <c r="EV232" s="106"/>
      <c r="EW232" s="106"/>
      <c r="EX232" s="106"/>
    </row>
    <row r="233" spans="1:156" ht="12.75" customHeight="1" x14ac:dyDescent="0.25">
      <c r="A233" s="106"/>
      <c r="B233" s="106"/>
      <c r="C233" s="106"/>
      <c r="D233" s="106"/>
      <c r="E233" s="106"/>
      <c r="F233" s="106"/>
      <c r="G233" s="49"/>
      <c r="H233" s="49"/>
      <c r="BK233" s="106"/>
      <c r="BL233" s="106"/>
      <c r="BM233" s="106"/>
      <c r="BN233" s="106"/>
      <c r="BO233" s="106"/>
      <c r="BP233" s="106"/>
      <c r="BQ233" s="106"/>
      <c r="BR233" s="106"/>
      <c r="BS233" s="106"/>
      <c r="BT233" s="106"/>
      <c r="BU233" s="106"/>
      <c r="BV233" s="106"/>
      <c r="BW233" s="106"/>
      <c r="BX233" s="106"/>
      <c r="BY233" s="106"/>
      <c r="BZ233" s="106"/>
      <c r="CA233" s="106"/>
      <c r="CB233" s="106"/>
      <c r="CC233" s="106"/>
      <c r="CD233" s="106"/>
      <c r="CE233" s="106"/>
      <c r="CF233" s="106"/>
      <c r="CG233" s="106"/>
      <c r="CH233" s="106"/>
      <c r="CI233" s="106"/>
      <c r="CJ233" s="106"/>
      <c r="CK233" s="106"/>
      <c r="CL233" s="106"/>
      <c r="CM233" s="106"/>
      <c r="CN233" s="106"/>
      <c r="CO233" s="106"/>
      <c r="CP233" s="106"/>
      <c r="CQ233" s="106"/>
      <c r="CR233" s="106"/>
      <c r="CS233" s="106"/>
      <c r="CT233" s="106"/>
      <c r="CU233" s="106"/>
      <c r="CV233" s="106"/>
      <c r="CW233" s="106"/>
      <c r="CX233" s="106"/>
      <c r="CY233" s="106"/>
      <c r="CZ233" s="106"/>
      <c r="DA233" s="106"/>
      <c r="DB233" s="106"/>
      <c r="DC233" s="106"/>
      <c r="DD233" s="106"/>
      <c r="DE233" s="106"/>
      <c r="DF233" s="106"/>
      <c r="DG233" s="106"/>
      <c r="DH233" s="106"/>
      <c r="DI233" s="106"/>
      <c r="DJ233" s="106"/>
      <c r="DK233" s="106"/>
      <c r="DL233" s="106"/>
      <c r="DM233" s="106"/>
      <c r="DN233" s="106"/>
      <c r="DO233" s="106"/>
      <c r="DP233" s="106"/>
      <c r="DQ233" s="106"/>
      <c r="DR233" s="106"/>
      <c r="DS233" s="106"/>
      <c r="DT233" s="106"/>
      <c r="DU233" s="106"/>
      <c r="DV233" s="106"/>
      <c r="DW233" s="106"/>
      <c r="DX233" s="106"/>
      <c r="DY233" s="106"/>
      <c r="DZ233" s="106"/>
      <c r="EA233" s="106"/>
      <c r="EB233" s="106"/>
      <c r="EC233" s="106"/>
      <c r="ED233" s="106"/>
      <c r="EE233" s="106"/>
      <c r="EF233" s="106"/>
      <c r="EG233" s="106"/>
      <c r="EH233" s="106"/>
      <c r="EI233" s="106"/>
      <c r="EJ233" s="106"/>
      <c r="EK233" s="106"/>
      <c r="EL233" s="106"/>
      <c r="EM233" s="106"/>
      <c r="EN233" s="106"/>
      <c r="EO233" s="106"/>
      <c r="EP233" s="106"/>
      <c r="EQ233" s="106"/>
      <c r="ER233" s="106"/>
      <c r="ES233" s="106"/>
      <c r="ET233" s="106"/>
      <c r="EU233" s="106"/>
      <c r="EV233" s="106"/>
      <c r="EW233" s="106"/>
      <c r="EX233" s="106"/>
    </row>
    <row r="234" spans="1:156" ht="12.75" customHeight="1" x14ac:dyDescent="0.25">
      <c r="G234" s="49"/>
      <c r="H234" s="49"/>
      <c r="BK234" s="106"/>
      <c r="BL234" s="106"/>
      <c r="BM234" s="106"/>
      <c r="BN234" s="106"/>
      <c r="BO234" s="106"/>
      <c r="BP234" s="106"/>
      <c r="BQ234" s="106"/>
      <c r="BR234" s="106"/>
      <c r="BS234" s="106"/>
      <c r="BT234" s="106"/>
      <c r="BU234" s="106"/>
      <c r="BV234" s="106"/>
      <c r="BW234" s="106"/>
      <c r="BX234" s="106"/>
      <c r="BY234" s="106"/>
      <c r="BZ234" s="106"/>
      <c r="CA234" s="106"/>
      <c r="CB234" s="106"/>
      <c r="CC234" s="106"/>
      <c r="CD234" s="106"/>
      <c r="CE234" s="106"/>
      <c r="CF234" s="106"/>
      <c r="CG234" s="106"/>
      <c r="CH234" s="106"/>
      <c r="CI234" s="106"/>
      <c r="CJ234" s="106"/>
      <c r="CK234" s="106"/>
      <c r="CL234" s="106"/>
      <c r="CM234" s="106"/>
      <c r="CN234" s="106"/>
      <c r="CO234" s="106"/>
      <c r="CP234" s="106"/>
      <c r="CQ234" s="106"/>
      <c r="CR234" s="106"/>
      <c r="CS234" s="106"/>
      <c r="CT234" s="106"/>
      <c r="CU234" s="106"/>
      <c r="CV234" s="106"/>
      <c r="CW234" s="106"/>
      <c r="CX234" s="106"/>
      <c r="CY234" s="106"/>
      <c r="CZ234" s="106"/>
      <c r="DA234" s="106"/>
      <c r="DB234" s="106"/>
      <c r="DC234" s="106"/>
      <c r="DD234" s="106"/>
      <c r="DE234" s="106"/>
      <c r="DF234" s="106"/>
      <c r="DG234" s="106"/>
      <c r="DH234" s="106"/>
      <c r="DI234" s="106"/>
      <c r="DJ234" s="106"/>
      <c r="DK234" s="106"/>
      <c r="DL234" s="106"/>
      <c r="DM234" s="106"/>
      <c r="DN234" s="106"/>
      <c r="DO234" s="106"/>
      <c r="DP234" s="106"/>
      <c r="DQ234" s="106"/>
      <c r="DR234" s="106"/>
      <c r="DS234" s="106"/>
      <c r="DT234" s="106"/>
      <c r="DU234" s="106"/>
      <c r="DV234" s="106"/>
      <c r="DW234" s="106"/>
      <c r="DX234" s="106"/>
      <c r="DY234" s="106"/>
      <c r="DZ234" s="106"/>
      <c r="EA234" s="106"/>
      <c r="EB234" s="106"/>
      <c r="EC234" s="106"/>
      <c r="ED234" s="106"/>
      <c r="EE234" s="106"/>
      <c r="EF234" s="106"/>
      <c r="EG234" s="106"/>
      <c r="EH234" s="106"/>
      <c r="EI234" s="106"/>
      <c r="EJ234" s="106"/>
      <c r="EK234" s="106"/>
      <c r="EL234" s="106"/>
      <c r="EM234" s="106"/>
      <c r="EN234" s="106"/>
      <c r="EO234" s="106"/>
      <c r="EP234" s="106"/>
      <c r="EQ234" s="106"/>
      <c r="ER234" s="106"/>
      <c r="ES234" s="106"/>
      <c r="ET234" s="106"/>
      <c r="EU234" s="106"/>
      <c r="EV234" s="106"/>
      <c r="EW234" s="106"/>
      <c r="EX234" s="106"/>
    </row>
    <row r="235" spans="1:156" ht="12.75" customHeight="1" x14ac:dyDescent="0.25">
      <c r="G235" s="49"/>
      <c r="H235" s="49"/>
      <c r="I235" s="49"/>
      <c r="J235" s="49"/>
      <c r="K235" s="49"/>
      <c r="L235" s="2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c r="DF235" s="32"/>
      <c r="DG235" s="32"/>
      <c r="DH235" s="32"/>
      <c r="DI235" s="32"/>
      <c r="DJ235" s="32"/>
      <c r="DK235" s="32"/>
      <c r="DL235" s="32"/>
      <c r="DM235" s="32"/>
      <c r="DN235" s="32"/>
      <c r="DO235" s="32"/>
      <c r="DP235" s="32"/>
      <c r="DQ235" s="32"/>
      <c r="DR235" s="32"/>
      <c r="DS235" s="32"/>
      <c r="DT235" s="32"/>
      <c r="DU235" s="32"/>
      <c r="DV235" s="32"/>
      <c r="DW235" s="32"/>
      <c r="DX235" s="32"/>
      <c r="DY235" s="32"/>
      <c r="DZ235" s="32"/>
      <c r="EA235" s="32"/>
      <c r="EB235" s="32"/>
      <c r="EC235" s="32"/>
      <c r="ED235" s="32"/>
      <c r="EE235" s="32"/>
      <c r="EF235" s="32"/>
      <c r="EG235" s="32"/>
      <c r="EH235" s="32"/>
      <c r="EI235" s="32"/>
      <c r="EJ235" s="32"/>
      <c r="EK235" s="32"/>
      <c r="EL235" s="32"/>
      <c r="EM235" s="32"/>
      <c r="EN235" s="32"/>
      <c r="EO235" s="32"/>
      <c r="EP235" s="32"/>
      <c r="EQ235" s="32"/>
      <c r="ER235" s="32"/>
      <c r="ES235" s="32"/>
      <c r="ET235" s="32"/>
      <c r="EU235" s="32"/>
      <c r="EV235" s="32"/>
      <c r="EW235" s="32"/>
      <c r="EX235" s="32"/>
    </row>
    <row r="236" spans="1:156" ht="12.75" customHeight="1" x14ac:dyDescent="0.25">
      <c r="G236" s="49"/>
      <c r="H236" s="49"/>
      <c r="I236" s="106"/>
      <c r="J236" s="106"/>
      <c r="K236" s="106"/>
      <c r="L236" s="2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c r="DF236" s="32"/>
      <c r="DG236" s="32"/>
      <c r="DH236" s="32"/>
      <c r="DI236" s="32"/>
      <c r="DJ236" s="32"/>
      <c r="DK236" s="32"/>
      <c r="DL236" s="32"/>
      <c r="DM236" s="32"/>
      <c r="DN236" s="32"/>
      <c r="DO236" s="32"/>
      <c r="DP236" s="32"/>
      <c r="DQ236" s="32"/>
      <c r="DR236" s="32"/>
      <c r="DS236" s="32"/>
      <c r="DT236" s="32"/>
      <c r="DU236" s="32"/>
      <c r="DV236" s="32"/>
      <c r="DW236" s="32"/>
      <c r="DX236" s="32"/>
      <c r="DY236" s="32"/>
      <c r="DZ236" s="32"/>
      <c r="EA236" s="32"/>
      <c r="EB236" s="32"/>
      <c r="EC236" s="32"/>
      <c r="ED236" s="32"/>
      <c r="EE236" s="32"/>
      <c r="EF236" s="32"/>
      <c r="EG236" s="32"/>
      <c r="EH236" s="32"/>
      <c r="EI236" s="32"/>
      <c r="EJ236" s="32"/>
      <c r="EK236" s="32"/>
      <c r="EL236" s="32"/>
      <c r="EM236" s="32"/>
      <c r="EN236" s="32"/>
      <c r="EO236" s="32"/>
      <c r="EP236" s="32"/>
      <c r="EQ236" s="32"/>
      <c r="ER236" s="32"/>
      <c r="ES236" s="32"/>
      <c r="ET236" s="32"/>
      <c r="EU236" s="32"/>
      <c r="EV236" s="32"/>
      <c r="EW236" s="32"/>
      <c r="EX236" s="32"/>
    </row>
    <row r="237" spans="1:156" ht="12.75" customHeight="1" x14ac:dyDescent="0.25">
      <c r="G237" s="49"/>
      <c r="H237" s="49"/>
      <c r="I237" s="106"/>
      <c r="J237" s="106"/>
      <c r="K237" s="106"/>
      <c r="L237" s="2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c r="DF237" s="32"/>
      <c r="DG237" s="32"/>
      <c r="DH237" s="32"/>
      <c r="DI237" s="32"/>
      <c r="DJ237" s="32"/>
      <c r="DK237" s="32"/>
      <c r="DL237" s="32"/>
      <c r="DM237" s="32"/>
      <c r="DN237" s="32"/>
      <c r="DO237" s="32"/>
      <c r="DP237" s="32"/>
      <c r="DQ237" s="32"/>
      <c r="DR237" s="32"/>
      <c r="DS237" s="32"/>
      <c r="DT237" s="32"/>
      <c r="DU237" s="32"/>
      <c r="DV237" s="32"/>
      <c r="DW237" s="32"/>
      <c r="DX237" s="32"/>
      <c r="DY237" s="32"/>
      <c r="DZ237" s="32"/>
      <c r="EA237" s="32"/>
      <c r="EB237" s="32"/>
      <c r="EC237" s="32"/>
      <c r="ED237" s="32"/>
      <c r="EE237" s="32"/>
      <c r="EF237" s="32"/>
      <c r="EG237" s="32"/>
      <c r="EH237" s="32"/>
      <c r="EI237" s="32"/>
      <c r="EJ237" s="32"/>
      <c r="EK237" s="32"/>
      <c r="EL237" s="32"/>
      <c r="EM237" s="32"/>
      <c r="EN237" s="32"/>
      <c r="EO237" s="32"/>
      <c r="EP237" s="32"/>
      <c r="EQ237" s="32"/>
      <c r="ER237" s="32"/>
      <c r="ES237" s="32"/>
      <c r="ET237" s="32"/>
      <c r="EU237" s="32"/>
      <c r="EV237" s="32"/>
      <c r="EW237" s="32"/>
      <c r="EX237" s="32"/>
    </row>
    <row r="238" spans="1:156" ht="12.75" customHeight="1" x14ac:dyDescent="0.25">
      <c r="G238" s="49"/>
      <c r="H238" s="49"/>
      <c r="I238" s="106"/>
      <c r="J238" s="106"/>
      <c r="K238" s="106"/>
      <c r="L238" s="2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c r="DF238" s="32"/>
      <c r="DG238" s="32"/>
      <c r="DH238" s="32"/>
      <c r="DI238" s="32"/>
      <c r="DJ238" s="32"/>
      <c r="DK238" s="32"/>
      <c r="DL238" s="32"/>
      <c r="DM238" s="32"/>
      <c r="DN238" s="32"/>
      <c r="DO238" s="32"/>
      <c r="DP238" s="32"/>
      <c r="DQ238" s="32"/>
      <c r="DR238" s="32"/>
      <c r="DS238" s="32"/>
      <c r="DT238" s="32"/>
      <c r="DU238" s="32"/>
      <c r="DV238" s="32"/>
      <c r="DW238" s="32"/>
      <c r="DX238" s="32"/>
      <c r="DY238" s="32"/>
      <c r="DZ238" s="32"/>
      <c r="EA238" s="32"/>
      <c r="EB238" s="32"/>
      <c r="EC238" s="32"/>
      <c r="ED238" s="32"/>
      <c r="EE238" s="32"/>
      <c r="EF238" s="32"/>
      <c r="EG238" s="32"/>
      <c r="EH238" s="32"/>
      <c r="EI238" s="32"/>
      <c r="EJ238" s="32"/>
      <c r="EK238" s="32"/>
      <c r="EL238" s="32"/>
      <c r="EM238" s="32"/>
      <c r="EN238" s="32"/>
      <c r="EO238" s="32"/>
      <c r="EP238" s="32"/>
      <c r="EQ238" s="32"/>
      <c r="ER238" s="32"/>
      <c r="ES238" s="32"/>
      <c r="ET238" s="32"/>
      <c r="EU238" s="32"/>
      <c r="EV238" s="32"/>
      <c r="EW238" s="32"/>
      <c r="EX238" s="32"/>
    </row>
    <row r="239" spans="1:156" ht="12.75" customHeight="1" x14ac:dyDescent="0.25">
      <c r="G239" s="49"/>
      <c r="H239" s="49"/>
      <c r="BK239" s="106"/>
      <c r="BL239" s="106"/>
      <c r="BM239" s="106"/>
      <c r="BN239" s="106"/>
      <c r="BO239" s="106"/>
      <c r="BP239" s="106"/>
      <c r="BQ239" s="106"/>
      <c r="BR239" s="106"/>
      <c r="BS239" s="106"/>
      <c r="BT239" s="106"/>
      <c r="BU239" s="106"/>
      <c r="BV239" s="106"/>
      <c r="BW239" s="106"/>
      <c r="BX239" s="106"/>
      <c r="BY239" s="106"/>
      <c r="BZ239" s="106"/>
      <c r="CA239" s="106"/>
      <c r="CB239" s="106"/>
      <c r="CC239" s="106"/>
      <c r="CD239" s="106"/>
      <c r="CE239" s="106"/>
      <c r="CF239" s="106"/>
      <c r="CG239" s="106"/>
      <c r="CH239" s="106"/>
      <c r="CI239" s="106"/>
      <c r="CJ239" s="106"/>
      <c r="CK239" s="106"/>
      <c r="CL239" s="106"/>
      <c r="CM239" s="106"/>
      <c r="CN239" s="106"/>
      <c r="CO239" s="106"/>
      <c r="CP239" s="106"/>
      <c r="CQ239" s="106"/>
      <c r="CR239" s="106"/>
      <c r="CS239" s="106"/>
      <c r="CT239" s="106"/>
      <c r="CU239" s="106"/>
      <c r="CV239" s="106"/>
      <c r="CW239" s="106"/>
      <c r="CX239" s="106"/>
      <c r="CY239" s="106"/>
      <c r="CZ239" s="106"/>
      <c r="DA239" s="106"/>
      <c r="DB239" s="106"/>
      <c r="DC239" s="106"/>
      <c r="DD239" s="106"/>
      <c r="DE239" s="106"/>
      <c r="DF239" s="106"/>
      <c r="DG239" s="106"/>
      <c r="DH239" s="106"/>
      <c r="DI239" s="106"/>
      <c r="DJ239" s="106"/>
      <c r="DK239" s="106"/>
      <c r="DL239" s="106"/>
      <c r="DM239" s="106"/>
      <c r="DN239" s="106"/>
      <c r="DO239" s="106"/>
      <c r="DP239" s="106"/>
      <c r="DQ239" s="106"/>
      <c r="DR239" s="106"/>
      <c r="DS239" s="106"/>
      <c r="DT239" s="106"/>
      <c r="DU239" s="106"/>
      <c r="DV239" s="106"/>
      <c r="DW239" s="106"/>
      <c r="DX239" s="106"/>
      <c r="DY239" s="106"/>
      <c r="DZ239" s="106"/>
      <c r="EA239" s="106"/>
      <c r="EB239" s="106"/>
      <c r="EC239" s="106"/>
      <c r="ED239" s="106"/>
      <c r="EE239" s="106"/>
      <c r="EF239" s="106"/>
      <c r="EG239" s="106"/>
      <c r="EH239" s="106"/>
      <c r="EI239" s="106"/>
      <c r="EJ239" s="106"/>
      <c r="EK239" s="106"/>
      <c r="EL239" s="106"/>
      <c r="EM239" s="106"/>
      <c r="EN239" s="106"/>
      <c r="EO239" s="106"/>
      <c r="EP239" s="106"/>
      <c r="EQ239" s="106"/>
      <c r="ER239" s="106"/>
      <c r="ES239" s="106"/>
      <c r="ET239" s="106"/>
      <c r="EU239" s="106"/>
      <c r="EV239" s="106"/>
      <c r="EW239" s="106"/>
      <c r="EX239" s="106"/>
    </row>
    <row r="240" spans="1:156" ht="12.75" customHeight="1" x14ac:dyDescent="0.25">
      <c r="G240" s="49"/>
      <c r="H240" s="49"/>
      <c r="BK240" s="106"/>
      <c r="BL240" s="106"/>
      <c r="BM240" s="106"/>
      <c r="BN240" s="106"/>
      <c r="BO240" s="106"/>
      <c r="BP240" s="106"/>
      <c r="BQ240" s="106"/>
      <c r="BR240" s="106"/>
      <c r="BS240" s="106"/>
      <c r="BT240" s="106"/>
      <c r="BU240" s="106"/>
      <c r="BV240" s="106"/>
      <c r="BW240" s="106"/>
      <c r="BX240" s="106"/>
      <c r="BY240" s="106"/>
      <c r="BZ240" s="106"/>
      <c r="CA240" s="106"/>
      <c r="CB240" s="106"/>
      <c r="CC240" s="106"/>
      <c r="CD240" s="106"/>
      <c r="CE240" s="106"/>
      <c r="CF240" s="106"/>
      <c r="CG240" s="106"/>
      <c r="CH240" s="106"/>
      <c r="CI240" s="106"/>
      <c r="CJ240" s="106"/>
      <c r="CK240" s="106"/>
      <c r="CL240" s="106"/>
      <c r="CM240" s="106"/>
      <c r="CN240" s="106"/>
      <c r="CO240" s="106"/>
      <c r="CP240" s="106"/>
      <c r="CQ240" s="106"/>
      <c r="CR240" s="106"/>
      <c r="CS240" s="106"/>
      <c r="CT240" s="106"/>
      <c r="CU240" s="106"/>
      <c r="CV240" s="106"/>
      <c r="CW240" s="106"/>
      <c r="CX240" s="106"/>
      <c r="CY240" s="106"/>
      <c r="CZ240" s="106"/>
      <c r="DA240" s="106"/>
      <c r="DB240" s="106"/>
      <c r="DC240" s="106"/>
      <c r="DD240" s="106"/>
      <c r="DE240" s="106"/>
      <c r="DF240" s="106"/>
      <c r="DG240" s="106"/>
      <c r="DH240" s="106"/>
      <c r="DI240" s="106"/>
      <c r="DJ240" s="106"/>
      <c r="DK240" s="106"/>
      <c r="DL240" s="106"/>
      <c r="DM240" s="106"/>
      <c r="DN240" s="106"/>
      <c r="DO240" s="106"/>
      <c r="DP240" s="106"/>
      <c r="DQ240" s="106"/>
      <c r="DR240" s="106"/>
      <c r="DS240" s="106"/>
      <c r="DT240" s="106"/>
      <c r="DU240" s="106"/>
      <c r="DV240" s="106"/>
      <c r="DW240" s="106"/>
      <c r="DX240" s="106"/>
      <c r="DY240" s="106"/>
      <c r="DZ240" s="106"/>
      <c r="EA240" s="106"/>
      <c r="EB240" s="106"/>
      <c r="EC240" s="106"/>
      <c r="ED240" s="106"/>
      <c r="EE240" s="106"/>
      <c r="EF240" s="106"/>
      <c r="EG240" s="106"/>
      <c r="EH240" s="106"/>
      <c r="EI240" s="106"/>
      <c r="EJ240" s="106"/>
      <c r="EK240" s="106"/>
      <c r="EL240" s="106"/>
      <c r="EM240" s="106"/>
      <c r="EN240" s="106"/>
      <c r="EO240" s="106"/>
      <c r="EP240" s="106"/>
      <c r="EQ240" s="106"/>
      <c r="ER240" s="106"/>
      <c r="ES240" s="106"/>
      <c r="ET240" s="106"/>
      <c r="EU240" s="106"/>
      <c r="EV240" s="106"/>
      <c r="EW240" s="106"/>
      <c r="EX240" s="106"/>
    </row>
    <row r="241" spans="7:154" ht="12.75" customHeight="1" x14ac:dyDescent="0.25">
      <c r="G241" s="49"/>
      <c r="H241" s="49"/>
      <c r="BK241" s="106"/>
      <c r="BL241" s="106"/>
      <c r="BM241" s="106"/>
      <c r="BN241" s="106"/>
      <c r="BO241" s="106"/>
      <c r="BP241" s="106"/>
      <c r="BQ241" s="106"/>
      <c r="BR241" s="106"/>
      <c r="BS241" s="106"/>
      <c r="BT241" s="106"/>
      <c r="BU241" s="106"/>
      <c r="BV241" s="106"/>
      <c r="BW241" s="106"/>
      <c r="BX241" s="106"/>
      <c r="BY241" s="106"/>
      <c r="BZ241" s="106"/>
      <c r="CA241" s="106"/>
      <c r="CB241" s="106"/>
      <c r="CC241" s="106"/>
      <c r="CD241" s="106"/>
      <c r="CE241" s="106"/>
      <c r="CF241" s="106"/>
      <c r="CG241" s="106"/>
      <c r="CH241" s="106"/>
      <c r="CI241" s="106"/>
      <c r="CJ241" s="106"/>
      <c r="CK241" s="106"/>
      <c r="CL241" s="106"/>
      <c r="CM241" s="106"/>
      <c r="CN241" s="106"/>
      <c r="CO241" s="106"/>
      <c r="CP241" s="106"/>
      <c r="CQ241" s="106"/>
      <c r="CR241" s="106"/>
      <c r="CS241" s="106"/>
      <c r="CT241" s="106"/>
      <c r="CU241" s="106"/>
      <c r="CV241" s="106"/>
      <c r="CW241" s="106"/>
      <c r="CX241" s="106"/>
      <c r="CY241" s="106"/>
      <c r="CZ241" s="106"/>
      <c r="DA241" s="106"/>
      <c r="DB241" s="106"/>
      <c r="DC241" s="106"/>
      <c r="DD241" s="106"/>
      <c r="DE241" s="106"/>
      <c r="DF241" s="106"/>
      <c r="DG241" s="106"/>
      <c r="DH241" s="106"/>
      <c r="DI241" s="106"/>
      <c r="DJ241" s="106"/>
      <c r="DK241" s="106"/>
      <c r="DL241" s="106"/>
      <c r="DM241" s="106"/>
      <c r="DN241" s="106"/>
      <c r="DO241" s="106"/>
      <c r="DP241" s="106"/>
      <c r="DQ241" s="106"/>
      <c r="DR241" s="106"/>
      <c r="DS241" s="106"/>
      <c r="DT241" s="106"/>
      <c r="DU241" s="106"/>
      <c r="DV241" s="106"/>
      <c r="DW241" s="106"/>
      <c r="DX241" s="106"/>
      <c r="DY241" s="106"/>
      <c r="DZ241" s="106"/>
      <c r="EA241" s="106"/>
      <c r="EB241" s="106"/>
      <c r="EC241" s="106"/>
      <c r="ED241" s="106"/>
      <c r="EE241" s="106"/>
      <c r="EF241" s="106"/>
      <c r="EG241" s="106"/>
      <c r="EH241" s="106"/>
      <c r="EI241" s="106"/>
      <c r="EJ241" s="106"/>
      <c r="EK241" s="106"/>
      <c r="EL241" s="106"/>
      <c r="EM241" s="106"/>
      <c r="EN241" s="106"/>
      <c r="EO241" s="106"/>
      <c r="EP241" s="106"/>
      <c r="EQ241" s="106"/>
      <c r="ER241" s="106"/>
      <c r="ES241" s="106"/>
      <c r="ET241" s="106"/>
      <c r="EU241" s="106"/>
      <c r="EV241" s="106"/>
      <c r="EW241" s="106"/>
      <c r="EX241" s="106"/>
    </row>
    <row r="242" spans="7:154" ht="12.75" customHeight="1" x14ac:dyDescent="0.25">
      <c r="G242" s="49"/>
      <c r="H242" s="49"/>
      <c r="BK242" s="131"/>
      <c r="BL242" s="131"/>
      <c r="BM242" s="131"/>
      <c r="BN242" s="131"/>
      <c r="BO242" s="131"/>
      <c r="BP242" s="131"/>
      <c r="BQ242" s="131"/>
      <c r="BR242" s="131"/>
      <c r="BS242" s="131"/>
      <c r="BT242" s="131"/>
      <c r="BU242" s="131"/>
      <c r="BV242" s="131"/>
      <c r="BW242" s="131"/>
      <c r="BX242" s="131"/>
      <c r="BY242" s="131"/>
      <c r="BZ242" s="131"/>
      <c r="CA242" s="131"/>
      <c r="CB242" s="131"/>
      <c r="CC242" s="131"/>
      <c r="CD242" s="131"/>
      <c r="CE242" s="131"/>
      <c r="CF242" s="131"/>
      <c r="CG242" s="131"/>
      <c r="CH242" s="131"/>
      <c r="CI242" s="131"/>
      <c r="CJ242" s="131"/>
      <c r="CK242" s="131"/>
      <c r="CL242" s="131"/>
      <c r="CM242" s="131"/>
      <c r="CN242" s="131"/>
      <c r="CO242" s="131"/>
      <c r="CP242" s="131"/>
      <c r="CQ242" s="131"/>
      <c r="CR242" s="131"/>
      <c r="CS242" s="131"/>
      <c r="CT242" s="131"/>
      <c r="CU242" s="131"/>
      <c r="CV242" s="131"/>
      <c r="CW242" s="131"/>
      <c r="CX242" s="131"/>
      <c r="CY242" s="131"/>
      <c r="CZ242" s="131"/>
      <c r="DA242" s="131"/>
      <c r="DB242" s="131"/>
      <c r="DC242" s="131"/>
      <c r="DD242" s="131"/>
      <c r="DE242" s="131"/>
      <c r="DF242" s="131"/>
      <c r="DG242" s="131"/>
      <c r="DH242" s="131"/>
      <c r="DI242" s="131"/>
      <c r="DJ242" s="131"/>
      <c r="DK242" s="131"/>
      <c r="DL242" s="131"/>
      <c r="DM242" s="131"/>
      <c r="DN242" s="131"/>
      <c r="DO242" s="131"/>
      <c r="DP242" s="131"/>
      <c r="DQ242" s="131"/>
      <c r="DR242" s="131"/>
      <c r="DS242" s="131"/>
      <c r="DT242" s="131"/>
      <c r="DU242" s="131"/>
      <c r="DV242" s="131"/>
      <c r="DW242" s="131"/>
      <c r="DX242" s="131"/>
      <c r="DY242" s="131"/>
      <c r="DZ242" s="131"/>
      <c r="EA242" s="131"/>
      <c r="EB242" s="131"/>
      <c r="EC242" s="131"/>
      <c r="ED242" s="131"/>
      <c r="EE242" s="131"/>
      <c r="EF242" s="131"/>
      <c r="EG242" s="131"/>
      <c r="EH242" s="131"/>
      <c r="EI242" s="131"/>
      <c r="EJ242" s="131"/>
      <c r="EK242" s="131"/>
      <c r="EL242" s="131"/>
      <c r="EM242" s="131"/>
      <c r="EN242" s="131"/>
      <c r="EO242" s="131"/>
      <c r="EP242" s="131"/>
      <c r="EQ242" s="131"/>
      <c r="ER242" s="131"/>
      <c r="ES242" s="131"/>
      <c r="ET242" s="131"/>
      <c r="EU242" s="131"/>
      <c r="EV242" s="131"/>
      <c r="EW242" s="131"/>
      <c r="EX242" s="131"/>
    </row>
    <row r="243" spans="7:154" ht="12.75" customHeight="1" x14ac:dyDescent="0.25">
      <c r="G243" s="49"/>
      <c r="H243" s="49"/>
      <c r="BK243" s="106"/>
      <c r="BL243" s="106"/>
      <c r="BM243" s="106"/>
      <c r="BN243" s="106"/>
      <c r="BO243" s="106"/>
      <c r="BP243" s="106"/>
      <c r="BQ243" s="106"/>
      <c r="BR243" s="106"/>
      <c r="BS243" s="106"/>
      <c r="BT243" s="106"/>
      <c r="BU243" s="106"/>
      <c r="BV243" s="106"/>
      <c r="BW243" s="106"/>
      <c r="BX243" s="106"/>
      <c r="BY243" s="106"/>
      <c r="BZ243" s="106"/>
      <c r="CA243" s="106"/>
      <c r="CB243" s="106"/>
      <c r="CC243" s="106"/>
      <c r="CD243" s="106"/>
      <c r="CE243" s="106"/>
      <c r="CF243" s="106"/>
      <c r="CG243" s="106"/>
      <c r="CH243" s="106"/>
      <c r="CI243" s="106"/>
      <c r="CJ243" s="106"/>
      <c r="CK243" s="106"/>
      <c r="CL243" s="106"/>
      <c r="CM243" s="106"/>
      <c r="CN243" s="106"/>
      <c r="CO243" s="106"/>
      <c r="CP243" s="106"/>
      <c r="CQ243" s="106"/>
      <c r="CR243" s="106"/>
      <c r="CS243" s="106"/>
      <c r="CT243" s="106"/>
      <c r="CU243" s="106"/>
      <c r="CV243" s="106"/>
      <c r="CW243" s="106"/>
      <c r="CX243" s="106"/>
      <c r="CY243" s="106"/>
      <c r="CZ243" s="106"/>
      <c r="DA243" s="106"/>
      <c r="DB243" s="106"/>
      <c r="DC243" s="106"/>
      <c r="DD243" s="106"/>
      <c r="DE243" s="106"/>
      <c r="DF243" s="106"/>
      <c r="DG243" s="106"/>
      <c r="DH243" s="106"/>
      <c r="DI243" s="106"/>
      <c r="DJ243" s="106"/>
      <c r="DK243" s="106"/>
      <c r="DL243" s="106"/>
      <c r="DM243" s="106"/>
      <c r="DN243" s="106"/>
      <c r="DO243" s="106"/>
      <c r="DP243" s="106"/>
      <c r="DQ243" s="106"/>
      <c r="DR243" s="106"/>
      <c r="DS243" s="106"/>
      <c r="DT243" s="106"/>
      <c r="DU243" s="106"/>
      <c r="DV243" s="106"/>
      <c r="DW243" s="106"/>
      <c r="DX243" s="106"/>
      <c r="DY243" s="106"/>
      <c r="DZ243" s="106"/>
      <c r="EA243" s="106"/>
      <c r="EB243" s="106"/>
      <c r="EC243" s="106"/>
      <c r="ED243" s="106"/>
      <c r="EE243" s="106"/>
      <c r="EF243" s="106"/>
      <c r="EG243" s="106"/>
      <c r="EH243" s="106"/>
      <c r="EI243" s="106"/>
      <c r="EJ243" s="106"/>
      <c r="EK243" s="106"/>
      <c r="EL243" s="106"/>
      <c r="EM243" s="106"/>
      <c r="EN243" s="106"/>
      <c r="EO243" s="106"/>
      <c r="EP243" s="106"/>
      <c r="EQ243" s="106"/>
      <c r="ER243" s="106"/>
      <c r="ES243" s="106"/>
      <c r="ET243" s="106"/>
      <c r="EU243" s="106"/>
      <c r="EV243" s="106"/>
      <c r="EW243" s="106"/>
      <c r="EX243" s="106"/>
    </row>
    <row r="244" spans="7:154" ht="12.75" customHeight="1" x14ac:dyDescent="0.25">
      <c r="G244" s="49"/>
      <c r="H244" s="49"/>
      <c r="BK244" s="106"/>
      <c r="BL244" s="106"/>
      <c r="BM244" s="106"/>
      <c r="BN244" s="106"/>
      <c r="BO244" s="106"/>
      <c r="BP244" s="106"/>
      <c r="BQ244" s="106"/>
      <c r="BR244" s="106"/>
      <c r="BS244" s="106"/>
      <c r="BT244" s="106"/>
      <c r="BU244" s="106"/>
      <c r="BV244" s="106"/>
      <c r="BW244" s="106"/>
      <c r="BX244" s="106"/>
      <c r="BY244" s="106"/>
      <c r="BZ244" s="106"/>
      <c r="CA244" s="106"/>
      <c r="CB244" s="106"/>
      <c r="CC244" s="106"/>
      <c r="CD244" s="106"/>
      <c r="CE244" s="106"/>
      <c r="CF244" s="106"/>
      <c r="CG244" s="106"/>
      <c r="CH244" s="106"/>
      <c r="CI244" s="106"/>
      <c r="CJ244" s="106"/>
      <c r="CK244" s="106"/>
      <c r="CL244" s="106"/>
      <c r="CM244" s="106"/>
      <c r="CN244" s="106"/>
      <c r="CO244" s="106"/>
      <c r="CP244" s="106"/>
      <c r="CQ244" s="106"/>
      <c r="CR244" s="106"/>
      <c r="CS244" s="106"/>
      <c r="CT244" s="106"/>
      <c r="CU244" s="106"/>
      <c r="CV244" s="106"/>
      <c r="CW244" s="106"/>
      <c r="CX244" s="106"/>
      <c r="CY244" s="106"/>
      <c r="CZ244" s="106"/>
      <c r="DA244" s="106"/>
      <c r="DB244" s="106"/>
      <c r="DC244" s="106"/>
      <c r="DD244" s="106"/>
      <c r="DE244" s="106"/>
      <c r="DF244" s="106"/>
      <c r="DG244" s="106"/>
      <c r="DH244" s="106"/>
      <c r="DI244" s="106"/>
      <c r="DJ244" s="106"/>
      <c r="DK244" s="106"/>
      <c r="DL244" s="106"/>
      <c r="DM244" s="106"/>
      <c r="DN244" s="106"/>
      <c r="DO244" s="106"/>
      <c r="DP244" s="106"/>
      <c r="DQ244" s="106"/>
      <c r="DR244" s="106"/>
      <c r="DS244" s="106"/>
      <c r="DT244" s="106"/>
      <c r="DU244" s="106"/>
      <c r="DV244" s="106"/>
      <c r="DW244" s="106"/>
      <c r="DX244" s="106"/>
      <c r="DY244" s="106"/>
      <c r="DZ244" s="106"/>
      <c r="EA244" s="106"/>
      <c r="EB244" s="106"/>
      <c r="EC244" s="106"/>
      <c r="ED244" s="106"/>
      <c r="EE244" s="106"/>
      <c r="EF244" s="106"/>
      <c r="EG244" s="106"/>
      <c r="EH244" s="106"/>
      <c r="EI244" s="106"/>
      <c r="EJ244" s="106"/>
      <c r="EK244" s="106"/>
      <c r="EL244" s="106"/>
      <c r="EM244" s="106"/>
      <c r="EN244" s="106"/>
      <c r="EO244" s="106"/>
      <c r="EP244" s="106"/>
      <c r="EQ244" s="106"/>
      <c r="ER244" s="106"/>
      <c r="ES244" s="106"/>
      <c r="ET244" s="106"/>
      <c r="EU244" s="106"/>
      <c r="EV244" s="106"/>
      <c r="EW244" s="106"/>
      <c r="EX244" s="106"/>
    </row>
    <row r="245" spans="7:154" ht="12.75" customHeight="1" x14ac:dyDescent="0.25">
      <c r="G245" s="49"/>
      <c r="H245" s="131"/>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row>
    <row r="246" spans="7:154" ht="12.75" customHeight="1" x14ac:dyDescent="0.25">
      <c r="G246" s="49"/>
      <c r="H246" s="131"/>
      <c r="BK246" s="131"/>
      <c r="BL246" s="131"/>
      <c r="BM246" s="131"/>
      <c r="BN246" s="131"/>
      <c r="BO246" s="131"/>
      <c r="BP246" s="131"/>
      <c r="BQ246" s="131"/>
      <c r="BR246" s="131"/>
      <c r="BS246" s="131"/>
      <c r="BT246" s="131"/>
      <c r="BU246" s="131"/>
      <c r="BV246" s="131"/>
      <c r="BW246" s="131"/>
      <c r="BX246" s="131"/>
      <c r="BY246" s="131"/>
      <c r="BZ246" s="131"/>
      <c r="CA246" s="131"/>
      <c r="CB246" s="131"/>
      <c r="CC246" s="131"/>
      <c r="CD246" s="131"/>
      <c r="CE246" s="131"/>
      <c r="CF246" s="131"/>
      <c r="CG246" s="131"/>
      <c r="CH246" s="131"/>
      <c r="CI246" s="131"/>
      <c r="CJ246" s="131"/>
      <c r="CK246" s="131"/>
      <c r="CL246" s="131"/>
      <c r="CM246" s="131"/>
      <c r="CN246" s="131"/>
      <c r="CO246" s="131"/>
      <c r="CP246" s="131"/>
      <c r="CQ246" s="131"/>
      <c r="CR246" s="131"/>
      <c r="CS246" s="131"/>
      <c r="CT246" s="131"/>
      <c r="CU246" s="131"/>
      <c r="CV246" s="131"/>
      <c r="CW246" s="131"/>
      <c r="CX246" s="131"/>
      <c r="CY246" s="131"/>
      <c r="CZ246" s="131"/>
      <c r="DA246" s="131"/>
      <c r="DB246" s="131"/>
      <c r="DC246" s="131"/>
      <c r="DD246" s="131"/>
      <c r="DE246" s="131"/>
      <c r="DF246" s="131"/>
      <c r="DG246" s="131"/>
      <c r="DH246" s="131"/>
      <c r="DI246" s="131"/>
      <c r="DJ246" s="131"/>
      <c r="DK246" s="131"/>
      <c r="DL246" s="131"/>
      <c r="DM246" s="131"/>
      <c r="DN246" s="131"/>
      <c r="DO246" s="131"/>
      <c r="DP246" s="131"/>
      <c r="DQ246" s="131"/>
      <c r="DR246" s="131"/>
      <c r="DS246" s="131"/>
      <c r="DT246" s="131"/>
      <c r="DU246" s="131"/>
      <c r="DV246" s="131"/>
      <c r="DW246" s="131"/>
      <c r="DX246" s="131"/>
      <c r="DY246" s="131"/>
      <c r="DZ246" s="131"/>
      <c r="EA246" s="131"/>
      <c r="EB246" s="131"/>
      <c r="EC246" s="131"/>
      <c r="ED246" s="131"/>
      <c r="EE246" s="131"/>
      <c r="EF246" s="131"/>
      <c r="EG246" s="131"/>
      <c r="EH246" s="131"/>
      <c r="EI246" s="131"/>
      <c r="EJ246" s="131"/>
      <c r="EK246" s="131"/>
      <c r="EL246" s="131"/>
      <c r="EM246" s="131"/>
      <c r="EN246" s="131"/>
      <c r="EO246" s="131"/>
      <c r="EP246" s="131"/>
      <c r="EQ246" s="131"/>
      <c r="ER246" s="131"/>
      <c r="ES246" s="131"/>
      <c r="ET246" s="131"/>
      <c r="EU246" s="131"/>
      <c r="EV246" s="131"/>
      <c r="EW246" s="131"/>
      <c r="EX246" s="131"/>
    </row>
    <row r="247" spans="7:154" ht="12.75" customHeight="1" x14ac:dyDescent="0.25">
      <c r="G247" s="49"/>
      <c r="H247" s="131"/>
      <c r="BK247" s="131"/>
      <c r="BL247" s="131"/>
      <c r="BM247" s="131"/>
      <c r="BN247" s="131"/>
      <c r="BO247" s="131"/>
      <c r="BP247" s="131"/>
      <c r="BQ247" s="131"/>
      <c r="BR247" s="131"/>
      <c r="BS247" s="131"/>
      <c r="BT247" s="131"/>
      <c r="BU247" s="131"/>
      <c r="BV247" s="131"/>
      <c r="BW247" s="131"/>
      <c r="BX247" s="131"/>
      <c r="BY247" s="131"/>
      <c r="BZ247" s="131"/>
      <c r="CA247" s="131"/>
      <c r="CB247" s="131"/>
      <c r="CC247" s="131"/>
      <c r="CD247" s="131"/>
      <c r="CE247" s="131"/>
      <c r="CF247" s="131"/>
      <c r="CG247" s="131"/>
      <c r="CH247" s="131"/>
      <c r="CI247" s="131"/>
      <c r="CJ247" s="131"/>
      <c r="CK247" s="131"/>
      <c r="CL247" s="131"/>
      <c r="CM247" s="131"/>
      <c r="CN247" s="131"/>
      <c r="CO247" s="131"/>
      <c r="CP247" s="131"/>
      <c r="CQ247" s="131"/>
      <c r="CR247" s="131"/>
      <c r="CS247" s="131"/>
      <c r="CT247" s="131"/>
      <c r="CU247" s="131"/>
      <c r="CV247" s="131"/>
      <c r="CW247" s="131"/>
      <c r="CX247" s="131"/>
      <c r="CY247" s="131"/>
      <c r="CZ247" s="131"/>
      <c r="DA247" s="131"/>
      <c r="DB247" s="131"/>
      <c r="DC247" s="131"/>
      <c r="DD247" s="131"/>
      <c r="DE247" s="131"/>
      <c r="DF247" s="131"/>
      <c r="DG247" s="131"/>
      <c r="DH247" s="131"/>
      <c r="DI247" s="131"/>
      <c r="DJ247" s="131"/>
      <c r="DK247" s="131"/>
      <c r="DL247" s="131"/>
      <c r="DM247" s="131"/>
      <c r="DN247" s="131"/>
      <c r="DO247" s="131"/>
      <c r="DP247" s="131"/>
      <c r="DQ247" s="131"/>
      <c r="DR247" s="131"/>
      <c r="DS247" s="131"/>
      <c r="DT247" s="131"/>
      <c r="DU247" s="131"/>
      <c r="DV247" s="131"/>
      <c r="DW247" s="131"/>
      <c r="DX247" s="131"/>
      <c r="DY247" s="131"/>
      <c r="DZ247" s="131"/>
      <c r="EA247" s="131"/>
      <c r="EB247" s="131"/>
      <c r="EC247" s="131"/>
      <c r="ED247" s="131"/>
      <c r="EE247" s="131"/>
      <c r="EF247" s="131"/>
      <c r="EG247" s="131"/>
      <c r="EH247" s="131"/>
      <c r="EI247" s="131"/>
      <c r="EJ247" s="131"/>
      <c r="EK247" s="131"/>
      <c r="EL247" s="131"/>
      <c r="EM247" s="131"/>
      <c r="EN247" s="131"/>
      <c r="EO247" s="131"/>
      <c r="EP247" s="131"/>
      <c r="EQ247" s="131"/>
      <c r="ER247" s="131"/>
      <c r="ES247" s="131"/>
      <c r="ET247" s="131"/>
      <c r="EU247" s="131"/>
      <c r="EV247" s="131"/>
      <c r="EW247" s="131"/>
      <c r="EX247" s="131"/>
    </row>
    <row r="248" spans="7:154" ht="12.75" customHeight="1" x14ac:dyDescent="0.25">
      <c r="G248" s="49"/>
      <c r="H248" s="131"/>
      <c r="BK248" s="106"/>
      <c r="BL248" s="106"/>
      <c r="BM248" s="106"/>
      <c r="BN248" s="106"/>
      <c r="BO248" s="106"/>
      <c r="BP248" s="106"/>
      <c r="BQ248" s="106"/>
      <c r="BR248" s="106"/>
      <c r="BS248" s="106"/>
      <c r="BT248" s="106"/>
      <c r="BU248" s="106"/>
      <c r="BV248" s="106"/>
      <c r="BW248" s="106"/>
      <c r="BX248" s="106"/>
      <c r="BY248" s="106"/>
      <c r="BZ248" s="106"/>
      <c r="CA248" s="106"/>
      <c r="CB248" s="106"/>
      <c r="CC248" s="106"/>
      <c r="CD248" s="106"/>
      <c r="CE248" s="106"/>
      <c r="CF248" s="106"/>
      <c r="CG248" s="106"/>
      <c r="CH248" s="106"/>
      <c r="CI248" s="106"/>
      <c r="CJ248" s="106"/>
      <c r="CK248" s="106"/>
      <c r="CL248" s="106"/>
      <c r="CM248" s="106"/>
      <c r="CN248" s="106"/>
      <c r="CO248" s="106"/>
      <c r="CP248" s="106"/>
      <c r="CQ248" s="106"/>
      <c r="CR248" s="106"/>
      <c r="CS248" s="106"/>
      <c r="CT248" s="106"/>
      <c r="CU248" s="106"/>
      <c r="CV248" s="106"/>
      <c r="CW248" s="106"/>
      <c r="CX248" s="106"/>
      <c r="CY248" s="106"/>
      <c r="CZ248" s="106"/>
      <c r="DA248" s="106"/>
      <c r="DB248" s="106"/>
      <c r="DC248" s="106"/>
      <c r="DD248" s="106"/>
      <c r="DE248" s="106"/>
      <c r="DF248" s="106"/>
      <c r="DG248" s="106"/>
      <c r="DH248" s="106"/>
      <c r="DI248" s="106"/>
      <c r="DJ248" s="106"/>
      <c r="DK248" s="106"/>
      <c r="DL248" s="106"/>
      <c r="DM248" s="106"/>
      <c r="DN248" s="106"/>
      <c r="DO248" s="106"/>
      <c r="DP248" s="106"/>
      <c r="DQ248" s="106"/>
      <c r="DR248" s="106"/>
      <c r="DS248" s="106"/>
      <c r="DT248" s="106"/>
      <c r="DU248" s="106"/>
      <c r="DV248" s="106"/>
      <c r="DW248" s="106"/>
      <c r="DX248" s="106"/>
      <c r="DY248" s="106"/>
      <c r="DZ248" s="106"/>
      <c r="EA248" s="106"/>
      <c r="EB248" s="106"/>
      <c r="EC248" s="106"/>
      <c r="ED248" s="106"/>
      <c r="EE248" s="106"/>
      <c r="EF248" s="106"/>
      <c r="EG248" s="106"/>
      <c r="EH248" s="106"/>
      <c r="EI248" s="106"/>
      <c r="EJ248" s="106"/>
      <c r="EK248" s="106"/>
      <c r="EL248" s="106"/>
      <c r="EM248" s="106"/>
      <c r="EN248" s="106"/>
      <c r="EO248" s="106"/>
      <c r="EP248" s="106"/>
      <c r="EQ248" s="106"/>
      <c r="ER248" s="106"/>
      <c r="ES248" s="106"/>
      <c r="ET248" s="106"/>
      <c r="EU248" s="106"/>
      <c r="EV248" s="106"/>
      <c r="EW248" s="106"/>
      <c r="EX248" s="106"/>
    </row>
    <row r="249" spans="7:154" ht="12.75" customHeight="1" x14ac:dyDescent="0.25">
      <c r="G249" s="49"/>
      <c r="H249" s="49"/>
      <c r="BK249" s="106"/>
      <c r="BL249" s="106"/>
      <c r="BM249" s="106"/>
      <c r="BN249" s="106"/>
      <c r="BO249" s="106"/>
      <c r="BP249" s="106"/>
      <c r="BQ249" s="106"/>
      <c r="BR249" s="106"/>
      <c r="BS249" s="106"/>
      <c r="BT249" s="106"/>
      <c r="BU249" s="106"/>
      <c r="BV249" s="106"/>
      <c r="BW249" s="106"/>
      <c r="BX249" s="106"/>
      <c r="BY249" s="106"/>
      <c r="BZ249" s="106"/>
      <c r="CA249" s="106"/>
      <c r="CB249" s="106"/>
      <c r="CC249" s="106"/>
      <c r="CD249" s="106"/>
      <c r="CE249" s="106"/>
      <c r="CF249" s="106"/>
      <c r="CG249" s="106"/>
      <c r="CH249" s="106"/>
      <c r="CI249" s="106"/>
      <c r="CJ249" s="106"/>
      <c r="CK249" s="106"/>
      <c r="CL249" s="106"/>
      <c r="CM249" s="106"/>
      <c r="CN249" s="106"/>
      <c r="CO249" s="106"/>
      <c r="CP249" s="106"/>
      <c r="CQ249" s="106"/>
      <c r="CR249" s="106"/>
      <c r="CS249" s="106"/>
      <c r="CT249" s="106"/>
      <c r="CU249" s="106"/>
      <c r="CV249" s="106"/>
      <c r="CW249" s="106"/>
      <c r="CX249" s="106"/>
      <c r="CY249" s="106"/>
      <c r="CZ249" s="106"/>
      <c r="DA249" s="106"/>
      <c r="DB249" s="106"/>
      <c r="DC249" s="106"/>
      <c r="DD249" s="106"/>
      <c r="DE249" s="106"/>
      <c r="DF249" s="106"/>
      <c r="DG249" s="106"/>
      <c r="DH249" s="106"/>
      <c r="DI249" s="106"/>
      <c r="DJ249" s="106"/>
      <c r="DK249" s="106"/>
      <c r="DL249" s="106"/>
      <c r="DM249" s="106"/>
      <c r="DN249" s="106"/>
      <c r="DO249" s="106"/>
      <c r="DP249" s="106"/>
      <c r="DQ249" s="106"/>
      <c r="DR249" s="106"/>
      <c r="DS249" s="106"/>
      <c r="DT249" s="106"/>
      <c r="DU249" s="106"/>
      <c r="DV249" s="106"/>
      <c r="DW249" s="106"/>
      <c r="DX249" s="106"/>
      <c r="DY249" s="106"/>
      <c r="DZ249" s="106"/>
      <c r="EA249" s="106"/>
      <c r="EB249" s="106"/>
      <c r="EC249" s="106"/>
      <c r="ED249" s="106"/>
      <c r="EE249" s="106"/>
      <c r="EF249" s="106"/>
      <c r="EG249" s="106"/>
      <c r="EH249" s="106"/>
      <c r="EI249" s="106"/>
      <c r="EJ249" s="106"/>
      <c r="EK249" s="106"/>
      <c r="EL249" s="106"/>
      <c r="EM249" s="106"/>
      <c r="EN249" s="106"/>
      <c r="EO249" s="106"/>
      <c r="EP249" s="106"/>
      <c r="EQ249" s="106"/>
      <c r="ER249" s="106"/>
      <c r="ES249" s="106"/>
      <c r="ET249" s="106"/>
      <c r="EU249" s="106"/>
      <c r="EV249" s="106"/>
      <c r="EW249" s="106"/>
      <c r="EX249" s="106"/>
    </row>
    <row r="250" spans="7:154" ht="12.75" customHeight="1" x14ac:dyDescent="0.25">
      <c r="G250" s="49"/>
      <c r="H250" s="49"/>
      <c r="BK250" s="106"/>
      <c r="BL250" s="106"/>
      <c r="BM250" s="106"/>
      <c r="BN250" s="106"/>
      <c r="BO250" s="106"/>
      <c r="BP250" s="106"/>
      <c r="BQ250" s="106"/>
      <c r="BR250" s="106"/>
      <c r="BS250" s="106"/>
      <c r="BT250" s="106"/>
      <c r="BU250" s="106"/>
      <c r="BV250" s="106"/>
      <c r="BW250" s="106"/>
      <c r="BX250" s="106"/>
      <c r="BY250" s="106"/>
      <c r="BZ250" s="106"/>
      <c r="CA250" s="106"/>
      <c r="CB250" s="106"/>
      <c r="CC250" s="106"/>
      <c r="CD250" s="106"/>
      <c r="CE250" s="106"/>
      <c r="CF250" s="106"/>
      <c r="CG250" s="106"/>
      <c r="CH250" s="106"/>
      <c r="CI250" s="106"/>
      <c r="CJ250" s="106"/>
      <c r="CK250" s="106"/>
      <c r="CL250" s="106"/>
      <c r="CM250" s="106"/>
      <c r="CN250" s="106"/>
      <c r="CO250" s="106"/>
      <c r="CP250" s="106"/>
      <c r="CQ250" s="106"/>
      <c r="CR250" s="106"/>
      <c r="CS250" s="106"/>
      <c r="CT250" s="106"/>
      <c r="CU250" s="106"/>
      <c r="CV250" s="106"/>
      <c r="CW250" s="106"/>
      <c r="CX250" s="106"/>
      <c r="CY250" s="106"/>
      <c r="CZ250" s="106"/>
      <c r="DA250" s="106"/>
      <c r="DB250" s="106"/>
      <c r="DC250" s="106"/>
      <c r="DD250" s="106"/>
      <c r="DE250" s="106"/>
      <c r="DF250" s="106"/>
      <c r="DG250" s="106"/>
      <c r="DH250" s="106"/>
      <c r="DI250" s="106"/>
      <c r="DJ250" s="106"/>
      <c r="DK250" s="106"/>
      <c r="DL250" s="106"/>
      <c r="DM250" s="106"/>
      <c r="DN250" s="106"/>
      <c r="DO250" s="106"/>
      <c r="DP250" s="106"/>
      <c r="DQ250" s="106"/>
      <c r="DR250" s="106"/>
      <c r="DS250" s="106"/>
      <c r="DT250" s="106"/>
      <c r="DU250" s="106"/>
      <c r="DV250" s="106"/>
      <c r="DW250" s="106"/>
      <c r="DX250" s="106"/>
      <c r="DY250" s="106"/>
      <c r="DZ250" s="106"/>
      <c r="EA250" s="106"/>
      <c r="EB250" s="106"/>
      <c r="EC250" s="106"/>
      <c r="ED250" s="106"/>
      <c r="EE250" s="106"/>
      <c r="EF250" s="106"/>
      <c r="EG250" s="106"/>
      <c r="EH250" s="106"/>
      <c r="EI250" s="106"/>
      <c r="EJ250" s="106"/>
      <c r="EK250" s="106"/>
      <c r="EL250" s="106"/>
      <c r="EM250" s="106"/>
      <c r="EN250" s="106"/>
      <c r="EO250" s="106"/>
      <c r="EP250" s="106"/>
      <c r="EQ250" s="106"/>
      <c r="ER250" s="106"/>
      <c r="ES250" s="106"/>
      <c r="ET250" s="106"/>
      <c r="EU250" s="106"/>
      <c r="EV250" s="106"/>
      <c r="EW250" s="106"/>
      <c r="EX250" s="106"/>
    </row>
    <row r="251" spans="7:154" ht="12.75" customHeight="1" x14ac:dyDescent="0.25">
      <c r="G251" s="49"/>
      <c r="H251" s="49"/>
      <c r="BK251" s="106"/>
      <c r="BL251" s="106"/>
      <c r="BM251" s="106"/>
      <c r="BN251" s="106"/>
      <c r="BO251" s="106"/>
      <c r="BP251" s="106"/>
      <c r="BQ251" s="106"/>
      <c r="BR251" s="106"/>
      <c r="BS251" s="106"/>
      <c r="BT251" s="106"/>
      <c r="BU251" s="106"/>
      <c r="BV251" s="106"/>
      <c r="BW251" s="106"/>
      <c r="BX251" s="106"/>
      <c r="BY251" s="106"/>
      <c r="BZ251" s="106"/>
      <c r="CA251" s="106"/>
      <c r="CB251" s="106"/>
      <c r="CC251" s="106"/>
      <c r="CD251" s="106"/>
      <c r="CE251" s="106"/>
      <c r="CF251" s="106"/>
      <c r="CG251" s="106"/>
      <c r="CH251" s="106"/>
      <c r="CI251" s="106"/>
      <c r="CJ251" s="106"/>
      <c r="CK251" s="106"/>
      <c r="CL251" s="106"/>
      <c r="CM251" s="106"/>
      <c r="CN251" s="106"/>
      <c r="CO251" s="106"/>
      <c r="CP251" s="106"/>
      <c r="CQ251" s="106"/>
      <c r="CR251" s="106"/>
      <c r="CS251" s="106"/>
      <c r="CT251" s="106"/>
      <c r="CU251" s="106"/>
      <c r="CV251" s="106"/>
      <c r="CW251" s="106"/>
      <c r="CX251" s="106"/>
      <c r="CY251" s="106"/>
      <c r="CZ251" s="106"/>
      <c r="DA251" s="106"/>
      <c r="DB251" s="106"/>
      <c r="DC251" s="106"/>
      <c r="DD251" s="106"/>
      <c r="DE251" s="106"/>
      <c r="DF251" s="106"/>
      <c r="DG251" s="106"/>
      <c r="DH251" s="106"/>
      <c r="DI251" s="106"/>
      <c r="DJ251" s="106"/>
      <c r="DK251" s="106"/>
      <c r="DL251" s="106"/>
      <c r="DM251" s="106"/>
      <c r="DN251" s="106"/>
      <c r="DO251" s="106"/>
      <c r="DP251" s="106"/>
      <c r="DQ251" s="106"/>
      <c r="DR251" s="106"/>
      <c r="DS251" s="106"/>
      <c r="DT251" s="106"/>
      <c r="DU251" s="106"/>
      <c r="DV251" s="106"/>
      <c r="DW251" s="106"/>
      <c r="DX251" s="106"/>
      <c r="DY251" s="106"/>
      <c r="DZ251" s="106"/>
      <c r="EA251" s="106"/>
      <c r="EB251" s="106"/>
      <c r="EC251" s="106"/>
      <c r="ED251" s="106"/>
      <c r="EE251" s="106"/>
      <c r="EF251" s="106"/>
      <c r="EG251" s="106"/>
      <c r="EH251" s="106"/>
      <c r="EI251" s="106"/>
      <c r="EJ251" s="106"/>
      <c r="EK251" s="106"/>
      <c r="EL251" s="106"/>
      <c r="EM251" s="106"/>
      <c r="EN251" s="106"/>
      <c r="EO251" s="106"/>
      <c r="EP251" s="106"/>
      <c r="EQ251" s="106"/>
      <c r="ER251" s="106"/>
      <c r="ES251" s="106"/>
      <c r="ET251" s="106"/>
      <c r="EU251" s="106"/>
      <c r="EV251" s="106"/>
      <c r="EW251" s="106"/>
      <c r="EX251" s="106"/>
    </row>
    <row r="252" spans="7:154" ht="12.75" customHeight="1" x14ac:dyDescent="0.25">
      <c r="G252" s="49"/>
      <c r="H252" s="49"/>
      <c r="BK252" s="106"/>
      <c r="BL252" s="106"/>
      <c r="BM252" s="106"/>
      <c r="BN252" s="106"/>
      <c r="BO252" s="106"/>
      <c r="BP252" s="106"/>
      <c r="BQ252" s="106"/>
      <c r="BR252" s="106"/>
      <c r="BS252" s="106"/>
      <c r="BT252" s="106"/>
      <c r="BU252" s="106"/>
      <c r="BV252" s="106"/>
      <c r="BW252" s="106"/>
      <c r="BX252" s="106"/>
      <c r="BY252" s="106"/>
      <c r="BZ252" s="106"/>
      <c r="CA252" s="106"/>
      <c r="CB252" s="106"/>
      <c r="CC252" s="106"/>
      <c r="CD252" s="106"/>
      <c r="CE252" s="106"/>
      <c r="CF252" s="106"/>
      <c r="CG252" s="106"/>
      <c r="CH252" s="106"/>
      <c r="CI252" s="106"/>
      <c r="CJ252" s="106"/>
      <c r="CK252" s="106"/>
      <c r="CL252" s="106"/>
      <c r="CM252" s="106"/>
      <c r="CN252" s="106"/>
      <c r="CO252" s="106"/>
      <c r="CP252" s="106"/>
      <c r="CQ252" s="106"/>
      <c r="CR252" s="106"/>
      <c r="CS252" s="106"/>
      <c r="CT252" s="106"/>
      <c r="CU252" s="106"/>
      <c r="CV252" s="106"/>
      <c r="CW252" s="106"/>
      <c r="CX252" s="106"/>
      <c r="CY252" s="106"/>
      <c r="CZ252" s="106"/>
      <c r="DA252" s="106"/>
      <c r="DB252" s="106"/>
      <c r="DC252" s="106"/>
      <c r="DD252" s="106"/>
      <c r="DE252" s="106"/>
      <c r="DF252" s="106"/>
      <c r="DG252" s="106"/>
      <c r="DH252" s="106"/>
      <c r="DI252" s="106"/>
      <c r="DJ252" s="106"/>
      <c r="DK252" s="106"/>
      <c r="DL252" s="106"/>
      <c r="DM252" s="106"/>
      <c r="DN252" s="106"/>
      <c r="DO252" s="106"/>
      <c r="DP252" s="106"/>
      <c r="DQ252" s="106"/>
      <c r="DR252" s="106"/>
      <c r="DS252" s="106"/>
      <c r="DT252" s="106"/>
      <c r="DU252" s="106"/>
      <c r="DV252" s="106"/>
      <c r="DW252" s="106"/>
      <c r="DX252" s="106"/>
      <c r="DY252" s="106"/>
      <c r="DZ252" s="106"/>
      <c r="EA252" s="106"/>
      <c r="EB252" s="106"/>
      <c r="EC252" s="106"/>
      <c r="ED252" s="106"/>
      <c r="EE252" s="106"/>
      <c r="EF252" s="106"/>
      <c r="EG252" s="106"/>
      <c r="EH252" s="106"/>
      <c r="EI252" s="106"/>
      <c r="EJ252" s="106"/>
      <c r="EK252" s="106"/>
      <c r="EL252" s="106"/>
      <c r="EM252" s="106"/>
      <c r="EN252" s="106"/>
      <c r="EO252" s="106"/>
      <c r="EP252" s="106"/>
      <c r="EQ252" s="106"/>
      <c r="ER252" s="106"/>
      <c r="ES252" s="106"/>
      <c r="ET252" s="106"/>
      <c r="EU252" s="106"/>
      <c r="EV252" s="106"/>
      <c r="EW252" s="106"/>
      <c r="EX252" s="106"/>
    </row>
    <row r="253" spans="7:154" ht="12.75" customHeight="1" x14ac:dyDescent="0.25">
      <c r="G253" s="49"/>
      <c r="H253" s="49"/>
      <c r="BK253" s="106"/>
      <c r="BL253" s="106"/>
      <c r="BM253" s="106"/>
      <c r="BN253" s="106"/>
      <c r="BO253" s="106"/>
      <c r="BP253" s="106"/>
      <c r="BQ253" s="106"/>
      <c r="BR253" s="106"/>
      <c r="BS253" s="106"/>
      <c r="BT253" s="106"/>
      <c r="BU253" s="106"/>
      <c r="BV253" s="106"/>
      <c r="BW253" s="106"/>
      <c r="BX253" s="106"/>
      <c r="BY253" s="106"/>
      <c r="BZ253" s="106"/>
      <c r="CA253" s="106"/>
      <c r="CB253" s="106"/>
      <c r="CC253" s="106"/>
      <c r="CD253" s="106"/>
      <c r="CE253" s="106"/>
      <c r="CF253" s="106"/>
      <c r="CG253" s="106"/>
      <c r="CH253" s="106"/>
      <c r="CI253" s="106"/>
      <c r="CJ253" s="106"/>
      <c r="CK253" s="106"/>
      <c r="CL253" s="106"/>
      <c r="CM253" s="106"/>
      <c r="CN253" s="106"/>
      <c r="CO253" s="106"/>
      <c r="CP253" s="106"/>
      <c r="CQ253" s="106"/>
      <c r="CR253" s="106"/>
      <c r="CS253" s="106"/>
      <c r="CT253" s="106"/>
      <c r="CU253" s="106"/>
      <c r="CV253" s="106"/>
      <c r="CW253" s="106"/>
      <c r="CX253" s="106"/>
      <c r="CY253" s="106"/>
      <c r="CZ253" s="106"/>
      <c r="DA253" s="106"/>
      <c r="DB253" s="106"/>
      <c r="DC253" s="106"/>
      <c r="DD253" s="106"/>
      <c r="DE253" s="106"/>
      <c r="DF253" s="106"/>
      <c r="DG253" s="106"/>
      <c r="DH253" s="106"/>
      <c r="DI253" s="106"/>
      <c r="DJ253" s="106"/>
      <c r="DK253" s="106"/>
      <c r="DL253" s="106"/>
      <c r="DM253" s="106"/>
      <c r="DN253" s="106"/>
      <c r="DO253" s="106"/>
      <c r="DP253" s="106"/>
      <c r="DQ253" s="106"/>
      <c r="DR253" s="106"/>
      <c r="DS253" s="106"/>
      <c r="DT253" s="106"/>
      <c r="DU253" s="106"/>
      <c r="DV253" s="106"/>
      <c r="DW253" s="106"/>
      <c r="DX253" s="106"/>
      <c r="DY253" s="106"/>
      <c r="DZ253" s="106"/>
      <c r="EA253" s="106"/>
      <c r="EB253" s="106"/>
      <c r="EC253" s="106"/>
      <c r="ED253" s="106"/>
      <c r="EE253" s="106"/>
      <c r="EF253" s="106"/>
      <c r="EG253" s="106"/>
      <c r="EH253" s="106"/>
      <c r="EI253" s="106"/>
      <c r="EJ253" s="106"/>
      <c r="EK253" s="106"/>
      <c r="EL253" s="106"/>
      <c r="EM253" s="106"/>
      <c r="EN253" s="106"/>
      <c r="EO253" s="106"/>
      <c r="EP253" s="106"/>
      <c r="EQ253" s="106"/>
      <c r="ER253" s="106"/>
      <c r="ES253" s="106"/>
      <c r="ET253" s="106"/>
      <c r="EU253" s="106"/>
      <c r="EV253" s="106"/>
      <c r="EW253" s="106"/>
      <c r="EX253" s="106"/>
    </row>
    <row r="254" spans="7:154" ht="12.75" customHeight="1" x14ac:dyDescent="0.25">
      <c r="G254" s="49"/>
      <c r="H254" s="49"/>
      <c r="BK254" s="106"/>
      <c r="BL254" s="106"/>
      <c r="BM254" s="106"/>
      <c r="BN254" s="106"/>
      <c r="BO254" s="106"/>
      <c r="BP254" s="106"/>
      <c r="BQ254" s="106"/>
      <c r="BR254" s="106"/>
      <c r="BS254" s="106"/>
      <c r="BT254" s="106"/>
      <c r="BU254" s="106"/>
      <c r="BV254" s="106"/>
      <c r="BW254" s="106"/>
      <c r="BX254" s="106"/>
      <c r="BY254" s="106"/>
      <c r="BZ254" s="106"/>
      <c r="CA254" s="106"/>
      <c r="CB254" s="106"/>
      <c r="CC254" s="106"/>
      <c r="CD254" s="106"/>
      <c r="CE254" s="106"/>
      <c r="CF254" s="106"/>
      <c r="CG254" s="106"/>
      <c r="CH254" s="106"/>
      <c r="CI254" s="106"/>
      <c r="CJ254" s="106"/>
      <c r="CK254" s="106"/>
      <c r="CL254" s="106"/>
      <c r="CM254" s="106"/>
      <c r="CN254" s="106"/>
      <c r="CO254" s="106"/>
      <c r="CP254" s="106"/>
      <c r="CQ254" s="106"/>
      <c r="CR254" s="106"/>
      <c r="CS254" s="106"/>
      <c r="CT254" s="106"/>
      <c r="CU254" s="106"/>
      <c r="CV254" s="106"/>
      <c r="CW254" s="106"/>
      <c r="CX254" s="106"/>
      <c r="CY254" s="106"/>
      <c r="CZ254" s="106"/>
      <c r="DA254" s="106"/>
      <c r="DB254" s="106"/>
      <c r="DC254" s="106"/>
      <c r="DD254" s="106"/>
      <c r="DE254" s="106"/>
      <c r="DF254" s="106"/>
      <c r="DG254" s="106"/>
      <c r="DH254" s="106"/>
      <c r="DI254" s="106"/>
      <c r="DJ254" s="106"/>
      <c r="DK254" s="106"/>
      <c r="DL254" s="106"/>
      <c r="DM254" s="106"/>
      <c r="DN254" s="106"/>
      <c r="DO254" s="106"/>
      <c r="DP254" s="106"/>
      <c r="DQ254" s="106"/>
      <c r="DR254" s="106"/>
      <c r="DS254" s="106"/>
      <c r="DT254" s="106"/>
      <c r="DU254" s="106"/>
      <c r="DV254" s="106"/>
      <c r="DW254" s="106"/>
      <c r="DX254" s="106"/>
      <c r="DY254" s="106"/>
      <c r="DZ254" s="106"/>
      <c r="EA254" s="106"/>
      <c r="EB254" s="106"/>
      <c r="EC254" s="106"/>
      <c r="ED254" s="106"/>
      <c r="EE254" s="106"/>
      <c r="EF254" s="106"/>
      <c r="EG254" s="106"/>
      <c r="EH254" s="106"/>
      <c r="EI254" s="106"/>
      <c r="EJ254" s="106"/>
      <c r="EK254" s="106"/>
      <c r="EL254" s="106"/>
      <c r="EM254" s="106"/>
      <c r="EN254" s="106"/>
      <c r="EO254" s="106"/>
      <c r="EP254" s="106"/>
      <c r="EQ254" s="106"/>
      <c r="ER254" s="106"/>
      <c r="ES254" s="106"/>
      <c r="ET254" s="106"/>
      <c r="EU254" s="106"/>
      <c r="EV254" s="106"/>
      <c r="EW254" s="106"/>
      <c r="EX254" s="106"/>
    </row>
    <row r="255" spans="7:154" ht="12.75" customHeight="1" x14ac:dyDescent="0.25">
      <c r="G255" s="49"/>
      <c r="H255" s="49"/>
      <c r="BK255" s="106"/>
      <c r="BL255" s="106"/>
      <c r="BM255" s="106"/>
      <c r="BN255" s="106"/>
      <c r="BO255" s="106"/>
      <c r="BP255" s="106"/>
      <c r="BQ255" s="106"/>
      <c r="BR255" s="106"/>
      <c r="BS255" s="106"/>
      <c r="BT255" s="106"/>
      <c r="BU255" s="106"/>
      <c r="BV255" s="106"/>
      <c r="BW255" s="106"/>
      <c r="BX255" s="106"/>
      <c r="BY255" s="106"/>
      <c r="BZ255" s="106"/>
      <c r="CA255" s="106"/>
      <c r="CB255" s="106"/>
      <c r="CC255" s="106"/>
      <c r="CD255" s="106"/>
      <c r="CE255" s="106"/>
      <c r="CF255" s="106"/>
      <c r="CG255" s="106"/>
      <c r="CH255" s="106"/>
      <c r="CI255" s="106"/>
      <c r="CJ255" s="106"/>
      <c r="CK255" s="106"/>
      <c r="CL255" s="106"/>
      <c r="CM255" s="106"/>
      <c r="CN255" s="106"/>
      <c r="CO255" s="106"/>
      <c r="CP255" s="106"/>
      <c r="CQ255" s="106"/>
      <c r="CR255" s="106"/>
      <c r="CS255" s="106"/>
      <c r="CT255" s="106"/>
      <c r="CU255" s="106"/>
      <c r="CV255" s="106"/>
      <c r="CW255" s="106"/>
      <c r="CX255" s="106"/>
      <c r="CY255" s="106"/>
      <c r="CZ255" s="106"/>
      <c r="DA255" s="106"/>
      <c r="DB255" s="106"/>
      <c r="DC255" s="106"/>
      <c r="DD255" s="106"/>
      <c r="DE255" s="106"/>
      <c r="DF255" s="106"/>
      <c r="DG255" s="106"/>
      <c r="DH255" s="106"/>
      <c r="DI255" s="106"/>
      <c r="DJ255" s="106"/>
      <c r="DK255" s="106"/>
      <c r="DL255" s="106"/>
      <c r="DM255" s="106"/>
      <c r="DN255" s="106"/>
      <c r="DO255" s="106"/>
      <c r="DP255" s="106"/>
      <c r="DQ255" s="106"/>
      <c r="DR255" s="106"/>
      <c r="DS255" s="106"/>
      <c r="DT255" s="106"/>
      <c r="DU255" s="106"/>
      <c r="DV255" s="106"/>
      <c r="DW255" s="106"/>
      <c r="DX255" s="106"/>
      <c r="DY255" s="106"/>
      <c r="DZ255" s="106"/>
      <c r="EA255" s="106"/>
      <c r="EB255" s="106"/>
      <c r="EC255" s="106"/>
      <c r="ED255" s="106"/>
      <c r="EE255" s="106"/>
      <c r="EF255" s="106"/>
      <c r="EG255" s="106"/>
      <c r="EH255" s="106"/>
      <c r="EI255" s="106"/>
      <c r="EJ255" s="106"/>
      <c r="EK255" s="106"/>
      <c r="EL255" s="106"/>
      <c r="EM255" s="106"/>
      <c r="EN255" s="106"/>
      <c r="EO255" s="106"/>
      <c r="EP255" s="106"/>
      <c r="EQ255" s="106"/>
      <c r="ER255" s="106"/>
      <c r="ES255" s="106"/>
      <c r="ET255" s="106"/>
      <c r="EU255" s="106"/>
      <c r="EV255" s="106"/>
      <c r="EW255" s="106"/>
      <c r="EX255" s="106"/>
    </row>
    <row r="256" spans="7:154" ht="12.75" customHeight="1" x14ac:dyDescent="0.25">
      <c r="G256" s="49"/>
      <c r="H256" s="49"/>
      <c r="BK256" s="106"/>
      <c r="BL256" s="106"/>
      <c r="BM256" s="106"/>
      <c r="BN256" s="106"/>
      <c r="BO256" s="106"/>
      <c r="BP256" s="106"/>
      <c r="BQ256" s="106"/>
      <c r="BR256" s="106"/>
      <c r="BS256" s="106"/>
      <c r="BT256" s="106"/>
      <c r="BU256" s="106"/>
      <c r="BV256" s="106"/>
      <c r="BW256" s="106"/>
      <c r="BX256" s="106"/>
      <c r="BY256" s="106"/>
      <c r="BZ256" s="106"/>
      <c r="CA256" s="106"/>
      <c r="CB256" s="106"/>
      <c r="CC256" s="106"/>
      <c r="CD256" s="106"/>
      <c r="CE256" s="106"/>
      <c r="CF256" s="106"/>
      <c r="CG256" s="106"/>
      <c r="CH256" s="106"/>
      <c r="CI256" s="106"/>
      <c r="CJ256" s="106"/>
      <c r="CK256" s="106"/>
      <c r="CL256" s="106"/>
      <c r="CM256" s="106"/>
      <c r="CN256" s="106"/>
      <c r="CO256" s="106"/>
      <c r="CP256" s="106"/>
      <c r="CQ256" s="106"/>
      <c r="CR256" s="106"/>
      <c r="CS256" s="106"/>
      <c r="CT256" s="106"/>
      <c r="CU256" s="106"/>
      <c r="CV256" s="106"/>
      <c r="CW256" s="106"/>
      <c r="CX256" s="106"/>
      <c r="CY256" s="106"/>
      <c r="CZ256" s="106"/>
      <c r="DA256" s="106"/>
      <c r="DB256" s="106"/>
      <c r="DC256" s="106"/>
      <c r="DD256" s="106"/>
      <c r="DE256" s="106"/>
      <c r="DF256" s="106"/>
      <c r="DG256" s="106"/>
      <c r="DH256" s="106"/>
      <c r="DI256" s="106"/>
      <c r="DJ256" s="106"/>
      <c r="DK256" s="106"/>
      <c r="DL256" s="106"/>
      <c r="DM256" s="106"/>
      <c r="DN256" s="106"/>
      <c r="DO256" s="106"/>
      <c r="DP256" s="106"/>
      <c r="DQ256" s="106"/>
      <c r="DR256" s="106"/>
      <c r="DS256" s="106"/>
      <c r="DT256" s="106"/>
      <c r="DU256" s="106"/>
      <c r="DV256" s="106"/>
      <c r="DW256" s="106"/>
      <c r="DX256" s="106"/>
      <c r="DY256" s="106"/>
      <c r="DZ256" s="106"/>
      <c r="EA256" s="106"/>
      <c r="EB256" s="106"/>
      <c r="EC256" s="106"/>
      <c r="ED256" s="106"/>
      <c r="EE256" s="106"/>
      <c r="EF256" s="106"/>
      <c r="EG256" s="106"/>
      <c r="EH256" s="106"/>
      <c r="EI256" s="106"/>
      <c r="EJ256" s="106"/>
      <c r="EK256" s="106"/>
      <c r="EL256" s="106"/>
      <c r="EM256" s="106"/>
      <c r="EN256" s="106"/>
      <c r="EO256" s="106"/>
      <c r="EP256" s="106"/>
      <c r="EQ256" s="106"/>
      <c r="ER256" s="106"/>
      <c r="ES256" s="106"/>
      <c r="ET256" s="106"/>
      <c r="EU256" s="106"/>
      <c r="EV256" s="106"/>
      <c r="EW256" s="106"/>
      <c r="EX256" s="106"/>
    </row>
    <row r="257" spans="7:154" ht="12.75" customHeight="1" x14ac:dyDescent="0.25">
      <c r="G257" s="49"/>
      <c r="H257" s="49"/>
      <c r="BK257" s="106"/>
      <c r="BL257" s="106"/>
      <c r="BM257" s="106"/>
      <c r="BN257" s="106"/>
      <c r="BO257" s="106"/>
      <c r="BP257" s="106"/>
      <c r="BQ257" s="106"/>
      <c r="BR257" s="106"/>
      <c r="BS257" s="106"/>
      <c r="BT257" s="106"/>
      <c r="BU257" s="106"/>
      <c r="BV257" s="106"/>
      <c r="BW257" s="106"/>
      <c r="BX257" s="106"/>
      <c r="BY257" s="106"/>
      <c r="BZ257" s="106"/>
      <c r="CA257" s="106"/>
      <c r="CB257" s="106"/>
      <c r="CC257" s="106"/>
      <c r="CD257" s="106"/>
      <c r="CE257" s="106"/>
      <c r="CF257" s="106"/>
      <c r="CG257" s="106"/>
      <c r="CH257" s="106"/>
      <c r="CI257" s="106"/>
      <c r="CJ257" s="106"/>
      <c r="CK257" s="106"/>
      <c r="CL257" s="106"/>
      <c r="CM257" s="106"/>
      <c r="CN257" s="106"/>
      <c r="CO257" s="106"/>
      <c r="CP257" s="106"/>
      <c r="CQ257" s="106"/>
      <c r="CR257" s="106"/>
      <c r="CS257" s="106"/>
      <c r="CT257" s="106"/>
      <c r="CU257" s="106"/>
      <c r="CV257" s="106"/>
      <c r="CW257" s="106"/>
      <c r="CX257" s="106"/>
      <c r="CY257" s="106"/>
      <c r="CZ257" s="106"/>
      <c r="DA257" s="106"/>
      <c r="DB257" s="106"/>
      <c r="DC257" s="106"/>
      <c r="DD257" s="106"/>
      <c r="DE257" s="106"/>
      <c r="DF257" s="106"/>
      <c r="DG257" s="106"/>
      <c r="DH257" s="106"/>
      <c r="DI257" s="106"/>
      <c r="DJ257" s="106"/>
      <c r="DK257" s="106"/>
      <c r="DL257" s="106"/>
      <c r="DM257" s="106"/>
      <c r="DN257" s="106"/>
      <c r="DO257" s="106"/>
      <c r="DP257" s="106"/>
      <c r="DQ257" s="106"/>
      <c r="DR257" s="106"/>
      <c r="DS257" s="106"/>
      <c r="DT257" s="106"/>
      <c r="DU257" s="106"/>
      <c r="DV257" s="106"/>
      <c r="DW257" s="106"/>
      <c r="DX257" s="106"/>
      <c r="DY257" s="106"/>
      <c r="DZ257" s="106"/>
      <c r="EA257" s="106"/>
      <c r="EB257" s="106"/>
      <c r="EC257" s="106"/>
      <c r="ED257" s="106"/>
      <c r="EE257" s="106"/>
      <c r="EF257" s="106"/>
      <c r="EG257" s="106"/>
      <c r="EH257" s="106"/>
      <c r="EI257" s="106"/>
      <c r="EJ257" s="106"/>
      <c r="EK257" s="106"/>
      <c r="EL257" s="106"/>
      <c r="EM257" s="106"/>
      <c r="EN257" s="106"/>
      <c r="EO257" s="106"/>
      <c r="EP257" s="106"/>
      <c r="EQ257" s="106"/>
      <c r="ER257" s="106"/>
      <c r="ES257" s="106"/>
      <c r="ET257" s="106"/>
      <c r="EU257" s="106"/>
      <c r="EV257" s="106"/>
      <c r="EW257" s="106"/>
      <c r="EX257" s="106"/>
    </row>
    <row r="258" spans="7:154" ht="12.75" customHeight="1" x14ac:dyDescent="0.25">
      <c r="I258" s="106"/>
      <c r="J258" s="106"/>
      <c r="K258" s="106"/>
      <c r="L258" s="29"/>
      <c r="BK258" s="106"/>
      <c r="BL258" s="106"/>
      <c r="BM258" s="106"/>
      <c r="BN258" s="106"/>
      <c r="BO258" s="106"/>
      <c r="BP258" s="106"/>
      <c r="BQ258" s="106"/>
      <c r="BR258" s="106"/>
      <c r="BS258" s="106"/>
      <c r="BT258" s="106"/>
      <c r="BU258" s="106"/>
      <c r="BV258" s="106"/>
      <c r="BW258" s="106"/>
      <c r="BX258" s="106"/>
      <c r="BY258" s="106"/>
      <c r="BZ258" s="106"/>
      <c r="CA258" s="106"/>
      <c r="CB258" s="106"/>
      <c r="CC258" s="106"/>
      <c r="CD258" s="106"/>
      <c r="CE258" s="106"/>
      <c r="CF258" s="106"/>
      <c r="CG258" s="106"/>
      <c r="CH258" s="106"/>
      <c r="CI258" s="106"/>
      <c r="CJ258" s="106"/>
      <c r="CK258" s="106"/>
      <c r="CL258" s="106"/>
      <c r="CM258" s="106"/>
      <c r="CN258" s="106"/>
      <c r="CO258" s="106"/>
      <c r="CP258" s="106"/>
      <c r="CQ258" s="106"/>
      <c r="CR258" s="106"/>
      <c r="CS258" s="106"/>
      <c r="CT258" s="106"/>
      <c r="CU258" s="106"/>
      <c r="CV258" s="106"/>
      <c r="CW258" s="106"/>
      <c r="CX258" s="106"/>
      <c r="CY258" s="106"/>
      <c r="CZ258" s="106"/>
      <c r="DA258" s="106"/>
      <c r="DB258" s="106"/>
      <c r="DC258" s="106"/>
      <c r="DD258" s="106"/>
      <c r="DE258" s="106"/>
      <c r="DF258" s="106"/>
      <c r="DG258" s="106"/>
      <c r="DH258" s="106"/>
      <c r="DI258" s="106"/>
      <c r="DJ258" s="106"/>
      <c r="DK258" s="106"/>
      <c r="DL258" s="106"/>
      <c r="DM258" s="106"/>
      <c r="DN258" s="106"/>
      <c r="DO258" s="106"/>
      <c r="DP258" s="106"/>
      <c r="DQ258" s="106"/>
      <c r="DR258" s="106"/>
      <c r="DS258" s="106"/>
      <c r="DT258" s="106"/>
      <c r="DU258" s="106"/>
      <c r="DV258" s="106"/>
      <c r="DW258" s="106"/>
      <c r="DX258" s="106"/>
      <c r="DY258" s="106"/>
      <c r="DZ258" s="106"/>
      <c r="EA258" s="106"/>
      <c r="EB258" s="106"/>
      <c r="EC258" s="106"/>
      <c r="ED258" s="106"/>
      <c r="EE258" s="106"/>
      <c r="EF258" s="106"/>
      <c r="EG258" s="106"/>
      <c r="EH258" s="106"/>
      <c r="EI258" s="106"/>
      <c r="EJ258" s="106"/>
      <c r="EK258" s="106"/>
      <c r="EL258" s="106"/>
      <c r="EM258" s="106"/>
      <c r="EN258" s="106"/>
      <c r="EO258" s="106"/>
      <c r="EP258" s="106"/>
      <c r="EQ258" s="106"/>
      <c r="ER258" s="106"/>
      <c r="ES258" s="106"/>
      <c r="ET258" s="106"/>
      <c r="EU258" s="106"/>
      <c r="EV258" s="106"/>
      <c r="EW258" s="106"/>
      <c r="EX258" s="106"/>
    </row>
    <row r="259" spans="7:154" ht="12.75" customHeight="1" x14ac:dyDescent="0.25">
      <c r="I259" s="106"/>
      <c r="J259" s="106"/>
      <c r="K259" s="106"/>
      <c r="L259" s="29"/>
      <c r="BK259" s="106"/>
      <c r="BL259" s="106"/>
      <c r="BM259" s="106"/>
      <c r="BN259" s="106"/>
      <c r="BO259" s="106"/>
      <c r="BP259" s="106"/>
      <c r="BQ259" s="106"/>
      <c r="BR259" s="106"/>
      <c r="BS259" s="106"/>
      <c r="BT259" s="106"/>
      <c r="BU259" s="106"/>
      <c r="BV259" s="106"/>
      <c r="BW259" s="106"/>
      <c r="BX259" s="106"/>
      <c r="BY259" s="106"/>
      <c r="BZ259" s="106"/>
      <c r="CA259" s="106"/>
      <c r="CB259" s="106"/>
      <c r="CC259" s="106"/>
      <c r="CD259" s="106"/>
      <c r="CE259" s="106"/>
      <c r="CF259" s="106"/>
      <c r="CG259" s="106"/>
      <c r="CH259" s="106"/>
      <c r="CI259" s="106"/>
      <c r="CJ259" s="106"/>
      <c r="CK259" s="106"/>
      <c r="CL259" s="106"/>
      <c r="CM259" s="106"/>
      <c r="CN259" s="106"/>
      <c r="CO259" s="106"/>
      <c r="CP259" s="106"/>
      <c r="CQ259" s="106"/>
      <c r="CR259" s="106"/>
      <c r="CS259" s="106"/>
      <c r="CT259" s="106"/>
      <c r="CU259" s="106"/>
      <c r="CV259" s="106"/>
      <c r="CW259" s="106"/>
      <c r="CX259" s="106"/>
      <c r="CY259" s="106"/>
      <c r="CZ259" s="106"/>
      <c r="DA259" s="106"/>
      <c r="DB259" s="106"/>
      <c r="DC259" s="106"/>
      <c r="DD259" s="106"/>
      <c r="DE259" s="106"/>
      <c r="DF259" s="106"/>
      <c r="DG259" s="106"/>
      <c r="DH259" s="106"/>
      <c r="DI259" s="106"/>
      <c r="DJ259" s="106"/>
      <c r="DK259" s="106"/>
      <c r="DL259" s="106"/>
      <c r="DM259" s="106"/>
      <c r="DN259" s="106"/>
      <c r="DO259" s="106"/>
      <c r="DP259" s="106"/>
      <c r="DQ259" s="106"/>
      <c r="DR259" s="106"/>
      <c r="DS259" s="106"/>
      <c r="DT259" s="106"/>
      <c r="DU259" s="106"/>
      <c r="DV259" s="106"/>
      <c r="DW259" s="106"/>
      <c r="DX259" s="106"/>
      <c r="DY259" s="106"/>
      <c r="DZ259" s="106"/>
      <c r="EA259" s="106"/>
      <c r="EB259" s="106"/>
      <c r="EC259" s="106"/>
      <c r="ED259" s="106"/>
      <c r="EE259" s="106"/>
      <c r="EF259" s="106"/>
      <c r="EG259" s="106"/>
      <c r="EH259" s="106"/>
      <c r="EI259" s="106"/>
      <c r="EJ259" s="106"/>
      <c r="EK259" s="106"/>
      <c r="EL259" s="106"/>
      <c r="EM259" s="106"/>
      <c r="EN259" s="106"/>
      <c r="EO259" s="106"/>
      <c r="EP259" s="106"/>
      <c r="EQ259" s="106"/>
      <c r="ER259" s="106"/>
      <c r="ES259" s="106"/>
      <c r="ET259" s="106"/>
      <c r="EU259" s="106"/>
      <c r="EV259" s="106"/>
      <c r="EW259" s="106"/>
      <c r="EX259" s="106"/>
    </row>
    <row r="260" spans="7:154" ht="12.75" customHeight="1" x14ac:dyDescent="0.25">
      <c r="I260" s="106"/>
      <c r="J260" s="106"/>
      <c r="K260" s="106"/>
      <c r="L260" s="29"/>
      <c r="BK260" s="106"/>
      <c r="BL260" s="106"/>
      <c r="BM260" s="106"/>
      <c r="BN260" s="106"/>
      <c r="BO260" s="106"/>
      <c r="BP260" s="106"/>
      <c r="BQ260" s="106"/>
      <c r="BR260" s="106"/>
      <c r="BS260" s="106"/>
      <c r="BT260" s="106"/>
      <c r="BU260" s="106"/>
      <c r="BV260" s="106"/>
      <c r="BW260" s="106"/>
      <c r="BX260" s="106"/>
      <c r="BY260" s="106"/>
      <c r="BZ260" s="106"/>
      <c r="CA260" s="106"/>
      <c r="CB260" s="106"/>
      <c r="CC260" s="106"/>
      <c r="CD260" s="106"/>
      <c r="CE260" s="106"/>
      <c r="CF260" s="106"/>
      <c r="CG260" s="106"/>
      <c r="CH260" s="106"/>
      <c r="CI260" s="106"/>
      <c r="CJ260" s="106"/>
      <c r="CK260" s="106"/>
      <c r="CL260" s="106"/>
      <c r="CM260" s="106"/>
      <c r="CN260" s="106"/>
      <c r="CO260" s="106"/>
      <c r="CP260" s="106"/>
      <c r="CQ260" s="106"/>
      <c r="CR260" s="106"/>
      <c r="CS260" s="106"/>
      <c r="CT260" s="106"/>
      <c r="CU260" s="106"/>
      <c r="CV260" s="106"/>
      <c r="CW260" s="106"/>
      <c r="CX260" s="106"/>
      <c r="CY260" s="106"/>
      <c r="CZ260" s="106"/>
      <c r="DA260" s="106"/>
      <c r="DB260" s="106"/>
      <c r="DC260" s="106"/>
      <c r="DD260" s="106"/>
      <c r="DE260" s="106"/>
      <c r="DF260" s="106"/>
      <c r="DG260" s="106"/>
      <c r="DH260" s="106"/>
      <c r="DI260" s="106"/>
      <c r="DJ260" s="106"/>
      <c r="DK260" s="106"/>
      <c r="DL260" s="106"/>
      <c r="DM260" s="106"/>
      <c r="DN260" s="106"/>
      <c r="DO260" s="106"/>
      <c r="DP260" s="106"/>
      <c r="DQ260" s="106"/>
      <c r="DR260" s="106"/>
      <c r="DS260" s="106"/>
      <c r="DT260" s="106"/>
      <c r="DU260" s="106"/>
      <c r="DV260" s="106"/>
      <c r="DW260" s="106"/>
      <c r="DX260" s="106"/>
      <c r="DY260" s="106"/>
      <c r="DZ260" s="106"/>
      <c r="EA260" s="106"/>
      <c r="EB260" s="106"/>
      <c r="EC260" s="106"/>
      <c r="ED260" s="106"/>
      <c r="EE260" s="106"/>
      <c r="EF260" s="106"/>
      <c r="EG260" s="106"/>
      <c r="EH260" s="106"/>
      <c r="EI260" s="106"/>
      <c r="EJ260" s="106"/>
      <c r="EK260" s="106"/>
      <c r="EL260" s="106"/>
      <c r="EM260" s="106"/>
      <c r="EN260" s="106"/>
      <c r="EO260" s="106"/>
      <c r="EP260" s="106"/>
      <c r="EQ260" s="106"/>
      <c r="ER260" s="106"/>
      <c r="ES260" s="106"/>
      <c r="ET260" s="106"/>
      <c r="EU260" s="106"/>
      <c r="EV260" s="106"/>
      <c r="EW260" s="106"/>
      <c r="EX260" s="106"/>
    </row>
    <row r="261" spans="7:154" ht="12.75" customHeight="1" x14ac:dyDescent="0.25">
      <c r="I261" s="106"/>
      <c r="J261" s="106"/>
      <c r="K261" s="106"/>
      <c r="L261" s="29"/>
      <c r="BK261" s="106"/>
      <c r="BL261" s="106"/>
      <c r="BM261" s="106"/>
      <c r="BN261" s="106"/>
      <c r="BO261" s="106"/>
      <c r="BP261" s="106"/>
      <c r="BQ261" s="106"/>
      <c r="BR261" s="106"/>
      <c r="BS261" s="106"/>
      <c r="BT261" s="106"/>
      <c r="BU261" s="106"/>
      <c r="BV261" s="106"/>
      <c r="BW261" s="106"/>
      <c r="BX261" s="106"/>
      <c r="BY261" s="106"/>
      <c r="BZ261" s="106"/>
      <c r="CA261" s="106"/>
      <c r="CB261" s="106"/>
      <c r="CC261" s="106"/>
      <c r="CD261" s="106"/>
      <c r="CE261" s="106"/>
      <c r="CF261" s="106"/>
      <c r="CG261" s="106"/>
      <c r="CH261" s="106"/>
      <c r="CI261" s="106"/>
      <c r="CJ261" s="106"/>
      <c r="CK261" s="106"/>
      <c r="CL261" s="106"/>
      <c r="CM261" s="106"/>
      <c r="CN261" s="106"/>
      <c r="CO261" s="106"/>
      <c r="CP261" s="106"/>
      <c r="CQ261" s="106"/>
      <c r="CR261" s="106"/>
      <c r="CS261" s="106"/>
      <c r="CT261" s="106"/>
      <c r="CU261" s="106"/>
      <c r="CV261" s="106"/>
      <c r="CW261" s="106"/>
      <c r="CX261" s="106"/>
      <c r="CY261" s="106"/>
      <c r="CZ261" s="106"/>
      <c r="DA261" s="106"/>
      <c r="DB261" s="106"/>
      <c r="DC261" s="106"/>
      <c r="DD261" s="106"/>
      <c r="DE261" s="106"/>
      <c r="DF261" s="106"/>
      <c r="DG261" s="106"/>
      <c r="DH261" s="106"/>
      <c r="DI261" s="106"/>
      <c r="DJ261" s="106"/>
      <c r="DK261" s="106"/>
      <c r="DL261" s="106"/>
      <c r="DM261" s="106"/>
      <c r="DN261" s="106"/>
      <c r="DO261" s="106"/>
      <c r="DP261" s="106"/>
      <c r="DQ261" s="106"/>
      <c r="DR261" s="106"/>
      <c r="DS261" s="106"/>
      <c r="DT261" s="106"/>
      <c r="DU261" s="106"/>
      <c r="DV261" s="106"/>
      <c r="DW261" s="106"/>
      <c r="DX261" s="106"/>
      <c r="DY261" s="106"/>
      <c r="DZ261" s="106"/>
      <c r="EA261" s="106"/>
      <c r="EB261" s="106"/>
      <c r="EC261" s="106"/>
      <c r="ED261" s="106"/>
      <c r="EE261" s="106"/>
      <c r="EF261" s="106"/>
      <c r="EG261" s="106"/>
      <c r="EH261" s="106"/>
      <c r="EI261" s="106"/>
      <c r="EJ261" s="106"/>
      <c r="EK261" s="106"/>
      <c r="EL261" s="106"/>
      <c r="EM261" s="106"/>
      <c r="EN261" s="106"/>
      <c r="EO261" s="106"/>
      <c r="EP261" s="106"/>
      <c r="EQ261" s="106"/>
      <c r="ER261" s="106"/>
      <c r="ES261" s="106"/>
      <c r="ET261" s="106"/>
      <c r="EU261" s="106"/>
      <c r="EV261" s="106"/>
      <c r="EW261" s="106"/>
      <c r="EX261" s="106"/>
    </row>
    <row r="262" spans="7:154" ht="12.75" customHeight="1" x14ac:dyDescent="0.25">
      <c r="I262" s="106"/>
      <c r="J262" s="106"/>
      <c r="K262" s="106"/>
      <c r="L262" s="29"/>
      <c r="M262" s="49"/>
      <c r="N262" s="49"/>
      <c r="O262" s="49"/>
      <c r="P262" s="49"/>
      <c r="Q262" s="49"/>
      <c r="R262" s="49"/>
      <c r="S262" s="49"/>
      <c r="T262" s="49"/>
      <c r="U262" s="49"/>
      <c r="V262" s="49"/>
      <c r="W262" s="49"/>
      <c r="X262" s="49"/>
      <c r="Y262" s="49"/>
      <c r="Z262" s="49"/>
      <c r="AA262" s="49"/>
      <c r="AB262" s="49"/>
      <c r="BK262" s="106"/>
      <c r="BL262" s="106"/>
      <c r="BM262" s="106"/>
      <c r="BN262" s="106"/>
      <c r="BO262" s="106"/>
      <c r="BP262" s="106"/>
      <c r="BQ262" s="106"/>
      <c r="BR262" s="106"/>
      <c r="BS262" s="106"/>
      <c r="BT262" s="106"/>
      <c r="BU262" s="106"/>
      <c r="BV262" s="106"/>
      <c r="BW262" s="106"/>
      <c r="BX262" s="106"/>
      <c r="BY262" s="106"/>
      <c r="BZ262" s="106"/>
      <c r="CA262" s="106"/>
      <c r="CB262" s="106"/>
      <c r="CC262" s="106"/>
      <c r="CD262" s="106"/>
      <c r="CE262" s="106"/>
      <c r="CF262" s="106"/>
      <c r="CG262" s="106"/>
      <c r="CH262" s="106"/>
      <c r="CI262" s="106"/>
      <c r="CJ262" s="106"/>
      <c r="CK262" s="106"/>
      <c r="CL262" s="106"/>
      <c r="CM262" s="106"/>
      <c r="CN262" s="106"/>
      <c r="CO262" s="106"/>
      <c r="CP262" s="106"/>
      <c r="CQ262" s="106"/>
      <c r="CR262" s="106"/>
      <c r="CS262" s="106"/>
      <c r="CT262" s="106"/>
      <c r="CU262" s="106"/>
      <c r="CV262" s="106"/>
      <c r="CW262" s="106"/>
      <c r="CX262" s="106"/>
      <c r="CY262" s="106"/>
      <c r="CZ262" s="106"/>
      <c r="DA262" s="106"/>
      <c r="DB262" s="106"/>
      <c r="DC262" s="106"/>
      <c r="DD262" s="106"/>
      <c r="DE262" s="106"/>
      <c r="DF262" s="106"/>
      <c r="DG262" s="106"/>
      <c r="DH262" s="106"/>
      <c r="DI262" s="106"/>
      <c r="DJ262" s="106"/>
      <c r="DK262" s="106"/>
      <c r="DL262" s="106"/>
      <c r="DM262" s="106"/>
      <c r="DN262" s="106"/>
      <c r="DO262" s="106"/>
      <c r="DP262" s="106"/>
      <c r="DQ262" s="106"/>
      <c r="DR262" s="106"/>
      <c r="DS262" s="106"/>
      <c r="DT262" s="106"/>
      <c r="DU262" s="106"/>
      <c r="DV262" s="106"/>
      <c r="DW262" s="106"/>
      <c r="DX262" s="106"/>
      <c r="DY262" s="106"/>
      <c r="DZ262" s="106"/>
      <c r="EA262" s="106"/>
      <c r="EB262" s="106"/>
      <c r="EC262" s="106"/>
      <c r="ED262" s="106"/>
      <c r="EE262" s="106"/>
      <c r="EF262" s="106"/>
      <c r="EG262" s="106"/>
      <c r="EH262" s="106"/>
      <c r="EI262" s="106"/>
      <c r="EJ262" s="106"/>
      <c r="EK262" s="106"/>
      <c r="EL262" s="106"/>
      <c r="EM262" s="106"/>
      <c r="EN262" s="106"/>
      <c r="EO262" s="106"/>
      <c r="EP262" s="106"/>
      <c r="EQ262" s="106"/>
      <c r="ER262" s="106"/>
      <c r="ES262" s="106"/>
      <c r="ET262" s="106"/>
      <c r="EU262" s="106"/>
      <c r="EV262" s="106"/>
      <c r="EW262" s="106"/>
      <c r="EX262" s="106"/>
    </row>
    <row r="263" spans="7:154" ht="12.75" customHeight="1" x14ac:dyDescent="0.25">
      <c r="I263" s="106"/>
      <c r="J263" s="106"/>
      <c r="K263" s="106"/>
      <c r="L263" s="29"/>
      <c r="BK263" s="106"/>
      <c r="BL263" s="106"/>
      <c r="BM263" s="106"/>
      <c r="BN263" s="106"/>
      <c r="BO263" s="106"/>
      <c r="BP263" s="106"/>
      <c r="BQ263" s="106"/>
      <c r="BR263" s="106"/>
      <c r="BS263" s="106"/>
      <c r="BT263" s="106"/>
      <c r="BU263" s="106"/>
      <c r="BV263" s="106"/>
      <c r="BW263" s="106"/>
      <c r="BX263" s="106"/>
      <c r="BY263" s="106"/>
      <c r="BZ263" s="106"/>
      <c r="CA263" s="106"/>
      <c r="CB263" s="106"/>
      <c r="CC263" s="106"/>
      <c r="CD263" s="106"/>
      <c r="CE263" s="106"/>
      <c r="CF263" s="106"/>
      <c r="CG263" s="106"/>
      <c r="CH263" s="106"/>
      <c r="CI263" s="106"/>
      <c r="CJ263" s="106"/>
      <c r="CK263" s="106"/>
      <c r="CL263" s="106"/>
      <c r="CM263" s="106"/>
      <c r="CN263" s="106"/>
      <c r="CO263" s="106"/>
      <c r="CP263" s="106"/>
      <c r="CQ263" s="106"/>
      <c r="CR263" s="106"/>
      <c r="CS263" s="106"/>
      <c r="CT263" s="106"/>
      <c r="CU263" s="106"/>
      <c r="CV263" s="106"/>
      <c r="CW263" s="106"/>
      <c r="CX263" s="106"/>
      <c r="CY263" s="106"/>
      <c r="CZ263" s="106"/>
      <c r="DA263" s="106"/>
      <c r="DB263" s="106"/>
      <c r="DC263" s="106"/>
      <c r="DD263" s="106"/>
      <c r="DE263" s="106"/>
      <c r="DF263" s="106"/>
      <c r="DG263" s="106"/>
      <c r="DH263" s="106"/>
      <c r="DI263" s="106"/>
      <c r="DJ263" s="106"/>
      <c r="DK263" s="106"/>
      <c r="DL263" s="106"/>
      <c r="DM263" s="106"/>
      <c r="DN263" s="106"/>
      <c r="DO263" s="106"/>
      <c r="DP263" s="106"/>
      <c r="DQ263" s="106"/>
      <c r="DR263" s="106"/>
      <c r="DS263" s="106"/>
      <c r="DT263" s="106"/>
      <c r="DU263" s="106"/>
      <c r="DV263" s="106"/>
      <c r="DW263" s="106"/>
      <c r="DX263" s="106"/>
      <c r="DY263" s="106"/>
      <c r="DZ263" s="106"/>
      <c r="EA263" s="106"/>
      <c r="EB263" s="106"/>
      <c r="EC263" s="106"/>
      <c r="ED263" s="106"/>
      <c r="EE263" s="106"/>
      <c r="EF263" s="106"/>
      <c r="EG263" s="106"/>
      <c r="EH263" s="106"/>
      <c r="EI263" s="106"/>
      <c r="EJ263" s="106"/>
      <c r="EK263" s="106"/>
      <c r="EL263" s="106"/>
      <c r="EM263" s="106"/>
      <c r="EN263" s="106"/>
      <c r="EO263" s="106"/>
      <c r="EP263" s="106"/>
      <c r="EQ263" s="106"/>
      <c r="ER263" s="106"/>
      <c r="ES263" s="106"/>
      <c r="ET263" s="106"/>
      <c r="EU263" s="106"/>
      <c r="EV263" s="106"/>
      <c r="EW263" s="106"/>
      <c r="EX263" s="106"/>
    </row>
    <row r="264" spans="7:154" ht="12.75" customHeight="1" x14ac:dyDescent="0.25">
      <c r="I264" s="106"/>
      <c r="J264" s="106"/>
      <c r="K264" s="106"/>
      <c r="L264" s="29"/>
      <c r="BK264" s="106"/>
      <c r="BL264" s="106"/>
      <c r="BM264" s="106"/>
      <c r="BN264" s="106"/>
      <c r="BO264" s="106"/>
      <c r="BP264" s="106"/>
      <c r="BQ264" s="106"/>
      <c r="BR264" s="106"/>
      <c r="BS264" s="106"/>
      <c r="BT264" s="106"/>
      <c r="BU264" s="106"/>
      <c r="BV264" s="106"/>
      <c r="BW264" s="106"/>
      <c r="BX264" s="106"/>
      <c r="BY264" s="106"/>
      <c r="BZ264" s="106"/>
      <c r="CA264" s="106"/>
      <c r="CB264" s="106"/>
      <c r="CC264" s="106"/>
      <c r="CD264" s="106"/>
      <c r="CE264" s="106"/>
      <c r="CF264" s="106"/>
      <c r="CG264" s="106"/>
      <c r="CH264" s="106"/>
      <c r="CI264" s="106"/>
      <c r="CJ264" s="106"/>
      <c r="CK264" s="106"/>
      <c r="CL264" s="106"/>
      <c r="CM264" s="106"/>
      <c r="CN264" s="106"/>
      <c r="CO264" s="106"/>
      <c r="CP264" s="106"/>
      <c r="CQ264" s="106"/>
      <c r="CR264" s="106"/>
      <c r="CS264" s="106"/>
      <c r="CT264" s="106"/>
      <c r="CU264" s="106"/>
      <c r="CV264" s="106"/>
      <c r="CW264" s="106"/>
      <c r="CX264" s="106"/>
      <c r="CY264" s="106"/>
      <c r="CZ264" s="106"/>
      <c r="DA264" s="106"/>
      <c r="DB264" s="106"/>
      <c r="DC264" s="106"/>
      <c r="DD264" s="106"/>
      <c r="DE264" s="106"/>
      <c r="DF264" s="106"/>
      <c r="DG264" s="106"/>
      <c r="DH264" s="106"/>
      <c r="DI264" s="106"/>
      <c r="DJ264" s="106"/>
      <c r="DK264" s="106"/>
      <c r="DL264" s="106"/>
      <c r="DM264" s="106"/>
      <c r="DN264" s="106"/>
      <c r="DO264" s="106"/>
      <c r="DP264" s="106"/>
      <c r="DQ264" s="106"/>
      <c r="DR264" s="106"/>
      <c r="DS264" s="106"/>
      <c r="DT264" s="106"/>
      <c r="DU264" s="106"/>
      <c r="DV264" s="106"/>
      <c r="DW264" s="106"/>
      <c r="DX264" s="106"/>
      <c r="DY264" s="106"/>
      <c r="DZ264" s="106"/>
      <c r="EA264" s="106"/>
      <c r="EB264" s="106"/>
      <c r="EC264" s="106"/>
      <c r="ED264" s="106"/>
      <c r="EE264" s="106"/>
      <c r="EF264" s="106"/>
      <c r="EG264" s="106"/>
      <c r="EH264" s="106"/>
      <c r="EI264" s="106"/>
      <c r="EJ264" s="106"/>
      <c r="EK264" s="106"/>
      <c r="EL264" s="106"/>
      <c r="EM264" s="106"/>
      <c r="EN264" s="106"/>
      <c r="EO264" s="106"/>
      <c r="EP264" s="106"/>
      <c r="EQ264" s="106"/>
      <c r="ER264" s="106"/>
      <c r="ES264" s="106"/>
      <c r="ET264" s="106"/>
      <c r="EU264" s="106"/>
      <c r="EV264" s="106"/>
      <c r="EW264" s="106"/>
      <c r="EX264" s="106"/>
    </row>
    <row r="265" spans="7:154" ht="12.75" customHeight="1" x14ac:dyDescent="0.25">
      <c r="I265" s="106"/>
      <c r="J265" s="106"/>
      <c r="K265" s="106"/>
      <c r="L265" s="29"/>
      <c r="BK265" s="106"/>
      <c r="BL265" s="106"/>
      <c r="BM265" s="106"/>
      <c r="BN265" s="106"/>
      <c r="BO265" s="106"/>
      <c r="BP265" s="106"/>
      <c r="BQ265" s="106"/>
      <c r="BR265" s="106"/>
      <c r="BS265" s="106"/>
      <c r="BT265" s="106"/>
      <c r="BU265" s="106"/>
      <c r="BV265" s="106"/>
      <c r="BW265" s="106"/>
      <c r="BX265" s="106"/>
      <c r="BY265" s="106"/>
      <c r="BZ265" s="106"/>
      <c r="CA265" s="106"/>
      <c r="CB265" s="106"/>
      <c r="CC265" s="106"/>
      <c r="CD265" s="106"/>
      <c r="CE265" s="106"/>
      <c r="CF265" s="106"/>
      <c r="CG265" s="106"/>
      <c r="CH265" s="106"/>
      <c r="CI265" s="106"/>
      <c r="CJ265" s="106"/>
      <c r="CK265" s="106"/>
      <c r="CL265" s="106"/>
      <c r="CM265" s="106"/>
      <c r="CN265" s="106"/>
      <c r="CO265" s="106"/>
      <c r="CP265" s="106"/>
      <c r="CQ265" s="106"/>
      <c r="CR265" s="106"/>
      <c r="CS265" s="106"/>
      <c r="CT265" s="106"/>
      <c r="CU265" s="106"/>
      <c r="CV265" s="106"/>
      <c r="CW265" s="106"/>
      <c r="CX265" s="106"/>
      <c r="CY265" s="106"/>
      <c r="CZ265" s="106"/>
      <c r="DA265" s="106"/>
      <c r="DB265" s="106"/>
      <c r="DC265" s="106"/>
      <c r="DD265" s="106"/>
      <c r="DE265" s="106"/>
      <c r="DF265" s="106"/>
      <c r="DG265" s="106"/>
      <c r="DH265" s="106"/>
      <c r="DI265" s="106"/>
      <c r="DJ265" s="106"/>
      <c r="DK265" s="106"/>
      <c r="DL265" s="106"/>
      <c r="DM265" s="106"/>
      <c r="DN265" s="106"/>
      <c r="DO265" s="106"/>
      <c r="DP265" s="106"/>
      <c r="DQ265" s="106"/>
      <c r="DR265" s="106"/>
      <c r="DS265" s="106"/>
      <c r="DT265" s="106"/>
      <c r="DU265" s="106"/>
      <c r="DV265" s="106"/>
      <c r="DW265" s="106"/>
      <c r="DX265" s="106"/>
      <c r="DY265" s="106"/>
      <c r="DZ265" s="106"/>
      <c r="EA265" s="106"/>
      <c r="EB265" s="106"/>
      <c r="EC265" s="106"/>
      <c r="ED265" s="106"/>
      <c r="EE265" s="106"/>
      <c r="EF265" s="106"/>
      <c r="EG265" s="106"/>
      <c r="EH265" s="106"/>
      <c r="EI265" s="106"/>
      <c r="EJ265" s="106"/>
      <c r="EK265" s="106"/>
      <c r="EL265" s="106"/>
      <c r="EM265" s="106"/>
      <c r="EN265" s="106"/>
      <c r="EO265" s="106"/>
      <c r="EP265" s="106"/>
      <c r="EQ265" s="106"/>
      <c r="ER265" s="106"/>
      <c r="ES265" s="106"/>
      <c r="ET265" s="106"/>
      <c r="EU265" s="106"/>
      <c r="EV265" s="106"/>
      <c r="EW265" s="106"/>
      <c r="EX265" s="106"/>
    </row>
    <row r="266" spans="7:154" ht="12.75" customHeight="1" x14ac:dyDescent="0.25">
      <c r="I266" s="106"/>
      <c r="J266" s="106"/>
      <c r="K266" s="106"/>
      <c r="L266" s="29"/>
      <c r="BK266" s="106"/>
      <c r="BL266" s="106"/>
      <c r="BM266" s="106"/>
      <c r="BN266" s="106"/>
      <c r="BO266" s="106"/>
      <c r="BP266" s="106"/>
      <c r="BQ266" s="106"/>
      <c r="BR266" s="106"/>
      <c r="BS266" s="106"/>
      <c r="BT266" s="106"/>
      <c r="BU266" s="106"/>
      <c r="BV266" s="106"/>
      <c r="BW266" s="106"/>
      <c r="BX266" s="106"/>
      <c r="BY266" s="106"/>
      <c r="BZ266" s="106"/>
      <c r="CA266" s="106"/>
      <c r="CB266" s="106"/>
      <c r="CC266" s="106"/>
      <c r="CD266" s="106"/>
      <c r="CE266" s="106"/>
      <c r="CF266" s="106"/>
      <c r="CG266" s="106"/>
      <c r="CH266" s="106"/>
      <c r="CI266" s="106"/>
      <c r="CJ266" s="106"/>
      <c r="CK266" s="106"/>
      <c r="CL266" s="106"/>
      <c r="CM266" s="106"/>
      <c r="CN266" s="106"/>
      <c r="CO266" s="106"/>
      <c r="CP266" s="106"/>
      <c r="CQ266" s="106"/>
      <c r="CR266" s="106"/>
      <c r="CS266" s="106"/>
      <c r="CT266" s="106"/>
      <c r="CU266" s="106"/>
      <c r="CV266" s="106"/>
      <c r="CW266" s="106"/>
      <c r="CX266" s="106"/>
      <c r="CY266" s="106"/>
      <c r="CZ266" s="106"/>
      <c r="DA266" s="106"/>
      <c r="DB266" s="106"/>
      <c r="DC266" s="106"/>
      <c r="DD266" s="106"/>
      <c r="DE266" s="106"/>
      <c r="DF266" s="106"/>
      <c r="DG266" s="106"/>
      <c r="DH266" s="106"/>
      <c r="DI266" s="106"/>
      <c r="DJ266" s="106"/>
      <c r="DK266" s="106"/>
      <c r="DL266" s="106"/>
      <c r="DM266" s="106"/>
      <c r="DN266" s="106"/>
      <c r="DO266" s="106"/>
      <c r="DP266" s="106"/>
      <c r="DQ266" s="106"/>
      <c r="DR266" s="106"/>
      <c r="DS266" s="106"/>
      <c r="DT266" s="106"/>
      <c r="DU266" s="106"/>
      <c r="DV266" s="106"/>
      <c r="DW266" s="106"/>
      <c r="DX266" s="106"/>
      <c r="DY266" s="106"/>
      <c r="DZ266" s="106"/>
      <c r="EA266" s="106"/>
      <c r="EB266" s="106"/>
      <c r="EC266" s="106"/>
      <c r="ED266" s="106"/>
      <c r="EE266" s="106"/>
      <c r="EF266" s="106"/>
      <c r="EG266" s="106"/>
      <c r="EH266" s="106"/>
      <c r="EI266" s="106"/>
      <c r="EJ266" s="106"/>
      <c r="EK266" s="106"/>
      <c r="EL266" s="106"/>
      <c r="EM266" s="106"/>
      <c r="EN266" s="106"/>
      <c r="EO266" s="106"/>
      <c r="EP266" s="106"/>
      <c r="EQ266" s="106"/>
      <c r="ER266" s="106"/>
      <c r="ES266" s="106"/>
      <c r="ET266" s="106"/>
      <c r="EU266" s="106"/>
      <c r="EV266" s="106"/>
      <c r="EW266" s="106"/>
      <c r="EX266" s="106"/>
    </row>
    <row r="267" spans="7:154" ht="12.75" customHeight="1" x14ac:dyDescent="0.25">
      <c r="BK267" s="106"/>
      <c r="BL267" s="106"/>
      <c r="BM267" s="106"/>
      <c r="BN267" s="106"/>
      <c r="BO267" s="106"/>
      <c r="BP267" s="106"/>
      <c r="BQ267" s="106"/>
      <c r="BR267" s="106"/>
      <c r="BS267" s="106"/>
      <c r="BT267" s="106"/>
      <c r="BU267" s="106"/>
      <c r="BV267" s="106"/>
      <c r="BW267" s="106"/>
      <c r="BX267" s="106"/>
      <c r="BY267" s="106"/>
      <c r="BZ267" s="106"/>
      <c r="CA267" s="106"/>
      <c r="CB267" s="106"/>
      <c r="CC267" s="106"/>
      <c r="CD267" s="106"/>
      <c r="CE267" s="106"/>
      <c r="CF267" s="106"/>
      <c r="CG267" s="106"/>
      <c r="CH267" s="106"/>
      <c r="CI267" s="106"/>
      <c r="CJ267" s="106"/>
      <c r="CK267" s="106"/>
      <c r="CL267" s="106"/>
      <c r="CM267" s="106"/>
      <c r="CN267" s="106"/>
      <c r="CO267" s="106"/>
      <c r="CP267" s="106"/>
      <c r="CQ267" s="106"/>
      <c r="CR267" s="106"/>
      <c r="CS267" s="106"/>
      <c r="CT267" s="106"/>
      <c r="CU267" s="106"/>
      <c r="CV267" s="106"/>
      <c r="CW267" s="106"/>
      <c r="CX267" s="106"/>
      <c r="CY267" s="106"/>
      <c r="CZ267" s="106"/>
      <c r="DA267" s="106"/>
      <c r="DB267" s="106"/>
      <c r="DC267" s="106"/>
      <c r="DD267" s="106"/>
      <c r="DE267" s="106"/>
      <c r="DF267" s="106"/>
      <c r="DG267" s="106"/>
      <c r="DH267" s="106"/>
      <c r="DI267" s="106"/>
      <c r="DJ267" s="106"/>
      <c r="DK267" s="106"/>
      <c r="DL267" s="106"/>
      <c r="DM267" s="106"/>
      <c r="DN267" s="106"/>
      <c r="DO267" s="106"/>
      <c r="DP267" s="106"/>
      <c r="DQ267" s="106"/>
      <c r="DR267" s="106"/>
      <c r="DS267" s="106"/>
      <c r="DT267" s="106"/>
      <c r="DU267" s="106"/>
      <c r="DV267" s="106"/>
      <c r="DW267" s="106"/>
      <c r="DX267" s="106"/>
      <c r="DY267" s="106"/>
      <c r="DZ267" s="106"/>
      <c r="EA267" s="106"/>
      <c r="EB267" s="106"/>
      <c r="EC267" s="106"/>
      <c r="ED267" s="106"/>
      <c r="EE267" s="106"/>
      <c r="EF267" s="106"/>
      <c r="EG267" s="106"/>
      <c r="EH267" s="106"/>
      <c r="EI267" s="106"/>
      <c r="EJ267" s="106"/>
      <c r="EK267" s="106"/>
      <c r="EL267" s="106"/>
      <c r="EM267" s="106"/>
      <c r="EN267" s="106"/>
      <c r="EO267" s="106"/>
      <c r="EP267" s="106"/>
      <c r="EQ267" s="106"/>
      <c r="ER267" s="106"/>
      <c r="ES267" s="106"/>
      <c r="ET267" s="106"/>
      <c r="EU267" s="106"/>
      <c r="EV267" s="106"/>
      <c r="EW267" s="106"/>
      <c r="EX267" s="106"/>
    </row>
    <row r="268" spans="7:154" ht="12.75" customHeight="1" x14ac:dyDescent="0.25">
      <c r="BK268" s="106"/>
      <c r="BL268" s="106"/>
      <c r="BM268" s="106"/>
      <c r="BN268" s="106"/>
      <c r="BO268" s="106"/>
      <c r="BP268" s="106"/>
      <c r="BQ268" s="106"/>
      <c r="BR268" s="106"/>
      <c r="BS268" s="106"/>
      <c r="BT268" s="106"/>
      <c r="BU268" s="106"/>
      <c r="BV268" s="106"/>
      <c r="BW268" s="106"/>
      <c r="BX268" s="106"/>
      <c r="BY268" s="106"/>
      <c r="BZ268" s="106"/>
      <c r="CA268" s="106"/>
      <c r="CB268" s="106"/>
      <c r="CC268" s="106"/>
      <c r="CD268" s="106"/>
      <c r="CE268" s="106"/>
      <c r="CF268" s="106"/>
      <c r="CG268" s="106"/>
      <c r="CH268" s="106"/>
      <c r="CI268" s="106"/>
      <c r="CJ268" s="106"/>
      <c r="CK268" s="106"/>
      <c r="CL268" s="106"/>
      <c r="CM268" s="106"/>
      <c r="CN268" s="106"/>
      <c r="CO268" s="106"/>
      <c r="CP268" s="106"/>
      <c r="CQ268" s="106"/>
      <c r="CR268" s="106"/>
      <c r="CS268" s="106"/>
      <c r="CT268" s="106"/>
      <c r="CU268" s="106"/>
      <c r="CV268" s="106"/>
      <c r="CW268" s="106"/>
      <c r="CX268" s="106"/>
      <c r="CY268" s="106"/>
      <c r="CZ268" s="106"/>
      <c r="DA268" s="106"/>
      <c r="DB268" s="106"/>
      <c r="DC268" s="106"/>
      <c r="DD268" s="106"/>
      <c r="DE268" s="106"/>
      <c r="DF268" s="106"/>
      <c r="DG268" s="106"/>
      <c r="DH268" s="106"/>
      <c r="DI268" s="106"/>
      <c r="DJ268" s="106"/>
      <c r="DK268" s="106"/>
      <c r="DL268" s="106"/>
      <c r="DM268" s="106"/>
      <c r="DN268" s="106"/>
      <c r="DO268" s="106"/>
      <c r="DP268" s="106"/>
      <c r="DQ268" s="106"/>
      <c r="DR268" s="106"/>
      <c r="DS268" s="106"/>
      <c r="DT268" s="106"/>
      <c r="DU268" s="106"/>
      <c r="DV268" s="106"/>
      <c r="DW268" s="106"/>
      <c r="DX268" s="106"/>
      <c r="DY268" s="106"/>
      <c r="DZ268" s="106"/>
      <c r="EA268" s="106"/>
      <c r="EB268" s="106"/>
      <c r="EC268" s="106"/>
      <c r="ED268" s="106"/>
      <c r="EE268" s="106"/>
      <c r="EF268" s="106"/>
      <c r="EG268" s="106"/>
      <c r="EH268" s="106"/>
      <c r="EI268" s="106"/>
      <c r="EJ268" s="106"/>
      <c r="EK268" s="106"/>
      <c r="EL268" s="106"/>
      <c r="EM268" s="106"/>
      <c r="EN268" s="106"/>
      <c r="EO268" s="106"/>
      <c r="EP268" s="106"/>
      <c r="EQ268" s="106"/>
      <c r="ER268" s="106"/>
      <c r="ES268" s="106"/>
      <c r="ET268" s="106"/>
      <c r="EU268" s="106"/>
      <c r="EV268" s="106"/>
      <c r="EW268" s="106"/>
      <c r="EX268" s="106"/>
    </row>
    <row r="269" spans="7:154" ht="12.75" customHeight="1" x14ac:dyDescent="0.25">
      <c r="BK269" s="106"/>
      <c r="BL269" s="106"/>
      <c r="BM269" s="106"/>
      <c r="BN269" s="106"/>
      <c r="BO269" s="106"/>
      <c r="BP269" s="106"/>
      <c r="BQ269" s="106"/>
      <c r="BR269" s="106"/>
      <c r="BS269" s="106"/>
      <c r="BT269" s="106"/>
      <c r="BU269" s="106"/>
      <c r="BV269" s="106"/>
      <c r="BW269" s="106"/>
      <c r="BX269" s="106"/>
      <c r="BY269" s="106"/>
      <c r="BZ269" s="106"/>
      <c r="CA269" s="106"/>
      <c r="CB269" s="106"/>
      <c r="CC269" s="106"/>
      <c r="CD269" s="106"/>
      <c r="CE269" s="106"/>
      <c r="CF269" s="106"/>
      <c r="CG269" s="106"/>
      <c r="CH269" s="106"/>
      <c r="CI269" s="106"/>
      <c r="CJ269" s="106"/>
      <c r="CK269" s="106"/>
      <c r="CL269" s="106"/>
      <c r="CM269" s="106"/>
      <c r="CN269" s="106"/>
      <c r="CO269" s="106"/>
      <c r="CP269" s="106"/>
      <c r="CQ269" s="106"/>
      <c r="CR269" s="106"/>
      <c r="CS269" s="106"/>
      <c r="CT269" s="106"/>
      <c r="CU269" s="106"/>
      <c r="CV269" s="106"/>
      <c r="CW269" s="106"/>
      <c r="CX269" s="106"/>
      <c r="CY269" s="106"/>
      <c r="CZ269" s="106"/>
      <c r="DA269" s="106"/>
      <c r="DB269" s="106"/>
      <c r="DC269" s="106"/>
      <c r="DD269" s="106"/>
      <c r="DE269" s="106"/>
      <c r="DF269" s="106"/>
      <c r="DG269" s="106"/>
      <c r="DH269" s="106"/>
      <c r="DI269" s="106"/>
      <c r="DJ269" s="106"/>
      <c r="DK269" s="106"/>
      <c r="DL269" s="106"/>
      <c r="DM269" s="106"/>
      <c r="DN269" s="106"/>
      <c r="DO269" s="106"/>
      <c r="DP269" s="106"/>
      <c r="DQ269" s="106"/>
      <c r="DR269" s="106"/>
      <c r="DS269" s="106"/>
      <c r="DT269" s="106"/>
      <c r="DU269" s="106"/>
      <c r="DV269" s="106"/>
      <c r="DW269" s="106"/>
      <c r="DX269" s="106"/>
      <c r="DY269" s="106"/>
      <c r="DZ269" s="106"/>
      <c r="EA269" s="106"/>
      <c r="EB269" s="106"/>
      <c r="EC269" s="106"/>
      <c r="ED269" s="106"/>
      <c r="EE269" s="106"/>
      <c r="EF269" s="106"/>
      <c r="EG269" s="106"/>
      <c r="EH269" s="106"/>
      <c r="EI269" s="106"/>
      <c r="EJ269" s="106"/>
      <c r="EK269" s="106"/>
      <c r="EL269" s="106"/>
      <c r="EM269" s="106"/>
      <c r="EN269" s="106"/>
      <c r="EO269" s="106"/>
      <c r="EP269" s="106"/>
      <c r="EQ269" s="106"/>
      <c r="ER269" s="106"/>
      <c r="ES269" s="106"/>
      <c r="ET269" s="106"/>
      <c r="EU269" s="106"/>
      <c r="EV269" s="106"/>
      <c r="EW269" s="106"/>
      <c r="EX269" s="106"/>
    </row>
    <row r="270" spans="7:154" ht="12.75" customHeight="1" x14ac:dyDescent="0.25">
      <c r="BK270" s="106"/>
      <c r="BL270" s="106"/>
      <c r="BM270" s="106"/>
      <c r="BN270" s="106"/>
      <c r="BO270" s="106"/>
      <c r="BP270" s="106"/>
      <c r="BQ270" s="106"/>
      <c r="BR270" s="106"/>
      <c r="BS270" s="106"/>
      <c r="BT270" s="106"/>
      <c r="BU270" s="106"/>
      <c r="BV270" s="106"/>
      <c r="BW270" s="106"/>
      <c r="BX270" s="106"/>
      <c r="BY270" s="106"/>
      <c r="BZ270" s="106"/>
      <c r="CA270" s="106"/>
      <c r="CB270" s="106"/>
      <c r="CC270" s="106"/>
      <c r="CD270" s="106"/>
      <c r="CE270" s="106"/>
      <c r="CF270" s="106"/>
      <c r="CG270" s="106"/>
      <c r="CH270" s="106"/>
      <c r="CI270" s="106"/>
      <c r="CJ270" s="106"/>
      <c r="CK270" s="106"/>
      <c r="CL270" s="106"/>
      <c r="CM270" s="106"/>
      <c r="CN270" s="106"/>
      <c r="CO270" s="106"/>
      <c r="CP270" s="106"/>
      <c r="CQ270" s="106"/>
      <c r="CR270" s="106"/>
      <c r="CS270" s="106"/>
      <c r="CT270" s="106"/>
      <c r="CU270" s="106"/>
      <c r="CV270" s="106"/>
      <c r="CW270" s="106"/>
      <c r="CX270" s="106"/>
      <c r="CY270" s="106"/>
      <c r="CZ270" s="106"/>
      <c r="DA270" s="106"/>
      <c r="DB270" s="106"/>
      <c r="DC270" s="106"/>
      <c r="DD270" s="106"/>
      <c r="DE270" s="106"/>
      <c r="DF270" s="106"/>
      <c r="DG270" s="106"/>
      <c r="DH270" s="106"/>
      <c r="DI270" s="106"/>
      <c r="DJ270" s="106"/>
      <c r="DK270" s="106"/>
      <c r="DL270" s="106"/>
      <c r="DM270" s="106"/>
      <c r="DN270" s="106"/>
      <c r="DO270" s="106"/>
      <c r="DP270" s="106"/>
      <c r="DQ270" s="106"/>
      <c r="DR270" s="106"/>
      <c r="DS270" s="106"/>
      <c r="DT270" s="106"/>
      <c r="DU270" s="106"/>
      <c r="DV270" s="106"/>
      <c r="DW270" s="106"/>
      <c r="DX270" s="106"/>
      <c r="DY270" s="106"/>
      <c r="DZ270" s="106"/>
      <c r="EA270" s="106"/>
      <c r="EB270" s="106"/>
      <c r="EC270" s="106"/>
      <c r="ED270" s="106"/>
      <c r="EE270" s="106"/>
      <c r="EF270" s="106"/>
      <c r="EG270" s="106"/>
      <c r="EH270" s="106"/>
      <c r="EI270" s="106"/>
      <c r="EJ270" s="106"/>
      <c r="EK270" s="106"/>
      <c r="EL270" s="106"/>
      <c r="EM270" s="106"/>
      <c r="EN270" s="106"/>
      <c r="EO270" s="106"/>
      <c r="EP270" s="106"/>
      <c r="EQ270" s="106"/>
      <c r="ER270" s="106"/>
      <c r="ES270" s="106"/>
      <c r="ET270" s="106"/>
      <c r="EU270" s="106"/>
      <c r="EV270" s="106"/>
      <c r="EW270" s="106"/>
      <c r="EX270" s="106"/>
    </row>
    <row r="271" spans="7:154" ht="12.75" customHeight="1" x14ac:dyDescent="0.25">
      <c r="BK271" s="106"/>
      <c r="BL271" s="106"/>
      <c r="BM271" s="106"/>
      <c r="BN271" s="106"/>
      <c r="BO271" s="106"/>
      <c r="BP271" s="106"/>
      <c r="BQ271" s="106"/>
      <c r="BR271" s="106"/>
      <c r="BS271" s="106"/>
      <c r="BT271" s="106"/>
      <c r="BU271" s="106"/>
      <c r="BV271" s="106"/>
      <c r="BW271" s="106"/>
      <c r="BX271" s="106"/>
      <c r="BY271" s="106"/>
      <c r="BZ271" s="106"/>
      <c r="CA271" s="106"/>
      <c r="CB271" s="106"/>
      <c r="CC271" s="106"/>
      <c r="CD271" s="106"/>
      <c r="CE271" s="106"/>
      <c r="CF271" s="106"/>
      <c r="CG271" s="106"/>
      <c r="CH271" s="106"/>
      <c r="CI271" s="106"/>
      <c r="CJ271" s="106"/>
      <c r="CK271" s="106"/>
      <c r="CL271" s="106"/>
      <c r="CM271" s="106"/>
      <c r="CN271" s="106"/>
      <c r="CO271" s="106"/>
      <c r="CP271" s="106"/>
      <c r="CQ271" s="106"/>
      <c r="CR271" s="106"/>
      <c r="CS271" s="106"/>
      <c r="CT271" s="106"/>
      <c r="CU271" s="106"/>
      <c r="CV271" s="106"/>
      <c r="CW271" s="106"/>
      <c r="CX271" s="106"/>
      <c r="CY271" s="106"/>
      <c r="CZ271" s="106"/>
      <c r="DA271" s="106"/>
      <c r="DB271" s="106"/>
      <c r="DC271" s="106"/>
      <c r="DD271" s="106"/>
      <c r="DE271" s="106"/>
      <c r="DF271" s="106"/>
      <c r="DG271" s="106"/>
      <c r="DH271" s="106"/>
      <c r="DI271" s="106"/>
      <c r="DJ271" s="106"/>
      <c r="DK271" s="106"/>
      <c r="DL271" s="106"/>
      <c r="DM271" s="106"/>
      <c r="DN271" s="106"/>
      <c r="DO271" s="106"/>
      <c r="DP271" s="106"/>
      <c r="DQ271" s="106"/>
      <c r="DR271" s="106"/>
      <c r="DS271" s="106"/>
      <c r="DT271" s="106"/>
      <c r="DU271" s="106"/>
      <c r="DV271" s="106"/>
      <c r="DW271" s="106"/>
      <c r="DX271" s="106"/>
      <c r="DY271" s="106"/>
      <c r="DZ271" s="106"/>
      <c r="EA271" s="106"/>
      <c r="EB271" s="106"/>
      <c r="EC271" s="106"/>
      <c r="ED271" s="106"/>
      <c r="EE271" s="106"/>
      <c r="EF271" s="106"/>
      <c r="EG271" s="106"/>
      <c r="EH271" s="106"/>
      <c r="EI271" s="106"/>
      <c r="EJ271" s="106"/>
      <c r="EK271" s="106"/>
      <c r="EL271" s="106"/>
      <c r="EM271" s="106"/>
      <c r="EN271" s="106"/>
      <c r="EO271" s="106"/>
      <c r="EP271" s="106"/>
      <c r="EQ271" s="106"/>
      <c r="ER271" s="106"/>
      <c r="ES271" s="106"/>
      <c r="ET271" s="106"/>
      <c r="EU271" s="106"/>
      <c r="EV271" s="106"/>
      <c r="EW271" s="106"/>
      <c r="EX271" s="106"/>
    </row>
    <row r="272" spans="7:154" ht="12.75" customHeight="1" x14ac:dyDescent="0.25">
      <c r="BK272" s="106"/>
      <c r="BL272" s="106"/>
      <c r="BM272" s="106"/>
      <c r="BN272" s="106"/>
      <c r="BO272" s="106"/>
      <c r="BP272" s="106"/>
      <c r="BQ272" s="106"/>
      <c r="BR272" s="106"/>
      <c r="BS272" s="106"/>
      <c r="BT272" s="106"/>
      <c r="BU272" s="106"/>
      <c r="BV272" s="106"/>
      <c r="BW272" s="106"/>
      <c r="BX272" s="106"/>
      <c r="BY272" s="106"/>
      <c r="BZ272" s="106"/>
      <c r="CA272" s="106"/>
      <c r="CB272" s="106"/>
      <c r="CC272" s="106"/>
      <c r="CD272" s="106"/>
      <c r="CE272" s="106"/>
      <c r="CF272" s="106"/>
      <c r="CG272" s="106"/>
      <c r="CH272" s="106"/>
      <c r="CI272" s="106"/>
      <c r="CJ272" s="106"/>
      <c r="CK272" s="106"/>
      <c r="CL272" s="106"/>
      <c r="CM272" s="106"/>
      <c r="CN272" s="106"/>
      <c r="CO272" s="106"/>
      <c r="CP272" s="106"/>
      <c r="CQ272" s="106"/>
      <c r="CR272" s="106"/>
      <c r="CS272" s="106"/>
      <c r="CT272" s="106"/>
      <c r="CU272" s="106"/>
      <c r="CV272" s="106"/>
      <c r="CW272" s="106"/>
      <c r="CX272" s="106"/>
      <c r="CY272" s="106"/>
      <c r="CZ272" s="106"/>
      <c r="DA272" s="106"/>
      <c r="DB272" s="106"/>
      <c r="DC272" s="106"/>
      <c r="DD272" s="106"/>
      <c r="DE272" s="106"/>
      <c r="DF272" s="106"/>
      <c r="DG272" s="106"/>
      <c r="DH272" s="106"/>
      <c r="DI272" s="106"/>
      <c r="DJ272" s="106"/>
      <c r="DK272" s="106"/>
      <c r="DL272" s="106"/>
      <c r="DM272" s="106"/>
      <c r="DN272" s="106"/>
      <c r="DO272" s="106"/>
      <c r="DP272" s="106"/>
      <c r="DQ272" s="106"/>
      <c r="DR272" s="106"/>
      <c r="DS272" s="106"/>
      <c r="DT272" s="106"/>
      <c r="DU272" s="106"/>
      <c r="DV272" s="106"/>
      <c r="DW272" s="106"/>
      <c r="DX272" s="106"/>
      <c r="DY272" s="106"/>
      <c r="DZ272" s="106"/>
      <c r="EA272" s="106"/>
      <c r="EB272" s="106"/>
      <c r="EC272" s="106"/>
      <c r="ED272" s="106"/>
      <c r="EE272" s="106"/>
      <c r="EF272" s="106"/>
      <c r="EG272" s="106"/>
      <c r="EH272" s="106"/>
      <c r="EI272" s="106"/>
      <c r="EJ272" s="106"/>
      <c r="EK272" s="106"/>
      <c r="EL272" s="106"/>
      <c r="EM272" s="106"/>
      <c r="EN272" s="106"/>
      <c r="EO272" s="106"/>
      <c r="EP272" s="106"/>
      <c r="EQ272" s="106"/>
      <c r="ER272" s="106"/>
      <c r="ES272" s="106"/>
      <c r="ET272" s="106"/>
      <c r="EU272" s="106"/>
      <c r="EV272" s="106"/>
      <c r="EW272" s="106"/>
      <c r="EX272" s="106"/>
    </row>
    <row r="273" spans="63:154" ht="12.75" customHeight="1" x14ac:dyDescent="0.25">
      <c r="BK273" s="106"/>
      <c r="BL273" s="106"/>
      <c r="BM273" s="106"/>
      <c r="BN273" s="106"/>
      <c r="BO273" s="106"/>
      <c r="BP273" s="106"/>
      <c r="BQ273" s="106"/>
      <c r="BR273" s="106"/>
      <c r="BS273" s="106"/>
      <c r="BT273" s="106"/>
      <c r="BU273" s="106"/>
      <c r="BV273" s="106"/>
      <c r="BW273" s="106"/>
      <c r="BX273" s="106"/>
      <c r="BY273" s="106"/>
      <c r="BZ273" s="106"/>
      <c r="CA273" s="106"/>
      <c r="CB273" s="106"/>
      <c r="CC273" s="106"/>
      <c r="CD273" s="106"/>
      <c r="CE273" s="106"/>
      <c r="CF273" s="106"/>
      <c r="CG273" s="106"/>
      <c r="CH273" s="106"/>
      <c r="CI273" s="106"/>
      <c r="CJ273" s="106"/>
      <c r="CK273" s="106"/>
      <c r="CL273" s="106"/>
      <c r="CM273" s="106"/>
      <c r="CN273" s="106"/>
      <c r="CO273" s="106"/>
      <c r="CP273" s="106"/>
      <c r="CQ273" s="106"/>
      <c r="CR273" s="106"/>
      <c r="CS273" s="106"/>
      <c r="CT273" s="106"/>
      <c r="CU273" s="106"/>
      <c r="CV273" s="106"/>
      <c r="CW273" s="106"/>
      <c r="CX273" s="106"/>
      <c r="CY273" s="106"/>
      <c r="CZ273" s="106"/>
      <c r="DA273" s="106"/>
      <c r="DB273" s="106"/>
      <c r="DC273" s="106"/>
      <c r="DD273" s="106"/>
      <c r="DE273" s="106"/>
      <c r="DF273" s="106"/>
      <c r="DG273" s="106"/>
      <c r="DH273" s="106"/>
      <c r="DI273" s="106"/>
      <c r="DJ273" s="106"/>
      <c r="DK273" s="106"/>
      <c r="DL273" s="106"/>
      <c r="DM273" s="106"/>
      <c r="DN273" s="106"/>
      <c r="DO273" s="106"/>
      <c r="DP273" s="106"/>
      <c r="DQ273" s="106"/>
      <c r="DR273" s="106"/>
      <c r="DS273" s="106"/>
      <c r="DT273" s="106"/>
      <c r="DU273" s="106"/>
      <c r="DV273" s="106"/>
      <c r="DW273" s="106"/>
      <c r="DX273" s="106"/>
      <c r="DY273" s="106"/>
      <c r="DZ273" s="106"/>
      <c r="EA273" s="106"/>
      <c r="EB273" s="106"/>
      <c r="EC273" s="106"/>
      <c r="ED273" s="106"/>
      <c r="EE273" s="106"/>
      <c r="EF273" s="106"/>
      <c r="EG273" s="106"/>
      <c r="EH273" s="106"/>
      <c r="EI273" s="106"/>
      <c r="EJ273" s="106"/>
      <c r="EK273" s="106"/>
      <c r="EL273" s="106"/>
      <c r="EM273" s="106"/>
      <c r="EN273" s="106"/>
      <c r="EO273" s="106"/>
      <c r="EP273" s="106"/>
      <c r="EQ273" s="106"/>
      <c r="ER273" s="106"/>
      <c r="ES273" s="106"/>
      <c r="ET273" s="106"/>
      <c r="EU273" s="106"/>
      <c r="EV273" s="106"/>
      <c r="EW273" s="106"/>
      <c r="EX273" s="106"/>
    </row>
    <row r="274" spans="63:154" ht="12.75" customHeight="1" x14ac:dyDescent="0.25">
      <c r="BK274" s="106"/>
      <c r="BL274" s="106"/>
      <c r="BM274" s="106"/>
      <c r="BN274" s="106"/>
      <c r="BO274" s="106"/>
      <c r="BP274" s="106"/>
      <c r="BQ274" s="106"/>
      <c r="BR274" s="106"/>
      <c r="BS274" s="106"/>
      <c r="BT274" s="106"/>
      <c r="BU274" s="106"/>
      <c r="BV274" s="106"/>
      <c r="BW274" s="106"/>
      <c r="BX274" s="106"/>
      <c r="BY274" s="106"/>
      <c r="BZ274" s="106"/>
      <c r="CA274" s="106"/>
      <c r="CB274" s="106"/>
      <c r="CC274" s="106"/>
      <c r="CD274" s="106"/>
      <c r="CE274" s="106"/>
      <c r="CF274" s="106"/>
      <c r="CG274" s="106"/>
      <c r="CH274" s="106"/>
      <c r="CI274" s="106"/>
      <c r="CJ274" s="106"/>
      <c r="CK274" s="106"/>
      <c r="CL274" s="106"/>
      <c r="CM274" s="106"/>
      <c r="CN274" s="106"/>
      <c r="CO274" s="106"/>
      <c r="CP274" s="106"/>
      <c r="CQ274" s="106"/>
      <c r="CR274" s="106"/>
      <c r="CS274" s="106"/>
      <c r="CT274" s="106"/>
      <c r="CU274" s="106"/>
      <c r="CV274" s="106"/>
      <c r="CW274" s="106"/>
      <c r="CX274" s="106"/>
      <c r="CY274" s="106"/>
      <c r="CZ274" s="106"/>
      <c r="DA274" s="106"/>
      <c r="DB274" s="106"/>
      <c r="DC274" s="106"/>
      <c r="DD274" s="106"/>
      <c r="DE274" s="106"/>
      <c r="DF274" s="106"/>
      <c r="DG274" s="106"/>
      <c r="DH274" s="106"/>
      <c r="DI274" s="106"/>
      <c r="DJ274" s="106"/>
      <c r="DK274" s="106"/>
      <c r="DL274" s="106"/>
      <c r="DM274" s="106"/>
      <c r="DN274" s="106"/>
      <c r="DO274" s="106"/>
      <c r="DP274" s="106"/>
      <c r="DQ274" s="106"/>
      <c r="DR274" s="106"/>
      <c r="DS274" s="106"/>
      <c r="DT274" s="106"/>
      <c r="DU274" s="106"/>
      <c r="DV274" s="106"/>
      <c r="DW274" s="106"/>
      <c r="DX274" s="106"/>
      <c r="DY274" s="106"/>
      <c r="DZ274" s="106"/>
      <c r="EA274" s="106"/>
      <c r="EB274" s="106"/>
      <c r="EC274" s="106"/>
      <c r="ED274" s="106"/>
      <c r="EE274" s="106"/>
      <c r="EF274" s="106"/>
      <c r="EG274" s="106"/>
      <c r="EH274" s="106"/>
      <c r="EI274" s="106"/>
      <c r="EJ274" s="106"/>
      <c r="EK274" s="106"/>
      <c r="EL274" s="106"/>
      <c r="EM274" s="106"/>
      <c r="EN274" s="106"/>
      <c r="EO274" s="106"/>
      <c r="EP274" s="106"/>
      <c r="EQ274" s="106"/>
      <c r="ER274" s="106"/>
      <c r="ES274" s="106"/>
      <c r="ET274" s="106"/>
      <c r="EU274" s="106"/>
      <c r="EV274" s="106"/>
      <c r="EW274" s="106"/>
      <c r="EX274" s="106"/>
    </row>
    <row r="275" spans="63:154" ht="12.75" customHeight="1" x14ac:dyDescent="0.25">
      <c r="BK275" s="106"/>
      <c r="BL275" s="106"/>
      <c r="BM275" s="106"/>
      <c r="BN275" s="106"/>
      <c r="BO275" s="106"/>
      <c r="BP275" s="106"/>
      <c r="BQ275" s="106"/>
      <c r="BR275" s="106"/>
      <c r="BS275" s="106"/>
      <c r="BT275" s="106"/>
      <c r="BU275" s="106"/>
      <c r="BV275" s="106"/>
      <c r="BW275" s="106"/>
      <c r="BX275" s="106"/>
      <c r="BY275" s="106"/>
      <c r="BZ275" s="106"/>
      <c r="CA275" s="106"/>
      <c r="CB275" s="106"/>
      <c r="CC275" s="106"/>
      <c r="CD275" s="106"/>
      <c r="CE275" s="106"/>
      <c r="CF275" s="106"/>
      <c r="CG275" s="106"/>
      <c r="CH275" s="106"/>
      <c r="CI275" s="106"/>
      <c r="CJ275" s="106"/>
      <c r="CK275" s="106"/>
      <c r="CL275" s="106"/>
      <c r="CM275" s="106"/>
      <c r="CN275" s="106"/>
      <c r="CO275" s="106"/>
      <c r="CP275" s="106"/>
      <c r="CQ275" s="106"/>
      <c r="CR275" s="106"/>
      <c r="CS275" s="106"/>
      <c r="CT275" s="106"/>
      <c r="CU275" s="106"/>
      <c r="CV275" s="106"/>
      <c r="CW275" s="106"/>
      <c r="CX275" s="106"/>
      <c r="CY275" s="106"/>
      <c r="CZ275" s="106"/>
      <c r="DA275" s="106"/>
      <c r="DB275" s="106"/>
      <c r="DC275" s="106"/>
      <c r="DD275" s="106"/>
      <c r="DE275" s="106"/>
      <c r="DF275" s="106"/>
      <c r="DG275" s="106"/>
      <c r="DH275" s="106"/>
      <c r="DI275" s="106"/>
      <c r="DJ275" s="106"/>
      <c r="DK275" s="106"/>
      <c r="DL275" s="106"/>
      <c r="DM275" s="106"/>
      <c r="DN275" s="106"/>
      <c r="DO275" s="106"/>
      <c r="DP275" s="106"/>
      <c r="DQ275" s="106"/>
      <c r="DR275" s="106"/>
      <c r="DS275" s="106"/>
      <c r="DT275" s="106"/>
      <c r="DU275" s="106"/>
      <c r="DV275" s="106"/>
      <c r="DW275" s="106"/>
      <c r="DX275" s="106"/>
      <c r="DY275" s="106"/>
      <c r="DZ275" s="106"/>
      <c r="EA275" s="106"/>
      <c r="EB275" s="106"/>
      <c r="EC275" s="106"/>
      <c r="ED275" s="106"/>
      <c r="EE275" s="106"/>
      <c r="EF275" s="106"/>
      <c r="EG275" s="106"/>
      <c r="EH275" s="106"/>
      <c r="EI275" s="106"/>
      <c r="EJ275" s="106"/>
      <c r="EK275" s="106"/>
      <c r="EL275" s="106"/>
      <c r="EM275" s="106"/>
      <c r="EN275" s="106"/>
      <c r="EO275" s="106"/>
      <c r="EP275" s="106"/>
      <c r="EQ275" s="106"/>
      <c r="ER275" s="106"/>
      <c r="ES275" s="106"/>
      <c r="ET275" s="106"/>
      <c r="EU275" s="106"/>
      <c r="EV275" s="106"/>
      <c r="EW275" s="106"/>
      <c r="EX275" s="106"/>
    </row>
    <row r="276" spans="63:154" ht="12.75" customHeight="1" x14ac:dyDescent="0.25">
      <c r="BK276" s="106"/>
      <c r="BL276" s="106"/>
      <c r="BM276" s="106"/>
      <c r="BN276" s="106"/>
      <c r="BO276" s="106"/>
      <c r="BP276" s="106"/>
      <c r="BQ276" s="106"/>
      <c r="BR276" s="106"/>
      <c r="BS276" s="106"/>
      <c r="BT276" s="106"/>
      <c r="BU276" s="106"/>
      <c r="BV276" s="106"/>
      <c r="BW276" s="106"/>
      <c r="BX276" s="106"/>
      <c r="BY276" s="106"/>
      <c r="BZ276" s="106"/>
      <c r="CA276" s="106"/>
      <c r="CB276" s="106"/>
      <c r="CC276" s="106"/>
      <c r="CD276" s="106"/>
      <c r="CE276" s="106"/>
      <c r="CF276" s="106"/>
      <c r="CG276" s="106"/>
      <c r="CH276" s="106"/>
      <c r="CI276" s="106"/>
      <c r="CJ276" s="106"/>
      <c r="CK276" s="106"/>
      <c r="CL276" s="106"/>
      <c r="CM276" s="106"/>
      <c r="CN276" s="106"/>
      <c r="CO276" s="106"/>
      <c r="CP276" s="106"/>
      <c r="CQ276" s="106"/>
      <c r="CR276" s="106"/>
      <c r="CS276" s="106"/>
      <c r="CT276" s="106"/>
      <c r="CU276" s="106"/>
      <c r="CV276" s="106"/>
      <c r="CW276" s="106"/>
      <c r="CX276" s="106"/>
      <c r="CY276" s="106"/>
      <c r="CZ276" s="106"/>
      <c r="DA276" s="106"/>
      <c r="DB276" s="106"/>
      <c r="DC276" s="106"/>
      <c r="DD276" s="106"/>
      <c r="DE276" s="106"/>
      <c r="DF276" s="106"/>
      <c r="DG276" s="106"/>
      <c r="DH276" s="106"/>
      <c r="DI276" s="106"/>
      <c r="DJ276" s="106"/>
      <c r="DK276" s="106"/>
      <c r="DL276" s="106"/>
      <c r="DM276" s="106"/>
      <c r="DN276" s="106"/>
      <c r="DO276" s="106"/>
      <c r="DP276" s="106"/>
      <c r="DQ276" s="106"/>
      <c r="DR276" s="106"/>
      <c r="DS276" s="106"/>
      <c r="DT276" s="106"/>
      <c r="DU276" s="106"/>
      <c r="DV276" s="106"/>
      <c r="DW276" s="106"/>
      <c r="DX276" s="106"/>
      <c r="DY276" s="106"/>
      <c r="DZ276" s="106"/>
      <c r="EA276" s="106"/>
      <c r="EB276" s="106"/>
      <c r="EC276" s="106"/>
      <c r="ED276" s="106"/>
      <c r="EE276" s="106"/>
      <c r="EF276" s="106"/>
      <c r="EG276" s="106"/>
      <c r="EH276" s="106"/>
      <c r="EI276" s="106"/>
      <c r="EJ276" s="106"/>
      <c r="EK276" s="106"/>
      <c r="EL276" s="106"/>
      <c r="EM276" s="106"/>
      <c r="EN276" s="106"/>
      <c r="EO276" s="106"/>
      <c r="EP276" s="106"/>
      <c r="EQ276" s="106"/>
      <c r="ER276" s="106"/>
      <c r="ES276" s="106"/>
      <c r="ET276" s="106"/>
      <c r="EU276" s="106"/>
      <c r="EV276" s="106"/>
      <c r="EW276" s="106"/>
      <c r="EX276" s="106"/>
    </row>
    <row r="277" spans="63:154" ht="12.75" customHeight="1" x14ac:dyDescent="0.25">
      <c r="BK277" s="106"/>
      <c r="BL277" s="106"/>
      <c r="BM277" s="106"/>
      <c r="BN277" s="106"/>
      <c r="BO277" s="106"/>
      <c r="BP277" s="106"/>
      <c r="BQ277" s="106"/>
      <c r="BR277" s="106"/>
      <c r="BS277" s="106"/>
      <c r="BT277" s="106"/>
      <c r="BU277" s="106"/>
      <c r="BV277" s="106"/>
      <c r="BW277" s="106"/>
      <c r="BX277" s="106"/>
      <c r="BY277" s="106"/>
      <c r="BZ277" s="106"/>
      <c r="CA277" s="106"/>
      <c r="CB277" s="106"/>
      <c r="CC277" s="106"/>
      <c r="CD277" s="106"/>
      <c r="CE277" s="106"/>
      <c r="CF277" s="106"/>
      <c r="CG277" s="106"/>
      <c r="CH277" s="106"/>
      <c r="CI277" s="106"/>
      <c r="CJ277" s="106"/>
      <c r="CK277" s="106"/>
      <c r="CL277" s="106"/>
      <c r="CM277" s="106"/>
      <c r="CN277" s="106"/>
      <c r="CO277" s="106"/>
      <c r="CP277" s="106"/>
      <c r="CQ277" s="106"/>
      <c r="CR277" s="106"/>
      <c r="CS277" s="106"/>
      <c r="CT277" s="106"/>
      <c r="CU277" s="106"/>
      <c r="CV277" s="106"/>
      <c r="CW277" s="106"/>
      <c r="CX277" s="106"/>
      <c r="CY277" s="106"/>
      <c r="CZ277" s="106"/>
      <c r="DA277" s="106"/>
      <c r="DB277" s="106"/>
      <c r="DC277" s="106"/>
      <c r="DD277" s="106"/>
      <c r="DE277" s="106"/>
      <c r="DF277" s="106"/>
      <c r="DG277" s="106"/>
      <c r="DH277" s="106"/>
      <c r="DI277" s="106"/>
      <c r="DJ277" s="106"/>
      <c r="DK277" s="106"/>
      <c r="DL277" s="106"/>
      <c r="DM277" s="106"/>
      <c r="DN277" s="106"/>
      <c r="DO277" s="106"/>
      <c r="DP277" s="106"/>
      <c r="DQ277" s="106"/>
      <c r="DR277" s="106"/>
      <c r="DS277" s="106"/>
      <c r="DT277" s="106"/>
      <c r="DU277" s="106"/>
      <c r="DV277" s="106"/>
      <c r="DW277" s="106"/>
      <c r="DX277" s="106"/>
      <c r="DY277" s="106"/>
      <c r="DZ277" s="106"/>
      <c r="EA277" s="106"/>
      <c r="EB277" s="106"/>
      <c r="EC277" s="106"/>
      <c r="ED277" s="106"/>
      <c r="EE277" s="106"/>
      <c r="EF277" s="106"/>
      <c r="EG277" s="106"/>
      <c r="EH277" s="106"/>
      <c r="EI277" s="106"/>
      <c r="EJ277" s="106"/>
      <c r="EK277" s="106"/>
      <c r="EL277" s="106"/>
      <c r="EM277" s="106"/>
      <c r="EN277" s="106"/>
      <c r="EO277" s="106"/>
      <c r="EP277" s="106"/>
      <c r="EQ277" s="106"/>
      <c r="ER277" s="106"/>
      <c r="ES277" s="106"/>
      <c r="ET277" s="106"/>
      <c r="EU277" s="106"/>
      <c r="EV277" s="106"/>
      <c r="EW277" s="106"/>
      <c r="EX277" s="106"/>
    </row>
    <row r="278" spans="63:154" ht="12.75" customHeight="1" x14ac:dyDescent="0.25">
      <c r="BK278" s="106"/>
      <c r="BL278" s="106"/>
      <c r="BM278" s="106"/>
      <c r="BN278" s="106"/>
      <c r="BO278" s="106"/>
      <c r="BP278" s="106"/>
      <c r="BQ278" s="106"/>
      <c r="BR278" s="106"/>
      <c r="BS278" s="106"/>
      <c r="BT278" s="106"/>
      <c r="BU278" s="106"/>
      <c r="BV278" s="106"/>
      <c r="BW278" s="106"/>
      <c r="BX278" s="106"/>
      <c r="BY278" s="106"/>
      <c r="BZ278" s="106"/>
      <c r="CA278" s="106"/>
      <c r="CB278" s="106"/>
      <c r="CC278" s="106"/>
      <c r="CD278" s="106"/>
      <c r="CE278" s="106"/>
      <c r="CF278" s="106"/>
      <c r="CG278" s="106"/>
      <c r="CH278" s="106"/>
      <c r="CI278" s="106"/>
      <c r="CJ278" s="106"/>
      <c r="CK278" s="106"/>
      <c r="CL278" s="106"/>
      <c r="CM278" s="106"/>
      <c r="CN278" s="106"/>
      <c r="CO278" s="106"/>
      <c r="CP278" s="106"/>
      <c r="CQ278" s="106"/>
      <c r="CR278" s="106"/>
      <c r="CS278" s="106"/>
      <c r="CT278" s="106"/>
      <c r="CU278" s="106"/>
      <c r="CV278" s="106"/>
      <c r="CW278" s="106"/>
      <c r="CX278" s="106"/>
      <c r="CY278" s="106"/>
      <c r="CZ278" s="106"/>
      <c r="DA278" s="106"/>
      <c r="DB278" s="106"/>
      <c r="DC278" s="106"/>
      <c r="DD278" s="106"/>
      <c r="DE278" s="106"/>
      <c r="DF278" s="106"/>
      <c r="DG278" s="106"/>
      <c r="DH278" s="106"/>
      <c r="DI278" s="106"/>
      <c r="DJ278" s="106"/>
      <c r="DK278" s="106"/>
      <c r="DL278" s="106"/>
      <c r="DM278" s="106"/>
      <c r="DN278" s="106"/>
      <c r="DO278" s="106"/>
      <c r="DP278" s="106"/>
      <c r="DQ278" s="106"/>
      <c r="DR278" s="106"/>
      <c r="DS278" s="106"/>
      <c r="DT278" s="106"/>
      <c r="DU278" s="106"/>
      <c r="DV278" s="106"/>
      <c r="DW278" s="106"/>
      <c r="DX278" s="106"/>
      <c r="DY278" s="106"/>
      <c r="DZ278" s="106"/>
      <c r="EA278" s="106"/>
      <c r="EB278" s="106"/>
      <c r="EC278" s="106"/>
      <c r="ED278" s="106"/>
      <c r="EE278" s="106"/>
      <c r="EF278" s="106"/>
      <c r="EG278" s="106"/>
      <c r="EH278" s="106"/>
      <c r="EI278" s="106"/>
      <c r="EJ278" s="106"/>
      <c r="EK278" s="106"/>
      <c r="EL278" s="106"/>
      <c r="EM278" s="106"/>
      <c r="EN278" s="106"/>
      <c r="EO278" s="106"/>
      <c r="EP278" s="106"/>
      <c r="EQ278" s="106"/>
      <c r="ER278" s="106"/>
      <c r="ES278" s="106"/>
      <c r="ET278" s="106"/>
      <c r="EU278" s="106"/>
      <c r="EV278" s="106"/>
      <c r="EW278" s="106"/>
      <c r="EX278" s="106"/>
    </row>
    <row r="279" spans="63:154" ht="12.75" customHeight="1" x14ac:dyDescent="0.25">
      <c r="BK279" s="106"/>
      <c r="BL279" s="106"/>
      <c r="BM279" s="106"/>
      <c r="BN279" s="106"/>
      <c r="BO279" s="106"/>
      <c r="BP279" s="106"/>
      <c r="BQ279" s="106"/>
      <c r="BR279" s="106"/>
      <c r="BS279" s="106"/>
      <c r="BT279" s="106"/>
      <c r="BU279" s="106"/>
      <c r="BV279" s="106"/>
      <c r="BW279" s="106"/>
      <c r="BX279" s="106"/>
      <c r="BY279" s="106"/>
      <c r="BZ279" s="106"/>
      <c r="CA279" s="106"/>
      <c r="CB279" s="106"/>
      <c r="CC279" s="106"/>
      <c r="CD279" s="106"/>
      <c r="CE279" s="106"/>
      <c r="CF279" s="106"/>
      <c r="CG279" s="106"/>
      <c r="CH279" s="106"/>
      <c r="CI279" s="106"/>
      <c r="CJ279" s="106"/>
      <c r="CK279" s="106"/>
      <c r="CL279" s="106"/>
      <c r="CM279" s="106"/>
      <c r="CN279" s="106"/>
      <c r="CO279" s="106"/>
      <c r="CP279" s="106"/>
      <c r="CQ279" s="106"/>
      <c r="CR279" s="106"/>
      <c r="CS279" s="106"/>
      <c r="CT279" s="106"/>
      <c r="CU279" s="106"/>
      <c r="CV279" s="106"/>
      <c r="CW279" s="106"/>
      <c r="CX279" s="106"/>
      <c r="CY279" s="106"/>
      <c r="CZ279" s="106"/>
      <c r="DA279" s="106"/>
      <c r="DB279" s="106"/>
      <c r="DC279" s="106"/>
      <c r="DD279" s="106"/>
      <c r="DE279" s="106"/>
      <c r="DF279" s="106"/>
      <c r="DG279" s="106"/>
      <c r="DH279" s="106"/>
      <c r="DI279" s="106"/>
      <c r="DJ279" s="106"/>
      <c r="DK279" s="106"/>
      <c r="DL279" s="106"/>
      <c r="DM279" s="106"/>
      <c r="DN279" s="106"/>
      <c r="DO279" s="106"/>
      <c r="DP279" s="106"/>
      <c r="DQ279" s="106"/>
      <c r="DR279" s="106"/>
      <c r="DS279" s="106"/>
      <c r="DT279" s="106"/>
      <c r="DU279" s="106"/>
      <c r="DV279" s="106"/>
      <c r="DW279" s="106"/>
      <c r="DX279" s="106"/>
      <c r="DY279" s="106"/>
      <c r="DZ279" s="106"/>
      <c r="EA279" s="106"/>
      <c r="EB279" s="106"/>
      <c r="EC279" s="106"/>
      <c r="ED279" s="106"/>
      <c r="EE279" s="106"/>
      <c r="EF279" s="106"/>
      <c r="EG279" s="106"/>
      <c r="EH279" s="106"/>
      <c r="EI279" s="106"/>
      <c r="EJ279" s="106"/>
      <c r="EK279" s="106"/>
      <c r="EL279" s="106"/>
      <c r="EM279" s="106"/>
      <c r="EN279" s="106"/>
      <c r="EO279" s="106"/>
      <c r="EP279" s="106"/>
      <c r="EQ279" s="106"/>
      <c r="ER279" s="106"/>
      <c r="ES279" s="106"/>
      <c r="ET279" s="106"/>
      <c r="EU279" s="106"/>
      <c r="EV279" s="106"/>
      <c r="EW279" s="106"/>
      <c r="EX279" s="106"/>
    </row>
    <row r="280" spans="63:154" ht="12.75" customHeight="1" x14ac:dyDescent="0.25">
      <c r="BK280" s="106"/>
      <c r="BL280" s="106"/>
      <c r="BM280" s="106"/>
      <c r="BN280" s="106"/>
      <c r="BO280" s="106"/>
      <c r="BP280" s="106"/>
      <c r="BQ280" s="106"/>
      <c r="BR280" s="106"/>
      <c r="BS280" s="106"/>
      <c r="BT280" s="106"/>
      <c r="BU280" s="106"/>
      <c r="BV280" s="106"/>
      <c r="BW280" s="106"/>
      <c r="BX280" s="106"/>
      <c r="BY280" s="106"/>
      <c r="BZ280" s="106"/>
      <c r="CA280" s="106"/>
      <c r="CB280" s="106"/>
      <c r="CC280" s="106"/>
      <c r="CD280" s="106"/>
      <c r="CE280" s="106"/>
      <c r="CF280" s="106"/>
      <c r="CG280" s="106"/>
      <c r="CH280" s="106"/>
      <c r="CI280" s="106"/>
      <c r="CJ280" s="106"/>
      <c r="CK280" s="106"/>
      <c r="CL280" s="106"/>
      <c r="CM280" s="106"/>
      <c r="CN280" s="106"/>
      <c r="CO280" s="106"/>
      <c r="CP280" s="106"/>
      <c r="CQ280" s="106"/>
      <c r="CR280" s="106"/>
      <c r="CS280" s="106"/>
      <c r="CT280" s="106"/>
      <c r="CU280" s="106"/>
      <c r="CV280" s="106"/>
      <c r="CW280" s="106"/>
      <c r="CX280" s="106"/>
      <c r="CY280" s="106"/>
      <c r="CZ280" s="106"/>
      <c r="DA280" s="106"/>
      <c r="DB280" s="106"/>
      <c r="DC280" s="106"/>
      <c r="DD280" s="106"/>
      <c r="DE280" s="106"/>
      <c r="DF280" s="106"/>
      <c r="DG280" s="106"/>
      <c r="DH280" s="106"/>
      <c r="DI280" s="106"/>
      <c r="DJ280" s="106"/>
      <c r="DK280" s="106"/>
      <c r="DL280" s="106"/>
      <c r="DM280" s="106"/>
      <c r="DN280" s="106"/>
      <c r="DO280" s="106"/>
      <c r="DP280" s="106"/>
      <c r="DQ280" s="106"/>
      <c r="DR280" s="106"/>
      <c r="DS280" s="106"/>
      <c r="DT280" s="106"/>
      <c r="DU280" s="106"/>
      <c r="DV280" s="106"/>
      <c r="DW280" s="106"/>
      <c r="DX280" s="106"/>
      <c r="DY280" s="106"/>
      <c r="DZ280" s="106"/>
      <c r="EA280" s="106"/>
      <c r="EB280" s="106"/>
      <c r="EC280" s="106"/>
      <c r="ED280" s="106"/>
      <c r="EE280" s="106"/>
      <c r="EF280" s="106"/>
      <c r="EG280" s="106"/>
      <c r="EH280" s="106"/>
      <c r="EI280" s="106"/>
      <c r="EJ280" s="106"/>
      <c r="EK280" s="106"/>
      <c r="EL280" s="106"/>
      <c r="EM280" s="106"/>
      <c r="EN280" s="106"/>
      <c r="EO280" s="106"/>
      <c r="EP280" s="106"/>
      <c r="EQ280" s="106"/>
      <c r="ER280" s="106"/>
      <c r="ES280" s="106"/>
      <c r="ET280" s="106"/>
      <c r="EU280" s="106"/>
      <c r="EV280" s="106"/>
      <c r="EW280" s="106"/>
      <c r="EX280" s="106"/>
    </row>
    <row r="281" spans="63:154" ht="12.75" customHeight="1" x14ac:dyDescent="0.25">
      <c r="BK281" s="106"/>
      <c r="BL281" s="106"/>
      <c r="BM281" s="106"/>
      <c r="BN281" s="106"/>
      <c r="BO281" s="106"/>
      <c r="BP281" s="106"/>
      <c r="BQ281" s="106"/>
      <c r="BR281" s="106"/>
      <c r="BS281" s="106"/>
      <c r="BT281" s="106"/>
      <c r="BU281" s="106"/>
      <c r="BV281" s="106"/>
      <c r="BW281" s="106"/>
      <c r="BX281" s="106"/>
      <c r="BY281" s="106"/>
      <c r="BZ281" s="106"/>
      <c r="CA281" s="106"/>
      <c r="CB281" s="106"/>
      <c r="CC281" s="106"/>
      <c r="CD281" s="106"/>
      <c r="CE281" s="106"/>
      <c r="CF281" s="106"/>
      <c r="CG281" s="106"/>
      <c r="CH281" s="106"/>
      <c r="CI281" s="106"/>
      <c r="CJ281" s="106"/>
      <c r="CK281" s="106"/>
      <c r="CL281" s="106"/>
      <c r="CM281" s="106"/>
      <c r="CN281" s="106"/>
      <c r="CO281" s="106"/>
      <c r="CP281" s="106"/>
      <c r="CQ281" s="106"/>
      <c r="CR281" s="106"/>
      <c r="CS281" s="106"/>
      <c r="CT281" s="106"/>
      <c r="CU281" s="106"/>
      <c r="CV281" s="106"/>
      <c r="CW281" s="106"/>
      <c r="CX281" s="106"/>
      <c r="CY281" s="106"/>
      <c r="CZ281" s="106"/>
      <c r="DA281" s="106"/>
      <c r="DB281" s="106"/>
      <c r="DC281" s="106"/>
      <c r="DD281" s="106"/>
      <c r="DE281" s="106"/>
      <c r="DF281" s="106"/>
      <c r="DG281" s="106"/>
      <c r="DH281" s="106"/>
      <c r="DI281" s="106"/>
      <c r="DJ281" s="106"/>
      <c r="DK281" s="106"/>
      <c r="DL281" s="106"/>
      <c r="DM281" s="106"/>
      <c r="DN281" s="106"/>
      <c r="DO281" s="106"/>
      <c r="DP281" s="106"/>
      <c r="DQ281" s="106"/>
      <c r="DR281" s="106"/>
      <c r="DS281" s="106"/>
      <c r="DT281" s="106"/>
      <c r="DU281" s="106"/>
      <c r="DV281" s="106"/>
      <c r="DW281" s="106"/>
      <c r="DX281" s="106"/>
      <c r="DY281" s="106"/>
      <c r="DZ281" s="106"/>
      <c r="EA281" s="106"/>
      <c r="EB281" s="106"/>
      <c r="EC281" s="106"/>
      <c r="ED281" s="106"/>
      <c r="EE281" s="106"/>
      <c r="EF281" s="106"/>
      <c r="EG281" s="106"/>
      <c r="EH281" s="106"/>
      <c r="EI281" s="106"/>
      <c r="EJ281" s="106"/>
      <c r="EK281" s="106"/>
      <c r="EL281" s="106"/>
      <c r="EM281" s="106"/>
      <c r="EN281" s="106"/>
      <c r="EO281" s="106"/>
      <c r="EP281" s="106"/>
      <c r="EQ281" s="106"/>
      <c r="ER281" s="106"/>
      <c r="ES281" s="106"/>
      <c r="ET281" s="106"/>
      <c r="EU281" s="106"/>
      <c r="EV281" s="106"/>
      <c r="EW281" s="106"/>
      <c r="EX281" s="106"/>
    </row>
    <row r="282" spans="63:154" ht="12.75" customHeight="1" x14ac:dyDescent="0.25">
      <c r="BK282" s="106"/>
      <c r="BL282" s="106"/>
      <c r="BM282" s="106"/>
      <c r="BN282" s="106"/>
      <c r="BO282" s="106"/>
      <c r="BP282" s="106"/>
      <c r="BQ282" s="106"/>
      <c r="BR282" s="106"/>
      <c r="BS282" s="106"/>
      <c r="BT282" s="106"/>
      <c r="BU282" s="106"/>
      <c r="BV282" s="106"/>
      <c r="BW282" s="106"/>
      <c r="BX282" s="106"/>
      <c r="BY282" s="106"/>
      <c r="BZ282" s="106"/>
      <c r="CA282" s="106"/>
      <c r="CB282" s="106"/>
      <c r="CC282" s="106"/>
      <c r="CD282" s="106"/>
      <c r="CE282" s="106"/>
      <c r="CF282" s="106"/>
      <c r="CG282" s="106"/>
      <c r="CH282" s="106"/>
      <c r="CI282" s="106"/>
      <c r="CJ282" s="106"/>
      <c r="CK282" s="106"/>
      <c r="CL282" s="106"/>
      <c r="CM282" s="106"/>
      <c r="CN282" s="106"/>
      <c r="CO282" s="106"/>
      <c r="CP282" s="106"/>
      <c r="CQ282" s="106"/>
      <c r="CR282" s="106"/>
      <c r="CS282" s="106"/>
      <c r="CT282" s="106"/>
      <c r="CU282" s="106"/>
      <c r="CV282" s="106"/>
      <c r="CW282" s="106"/>
      <c r="CX282" s="106"/>
      <c r="CY282" s="106"/>
      <c r="CZ282" s="106"/>
      <c r="DA282" s="106"/>
      <c r="DB282" s="106"/>
      <c r="DC282" s="106"/>
      <c r="DD282" s="106"/>
      <c r="DE282" s="106"/>
      <c r="DF282" s="106"/>
      <c r="DG282" s="106"/>
      <c r="DH282" s="106"/>
      <c r="DI282" s="106"/>
      <c r="DJ282" s="106"/>
      <c r="DK282" s="106"/>
      <c r="DL282" s="106"/>
      <c r="DM282" s="106"/>
      <c r="DN282" s="106"/>
      <c r="DO282" s="106"/>
      <c r="DP282" s="106"/>
      <c r="DQ282" s="106"/>
      <c r="DR282" s="106"/>
      <c r="DS282" s="106"/>
      <c r="DT282" s="106"/>
      <c r="DU282" s="106"/>
      <c r="DV282" s="106"/>
      <c r="DW282" s="106"/>
      <c r="DX282" s="106"/>
      <c r="DY282" s="106"/>
      <c r="DZ282" s="106"/>
      <c r="EA282" s="106"/>
      <c r="EB282" s="106"/>
      <c r="EC282" s="106"/>
      <c r="ED282" s="106"/>
      <c r="EE282" s="106"/>
      <c r="EF282" s="106"/>
      <c r="EG282" s="106"/>
      <c r="EH282" s="106"/>
      <c r="EI282" s="106"/>
      <c r="EJ282" s="106"/>
      <c r="EK282" s="106"/>
      <c r="EL282" s="106"/>
      <c r="EM282" s="106"/>
      <c r="EN282" s="106"/>
      <c r="EO282" s="106"/>
      <c r="EP282" s="106"/>
      <c r="EQ282" s="106"/>
      <c r="ER282" s="106"/>
      <c r="ES282" s="106"/>
      <c r="ET282" s="106"/>
      <c r="EU282" s="106"/>
      <c r="EV282" s="106"/>
      <c r="EW282" s="106"/>
      <c r="EX282" s="106"/>
    </row>
    <row r="283" spans="63:154" ht="12.75" customHeight="1" x14ac:dyDescent="0.25">
      <c r="BK283" s="106"/>
      <c r="BL283" s="106"/>
      <c r="BM283" s="106"/>
      <c r="BN283" s="106"/>
      <c r="BO283" s="106"/>
      <c r="BP283" s="106"/>
      <c r="BQ283" s="106"/>
      <c r="BR283" s="106"/>
      <c r="BS283" s="106"/>
      <c r="BT283" s="106"/>
      <c r="BU283" s="106"/>
      <c r="BV283" s="106"/>
      <c r="BW283" s="106"/>
      <c r="BX283" s="106"/>
      <c r="BY283" s="106"/>
      <c r="BZ283" s="106"/>
      <c r="CA283" s="106"/>
      <c r="CB283" s="106"/>
      <c r="CC283" s="106"/>
      <c r="CD283" s="106"/>
      <c r="CE283" s="106"/>
      <c r="CF283" s="106"/>
      <c r="CG283" s="106"/>
      <c r="CH283" s="106"/>
      <c r="CI283" s="106"/>
      <c r="CJ283" s="106"/>
      <c r="CK283" s="106"/>
      <c r="CL283" s="106"/>
      <c r="CM283" s="106"/>
      <c r="CN283" s="106"/>
      <c r="CO283" s="106"/>
      <c r="CP283" s="106"/>
      <c r="CQ283" s="106"/>
      <c r="CR283" s="106"/>
      <c r="CS283" s="106"/>
      <c r="CT283" s="106"/>
      <c r="CU283" s="106"/>
      <c r="CV283" s="106"/>
      <c r="CW283" s="106"/>
      <c r="CX283" s="106"/>
      <c r="CY283" s="106"/>
      <c r="CZ283" s="106"/>
      <c r="DA283" s="106"/>
      <c r="DB283" s="106"/>
      <c r="DC283" s="106"/>
      <c r="DD283" s="106"/>
      <c r="DE283" s="106"/>
      <c r="DF283" s="106"/>
      <c r="DG283" s="106"/>
      <c r="DH283" s="106"/>
      <c r="DI283" s="106"/>
      <c r="DJ283" s="106"/>
      <c r="DK283" s="106"/>
      <c r="DL283" s="106"/>
      <c r="DM283" s="106"/>
      <c r="DN283" s="106"/>
      <c r="DO283" s="106"/>
      <c r="DP283" s="106"/>
      <c r="DQ283" s="106"/>
      <c r="DR283" s="106"/>
      <c r="DS283" s="106"/>
      <c r="DT283" s="106"/>
      <c r="DU283" s="106"/>
      <c r="DV283" s="106"/>
      <c r="DW283" s="106"/>
      <c r="DX283" s="106"/>
      <c r="DY283" s="106"/>
      <c r="DZ283" s="106"/>
      <c r="EA283" s="106"/>
      <c r="EB283" s="106"/>
      <c r="EC283" s="106"/>
      <c r="ED283" s="106"/>
      <c r="EE283" s="106"/>
      <c r="EF283" s="106"/>
      <c r="EG283" s="106"/>
      <c r="EH283" s="106"/>
      <c r="EI283" s="106"/>
      <c r="EJ283" s="106"/>
      <c r="EK283" s="106"/>
      <c r="EL283" s="106"/>
      <c r="EM283" s="106"/>
      <c r="EN283" s="106"/>
      <c r="EO283" s="106"/>
      <c r="EP283" s="106"/>
      <c r="EQ283" s="106"/>
      <c r="ER283" s="106"/>
      <c r="ES283" s="106"/>
      <c r="ET283" s="106"/>
      <c r="EU283" s="106"/>
      <c r="EV283" s="106"/>
      <c r="EW283" s="106"/>
      <c r="EX283" s="106"/>
    </row>
    <row r="284" spans="63:154" ht="12.75" customHeight="1" x14ac:dyDescent="0.25">
      <c r="BK284" s="106"/>
      <c r="BL284" s="106"/>
      <c r="BM284" s="106"/>
      <c r="BN284" s="106"/>
      <c r="BO284" s="106"/>
      <c r="BP284" s="106"/>
      <c r="BQ284" s="106"/>
      <c r="BR284" s="106"/>
      <c r="BS284" s="106"/>
      <c r="BT284" s="106"/>
      <c r="BU284" s="106"/>
      <c r="BV284" s="106"/>
      <c r="BW284" s="106"/>
      <c r="BX284" s="106"/>
      <c r="BY284" s="106"/>
      <c r="BZ284" s="106"/>
      <c r="CA284" s="106"/>
      <c r="CB284" s="106"/>
      <c r="CC284" s="106"/>
      <c r="CD284" s="106"/>
      <c r="CE284" s="106"/>
      <c r="CF284" s="106"/>
      <c r="CG284" s="106"/>
      <c r="CH284" s="106"/>
      <c r="CI284" s="106"/>
      <c r="CJ284" s="106"/>
      <c r="CK284" s="106"/>
      <c r="CL284" s="106"/>
      <c r="CM284" s="106"/>
      <c r="CN284" s="106"/>
      <c r="CO284" s="106"/>
      <c r="CP284" s="106"/>
      <c r="CQ284" s="106"/>
      <c r="CR284" s="106"/>
      <c r="CS284" s="106"/>
      <c r="CT284" s="106"/>
      <c r="CU284" s="106"/>
      <c r="CV284" s="106"/>
      <c r="CW284" s="106"/>
      <c r="CX284" s="106"/>
      <c r="CY284" s="106"/>
      <c r="CZ284" s="106"/>
      <c r="DA284" s="106"/>
      <c r="DB284" s="106"/>
      <c r="DC284" s="106"/>
      <c r="DD284" s="106"/>
      <c r="DE284" s="106"/>
      <c r="DF284" s="106"/>
      <c r="DG284" s="106"/>
      <c r="DH284" s="106"/>
      <c r="DI284" s="106"/>
      <c r="DJ284" s="106"/>
      <c r="DK284" s="106"/>
      <c r="DL284" s="106"/>
      <c r="DM284" s="106"/>
      <c r="DN284" s="106"/>
      <c r="DO284" s="106"/>
      <c r="DP284" s="106"/>
      <c r="DQ284" s="106"/>
      <c r="DR284" s="106"/>
      <c r="DS284" s="106"/>
      <c r="DT284" s="106"/>
      <c r="DU284" s="106"/>
      <c r="DV284" s="106"/>
      <c r="DW284" s="106"/>
      <c r="DX284" s="106"/>
      <c r="DY284" s="106"/>
      <c r="DZ284" s="106"/>
      <c r="EA284" s="106"/>
      <c r="EB284" s="106"/>
      <c r="EC284" s="106"/>
      <c r="ED284" s="106"/>
      <c r="EE284" s="106"/>
      <c r="EF284" s="106"/>
      <c r="EG284" s="106"/>
      <c r="EH284" s="106"/>
      <c r="EI284" s="106"/>
      <c r="EJ284" s="106"/>
      <c r="EK284" s="106"/>
      <c r="EL284" s="106"/>
      <c r="EM284" s="106"/>
      <c r="EN284" s="106"/>
      <c r="EO284" s="106"/>
      <c r="EP284" s="106"/>
      <c r="EQ284" s="106"/>
      <c r="ER284" s="106"/>
      <c r="ES284" s="106"/>
      <c r="ET284" s="106"/>
      <c r="EU284" s="106"/>
      <c r="EV284" s="106"/>
      <c r="EW284" s="106"/>
      <c r="EX284" s="106"/>
    </row>
    <row r="285" spans="63:154" ht="12.75" customHeight="1" x14ac:dyDescent="0.25">
      <c r="BK285" s="106"/>
      <c r="BL285" s="106"/>
      <c r="BM285" s="106"/>
      <c r="BN285" s="106"/>
      <c r="BO285" s="106"/>
      <c r="BP285" s="106"/>
      <c r="BQ285" s="106"/>
      <c r="BR285" s="106"/>
      <c r="BS285" s="106"/>
      <c r="BT285" s="106"/>
      <c r="BU285" s="106"/>
      <c r="BV285" s="106"/>
      <c r="BW285" s="106"/>
      <c r="BX285" s="106"/>
      <c r="BY285" s="106"/>
      <c r="BZ285" s="106"/>
      <c r="CA285" s="106"/>
      <c r="CB285" s="106"/>
      <c r="CC285" s="106"/>
      <c r="CD285" s="106"/>
      <c r="CE285" s="106"/>
      <c r="CF285" s="106"/>
      <c r="CG285" s="106"/>
      <c r="CH285" s="106"/>
      <c r="CI285" s="106"/>
      <c r="CJ285" s="106"/>
      <c r="CK285" s="106"/>
      <c r="CL285" s="106"/>
      <c r="CM285" s="106"/>
      <c r="CN285" s="106"/>
      <c r="CO285" s="106"/>
      <c r="CP285" s="106"/>
      <c r="CQ285" s="106"/>
      <c r="CR285" s="106"/>
      <c r="CS285" s="106"/>
      <c r="CT285" s="106"/>
      <c r="CU285" s="106"/>
      <c r="CV285" s="106"/>
      <c r="CW285" s="106"/>
      <c r="CX285" s="106"/>
      <c r="CY285" s="106"/>
      <c r="CZ285" s="106"/>
      <c r="DA285" s="106"/>
      <c r="DB285" s="106"/>
      <c r="DC285" s="106"/>
      <c r="DD285" s="106"/>
      <c r="DE285" s="106"/>
      <c r="DF285" s="106"/>
      <c r="DG285" s="106"/>
      <c r="DH285" s="106"/>
      <c r="DI285" s="106"/>
      <c r="DJ285" s="106"/>
      <c r="DK285" s="106"/>
      <c r="DL285" s="106"/>
      <c r="DM285" s="106"/>
      <c r="DN285" s="106"/>
      <c r="DO285" s="106"/>
      <c r="DP285" s="106"/>
      <c r="DQ285" s="106"/>
      <c r="DR285" s="106"/>
      <c r="DS285" s="106"/>
      <c r="DT285" s="106"/>
      <c r="DU285" s="106"/>
      <c r="DV285" s="106"/>
      <c r="DW285" s="106"/>
      <c r="DX285" s="106"/>
      <c r="DY285" s="106"/>
      <c r="DZ285" s="106"/>
      <c r="EA285" s="106"/>
      <c r="EB285" s="106"/>
      <c r="EC285" s="106"/>
      <c r="ED285" s="106"/>
      <c r="EE285" s="106"/>
      <c r="EF285" s="106"/>
      <c r="EG285" s="106"/>
      <c r="EH285" s="106"/>
      <c r="EI285" s="106"/>
      <c r="EJ285" s="106"/>
      <c r="EK285" s="106"/>
      <c r="EL285" s="106"/>
      <c r="EM285" s="106"/>
      <c r="EN285" s="106"/>
      <c r="EO285" s="106"/>
      <c r="EP285" s="106"/>
      <c r="EQ285" s="106"/>
      <c r="ER285" s="106"/>
      <c r="ES285" s="106"/>
      <c r="ET285" s="106"/>
      <c r="EU285" s="106"/>
      <c r="EV285" s="106"/>
      <c r="EW285" s="106"/>
      <c r="EX285" s="106"/>
    </row>
    <row r="286" spans="63:154" ht="12.75" customHeight="1" x14ac:dyDescent="0.25">
      <c r="BK286" s="106"/>
      <c r="BL286" s="106"/>
      <c r="BM286" s="106"/>
      <c r="BN286" s="106"/>
      <c r="BO286" s="106"/>
      <c r="BP286" s="106"/>
      <c r="BQ286" s="106"/>
      <c r="BR286" s="106"/>
      <c r="BS286" s="106"/>
      <c r="BT286" s="106"/>
      <c r="BU286" s="106"/>
      <c r="BV286" s="106"/>
      <c r="BW286" s="106"/>
      <c r="BX286" s="106"/>
      <c r="BY286" s="106"/>
      <c r="BZ286" s="106"/>
      <c r="CA286" s="106"/>
      <c r="CB286" s="106"/>
      <c r="CC286" s="106"/>
      <c r="CD286" s="106"/>
      <c r="CE286" s="106"/>
      <c r="CF286" s="106"/>
      <c r="CG286" s="106"/>
      <c r="CH286" s="106"/>
      <c r="CI286" s="106"/>
      <c r="CJ286" s="106"/>
      <c r="CK286" s="106"/>
      <c r="CL286" s="106"/>
      <c r="CM286" s="106"/>
      <c r="CN286" s="106"/>
      <c r="CO286" s="106"/>
      <c r="CP286" s="106"/>
      <c r="CQ286" s="106"/>
      <c r="CR286" s="106"/>
      <c r="CS286" s="106"/>
      <c r="CT286" s="106"/>
      <c r="CU286" s="106"/>
      <c r="CV286" s="106"/>
      <c r="CW286" s="106"/>
      <c r="CX286" s="106"/>
      <c r="CY286" s="106"/>
      <c r="CZ286" s="106"/>
      <c r="DA286" s="106"/>
      <c r="DB286" s="106"/>
      <c r="DC286" s="106"/>
      <c r="DD286" s="106"/>
      <c r="DE286" s="106"/>
      <c r="DF286" s="106"/>
      <c r="DG286" s="106"/>
      <c r="DH286" s="106"/>
      <c r="DI286" s="106"/>
      <c r="DJ286" s="106"/>
      <c r="DK286" s="106"/>
      <c r="DL286" s="106"/>
      <c r="DM286" s="106"/>
      <c r="DN286" s="106"/>
      <c r="DO286" s="106"/>
      <c r="DP286" s="106"/>
      <c r="DQ286" s="106"/>
      <c r="DR286" s="106"/>
      <c r="DS286" s="106"/>
      <c r="DT286" s="106"/>
      <c r="DU286" s="106"/>
      <c r="DV286" s="106"/>
      <c r="DW286" s="106"/>
      <c r="DX286" s="106"/>
      <c r="DY286" s="106"/>
      <c r="DZ286" s="106"/>
      <c r="EA286" s="106"/>
      <c r="EB286" s="106"/>
      <c r="EC286" s="106"/>
      <c r="ED286" s="106"/>
      <c r="EE286" s="106"/>
      <c r="EF286" s="106"/>
      <c r="EG286" s="106"/>
      <c r="EH286" s="106"/>
      <c r="EI286" s="106"/>
      <c r="EJ286" s="106"/>
      <c r="EK286" s="106"/>
      <c r="EL286" s="106"/>
      <c r="EM286" s="106"/>
      <c r="EN286" s="106"/>
      <c r="EO286" s="106"/>
      <c r="EP286" s="106"/>
      <c r="EQ286" s="106"/>
      <c r="ER286" s="106"/>
      <c r="ES286" s="106"/>
      <c r="ET286" s="106"/>
      <c r="EU286" s="106"/>
      <c r="EV286" s="106"/>
      <c r="EW286" s="106"/>
      <c r="EX286" s="106"/>
    </row>
    <row r="287" spans="63:154" ht="12.75" customHeight="1" x14ac:dyDescent="0.25">
      <c r="BK287" s="106"/>
      <c r="BL287" s="106"/>
      <c r="BM287" s="106"/>
      <c r="BN287" s="106"/>
      <c r="BO287" s="106"/>
      <c r="BP287" s="106"/>
      <c r="BQ287" s="106"/>
      <c r="BR287" s="106"/>
      <c r="BS287" s="106"/>
      <c r="BT287" s="106"/>
      <c r="BU287" s="106"/>
      <c r="BV287" s="106"/>
      <c r="BW287" s="106"/>
      <c r="BX287" s="106"/>
      <c r="BY287" s="106"/>
      <c r="BZ287" s="106"/>
      <c r="CA287" s="106"/>
      <c r="CB287" s="106"/>
      <c r="CC287" s="106"/>
      <c r="CD287" s="106"/>
      <c r="CE287" s="106"/>
      <c r="CF287" s="106"/>
      <c r="CG287" s="106"/>
      <c r="CH287" s="106"/>
      <c r="CI287" s="106"/>
      <c r="CJ287" s="106"/>
      <c r="CK287" s="106"/>
      <c r="CL287" s="106"/>
      <c r="CM287" s="106"/>
      <c r="CN287" s="106"/>
      <c r="CO287" s="106"/>
      <c r="CP287" s="106"/>
      <c r="CQ287" s="106"/>
      <c r="CR287" s="106"/>
      <c r="CS287" s="106"/>
      <c r="CT287" s="106"/>
      <c r="CU287" s="106"/>
      <c r="CV287" s="106"/>
      <c r="CW287" s="106"/>
      <c r="CX287" s="106"/>
      <c r="CY287" s="106"/>
      <c r="CZ287" s="106"/>
      <c r="DA287" s="106"/>
      <c r="DB287" s="106"/>
      <c r="DC287" s="106"/>
      <c r="DD287" s="106"/>
      <c r="DE287" s="106"/>
      <c r="DF287" s="106"/>
      <c r="DG287" s="106"/>
      <c r="DH287" s="106"/>
      <c r="DI287" s="106"/>
      <c r="DJ287" s="106"/>
      <c r="DK287" s="106"/>
      <c r="DL287" s="106"/>
      <c r="DM287" s="106"/>
      <c r="DN287" s="106"/>
      <c r="DO287" s="106"/>
      <c r="DP287" s="106"/>
      <c r="DQ287" s="106"/>
      <c r="DR287" s="106"/>
      <c r="DS287" s="106"/>
      <c r="DT287" s="106"/>
      <c r="DU287" s="106"/>
      <c r="DV287" s="106"/>
      <c r="DW287" s="106"/>
      <c r="DX287" s="106"/>
      <c r="DY287" s="106"/>
      <c r="DZ287" s="106"/>
      <c r="EA287" s="106"/>
      <c r="EB287" s="106"/>
      <c r="EC287" s="106"/>
      <c r="ED287" s="106"/>
      <c r="EE287" s="106"/>
      <c r="EF287" s="106"/>
      <c r="EG287" s="106"/>
      <c r="EH287" s="106"/>
      <c r="EI287" s="106"/>
      <c r="EJ287" s="106"/>
      <c r="EK287" s="106"/>
      <c r="EL287" s="106"/>
      <c r="EM287" s="106"/>
      <c r="EN287" s="106"/>
      <c r="EO287" s="106"/>
      <c r="EP287" s="106"/>
      <c r="EQ287" s="106"/>
      <c r="ER287" s="106"/>
      <c r="ES287" s="106"/>
      <c r="ET287" s="106"/>
      <c r="EU287" s="106"/>
      <c r="EV287" s="106"/>
      <c r="EW287" s="106"/>
      <c r="EX287" s="106"/>
    </row>
    <row r="288" spans="63:154" ht="12.75" customHeight="1" x14ac:dyDescent="0.25">
      <c r="BK288" s="106"/>
      <c r="BL288" s="106"/>
      <c r="BM288" s="106"/>
      <c r="BN288" s="106"/>
      <c r="BO288" s="106"/>
      <c r="BP288" s="106"/>
      <c r="BQ288" s="106"/>
      <c r="BR288" s="106"/>
      <c r="BS288" s="106"/>
      <c r="BT288" s="106"/>
      <c r="BU288" s="106"/>
      <c r="BV288" s="106"/>
      <c r="BW288" s="106"/>
      <c r="BX288" s="106"/>
      <c r="BY288" s="106"/>
      <c r="BZ288" s="106"/>
      <c r="CA288" s="106"/>
      <c r="CB288" s="106"/>
      <c r="CC288" s="106"/>
      <c r="CD288" s="106"/>
      <c r="CE288" s="106"/>
      <c r="CF288" s="106"/>
      <c r="CG288" s="106"/>
      <c r="CH288" s="106"/>
      <c r="CI288" s="106"/>
      <c r="CJ288" s="106"/>
      <c r="CK288" s="106"/>
      <c r="CL288" s="106"/>
      <c r="CM288" s="106"/>
      <c r="CN288" s="106"/>
      <c r="CO288" s="106"/>
      <c r="CP288" s="106"/>
      <c r="CQ288" s="106"/>
      <c r="CR288" s="106"/>
      <c r="CS288" s="106"/>
      <c r="CT288" s="106"/>
      <c r="CU288" s="106"/>
      <c r="CV288" s="106"/>
      <c r="CW288" s="106"/>
      <c r="CX288" s="106"/>
      <c r="CY288" s="106"/>
      <c r="CZ288" s="106"/>
      <c r="DA288" s="106"/>
      <c r="DB288" s="106"/>
      <c r="DC288" s="106"/>
      <c r="DD288" s="106"/>
      <c r="DE288" s="106"/>
      <c r="DF288" s="106"/>
      <c r="DG288" s="106"/>
      <c r="DH288" s="106"/>
      <c r="DI288" s="106"/>
      <c r="DJ288" s="106"/>
      <c r="DK288" s="106"/>
      <c r="DL288" s="106"/>
      <c r="DM288" s="106"/>
      <c r="DN288" s="106"/>
      <c r="DO288" s="106"/>
      <c r="DP288" s="106"/>
      <c r="DQ288" s="106"/>
      <c r="DR288" s="106"/>
      <c r="DS288" s="106"/>
      <c r="DT288" s="106"/>
      <c r="DU288" s="106"/>
      <c r="DV288" s="106"/>
      <c r="DW288" s="106"/>
      <c r="DX288" s="106"/>
      <c r="DY288" s="106"/>
      <c r="DZ288" s="106"/>
      <c r="EA288" s="106"/>
      <c r="EB288" s="106"/>
      <c r="EC288" s="106"/>
      <c r="ED288" s="106"/>
      <c r="EE288" s="106"/>
      <c r="EF288" s="106"/>
      <c r="EG288" s="106"/>
      <c r="EH288" s="106"/>
      <c r="EI288" s="106"/>
      <c r="EJ288" s="106"/>
      <c r="EK288" s="106"/>
      <c r="EL288" s="106"/>
      <c r="EM288" s="106"/>
      <c r="EN288" s="106"/>
      <c r="EO288" s="106"/>
      <c r="EP288" s="106"/>
      <c r="EQ288" s="106"/>
      <c r="ER288" s="106"/>
      <c r="ES288" s="106"/>
      <c r="ET288" s="106"/>
      <c r="EU288" s="106"/>
      <c r="EV288" s="106"/>
      <c r="EW288" s="106"/>
      <c r="EX288" s="106"/>
    </row>
    <row r="289" spans="63:154" ht="12.75" customHeight="1" x14ac:dyDescent="0.25">
      <c r="BK289" s="106"/>
      <c r="BL289" s="106"/>
      <c r="BM289" s="106"/>
      <c r="BN289" s="106"/>
      <c r="BO289" s="106"/>
      <c r="BP289" s="106"/>
      <c r="BQ289" s="106"/>
      <c r="BR289" s="106"/>
      <c r="BS289" s="106"/>
      <c r="BT289" s="106"/>
      <c r="BU289" s="106"/>
      <c r="BV289" s="106"/>
      <c r="BW289" s="106"/>
      <c r="BX289" s="106"/>
      <c r="BY289" s="106"/>
      <c r="BZ289" s="106"/>
      <c r="CA289" s="106"/>
      <c r="CB289" s="106"/>
      <c r="CC289" s="106"/>
      <c r="CD289" s="106"/>
      <c r="CE289" s="106"/>
      <c r="CF289" s="106"/>
      <c r="CG289" s="106"/>
      <c r="CH289" s="106"/>
      <c r="CI289" s="106"/>
      <c r="CJ289" s="106"/>
      <c r="CK289" s="106"/>
      <c r="CL289" s="106"/>
      <c r="CM289" s="106"/>
      <c r="CN289" s="106"/>
      <c r="CO289" s="106"/>
      <c r="CP289" s="106"/>
      <c r="CQ289" s="106"/>
      <c r="CR289" s="106"/>
      <c r="CS289" s="106"/>
      <c r="CT289" s="106"/>
      <c r="CU289" s="106"/>
      <c r="CV289" s="106"/>
      <c r="CW289" s="106"/>
      <c r="CX289" s="106"/>
      <c r="CY289" s="106"/>
      <c r="CZ289" s="106"/>
      <c r="DA289" s="106"/>
      <c r="DB289" s="106"/>
      <c r="DC289" s="106"/>
      <c r="DD289" s="106"/>
      <c r="DE289" s="106"/>
      <c r="DF289" s="106"/>
      <c r="DG289" s="106"/>
      <c r="DH289" s="106"/>
      <c r="DI289" s="106"/>
      <c r="DJ289" s="106"/>
      <c r="DK289" s="106"/>
      <c r="DL289" s="106"/>
      <c r="DM289" s="106"/>
      <c r="DN289" s="106"/>
      <c r="DO289" s="106"/>
      <c r="DP289" s="106"/>
      <c r="DQ289" s="106"/>
      <c r="DR289" s="106"/>
      <c r="DS289" s="106"/>
      <c r="DT289" s="106"/>
      <c r="DU289" s="106"/>
      <c r="DV289" s="106"/>
      <c r="DW289" s="106"/>
      <c r="DX289" s="106"/>
      <c r="DY289" s="106"/>
      <c r="DZ289" s="106"/>
      <c r="EA289" s="106"/>
      <c r="EB289" s="106"/>
      <c r="EC289" s="106"/>
      <c r="ED289" s="106"/>
      <c r="EE289" s="106"/>
      <c r="EF289" s="106"/>
      <c r="EG289" s="106"/>
      <c r="EH289" s="106"/>
      <c r="EI289" s="106"/>
      <c r="EJ289" s="106"/>
      <c r="EK289" s="106"/>
      <c r="EL289" s="106"/>
      <c r="EM289" s="106"/>
      <c r="EN289" s="106"/>
      <c r="EO289" s="106"/>
      <c r="EP289" s="106"/>
      <c r="EQ289" s="106"/>
      <c r="ER289" s="106"/>
      <c r="ES289" s="106"/>
      <c r="ET289" s="106"/>
      <c r="EU289" s="106"/>
      <c r="EV289" s="106"/>
      <c r="EW289" s="106"/>
      <c r="EX289" s="106"/>
    </row>
    <row r="290" spans="63:154" ht="12.75" customHeight="1" x14ac:dyDescent="0.25">
      <c r="BK290" s="106"/>
      <c r="BL290" s="106"/>
      <c r="BM290" s="106"/>
      <c r="BN290" s="106"/>
      <c r="BO290" s="106"/>
      <c r="BP290" s="106"/>
      <c r="BQ290" s="106"/>
      <c r="BR290" s="106"/>
      <c r="BS290" s="106"/>
      <c r="BT290" s="106"/>
      <c r="BU290" s="106"/>
      <c r="BV290" s="106"/>
      <c r="BW290" s="106"/>
      <c r="BX290" s="106"/>
      <c r="BY290" s="106"/>
      <c r="BZ290" s="106"/>
      <c r="CA290" s="106"/>
      <c r="CB290" s="106"/>
      <c r="CC290" s="106"/>
      <c r="CD290" s="106"/>
      <c r="CE290" s="106"/>
      <c r="CF290" s="106"/>
      <c r="CG290" s="106"/>
      <c r="CH290" s="106"/>
      <c r="CI290" s="106"/>
      <c r="CJ290" s="106"/>
      <c r="CK290" s="106"/>
      <c r="CL290" s="106"/>
      <c r="CM290" s="106"/>
      <c r="CN290" s="106"/>
      <c r="CO290" s="106"/>
      <c r="CP290" s="106"/>
      <c r="CQ290" s="106"/>
      <c r="CR290" s="106"/>
      <c r="CS290" s="106"/>
      <c r="CT290" s="106"/>
      <c r="CU290" s="106"/>
      <c r="CV290" s="106"/>
      <c r="CW290" s="106"/>
      <c r="CX290" s="106"/>
      <c r="CY290" s="106"/>
      <c r="CZ290" s="106"/>
      <c r="DA290" s="106"/>
      <c r="DB290" s="106"/>
      <c r="DC290" s="106"/>
      <c r="DD290" s="106"/>
      <c r="DE290" s="106"/>
      <c r="DF290" s="106"/>
      <c r="DG290" s="106"/>
      <c r="DH290" s="106"/>
      <c r="DI290" s="106"/>
      <c r="DJ290" s="106"/>
      <c r="DK290" s="106"/>
      <c r="DL290" s="106"/>
      <c r="DM290" s="106"/>
      <c r="DN290" s="106"/>
      <c r="DO290" s="106"/>
      <c r="DP290" s="106"/>
      <c r="DQ290" s="106"/>
      <c r="DR290" s="106"/>
      <c r="DS290" s="106"/>
      <c r="DT290" s="106"/>
      <c r="DU290" s="106"/>
      <c r="DV290" s="106"/>
      <c r="DW290" s="106"/>
      <c r="DX290" s="106"/>
      <c r="DY290" s="106"/>
      <c r="DZ290" s="106"/>
      <c r="EA290" s="106"/>
      <c r="EB290" s="106"/>
      <c r="EC290" s="106"/>
      <c r="ED290" s="106"/>
      <c r="EE290" s="106"/>
      <c r="EF290" s="106"/>
      <c r="EG290" s="106"/>
      <c r="EH290" s="106"/>
      <c r="EI290" s="106"/>
      <c r="EJ290" s="106"/>
      <c r="EK290" s="106"/>
      <c r="EL290" s="106"/>
      <c r="EM290" s="106"/>
      <c r="EN290" s="106"/>
      <c r="EO290" s="106"/>
      <c r="EP290" s="106"/>
      <c r="EQ290" s="106"/>
      <c r="ER290" s="106"/>
      <c r="ES290" s="106"/>
      <c r="ET290" s="106"/>
      <c r="EU290" s="106"/>
      <c r="EV290" s="106"/>
      <c r="EW290" s="106"/>
      <c r="EX290" s="106"/>
    </row>
    <row r="291" spans="63:154" ht="12.75" customHeight="1" x14ac:dyDescent="0.25">
      <c r="BK291" s="106"/>
      <c r="BL291" s="106"/>
      <c r="BM291" s="106"/>
      <c r="BN291" s="106"/>
      <c r="BO291" s="106"/>
      <c r="BP291" s="106"/>
      <c r="BQ291" s="106"/>
      <c r="BR291" s="106"/>
      <c r="BS291" s="106"/>
      <c r="BT291" s="106"/>
      <c r="BU291" s="106"/>
      <c r="BV291" s="106"/>
      <c r="BW291" s="106"/>
      <c r="BX291" s="106"/>
      <c r="BY291" s="106"/>
      <c r="BZ291" s="106"/>
      <c r="CA291" s="106"/>
      <c r="CB291" s="106"/>
      <c r="CC291" s="106"/>
      <c r="CD291" s="106"/>
      <c r="CE291" s="106"/>
      <c r="CF291" s="106"/>
      <c r="CG291" s="106"/>
      <c r="CH291" s="106"/>
      <c r="CI291" s="106"/>
      <c r="CJ291" s="106"/>
      <c r="CK291" s="106"/>
      <c r="CL291" s="106"/>
      <c r="CM291" s="106"/>
      <c r="CN291" s="106"/>
      <c r="CO291" s="106"/>
      <c r="CP291" s="106"/>
      <c r="CQ291" s="106"/>
      <c r="CR291" s="106"/>
      <c r="CS291" s="106"/>
      <c r="CT291" s="106"/>
      <c r="CU291" s="106"/>
      <c r="CV291" s="106"/>
      <c r="CW291" s="106"/>
      <c r="CX291" s="106"/>
      <c r="CY291" s="106"/>
      <c r="CZ291" s="106"/>
      <c r="DA291" s="106"/>
      <c r="DB291" s="106"/>
      <c r="DC291" s="106"/>
      <c r="DD291" s="106"/>
      <c r="DE291" s="106"/>
      <c r="DF291" s="106"/>
      <c r="DG291" s="106"/>
      <c r="DH291" s="106"/>
      <c r="DI291" s="106"/>
      <c r="DJ291" s="106"/>
      <c r="DK291" s="106"/>
      <c r="DL291" s="106"/>
      <c r="DM291" s="106"/>
      <c r="DN291" s="106"/>
      <c r="DO291" s="106"/>
      <c r="DP291" s="106"/>
      <c r="DQ291" s="106"/>
      <c r="DR291" s="106"/>
      <c r="DS291" s="106"/>
      <c r="DT291" s="106"/>
      <c r="DU291" s="106"/>
      <c r="DV291" s="106"/>
      <c r="DW291" s="106"/>
      <c r="DX291" s="106"/>
      <c r="DY291" s="106"/>
      <c r="DZ291" s="106"/>
      <c r="EA291" s="106"/>
      <c r="EB291" s="106"/>
      <c r="EC291" s="106"/>
      <c r="ED291" s="106"/>
      <c r="EE291" s="106"/>
      <c r="EF291" s="106"/>
      <c r="EG291" s="106"/>
      <c r="EH291" s="106"/>
      <c r="EI291" s="106"/>
      <c r="EJ291" s="106"/>
      <c r="EK291" s="106"/>
      <c r="EL291" s="106"/>
      <c r="EM291" s="106"/>
      <c r="EN291" s="106"/>
      <c r="EO291" s="106"/>
      <c r="EP291" s="106"/>
      <c r="EQ291" s="106"/>
      <c r="ER291" s="106"/>
      <c r="ES291" s="106"/>
      <c r="ET291" s="106"/>
      <c r="EU291" s="106"/>
      <c r="EV291" s="106"/>
      <c r="EW291" s="106"/>
      <c r="EX291" s="106"/>
    </row>
    <row r="292" spans="63:154" ht="12.75" customHeight="1" x14ac:dyDescent="0.25">
      <c r="BK292" s="106"/>
      <c r="BL292" s="106"/>
      <c r="BM292" s="106"/>
      <c r="BN292" s="106"/>
      <c r="BO292" s="106"/>
      <c r="BP292" s="106"/>
      <c r="BQ292" s="106"/>
      <c r="BR292" s="106"/>
      <c r="BS292" s="106"/>
      <c r="BT292" s="106"/>
      <c r="BU292" s="106"/>
      <c r="BV292" s="106"/>
      <c r="BW292" s="106"/>
      <c r="BX292" s="106"/>
      <c r="BY292" s="106"/>
      <c r="BZ292" s="106"/>
      <c r="CA292" s="106"/>
      <c r="CB292" s="106"/>
      <c r="CC292" s="106"/>
      <c r="CD292" s="106"/>
      <c r="CE292" s="106"/>
      <c r="CF292" s="106"/>
      <c r="CG292" s="106"/>
      <c r="CH292" s="106"/>
      <c r="CI292" s="106"/>
      <c r="CJ292" s="106"/>
      <c r="CK292" s="106"/>
      <c r="CL292" s="106"/>
      <c r="CM292" s="106"/>
      <c r="CN292" s="106"/>
      <c r="CO292" s="106"/>
      <c r="CP292" s="106"/>
      <c r="CQ292" s="106"/>
      <c r="CR292" s="106"/>
      <c r="CS292" s="106"/>
      <c r="CT292" s="106"/>
      <c r="CU292" s="106"/>
      <c r="CV292" s="106"/>
      <c r="CW292" s="106"/>
      <c r="CX292" s="106"/>
      <c r="CY292" s="106"/>
      <c r="CZ292" s="106"/>
      <c r="DA292" s="106"/>
      <c r="DB292" s="106"/>
      <c r="DC292" s="106"/>
      <c r="DD292" s="106"/>
      <c r="DE292" s="106"/>
      <c r="DF292" s="106"/>
      <c r="DG292" s="106"/>
      <c r="DH292" s="106"/>
      <c r="DI292" s="106"/>
      <c r="DJ292" s="106"/>
      <c r="DK292" s="106"/>
      <c r="DL292" s="106"/>
      <c r="DM292" s="106"/>
      <c r="DN292" s="106"/>
      <c r="DO292" s="106"/>
      <c r="DP292" s="106"/>
      <c r="DQ292" s="106"/>
      <c r="DR292" s="106"/>
      <c r="DS292" s="106"/>
      <c r="DT292" s="106"/>
      <c r="DU292" s="106"/>
      <c r="DV292" s="106"/>
      <c r="DW292" s="106"/>
      <c r="DX292" s="106"/>
      <c r="DY292" s="106"/>
      <c r="DZ292" s="106"/>
      <c r="EA292" s="106"/>
      <c r="EB292" s="106"/>
      <c r="EC292" s="106"/>
      <c r="ED292" s="106"/>
      <c r="EE292" s="106"/>
      <c r="EF292" s="106"/>
      <c r="EG292" s="106"/>
      <c r="EH292" s="106"/>
      <c r="EI292" s="106"/>
      <c r="EJ292" s="106"/>
      <c r="EK292" s="106"/>
      <c r="EL292" s="106"/>
      <c r="EM292" s="106"/>
      <c r="EN292" s="106"/>
      <c r="EO292" s="106"/>
      <c r="EP292" s="106"/>
      <c r="EQ292" s="106"/>
      <c r="ER292" s="106"/>
      <c r="ES292" s="106"/>
      <c r="ET292" s="106"/>
      <c r="EU292" s="106"/>
      <c r="EV292" s="106"/>
      <c r="EW292" s="106"/>
      <c r="EX292" s="106"/>
    </row>
    <row r="293" spans="63:154" ht="12.75" customHeight="1" x14ac:dyDescent="0.25">
      <c r="BK293" s="106"/>
      <c r="BL293" s="106"/>
      <c r="BM293" s="106"/>
      <c r="BN293" s="106"/>
      <c r="BO293" s="106"/>
      <c r="BP293" s="106"/>
      <c r="BQ293" s="106"/>
      <c r="BR293" s="106"/>
      <c r="BS293" s="106"/>
      <c r="BT293" s="106"/>
      <c r="BU293" s="106"/>
      <c r="BV293" s="106"/>
      <c r="BW293" s="106"/>
      <c r="BX293" s="106"/>
      <c r="BY293" s="106"/>
      <c r="BZ293" s="106"/>
      <c r="CA293" s="106"/>
      <c r="CB293" s="106"/>
      <c r="CC293" s="106"/>
      <c r="CD293" s="106"/>
      <c r="CE293" s="106"/>
      <c r="CF293" s="106"/>
      <c r="CG293" s="106"/>
      <c r="CH293" s="106"/>
      <c r="CI293" s="106"/>
      <c r="CJ293" s="106"/>
      <c r="CK293" s="106"/>
      <c r="CL293" s="106"/>
      <c r="CM293" s="106"/>
      <c r="CN293" s="106"/>
      <c r="CO293" s="106"/>
      <c r="CP293" s="106"/>
      <c r="CQ293" s="106"/>
      <c r="CR293" s="106"/>
      <c r="CS293" s="106"/>
      <c r="CT293" s="106"/>
      <c r="CU293" s="106"/>
      <c r="CV293" s="106"/>
      <c r="CW293" s="106"/>
      <c r="CX293" s="106"/>
      <c r="CY293" s="106"/>
      <c r="CZ293" s="106"/>
      <c r="DA293" s="106"/>
      <c r="DB293" s="106"/>
      <c r="DC293" s="106"/>
      <c r="DD293" s="106"/>
      <c r="DE293" s="106"/>
      <c r="DF293" s="106"/>
      <c r="DG293" s="106"/>
      <c r="DH293" s="106"/>
      <c r="DI293" s="106"/>
      <c r="DJ293" s="106"/>
      <c r="DK293" s="106"/>
      <c r="DL293" s="106"/>
      <c r="DM293" s="106"/>
      <c r="DN293" s="106"/>
      <c r="DO293" s="106"/>
      <c r="DP293" s="106"/>
      <c r="DQ293" s="106"/>
      <c r="DR293" s="106"/>
      <c r="DS293" s="106"/>
      <c r="DT293" s="106"/>
      <c r="DU293" s="106"/>
      <c r="DV293" s="106"/>
      <c r="DW293" s="106"/>
      <c r="DX293" s="106"/>
      <c r="DY293" s="106"/>
      <c r="DZ293" s="106"/>
      <c r="EA293" s="106"/>
      <c r="EB293" s="106"/>
      <c r="EC293" s="106"/>
      <c r="ED293" s="106"/>
      <c r="EE293" s="106"/>
      <c r="EF293" s="106"/>
      <c r="EG293" s="106"/>
      <c r="EH293" s="106"/>
      <c r="EI293" s="106"/>
      <c r="EJ293" s="106"/>
      <c r="EK293" s="106"/>
      <c r="EL293" s="106"/>
      <c r="EM293" s="106"/>
      <c r="EN293" s="106"/>
      <c r="EO293" s="106"/>
      <c r="EP293" s="106"/>
      <c r="EQ293" s="106"/>
      <c r="ER293" s="106"/>
      <c r="ES293" s="106"/>
      <c r="ET293" s="106"/>
      <c r="EU293" s="106"/>
      <c r="EV293" s="106"/>
      <c r="EW293" s="106"/>
      <c r="EX293" s="106"/>
    </row>
    <row r="294" spans="63:154" ht="12.75" customHeight="1" x14ac:dyDescent="0.25">
      <c r="BK294" s="106"/>
      <c r="BL294" s="106"/>
      <c r="BM294" s="106"/>
      <c r="BN294" s="106"/>
      <c r="BO294" s="106"/>
      <c r="BP294" s="106"/>
      <c r="BQ294" s="106"/>
      <c r="BR294" s="106"/>
      <c r="BS294" s="106"/>
      <c r="BT294" s="106"/>
      <c r="BU294" s="106"/>
      <c r="BV294" s="106"/>
      <c r="BW294" s="106"/>
      <c r="BX294" s="106"/>
      <c r="BY294" s="106"/>
      <c r="BZ294" s="106"/>
      <c r="CA294" s="106"/>
      <c r="CB294" s="106"/>
      <c r="CC294" s="106"/>
      <c r="CD294" s="106"/>
      <c r="CE294" s="106"/>
      <c r="CF294" s="106"/>
      <c r="CG294" s="106"/>
      <c r="CH294" s="106"/>
      <c r="CI294" s="106"/>
      <c r="CJ294" s="106"/>
      <c r="CK294" s="106"/>
      <c r="CL294" s="106"/>
      <c r="CM294" s="106"/>
      <c r="CN294" s="106"/>
      <c r="CO294" s="106"/>
      <c r="CP294" s="106"/>
      <c r="CQ294" s="106"/>
      <c r="CR294" s="106"/>
      <c r="CS294" s="106"/>
      <c r="CT294" s="106"/>
      <c r="CU294" s="106"/>
      <c r="CV294" s="106"/>
      <c r="CW294" s="106"/>
      <c r="CX294" s="106"/>
      <c r="CY294" s="106"/>
      <c r="CZ294" s="106"/>
      <c r="DA294" s="106"/>
      <c r="DB294" s="106"/>
      <c r="DC294" s="106"/>
      <c r="DD294" s="106"/>
      <c r="DE294" s="106"/>
      <c r="DF294" s="106"/>
      <c r="DG294" s="106"/>
      <c r="DH294" s="106"/>
      <c r="DI294" s="106"/>
      <c r="DJ294" s="106"/>
      <c r="DK294" s="106"/>
      <c r="DL294" s="106"/>
      <c r="DM294" s="106"/>
      <c r="DN294" s="106"/>
      <c r="DO294" s="106"/>
      <c r="DP294" s="106"/>
      <c r="DQ294" s="106"/>
      <c r="DR294" s="106"/>
      <c r="DS294" s="106"/>
      <c r="DT294" s="106"/>
      <c r="DU294" s="106"/>
      <c r="DV294" s="106"/>
      <c r="DW294" s="106"/>
      <c r="DX294" s="106"/>
      <c r="DY294" s="106"/>
      <c r="DZ294" s="106"/>
      <c r="EA294" s="106"/>
      <c r="EB294" s="106"/>
      <c r="EC294" s="106"/>
      <c r="ED294" s="106"/>
      <c r="EE294" s="106"/>
      <c r="EF294" s="106"/>
      <c r="EG294" s="106"/>
      <c r="EH294" s="106"/>
      <c r="EI294" s="106"/>
      <c r="EJ294" s="106"/>
      <c r="EK294" s="106"/>
      <c r="EL294" s="106"/>
      <c r="EM294" s="106"/>
      <c r="EN294" s="106"/>
      <c r="EO294" s="106"/>
      <c r="EP294" s="106"/>
      <c r="EQ294" s="106"/>
      <c r="ER294" s="106"/>
      <c r="ES294" s="106"/>
      <c r="ET294" s="106"/>
      <c r="EU294" s="106"/>
      <c r="EV294" s="106"/>
      <c r="EW294" s="106"/>
      <c r="EX294" s="106"/>
    </row>
    <row r="295" spans="63:154" ht="12.75" customHeight="1" x14ac:dyDescent="0.25">
      <c r="BK295" s="106"/>
      <c r="BL295" s="106"/>
      <c r="BM295" s="106"/>
      <c r="BN295" s="106"/>
      <c r="BO295" s="106"/>
      <c r="BP295" s="106"/>
      <c r="BQ295" s="106"/>
      <c r="BR295" s="106"/>
      <c r="BS295" s="106"/>
      <c r="BT295" s="106"/>
      <c r="BU295" s="106"/>
      <c r="BV295" s="106"/>
      <c r="BW295" s="106"/>
      <c r="BX295" s="106"/>
      <c r="BY295" s="106"/>
      <c r="BZ295" s="106"/>
      <c r="CA295" s="106"/>
      <c r="CB295" s="106"/>
      <c r="CC295" s="106"/>
      <c r="CD295" s="106"/>
      <c r="CE295" s="106"/>
      <c r="CF295" s="106"/>
      <c r="CG295" s="106"/>
      <c r="CH295" s="106"/>
      <c r="CI295" s="106"/>
      <c r="CJ295" s="106"/>
      <c r="CK295" s="106"/>
      <c r="CL295" s="106"/>
      <c r="CM295" s="106"/>
      <c r="CN295" s="106"/>
      <c r="CO295" s="106"/>
      <c r="CP295" s="106"/>
      <c r="CQ295" s="106"/>
      <c r="CR295" s="106"/>
      <c r="CS295" s="106"/>
      <c r="CT295" s="106"/>
      <c r="CU295" s="106"/>
      <c r="CV295" s="106"/>
      <c r="CW295" s="106"/>
      <c r="CX295" s="106"/>
      <c r="CY295" s="106"/>
      <c r="CZ295" s="106"/>
      <c r="DA295" s="106"/>
      <c r="DB295" s="106"/>
      <c r="DC295" s="106"/>
      <c r="DD295" s="106"/>
      <c r="DE295" s="106"/>
      <c r="DF295" s="106"/>
      <c r="DG295" s="106"/>
      <c r="DH295" s="106"/>
      <c r="DI295" s="106"/>
      <c r="DJ295" s="106"/>
      <c r="DK295" s="106"/>
      <c r="DL295" s="106"/>
      <c r="DM295" s="106"/>
      <c r="DN295" s="106"/>
      <c r="DO295" s="106"/>
      <c r="DP295" s="106"/>
      <c r="DQ295" s="106"/>
      <c r="DR295" s="106"/>
      <c r="DS295" s="106"/>
      <c r="DT295" s="106"/>
      <c r="DU295" s="106"/>
      <c r="DV295" s="106"/>
      <c r="DW295" s="106"/>
      <c r="DX295" s="106"/>
      <c r="DY295" s="106"/>
      <c r="DZ295" s="106"/>
      <c r="EA295" s="106"/>
      <c r="EB295" s="106"/>
      <c r="EC295" s="106"/>
      <c r="ED295" s="106"/>
      <c r="EE295" s="106"/>
      <c r="EF295" s="106"/>
      <c r="EG295" s="106"/>
      <c r="EH295" s="106"/>
      <c r="EI295" s="106"/>
      <c r="EJ295" s="106"/>
      <c r="EK295" s="106"/>
      <c r="EL295" s="106"/>
      <c r="EM295" s="106"/>
      <c r="EN295" s="106"/>
      <c r="EO295" s="106"/>
      <c r="EP295" s="106"/>
      <c r="EQ295" s="106"/>
      <c r="ER295" s="106"/>
      <c r="ES295" s="106"/>
      <c r="ET295" s="106"/>
      <c r="EU295" s="106"/>
      <c r="EV295" s="106"/>
      <c r="EW295" s="106"/>
      <c r="EX295" s="106"/>
    </row>
    <row r="296" spans="63:154" ht="12.75" customHeight="1" x14ac:dyDescent="0.25">
      <c r="BK296" s="106"/>
      <c r="BL296" s="106"/>
      <c r="BM296" s="106"/>
      <c r="BN296" s="106"/>
      <c r="BO296" s="106"/>
      <c r="BP296" s="106"/>
      <c r="BQ296" s="106"/>
      <c r="BR296" s="106"/>
      <c r="BS296" s="106"/>
      <c r="BT296" s="106"/>
      <c r="BU296" s="106"/>
      <c r="BV296" s="106"/>
      <c r="BW296" s="106"/>
      <c r="BX296" s="106"/>
      <c r="BY296" s="106"/>
      <c r="BZ296" s="106"/>
      <c r="CA296" s="106"/>
      <c r="CB296" s="106"/>
      <c r="CC296" s="106"/>
      <c r="CD296" s="106"/>
      <c r="CE296" s="106"/>
      <c r="CF296" s="106"/>
      <c r="CG296" s="106"/>
      <c r="CH296" s="106"/>
      <c r="CI296" s="106"/>
      <c r="CJ296" s="106"/>
      <c r="CK296" s="106"/>
      <c r="CL296" s="106"/>
      <c r="CM296" s="106"/>
      <c r="CN296" s="106"/>
      <c r="CO296" s="106"/>
      <c r="CP296" s="106"/>
      <c r="CQ296" s="106"/>
      <c r="CR296" s="106"/>
      <c r="CS296" s="106"/>
      <c r="CT296" s="106"/>
      <c r="CU296" s="106"/>
      <c r="CV296" s="106"/>
      <c r="CW296" s="106"/>
      <c r="CX296" s="106"/>
      <c r="CY296" s="106"/>
      <c r="CZ296" s="106"/>
      <c r="DA296" s="106"/>
      <c r="DB296" s="106"/>
      <c r="DC296" s="106"/>
      <c r="DD296" s="106"/>
      <c r="DE296" s="106"/>
      <c r="DF296" s="106"/>
      <c r="DG296" s="106"/>
      <c r="DH296" s="106"/>
      <c r="DI296" s="106"/>
      <c r="DJ296" s="106"/>
      <c r="DK296" s="106"/>
      <c r="DL296" s="106"/>
      <c r="DM296" s="106"/>
      <c r="DN296" s="106"/>
      <c r="DO296" s="106"/>
      <c r="DP296" s="106"/>
      <c r="DQ296" s="106"/>
      <c r="DR296" s="106"/>
      <c r="DS296" s="106"/>
      <c r="DT296" s="106"/>
      <c r="DU296" s="106"/>
      <c r="DV296" s="106"/>
      <c r="DW296" s="106"/>
      <c r="DX296" s="106"/>
      <c r="DY296" s="106"/>
      <c r="DZ296" s="106"/>
      <c r="EA296" s="106"/>
      <c r="EB296" s="106"/>
      <c r="EC296" s="106"/>
      <c r="ED296" s="106"/>
      <c r="EE296" s="106"/>
      <c r="EF296" s="106"/>
      <c r="EG296" s="106"/>
      <c r="EH296" s="106"/>
      <c r="EI296" s="106"/>
      <c r="EJ296" s="106"/>
      <c r="EK296" s="106"/>
      <c r="EL296" s="106"/>
      <c r="EM296" s="106"/>
      <c r="EN296" s="106"/>
      <c r="EO296" s="106"/>
      <c r="EP296" s="106"/>
      <c r="EQ296" s="106"/>
      <c r="ER296" s="106"/>
      <c r="ES296" s="106"/>
      <c r="ET296" s="106"/>
      <c r="EU296" s="106"/>
      <c r="EV296" s="106"/>
      <c r="EW296" s="106"/>
      <c r="EX296" s="106"/>
    </row>
    <row r="297" spans="63:154" ht="12.75" customHeight="1" x14ac:dyDescent="0.25">
      <c r="BK297" s="106"/>
      <c r="BL297" s="106"/>
      <c r="BM297" s="106"/>
      <c r="BN297" s="106"/>
      <c r="BO297" s="106"/>
      <c r="BP297" s="106"/>
      <c r="BQ297" s="106"/>
      <c r="BR297" s="106"/>
      <c r="BS297" s="106"/>
      <c r="BT297" s="106"/>
      <c r="BU297" s="106"/>
      <c r="BV297" s="106"/>
      <c r="BW297" s="106"/>
      <c r="BX297" s="106"/>
      <c r="BY297" s="106"/>
      <c r="BZ297" s="106"/>
      <c r="CA297" s="106"/>
      <c r="CB297" s="106"/>
      <c r="CC297" s="106"/>
      <c r="CD297" s="106"/>
      <c r="CE297" s="106"/>
      <c r="CF297" s="106"/>
      <c r="CG297" s="106"/>
      <c r="CH297" s="106"/>
      <c r="CI297" s="106"/>
      <c r="CJ297" s="106"/>
      <c r="CK297" s="106"/>
      <c r="CL297" s="106"/>
      <c r="CM297" s="106"/>
      <c r="CN297" s="106"/>
      <c r="CO297" s="106"/>
      <c r="CP297" s="106"/>
      <c r="CQ297" s="106"/>
      <c r="CR297" s="106"/>
      <c r="CS297" s="106"/>
      <c r="CT297" s="106"/>
      <c r="CU297" s="106"/>
      <c r="CV297" s="106"/>
      <c r="CW297" s="106"/>
      <c r="CX297" s="106"/>
      <c r="CY297" s="106"/>
      <c r="CZ297" s="106"/>
      <c r="DA297" s="106"/>
      <c r="DB297" s="106"/>
      <c r="DC297" s="106"/>
      <c r="DD297" s="106"/>
      <c r="DE297" s="106"/>
      <c r="DF297" s="106"/>
      <c r="DG297" s="106"/>
      <c r="DH297" s="106"/>
      <c r="DI297" s="106"/>
      <c r="DJ297" s="106"/>
      <c r="DK297" s="106"/>
      <c r="DL297" s="106"/>
      <c r="DM297" s="106"/>
      <c r="DN297" s="106"/>
      <c r="DO297" s="106"/>
      <c r="DP297" s="106"/>
      <c r="DQ297" s="106"/>
      <c r="DR297" s="106"/>
      <c r="DS297" s="106"/>
      <c r="DT297" s="106"/>
      <c r="DU297" s="106"/>
      <c r="DV297" s="106"/>
      <c r="DW297" s="106"/>
      <c r="DX297" s="106"/>
      <c r="DY297" s="106"/>
      <c r="DZ297" s="106"/>
      <c r="EA297" s="106"/>
      <c r="EB297" s="106"/>
      <c r="EC297" s="106"/>
      <c r="ED297" s="106"/>
      <c r="EE297" s="106"/>
      <c r="EF297" s="106"/>
      <c r="EG297" s="106"/>
      <c r="EH297" s="106"/>
      <c r="EI297" s="106"/>
      <c r="EJ297" s="106"/>
      <c r="EK297" s="106"/>
      <c r="EL297" s="106"/>
      <c r="EM297" s="106"/>
      <c r="EN297" s="106"/>
      <c r="EO297" s="106"/>
      <c r="EP297" s="106"/>
      <c r="EQ297" s="106"/>
      <c r="ER297" s="106"/>
      <c r="ES297" s="106"/>
      <c r="ET297" s="106"/>
      <c r="EU297" s="106"/>
      <c r="EV297" s="106"/>
      <c r="EW297" s="106"/>
      <c r="EX297" s="106"/>
    </row>
    <row r="298" spans="63:154" ht="12.75" customHeight="1" x14ac:dyDescent="0.25">
      <c r="BK298" s="106"/>
      <c r="BL298" s="106"/>
      <c r="BM298" s="106"/>
      <c r="BN298" s="106"/>
      <c r="BO298" s="106"/>
      <c r="BP298" s="106"/>
      <c r="BQ298" s="106"/>
      <c r="BR298" s="106"/>
      <c r="BS298" s="106"/>
      <c r="BT298" s="106"/>
      <c r="BU298" s="106"/>
      <c r="BV298" s="106"/>
      <c r="BW298" s="106"/>
      <c r="BX298" s="106"/>
      <c r="BY298" s="106"/>
      <c r="BZ298" s="106"/>
      <c r="CA298" s="106"/>
      <c r="CB298" s="106"/>
      <c r="CC298" s="106"/>
      <c r="CD298" s="106"/>
      <c r="CE298" s="106"/>
      <c r="CF298" s="106"/>
      <c r="CG298" s="106"/>
      <c r="CH298" s="106"/>
      <c r="CI298" s="106"/>
      <c r="CJ298" s="106"/>
      <c r="CK298" s="106"/>
      <c r="CL298" s="106"/>
      <c r="CM298" s="106"/>
      <c r="CN298" s="106"/>
      <c r="CO298" s="106"/>
      <c r="CP298" s="106"/>
      <c r="CQ298" s="106"/>
      <c r="CR298" s="106"/>
      <c r="CS298" s="106"/>
      <c r="CT298" s="106"/>
      <c r="CU298" s="106"/>
      <c r="CV298" s="106"/>
      <c r="CW298" s="106"/>
      <c r="CX298" s="106"/>
      <c r="CY298" s="106"/>
      <c r="CZ298" s="106"/>
      <c r="DA298" s="106"/>
      <c r="DB298" s="106"/>
      <c r="DC298" s="106"/>
      <c r="DD298" s="106"/>
      <c r="DE298" s="106"/>
      <c r="DF298" s="106"/>
      <c r="DG298" s="106"/>
      <c r="DH298" s="106"/>
      <c r="DI298" s="106"/>
      <c r="DJ298" s="106"/>
      <c r="DK298" s="106"/>
      <c r="DL298" s="106"/>
      <c r="DM298" s="106"/>
      <c r="DN298" s="106"/>
      <c r="DO298" s="106"/>
      <c r="DP298" s="106"/>
      <c r="DQ298" s="106"/>
      <c r="DR298" s="106"/>
      <c r="DS298" s="106"/>
      <c r="DT298" s="106"/>
      <c r="DU298" s="106"/>
      <c r="DV298" s="106"/>
      <c r="DW298" s="106"/>
      <c r="DX298" s="106"/>
      <c r="DY298" s="106"/>
      <c r="DZ298" s="106"/>
      <c r="EA298" s="106"/>
      <c r="EB298" s="106"/>
      <c r="EC298" s="106"/>
      <c r="ED298" s="106"/>
      <c r="EE298" s="106"/>
      <c r="EF298" s="106"/>
      <c r="EG298" s="106"/>
      <c r="EH298" s="106"/>
      <c r="EI298" s="106"/>
      <c r="EJ298" s="106"/>
      <c r="EK298" s="106"/>
      <c r="EL298" s="106"/>
      <c r="EM298" s="106"/>
      <c r="EN298" s="106"/>
      <c r="EO298" s="106"/>
      <c r="EP298" s="106"/>
      <c r="EQ298" s="106"/>
      <c r="ER298" s="106"/>
      <c r="ES298" s="106"/>
      <c r="ET298" s="106"/>
      <c r="EU298" s="106"/>
      <c r="EV298" s="106"/>
      <c r="EW298" s="106"/>
      <c r="EX298" s="106"/>
    </row>
    <row r="299" spans="63:154" ht="12.75" customHeight="1" x14ac:dyDescent="0.25">
      <c r="BK299" s="106"/>
      <c r="BL299" s="106"/>
      <c r="BM299" s="106"/>
      <c r="BN299" s="106"/>
      <c r="BO299" s="106"/>
      <c r="BP299" s="106"/>
      <c r="BQ299" s="106"/>
      <c r="BR299" s="106"/>
      <c r="BS299" s="106"/>
      <c r="BT299" s="106"/>
      <c r="BU299" s="106"/>
      <c r="BV299" s="106"/>
      <c r="BW299" s="106"/>
      <c r="BX299" s="106"/>
      <c r="BY299" s="106"/>
      <c r="BZ299" s="106"/>
      <c r="CA299" s="106"/>
      <c r="CB299" s="106"/>
      <c r="CC299" s="106"/>
      <c r="CD299" s="106"/>
      <c r="CE299" s="106"/>
      <c r="CF299" s="106"/>
      <c r="CG299" s="106"/>
      <c r="CH299" s="106"/>
      <c r="CI299" s="106"/>
      <c r="CJ299" s="106"/>
      <c r="CK299" s="106"/>
      <c r="CL299" s="106"/>
      <c r="CM299" s="106"/>
      <c r="CN299" s="106"/>
      <c r="CO299" s="106"/>
      <c r="CP299" s="106"/>
      <c r="CQ299" s="106"/>
      <c r="CR299" s="106"/>
      <c r="CS299" s="106"/>
      <c r="CT299" s="106"/>
      <c r="CU299" s="106"/>
      <c r="CV299" s="106"/>
      <c r="CW299" s="106"/>
      <c r="CX299" s="106"/>
      <c r="CY299" s="106"/>
      <c r="CZ299" s="106"/>
      <c r="DA299" s="106"/>
      <c r="DB299" s="106"/>
      <c r="DC299" s="106"/>
      <c r="DD299" s="106"/>
      <c r="DE299" s="106"/>
      <c r="DF299" s="106"/>
      <c r="DG299" s="106"/>
      <c r="DH299" s="106"/>
      <c r="DI299" s="106"/>
      <c r="DJ299" s="106"/>
      <c r="DK299" s="106"/>
      <c r="DL299" s="106"/>
      <c r="DM299" s="106"/>
      <c r="DN299" s="106"/>
      <c r="DO299" s="106"/>
      <c r="DP299" s="106"/>
      <c r="DQ299" s="106"/>
      <c r="DR299" s="106"/>
      <c r="DS299" s="106"/>
      <c r="DT299" s="106"/>
      <c r="DU299" s="106"/>
      <c r="DV299" s="106"/>
      <c r="DW299" s="106"/>
      <c r="DX299" s="106"/>
      <c r="DY299" s="106"/>
      <c r="DZ299" s="106"/>
      <c r="EA299" s="106"/>
      <c r="EB299" s="106"/>
      <c r="EC299" s="106"/>
      <c r="ED299" s="106"/>
      <c r="EE299" s="106"/>
      <c r="EF299" s="106"/>
      <c r="EG299" s="106"/>
      <c r="EH299" s="106"/>
      <c r="EI299" s="106"/>
      <c r="EJ299" s="106"/>
      <c r="EK299" s="106"/>
      <c r="EL299" s="106"/>
      <c r="EM299" s="106"/>
      <c r="EN299" s="106"/>
      <c r="EO299" s="106"/>
      <c r="EP299" s="106"/>
      <c r="EQ299" s="106"/>
      <c r="ER299" s="106"/>
      <c r="ES299" s="106"/>
      <c r="ET299" s="106"/>
      <c r="EU299" s="106"/>
      <c r="EV299" s="106"/>
      <c r="EW299" s="106"/>
      <c r="EX299" s="106"/>
    </row>
    <row r="300" spans="63:154" ht="12.75" customHeight="1" x14ac:dyDescent="0.25">
      <c r="BK300" s="106"/>
      <c r="BL300" s="106"/>
      <c r="BM300" s="106"/>
      <c r="BN300" s="106"/>
      <c r="BO300" s="106"/>
      <c r="BP300" s="106"/>
      <c r="BQ300" s="106"/>
      <c r="BR300" s="106"/>
      <c r="BS300" s="106"/>
      <c r="BT300" s="106"/>
      <c r="BU300" s="106"/>
      <c r="BV300" s="106"/>
      <c r="BW300" s="106"/>
      <c r="BX300" s="106"/>
      <c r="BY300" s="106"/>
      <c r="BZ300" s="106"/>
      <c r="CA300" s="106"/>
      <c r="CB300" s="106"/>
      <c r="CC300" s="106"/>
      <c r="CD300" s="106"/>
      <c r="CE300" s="106"/>
      <c r="CF300" s="106"/>
      <c r="CG300" s="106"/>
      <c r="CH300" s="106"/>
      <c r="CI300" s="106"/>
      <c r="CJ300" s="106"/>
      <c r="CK300" s="106"/>
      <c r="CL300" s="106"/>
      <c r="CM300" s="106"/>
      <c r="CN300" s="106"/>
      <c r="CO300" s="106"/>
      <c r="CP300" s="106"/>
      <c r="CQ300" s="106"/>
      <c r="CR300" s="106"/>
      <c r="CS300" s="106"/>
      <c r="CT300" s="106"/>
      <c r="CU300" s="106"/>
      <c r="CV300" s="106"/>
      <c r="CW300" s="106"/>
      <c r="CX300" s="106"/>
      <c r="CY300" s="106"/>
      <c r="CZ300" s="106"/>
      <c r="DA300" s="106"/>
      <c r="DB300" s="106"/>
      <c r="DC300" s="106"/>
      <c r="DD300" s="106"/>
      <c r="DE300" s="106"/>
      <c r="DF300" s="106"/>
      <c r="DG300" s="106"/>
      <c r="DH300" s="106"/>
      <c r="DI300" s="106"/>
      <c r="DJ300" s="106"/>
      <c r="DK300" s="106"/>
      <c r="DL300" s="106"/>
      <c r="DM300" s="106"/>
      <c r="DN300" s="106"/>
      <c r="DO300" s="106"/>
      <c r="DP300" s="106"/>
      <c r="DQ300" s="106"/>
      <c r="DR300" s="106"/>
      <c r="DS300" s="106"/>
      <c r="DT300" s="106"/>
      <c r="DU300" s="106"/>
      <c r="DV300" s="106"/>
      <c r="DW300" s="106"/>
      <c r="DX300" s="106"/>
      <c r="DY300" s="106"/>
      <c r="DZ300" s="106"/>
      <c r="EA300" s="106"/>
      <c r="EB300" s="106"/>
      <c r="EC300" s="106"/>
      <c r="ED300" s="106"/>
      <c r="EE300" s="106"/>
      <c r="EF300" s="106"/>
      <c r="EG300" s="106"/>
      <c r="EH300" s="106"/>
      <c r="EI300" s="106"/>
      <c r="EJ300" s="106"/>
      <c r="EK300" s="106"/>
      <c r="EL300" s="106"/>
      <c r="EM300" s="106"/>
      <c r="EN300" s="106"/>
      <c r="EO300" s="106"/>
      <c r="EP300" s="106"/>
      <c r="EQ300" s="106"/>
      <c r="ER300" s="106"/>
      <c r="ES300" s="106"/>
      <c r="ET300" s="106"/>
      <c r="EU300" s="106"/>
      <c r="EV300" s="106"/>
      <c r="EW300" s="106"/>
      <c r="EX300" s="106"/>
    </row>
    <row r="301" spans="63:154" ht="12.75" customHeight="1" x14ac:dyDescent="0.25">
      <c r="BK301" s="106"/>
      <c r="BL301" s="106"/>
      <c r="BM301" s="106"/>
      <c r="BN301" s="106"/>
      <c r="BO301" s="106"/>
      <c r="BP301" s="106"/>
      <c r="BQ301" s="106"/>
      <c r="BR301" s="106"/>
      <c r="BS301" s="106"/>
      <c r="BT301" s="106"/>
      <c r="BU301" s="106"/>
      <c r="BV301" s="106"/>
      <c r="BW301" s="106"/>
      <c r="BX301" s="106"/>
      <c r="BY301" s="106"/>
      <c r="BZ301" s="106"/>
      <c r="CA301" s="106"/>
      <c r="CB301" s="106"/>
      <c r="CC301" s="106"/>
      <c r="CD301" s="106"/>
      <c r="CE301" s="106"/>
      <c r="CF301" s="106"/>
      <c r="CG301" s="106"/>
      <c r="CH301" s="106"/>
      <c r="CI301" s="106"/>
      <c r="CJ301" s="106"/>
      <c r="CK301" s="106"/>
      <c r="CL301" s="106"/>
      <c r="CM301" s="106"/>
      <c r="CN301" s="106"/>
      <c r="CO301" s="106"/>
      <c r="CP301" s="106"/>
      <c r="CQ301" s="106"/>
      <c r="CR301" s="106"/>
      <c r="CS301" s="106"/>
      <c r="CT301" s="106"/>
      <c r="CU301" s="106"/>
      <c r="CV301" s="106"/>
      <c r="CW301" s="106"/>
      <c r="CX301" s="106"/>
      <c r="CY301" s="106"/>
      <c r="CZ301" s="106"/>
      <c r="DA301" s="106"/>
      <c r="DB301" s="106"/>
      <c r="DC301" s="106"/>
      <c r="DD301" s="106"/>
      <c r="DE301" s="106"/>
      <c r="DF301" s="106"/>
      <c r="DG301" s="106"/>
      <c r="DH301" s="106"/>
      <c r="DI301" s="106"/>
      <c r="DJ301" s="106"/>
      <c r="DK301" s="106"/>
      <c r="DL301" s="106"/>
      <c r="DM301" s="106"/>
      <c r="DN301" s="106"/>
      <c r="DO301" s="106"/>
      <c r="DP301" s="106"/>
      <c r="DQ301" s="106"/>
      <c r="DR301" s="106"/>
      <c r="DS301" s="106"/>
      <c r="DT301" s="106"/>
      <c r="DU301" s="106"/>
      <c r="DV301" s="106"/>
      <c r="DW301" s="106"/>
      <c r="DX301" s="106"/>
      <c r="DY301" s="106"/>
      <c r="DZ301" s="106"/>
      <c r="EA301" s="106"/>
      <c r="EB301" s="106"/>
      <c r="EC301" s="106"/>
      <c r="ED301" s="106"/>
      <c r="EE301" s="106"/>
      <c r="EF301" s="106"/>
      <c r="EG301" s="106"/>
      <c r="EH301" s="106"/>
      <c r="EI301" s="106"/>
      <c r="EJ301" s="106"/>
      <c r="EK301" s="106"/>
      <c r="EL301" s="106"/>
      <c r="EM301" s="106"/>
      <c r="EN301" s="106"/>
      <c r="EO301" s="106"/>
      <c r="EP301" s="106"/>
      <c r="EQ301" s="106"/>
      <c r="ER301" s="106"/>
      <c r="ES301" s="106"/>
      <c r="ET301" s="106"/>
      <c r="EU301" s="106"/>
      <c r="EV301" s="106"/>
      <c r="EW301" s="106"/>
      <c r="EX301" s="106"/>
    </row>
    <row r="302" spans="63:154" ht="12.75" customHeight="1" x14ac:dyDescent="0.25">
      <c r="BK302" s="106"/>
      <c r="BL302" s="106"/>
      <c r="BM302" s="106"/>
      <c r="BN302" s="106"/>
      <c r="BO302" s="106"/>
      <c r="BP302" s="106"/>
      <c r="BQ302" s="106"/>
      <c r="BR302" s="106"/>
      <c r="BS302" s="106"/>
      <c r="BT302" s="106"/>
      <c r="BU302" s="106"/>
      <c r="BV302" s="106"/>
      <c r="BW302" s="106"/>
      <c r="BX302" s="106"/>
      <c r="BY302" s="106"/>
      <c r="BZ302" s="106"/>
      <c r="CA302" s="106"/>
      <c r="CB302" s="106"/>
      <c r="CC302" s="106"/>
      <c r="CD302" s="106"/>
      <c r="CE302" s="106"/>
      <c r="CF302" s="106"/>
      <c r="CG302" s="106"/>
      <c r="CH302" s="106"/>
      <c r="CI302" s="106"/>
      <c r="CJ302" s="106"/>
      <c r="CK302" s="106"/>
      <c r="CL302" s="106"/>
      <c r="CM302" s="106"/>
      <c r="CN302" s="106"/>
      <c r="CO302" s="106"/>
      <c r="CP302" s="106"/>
      <c r="CQ302" s="106"/>
      <c r="CR302" s="106"/>
      <c r="CS302" s="106"/>
      <c r="CT302" s="106"/>
      <c r="CU302" s="106"/>
      <c r="CV302" s="106"/>
      <c r="CW302" s="106"/>
      <c r="CX302" s="106"/>
      <c r="CY302" s="106"/>
      <c r="CZ302" s="106"/>
      <c r="DA302" s="106"/>
      <c r="DB302" s="106"/>
      <c r="DC302" s="106"/>
      <c r="DD302" s="106"/>
      <c r="DE302" s="106"/>
      <c r="DF302" s="106"/>
      <c r="DG302" s="106"/>
      <c r="DH302" s="106"/>
      <c r="DI302" s="106"/>
      <c r="DJ302" s="106"/>
      <c r="DK302" s="106"/>
      <c r="DL302" s="106"/>
      <c r="DM302" s="106"/>
      <c r="DN302" s="106"/>
      <c r="DO302" s="106"/>
      <c r="DP302" s="106"/>
      <c r="DQ302" s="106"/>
      <c r="DR302" s="106"/>
      <c r="DS302" s="106"/>
      <c r="DT302" s="106"/>
      <c r="DU302" s="106"/>
      <c r="DV302" s="106"/>
      <c r="DW302" s="106"/>
      <c r="DX302" s="106"/>
      <c r="DY302" s="106"/>
      <c r="DZ302" s="106"/>
      <c r="EA302" s="106"/>
      <c r="EB302" s="106"/>
      <c r="EC302" s="106"/>
      <c r="ED302" s="106"/>
      <c r="EE302" s="106"/>
      <c r="EF302" s="106"/>
      <c r="EG302" s="106"/>
      <c r="EH302" s="106"/>
      <c r="EI302" s="106"/>
      <c r="EJ302" s="106"/>
      <c r="EK302" s="106"/>
      <c r="EL302" s="106"/>
      <c r="EM302" s="106"/>
      <c r="EN302" s="106"/>
      <c r="EO302" s="106"/>
      <c r="EP302" s="106"/>
      <c r="EQ302" s="106"/>
      <c r="ER302" s="106"/>
      <c r="ES302" s="106"/>
      <c r="ET302" s="106"/>
      <c r="EU302" s="106"/>
      <c r="EV302" s="106"/>
      <c r="EW302" s="106"/>
      <c r="EX302" s="106"/>
    </row>
    <row r="303" spans="63:154" ht="12.75" customHeight="1" x14ac:dyDescent="0.25">
      <c r="BK303" s="106"/>
      <c r="BL303" s="106"/>
      <c r="BM303" s="106"/>
      <c r="BN303" s="106"/>
      <c r="BO303" s="106"/>
      <c r="BP303" s="106"/>
      <c r="BQ303" s="106"/>
      <c r="BR303" s="106"/>
      <c r="BS303" s="106"/>
      <c r="BT303" s="106"/>
      <c r="BU303" s="106"/>
      <c r="BV303" s="106"/>
      <c r="BW303" s="106"/>
      <c r="BX303" s="106"/>
      <c r="BY303" s="106"/>
      <c r="BZ303" s="106"/>
      <c r="CA303" s="106"/>
      <c r="CB303" s="106"/>
      <c r="CC303" s="106"/>
      <c r="CD303" s="106"/>
      <c r="CE303" s="106"/>
      <c r="CF303" s="106"/>
      <c r="CG303" s="106"/>
      <c r="CH303" s="106"/>
      <c r="CI303" s="106"/>
      <c r="CJ303" s="106"/>
      <c r="CK303" s="106"/>
      <c r="CL303" s="106"/>
      <c r="CM303" s="106"/>
      <c r="CN303" s="106"/>
      <c r="CO303" s="106"/>
      <c r="CP303" s="106"/>
      <c r="CQ303" s="106"/>
      <c r="CR303" s="106"/>
      <c r="CS303" s="106"/>
      <c r="CT303" s="106"/>
      <c r="CU303" s="106"/>
      <c r="CV303" s="106"/>
      <c r="CW303" s="106"/>
      <c r="CX303" s="106"/>
      <c r="CY303" s="106"/>
      <c r="CZ303" s="106"/>
      <c r="DA303" s="106"/>
      <c r="DB303" s="106"/>
      <c r="DC303" s="106"/>
      <c r="DD303" s="106"/>
      <c r="DE303" s="106"/>
      <c r="DF303" s="106"/>
      <c r="DG303" s="106"/>
      <c r="DH303" s="106"/>
      <c r="DI303" s="106"/>
      <c r="DJ303" s="106"/>
      <c r="DK303" s="106"/>
      <c r="DL303" s="106"/>
      <c r="DM303" s="106"/>
      <c r="DN303" s="106"/>
      <c r="DO303" s="106"/>
      <c r="DP303" s="106"/>
      <c r="DQ303" s="106"/>
      <c r="DR303" s="106"/>
      <c r="DS303" s="106"/>
      <c r="DT303" s="106"/>
      <c r="DU303" s="106"/>
      <c r="DV303" s="106"/>
      <c r="DW303" s="106"/>
      <c r="DX303" s="106"/>
      <c r="DY303" s="106"/>
      <c r="DZ303" s="106"/>
      <c r="EA303" s="106"/>
      <c r="EB303" s="106"/>
      <c r="EC303" s="106"/>
      <c r="ED303" s="106"/>
      <c r="EE303" s="106"/>
      <c r="EF303" s="106"/>
      <c r="EG303" s="106"/>
      <c r="EH303" s="106"/>
      <c r="EI303" s="106"/>
      <c r="EJ303" s="106"/>
      <c r="EK303" s="106"/>
      <c r="EL303" s="106"/>
      <c r="EM303" s="106"/>
      <c r="EN303" s="106"/>
      <c r="EO303" s="106"/>
      <c r="EP303" s="106"/>
      <c r="EQ303" s="106"/>
      <c r="ER303" s="106"/>
      <c r="ES303" s="106"/>
      <c r="ET303" s="106"/>
      <c r="EU303" s="106"/>
      <c r="EV303" s="106"/>
      <c r="EW303" s="106"/>
      <c r="EX303" s="106"/>
    </row>
    <row r="304" spans="63:154" ht="12.75" customHeight="1" x14ac:dyDescent="0.25">
      <c r="BK304" s="106"/>
      <c r="BL304" s="106"/>
      <c r="BM304" s="106"/>
      <c r="BN304" s="106"/>
      <c r="BO304" s="106"/>
      <c r="BP304" s="106"/>
      <c r="BQ304" s="106"/>
      <c r="BR304" s="106"/>
      <c r="BS304" s="106"/>
      <c r="BT304" s="106"/>
      <c r="BU304" s="106"/>
      <c r="BV304" s="106"/>
      <c r="BW304" s="106"/>
      <c r="BX304" s="106"/>
      <c r="BY304" s="106"/>
      <c r="BZ304" s="106"/>
      <c r="CA304" s="106"/>
      <c r="CB304" s="106"/>
      <c r="CC304" s="106"/>
      <c r="CD304" s="106"/>
      <c r="CE304" s="106"/>
      <c r="CF304" s="106"/>
      <c r="CG304" s="106"/>
      <c r="CH304" s="106"/>
      <c r="CI304" s="106"/>
      <c r="CJ304" s="106"/>
      <c r="CK304" s="106"/>
      <c r="CL304" s="106"/>
      <c r="CM304" s="106"/>
      <c r="CN304" s="106"/>
      <c r="CO304" s="106"/>
      <c r="CP304" s="106"/>
      <c r="CQ304" s="106"/>
      <c r="CR304" s="106"/>
      <c r="CS304" s="106"/>
      <c r="CT304" s="106"/>
      <c r="CU304" s="106"/>
      <c r="CV304" s="106"/>
      <c r="CW304" s="106"/>
      <c r="CX304" s="106"/>
      <c r="CY304" s="106"/>
      <c r="CZ304" s="106"/>
      <c r="DA304" s="106"/>
      <c r="DB304" s="106"/>
      <c r="DC304" s="106"/>
      <c r="DD304" s="106"/>
      <c r="DE304" s="106"/>
      <c r="DF304" s="106"/>
      <c r="DG304" s="106"/>
      <c r="DH304" s="106"/>
      <c r="DI304" s="106"/>
      <c r="DJ304" s="106"/>
      <c r="DK304" s="106"/>
      <c r="DL304" s="106"/>
      <c r="DM304" s="106"/>
      <c r="DN304" s="106"/>
      <c r="DO304" s="106"/>
      <c r="DP304" s="106"/>
      <c r="DQ304" s="106"/>
      <c r="DR304" s="106"/>
      <c r="DS304" s="106"/>
      <c r="DT304" s="106"/>
      <c r="DU304" s="106"/>
      <c r="DV304" s="106"/>
      <c r="DW304" s="106"/>
      <c r="DX304" s="106"/>
      <c r="DY304" s="106"/>
      <c r="DZ304" s="106"/>
      <c r="EA304" s="106"/>
      <c r="EB304" s="106"/>
      <c r="EC304" s="106"/>
      <c r="ED304" s="106"/>
      <c r="EE304" s="106"/>
      <c r="EF304" s="106"/>
      <c r="EG304" s="106"/>
      <c r="EH304" s="106"/>
      <c r="EI304" s="106"/>
      <c r="EJ304" s="106"/>
      <c r="EK304" s="106"/>
      <c r="EL304" s="106"/>
      <c r="EM304" s="106"/>
      <c r="EN304" s="106"/>
      <c r="EO304" s="106"/>
      <c r="EP304" s="106"/>
      <c r="EQ304" s="106"/>
      <c r="ER304" s="106"/>
      <c r="ES304" s="106"/>
      <c r="ET304" s="106"/>
      <c r="EU304" s="106"/>
      <c r="EV304" s="106"/>
      <c r="EW304" s="106"/>
      <c r="EX304" s="106"/>
    </row>
    <row r="305" spans="63:154" ht="12.75" customHeight="1" x14ac:dyDescent="0.25">
      <c r="BK305" s="106"/>
      <c r="BL305" s="106"/>
      <c r="BM305" s="106"/>
      <c r="BN305" s="106"/>
      <c r="BO305" s="106"/>
      <c r="BP305" s="106"/>
      <c r="BQ305" s="106"/>
      <c r="BR305" s="106"/>
      <c r="BS305" s="106"/>
      <c r="BT305" s="106"/>
      <c r="BU305" s="106"/>
      <c r="BV305" s="106"/>
      <c r="BW305" s="106"/>
      <c r="BX305" s="106"/>
      <c r="BY305" s="106"/>
      <c r="BZ305" s="106"/>
      <c r="CA305" s="106"/>
      <c r="CB305" s="106"/>
      <c r="CC305" s="106"/>
      <c r="CD305" s="106"/>
      <c r="CE305" s="106"/>
      <c r="CF305" s="106"/>
      <c r="CG305" s="106"/>
      <c r="CH305" s="106"/>
      <c r="CI305" s="106"/>
      <c r="CJ305" s="106"/>
      <c r="CK305" s="106"/>
      <c r="CL305" s="106"/>
      <c r="CM305" s="106"/>
      <c r="CN305" s="106"/>
      <c r="CO305" s="106"/>
      <c r="CP305" s="106"/>
      <c r="CQ305" s="106"/>
      <c r="CR305" s="106"/>
      <c r="CS305" s="106"/>
      <c r="CT305" s="106"/>
      <c r="CU305" s="106"/>
      <c r="CV305" s="106"/>
      <c r="CW305" s="106"/>
      <c r="CX305" s="106"/>
      <c r="CY305" s="106"/>
      <c r="CZ305" s="106"/>
      <c r="DA305" s="106"/>
      <c r="DB305" s="106"/>
      <c r="DC305" s="106"/>
      <c r="DD305" s="106"/>
      <c r="DE305" s="106"/>
      <c r="DF305" s="106"/>
      <c r="DG305" s="106"/>
      <c r="DH305" s="106"/>
      <c r="DI305" s="106"/>
      <c r="DJ305" s="106"/>
      <c r="DK305" s="106"/>
      <c r="DL305" s="106"/>
      <c r="DM305" s="106"/>
      <c r="DN305" s="106"/>
      <c r="DO305" s="106"/>
      <c r="DP305" s="106"/>
      <c r="DQ305" s="106"/>
      <c r="DR305" s="106"/>
      <c r="DS305" s="106"/>
      <c r="DT305" s="106"/>
      <c r="DU305" s="106"/>
      <c r="DV305" s="106"/>
      <c r="DW305" s="106"/>
      <c r="DX305" s="106"/>
      <c r="DY305" s="106"/>
      <c r="DZ305" s="106"/>
      <c r="EA305" s="106"/>
      <c r="EB305" s="106"/>
      <c r="EC305" s="106"/>
      <c r="ED305" s="106"/>
      <c r="EE305" s="106"/>
      <c r="EF305" s="106"/>
      <c r="EG305" s="106"/>
      <c r="EH305" s="106"/>
      <c r="EI305" s="106"/>
      <c r="EJ305" s="106"/>
      <c r="EK305" s="106"/>
      <c r="EL305" s="106"/>
      <c r="EM305" s="106"/>
      <c r="EN305" s="106"/>
      <c r="EO305" s="106"/>
      <c r="EP305" s="106"/>
      <c r="EQ305" s="106"/>
      <c r="ER305" s="106"/>
      <c r="ES305" s="106"/>
      <c r="ET305" s="106"/>
      <c r="EU305" s="106"/>
      <c r="EV305" s="106"/>
      <c r="EW305" s="106"/>
      <c r="EX305" s="106"/>
    </row>
    <row r="306" spans="63:154" ht="12.75" customHeight="1" x14ac:dyDescent="0.25">
      <c r="BK306" s="106"/>
      <c r="BL306" s="106"/>
      <c r="BM306" s="106"/>
      <c r="BN306" s="106"/>
      <c r="BO306" s="106"/>
      <c r="BP306" s="106"/>
      <c r="BQ306" s="106"/>
      <c r="BR306" s="106"/>
      <c r="BS306" s="106"/>
      <c r="BT306" s="106"/>
      <c r="BU306" s="106"/>
      <c r="BV306" s="106"/>
      <c r="BW306" s="106"/>
      <c r="BX306" s="106"/>
      <c r="BY306" s="106"/>
      <c r="BZ306" s="106"/>
      <c r="CA306" s="106"/>
      <c r="CB306" s="106"/>
      <c r="CC306" s="106"/>
      <c r="CD306" s="106"/>
      <c r="CE306" s="106"/>
      <c r="CF306" s="106"/>
      <c r="CG306" s="106"/>
      <c r="CH306" s="106"/>
      <c r="CI306" s="106"/>
      <c r="CJ306" s="106"/>
      <c r="CK306" s="106"/>
      <c r="CL306" s="106"/>
      <c r="CM306" s="106"/>
      <c r="CN306" s="106"/>
      <c r="CO306" s="106"/>
      <c r="CP306" s="106"/>
      <c r="CQ306" s="106"/>
      <c r="CR306" s="106"/>
      <c r="CS306" s="106"/>
      <c r="CT306" s="106"/>
      <c r="CU306" s="106"/>
      <c r="CV306" s="106"/>
      <c r="CW306" s="106"/>
      <c r="CX306" s="106"/>
      <c r="CY306" s="106"/>
      <c r="CZ306" s="106"/>
      <c r="DA306" s="106"/>
      <c r="DB306" s="106"/>
      <c r="DC306" s="106"/>
      <c r="DD306" s="106"/>
      <c r="DE306" s="106"/>
      <c r="DF306" s="106"/>
      <c r="DG306" s="106"/>
      <c r="DH306" s="106"/>
      <c r="DI306" s="106"/>
      <c r="DJ306" s="106"/>
      <c r="DK306" s="106"/>
      <c r="DL306" s="106"/>
      <c r="DM306" s="106"/>
      <c r="DN306" s="106"/>
      <c r="DO306" s="106"/>
      <c r="DP306" s="106"/>
      <c r="DQ306" s="106"/>
      <c r="DR306" s="106"/>
      <c r="DS306" s="106"/>
      <c r="DT306" s="106"/>
      <c r="DU306" s="106"/>
      <c r="DV306" s="106"/>
      <c r="DW306" s="106"/>
      <c r="DX306" s="106"/>
      <c r="DY306" s="106"/>
      <c r="DZ306" s="106"/>
      <c r="EA306" s="106"/>
      <c r="EB306" s="106"/>
      <c r="EC306" s="106"/>
      <c r="ED306" s="106"/>
      <c r="EE306" s="106"/>
      <c r="EF306" s="106"/>
      <c r="EG306" s="106"/>
      <c r="EH306" s="106"/>
      <c r="EI306" s="106"/>
      <c r="EJ306" s="106"/>
      <c r="EK306" s="106"/>
      <c r="EL306" s="106"/>
      <c r="EM306" s="106"/>
      <c r="EN306" s="106"/>
      <c r="EO306" s="106"/>
      <c r="EP306" s="106"/>
      <c r="EQ306" s="106"/>
      <c r="ER306" s="106"/>
      <c r="ES306" s="106"/>
      <c r="ET306" s="106"/>
      <c r="EU306" s="106"/>
      <c r="EV306" s="106"/>
      <c r="EW306" s="106"/>
      <c r="EX306" s="106"/>
    </row>
    <row r="307" spans="63:154" ht="12.75" customHeight="1" x14ac:dyDescent="0.25">
      <c r="BK307" s="106"/>
      <c r="BL307" s="106"/>
      <c r="BM307" s="106"/>
      <c r="BN307" s="106"/>
      <c r="BO307" s="106"/>
      <c r="BP307" s="106"/>
      <c r="BQ307" s="106"/>
      <c r="BR307" s="106"/>
      <c r="BS307" s="106"/>
      <c r="BT307" s="106"/>
      <c r="BU307" s="106"/>
      <c r="BV307" s="106"/>
      <c r="BW307" s="106"/>
      <c r="BX307" s="106"/>
      <c r="BY307" s="106"/>
      <c r="BZ307" s="106"/>
      <c r="CA307" s="106"/>
      <c r="CB307" s="106"/>
      <c r="CC307" s="106"/>
      <c r="CD307" s="106"/>
      <c r="CE307" s="106"/>
      <c r="CF307" s="106"/>
      <c r="CG307" s="106"/>
      <c r="CH307" s="106"/>
      <c r="CI307" s="106"/>
      <c r="CJ307" s="106"/>
      <c r="CK307" s="106"/>
      <c r="CL307" s="106"/>
      <c r="CM307" s="106"/>
      <c r="CN307" s="106"/>
      <c r="CO307" s="106"/>
      <c r="CP307" s="106"/>
      <c r="CQ307" s="106"/>
      <c r="CR307" s="106"/>
      <c r="CS307" s="106"/>
      <c r="CT307" s="106"/>
      <c r="CU307" s="106"/>
      <c r="CV307" s="106"/>
      <c r="CW307" s="106"/>
      <c r="CX307" s="106"/>
      <c r="CY307" s="106"/>
      <c r="CZ307" s="106"/>
      <c r="DA307" s="106"/>
      <c r="DB307" s="106"/>
      <c r="DC307" s="106"/>
      <c r="DD307" s="106"/>
      <c r="DE307" s="106"/>
      <c r="DF307" s="106"/>
      <c r="DG307" s="106"/>
      <c r="DH307" s="106"/>
      <c r="DI307" s="106"/>
      <c r="DJ307" s="106"/>
      <c r="DK307" s="106"/>
      <c r="DL307" s="106"/>
      <c r="DM307" s="106"/>
      <c r="DN307" s="106"/>
      <c r="DO307" s="106"/>
      <c r="DP307" s="106"/>
      <c r="DQ307" s="106"/>
      <c r="DR307" s="106"/>
      <c r="DS307" s="106"/>
      <c r="DT307" s="106"/>
      <c r="DU307" s="106"/>
      <c r="DV307" s="106"/>
      <c r="DW307" s="106"/>
      <c r="DX307" s="106"/>
      <c r="DY307" s="106"/>
      <c r="DZ307" s="106"/>
      <c r="EA307" s="106"/>
      <c r="EB307" s="106"/>
      <c r="EC307" s="106"/>
      <c r="ED307" s="106"/>
      <c r="EE307" s="106"/>
      <c r="EF307" s="106"/>
      <c r="EG307" s="106"/>
      <c r="EH307" s="106"/>
      <c r="EI307" s="106"/>
      <c r="EJ307" s="106"/>
      <c r="EK307" s="106"/>
      <c r="EL307" s="106"/>
      <c r="EM307" s="106"/>
      <c r="EN307" s="106"/>
      <c r="EO307" s="106"/>
      <c r="EP307" s="106"/>
      <c r="EQ307" s="106"/>
      <c r="ER307" s="106"/>
      <c r="ES307" s="106"/>
      <c r="ET307" s="106"/>
      <c r="EU307" s="106"/>
      <c r="EV307" s="106"/>
      <c r="EW307" s="106"/>
      <c r="EX307" s="106"/>
    </row>
    <row r="308" spans="63:154" ht="12.75" customHeight="1" x14ac:dyDescent="0.25">
      <c r="BK308" s="106"/>
      <c r="BL308" s="106"/>
      <c r="BM308" s="106"/>
      <c r="BN308" s="106"/>
      <c r="BO308" s="106"/>
      <c r="BP308" s="106"/>
      <c r="BQ308" s="106"/>
      <c r="BR308" s="106"/>
      <c r="BS308" s="106"/>
      <c r="BT308" s="106"/>
      <c r="BU308" s="106"/>
      <c r="BV308" s="106"/>
      <c r="BW308" s="106"/>
      <c r="BX308" s="106"/>
      <c r="BY308" s="106"/>
      <c r="BZ308" s="106"/>
      <c r="CA308" s="106"/>
      <c r="CB308" s="106"/>
      <c r="CC308" s="106"/>
      <c r="CD308" s="106"/>
      <c r="CE308" s="106"/>
      <c r="CF308" s="106"/>
      <c r="CG308" s="106"/>
      <c r="CH308" s="106"/>
      <c r="CI308" s="106"/>
      <c r="CJ308" s="106"/>
      <c r="CK308" s="106"/>
      <c r="CL308" s="106"/>
      <c r="CM308" s="106"/>
      <c r="CN308" s="106"/>
      <c r="CO308" s="106"/>
      <c r="CP308" s="106"/>
      <c r="CQ308" s="106"/>
      <c r="CR308" s="106"/>
      <c r="CS308" s="106"/>
      <c r="CT308" s="106"/>
      <c r="CU308" s="106"/>
      <c r="CV308" s="106"/>
      <c r="CW308" s="106"/>
      <c r="CX308" s="106"/>
      <c r="CY308" s="106"/>
      <c r="CZ308" s="106"/>
      <c r="DA308" s="106"/>
      <c r="DB308" s="106"/>
      <c r="DC308" s="106"/>
      <c r="DD308" s="106"/>
      <c r="DE308" s="106"/>
      <c r="DF308" s="106"/>
      <c r="DG308" s="106"/>
      <c r="DH308" s="106"/>
      <c r="DI308" s="106"/>
      <c r="DJ308" s="106"/>
      <c r="DK308" s="106"/>
      <c r="DL308" s="106"/>
      <c r="DM308" s="106"/>
      <c r="DN308" s="106"/>
      <c r="DO308" s="106"/>
      <c r="DP308" s="106"/>
      <c r="DQ308" s="106"/>
      <c r="DR308" s="106"/>
      <c r="DS308" s="106"/>
      <c r="DT308" s="106"/>
      <c r="DU308" s="106"/>
      <c r="DV308" s="106"/>
      <c r="DW308" s="106"/>
      <c r="DX308" s="106"/>
      <c r="DY308" s="106"/>
      <c r="DZ308" s="106"/>
      <c r="EA308" s="106"/>
      <c r="EB308" s="106"/>
      <c r="EC308" s="106"/>
      <c r="ED308" s="106"/>
      <c r="EE308" s="106"/>
      <c r="EF308" s="106"/>
      <c r="EG308" s="106"/>
      <c r="EH308" s="106"/>
      <c r="EI308" s="106"/>
      <c r="EJ308" s="106"/>
      <c r="EK308" s="106"/>
      <c r="EL308" s="106"/>
      <c r="EM308" s="106"/>
      <c r="EN308" s="106"/>
      <c r="EO308" s="106"/>
      <c r="EP308" s="106"/>
      <c r="EQ308" s="106"/>
      <c r="ER308" s="106"/>
      <c r="ES308" s="106"/>
      <c r="ET308" s="106"/>
      <c r="EU308" s="106"/>
      <c r="EV308" s="106"/>
      <c r="EW308" s="106"/>
      <c r="EX308" s="106"/>
    </row>
    <row r="309" spans="63:154" ht="12.75" customHeight="1" x14ac:dyDescent="0.25">
      <c r="BK309" s="106"/>
      <c r="BL309" s="106"/>
      <c r="BM309" s="106"/>
      <c r="BN309" s="106"/>
      <c r="BO309" s="106"/>
      <c r="BP309" s="106"/>
      <c r="BQ309" s="106"/>
      <c r="BR309" s="106"/>
      <c r="BS309" s="106"/>
      <c r="BT309" s="106"/>
      <c r="BU309" s="106"/>
      <c r="BV309" s="106"/>
      <c r="BW309" s="106"/>
      <c r="BX309" s="106"/>
      <c r="BY309" s="106"/>
      <c r="BZ309" s="106"/>
      <c r="CA309" s="106"/>
      <c r="CB309" s="106"/>
      <c r="CC309" s="106"/>
      <c r="CD309" s="106"/>
      <c r="CE309" s="106"/>
      <c r="CF309" s="106"/>
      <c r="CG309" s="106"/>
      <c r="CH309" s="106"/>
      <c r="CI309" s="106"/>
      <c r="CJ309" s="106"/>
      <c r="CK309" s="106"/>
      <c r="CL309" s="106"/>
      <c r="CM309" s="106"/>
      <c r="CN309" s="106"/>
      <c r="CO309" s="106"/>
      <c r="CP309" s="106"/>
      <c r="CQ309" s="106"/>
      <c r="CR309" s="106"/>
      <c r="CS309" s="106"/>
      <c r="CT309" s="106"/>
      <c r="CU309" s="106"/>
      <c r="CV309" s="106"/>
      <c r="CW309" s="106"/>
      <c r="CX309" s="106"/>
      <c r="CY309" s="106"/>
      <c r="CZ309" s="106"/>
      <c r="DA309" s="106"/>
      <c r="DB309" s="106"/>
      <c r="DC309" s="106"/>
      <c r="DD309" s="106"/>
      <c r="DE309" s="106"/>
      <c r="DF309" s="106"/>
      <c r="DG309" s="106"/>
      <c r="DH309" s="106"/>
      <c r="DI309" s="106"/>
      <c r="DJ309" s="106"/>
      <c r="DK309" s="106"/>
      <c r="DL309" s="106"/>
      <c r="DM309" s="106"/>
      <c r="DN309" s="106"/>
      <c r="DO309" s="106"/>
      <c r="DP309" s="106"/>
      <c r="DQ309" s="106"/>
      <c r="DR309" s="106"/>
      <c r="DS309" s="106"/>
      <c r="DT309" s="106"/>
      <c r="DU309" s="106"/>
      <c r="DV309" s="106"/>
      <c r="DW309" s="106"/>
      <c r="DX309" s="106"/>
      <c r="DY309" s="106"/>
      <c r="DZ309" s="106"/>
      <c r="EA309" s="106"/>
      <c r="EB309" s="106"/>
      <c r="EC309" s="106"/>
      <c r="ED309" s="106"/>
      <c r="EE309" s="106"/>
      <c r="EF309" s="106"/>
      <c r="EG309" s="106"/>
      <c r="EH309" s="106"/>
      <c r="EI309" s="106"/>
      <c r="EJ309" s="106"/>
      <c r="EK309" s="106"/>
      <c r="EL309" s="106"/>
      <c r="EM309" s="106"/>
      <c r="EN309" s="106"/>
      <c r="EO309" s="106"/>
      <c r="EP309" s="106"/>
      <c r="EQ309" s="106"/>
      <c r="ER309" s="106"/>
      <c r="ES309" s="106"/>
      <c r="ET309" s="106"/>
      <c r="EU309" s="106"/>
      <c r="EV309" s="106"/>
      <c r="EW309" s="106"/>
      <c r="EX309" s="106"/>
    </row>
    <row r="310" spans="63:154" ht="12.75" customHeight="1" x14ac:dyDescent="0.25">
      <c r="BK310" s="106"/>
      <c r="BL310" s="106"/>
      <c r="BM310" s="106"/>
      <c r="BN310" s="106"/>
      <c r="BO310" s="106"/>
      <c r="BP310" s="106"/>
      <c r="BQ310" s="106"/>
      <c r="BR310" s="106"/>
      <c r="BS310" s="106"/>
      <c r="BT310" s="106"/>
      <c r="BU310" s="106"/>
      <c r="BV310" s="106"/>
      <c r="BW310" s="106"/>
      <c r="BX310" s="106"/>
      <c r="BY310" s="106"/>
      <c r="BZ310" s="106"/>
      <c r="CA310" s="106"/>
      <c r="CB310" s="106"/>
      <c r="CC310" s="106"/>
      <c r="CD310" s="106"/>
      <c r="CE310" s="106"/>
      <c r="CF310" s="106"/>
      <c r="CG310" s="106"/>
      <c r="CH310" s="106"/>
      <c r="CI310" s="106"/>
      <c r="CJ310" s="106"/>
      <c r="CK310" s="106"/>
      <c r="CL310" s="106"/>
      <c r="CM310" s="106"/>
      <c r="CN310" s="106"/>
      <c r="CO310" s="106"/>
      <c r="CP310" s="106"/>
      <c r="CQ310" s="106"/>
      <c r="CR310" s="106"/>
      <c r="CS310" s="106"/>
      <c r="CT310" s="106"/>
      <c r="CU310" s="106"/>
      <c r="CV310" s="106"/>
      <c r="CW310" s="106"/>
      <c r="CX310" s="106"/>
      <c r="CY310" s="106"/>
      <c r="CZ310" s="106"/>
      <c r="DA310" s="106"/>
      <c r="DB310" s="106"/>
      <c r="DC310" s="106"/>
      <c r="DD310" s="106"/>
      <c r="DE310" s="106"/>
      <c r="DF310" s="106"/>
      <c r="DG310" s="106"/>
      <c r="DH310" s="106"/>
      <c r="DI310" s="106"/>
      <c r="DJ310" s="106"/>
      <c r="DK310" s="106"/>
      <c r="DL310" s="106"/>
      <c r="DM310" s="106"/>
      <c r="DN310" s="106"/>
      <c r="DO310" s="106"/>
      <c r="DP310" s="106"/>
      <c r="DQ310" s="106"/>
      <c r="DR310" s="106"/>
      <c r="DS310" s="106"/>
      <c r="DT310" s="106"/>
      <c r="DU310" s="106"/>
      <c r="DV310" s="106"/>
      <c r="DW310" s="106"/>
      <c r="DX310" s="106"/>
      <c r="DY310" s="106"/>
      <c r="DZ310" s="106"/>
      <c r="EA310" s="106"/>
      <c r="EB310" s="106"/>
      <c r="EC310" s="106"/>
      <c r="ED310" s="106"/>
      <c r="EE310" s="106"/>
      <c r="EF310" s="106"/>
      <c r="EG310" s="106"/>
      <c r="EH310" s="106"/>
      <c r="EI310" s="106"/>
      <c r="EJ310" s="106"/>
      <c r="EK310" s="106"/>
      <c r="EL310" s="106"/>
      <c r="EM310" s="106"/>
      <c r="EN310" s="106"/>
      <c r="EO310" s="106"/>
      <c r="EP310" s="106"/>
      <c r="EQ310" s="106"/>
      <c r="ER310" s="106"/>
      <c r="ES310" s="106"/>
      <c r="ET310" s="106"/>
      <c r="EU310" s="106"/>
      <c r="EV310" s="106"/>
      <c r="EW310" s="106"/>
      <c r="EX310" s="106"/>
    </row>
    <row r="311" spans="63:154" ht="12.75" customHeight="1" x14ac:dyDescent="0.25">
      <c r="BK311" s="106"/>
      <c r="BL311" s="106"/>
      <c r="BM311" s="106"/>
      <c r="BN311" s="106"/>
      <c r="BO311" s="106"/>
      <c r="BP311" s="106"/>
      <c r="BQ311" s="106"/>
      <c r="BR311" s="106"/>
      <c r="BS311" s="106"/>
      <c r="BT311" s="106"/>
      <c r="BU311" s="106"/>
      <c r="BV311" s="106"/>
      <c r="BW311" s="106"/>
      <c r="BX311" s="106"/>
      <c r="BY311" s="106"/>
      <c r="BZ311" s="106"/>
      <c r="CA311" s="106"/>
      <c r="CB311" s="106"/>
      <c r="CC311" s="106"/>
      <c r="CD311" s="106"/>
      <c r="CE311" s="106"/>
      <c r="CF311" s="106"/>
      <c r="CG311" s="106"/>
      <c r="CH311" s="106"/>
      <c r="CI311" s="106"/>
      <c r="CJ311" s="106"/>
      <c r="CK311" s="106"/>
      <c r="CL311" s="106"/>
      <c r="CM311" s="106"/>
      <c r="CN311" s="106"/>
      <c r="CO311" s="106"/>
      <c r="CP311" s="106"/>
      <c r="CQ311" s="106"/>
      <c r="CR311" s="106"/>
      <c r="CS311" s="106"/>
      <c r="CT311" s="106"/>
      <c r="CU311" s="106"/>
      <c r="CV311" s="106"/>
      <c r="CW311" s="106"/>
      <c r="CX311" s="106"/>
      <c r="CY311" s="106"/>
      <c r="CZ311" s="106"/>
      <c r="DA311" s="106"/>
      <c r="DB311" s="106"/>
      <c r="DC311" s="106"/>
      <c r="DD311" s="106"/>
      <c r="DE311" s="106"/>
      <c r="DF311" s="106"/>
      <c r="DG311" s="106"/>
      <c r="DH311" s="106"/>
      <c r="DI311" s="106"/>
      <c r="DJ311" s="106"/>
      <c r="DK311" s="106"/>
      <c r="DL311" s="106"/>
      <c r="DM311" s="106"/>
      <c r="DN311" s="106"/>
      <c r="DO311" s="106"/>
      <c r="DP311" s="106"/>
      <c r="DQ311" s="106"/>
      <c r="DR311" s="106"/>
      <c r="DS311" s="106"/>
      <c r="DT311" s="106"/>
      <c r="DU311" s="106"/>
      <c r="DV311" s="106"/>
      <c r="DW311" s="106"/>
      <c r="DX311" s="106"/>
      <c r="DY311" s="106"/>
      <c r="DZ311" s="106"/>
      <c r="EA311" s="106"/>
      <c r="EB311" s="106"/>
      <c r="EC311" s="106"/>
      <c r="ED311" s="106"/>
      <c r="EE311" s="106"/>
      <c r="EF311" s="106"/>
      <c r="EG311" s="106"/>
      <c r="EH311" s="106"/>
      <c r="EI311" s="106"/>
      <c r="EJ311" s="106"/>
      <c r="EK311" s="106"/>
      <c r="EL311" s="106"/>
      <c r="EM311" s="106"/>
      <c r="EN311" s="106"/>
      <c r="EO311" s="106"/>
      <c r="EP311" s="106"/>
      <c r="EQ311" s="106"/>
      <c r="ER311" s="106"/>
      <c r="ES311" s="106"/>
      <c r="ET311" s="106"/>
      <c r="EU311" s="106"/>
      <c r="EV311" s="106"/>
      <c r="EW311" s="106"/>
      <c r="EX311" s="106"/>
    </row>
    <row r="312" spans="63:154" ht="12.75" customHeight="1" x14ac:dyDescent="0.25">
      <c r="BK312" s="106"/>
      <c r="BL312" s="106"/>
      <c r="BM312" s="106"/>
      <c r="BN312" s="106"/>
      <c r="BO312" s="106"/>
      <c r="BP312" s="106"/>
      <c r="BQ312" s="106"/>
      <c r="BR312" s="106"/>
      <c r="BS312" s="106"/>
      <c r="BT312" s="106"/>
      <c r="BU312" s="106"/>
      <c r="BV312" s="106"/>
      <c r="BW312" s="106"/>
      <c r="BX312" s="106"/>
      <c r="BY312" s="106"/>
      <c r="BZ312" s="106"/>
      <c r="CA312" s="106"/>
      <c r="CB312" s="106"/>
      <c r="CC312" s="106"/>
      <c r="CD312" s="106"/>
      <c r="CE312" s="106"/>
      <c r="CF312" s="106"/>
      <c r="CG312" s="106"/>
      <c r="CH312" s="106"/>
      <c r="CI312" s="106"/>
      <c r="CJ312" s="106"/>
      <c r="CK312" s="106"/>
      <c r="CL312" s="106"/>
      <c r="CM312" s="106"/>
      <c r="CN312" s="106"/>
      <c r="CO312" s="106"/>
      <c r="CP312" s="106"/>
      <c r="CQ312" s="106"/>
      <c r="CR312" s="106"/>
      <c r="CS312" s="106"/>
      <c r="CT312" s="106"/>
      <c r="CU312" s="106"/>
      <c r="CV312" s="106"/>
      <c r="CW312" s="106"/>
      <c r="CX312" s="106"/>
      <c r="CY312" s="106"/>
      <c r="CZ312" s="106"/>
      <c r="DA312" s="106"/>
      <c r="DB312" s="106"/>
      <c r="DC312" s="106"/>
      <c r="DD312" s="106"/>
      <c r="DE312" s="106"/>
      <c r="DF312" s="106"/>
      <c r="DG312" s="106"/>
      <c r="DH312" s="106"/>
      <c r="DI312" s="106"/>
      <c r="DJ312" s="106"/>
      <c r="DK312" s="106"/>
      <c r="DL312" s="106"/>
      <c r="DM312" s="106"/>
      <c r="DN312" s="106"/>
      <c r="DO312" s="106"/>
      <c r="DP312" s="106"/>
      <c r="DQ312" s="106"/>
      <c r="DR312" s="106"/>
      <c r="DS312" s="106"/>
      <c r="DT312" s="106"/>
      <c r="DU312" s="106"/>
      <c r="DV312" s="106"/>
      <c r="DW312" s="106"/>
      <c r="DX312" s="106"/>
      <c r="DY312" s="106"/>
      <c r="DZ312" s="106"/>
      <c r="EA312" s="106"/>
      <c r="EB312" s="106"/>
      <c r="EC312" s="106"/>
      <c r="ED312" s="106"/>
      <c r="EE312" s="106"/>
      <c r="EF312" s="106"/>
      <c r="EG312" s="106"/>
      <c r="EH312" s="106"/>
      <c r="EI312" s="106"/>
      <c r="EJ312" s="106"/>
      <c r="EK312" s="106"/>
      <c r="EL312" s="106"/>
      <c r="EM312" s="106"/>
      <c r="EN312" s="106"/>
      <c r="EO312" s="106"/>
      <c r="EP312" s="106"/>
      <c r="EQ312" s="106"/>
      <c r="ER312" s="106"/>
      <c r="ES312" s="106"/>
      <c r="ET312" s="106"/>
      <c r="EU312" s="106"/>
      <c r="EV312" s="106"/>
      <c r="EW312" s="106"/>
      <c r="EX312" s="106"/>
    </row>
    <row r="313" spans="63:154" ht="12.75" customHeight="1" x14ac:dyDescent="0.25">
      <c r="BK313" s="106"/>
      <c r="BL313" s="106"/>
      <c r="BM313" s="106"/>
      <c r="BN313" s="106"/>
      <c r="BO313" s="106"/>
      <c r="BP313" s="106"/>
      <c r="BQ313" s="106"/>
      <c r="BR313" s="106"/>
      <c r="BS313" s="106"/>
      <c r="BT313" s="106"/>
      <c r="BU313" s="106"/>
      <c r="BV313" s="106"/>
      <c r="BW313" s="106"/>
      <c r="BX313" s="106"/>
      <c r="BY313" s="106"/>
      <c r="BZ313" s="106"/>
      <c r="CA313" s="106"/>
      <c r="CB313" s="106"/>
      <c r="CC313" s="106"/>
      <c r="CD313" s="106"/>
      <c r="CE313" s="106"/>
      <c r="CF313" s="106"/>
      <c r="CG313" s="106"/>
      <c r="CH313" s="106"/>
      <c r="CI313" s="106"/>
      <c r="CJ313" s="106"/>
      <c r="CK313" s="106"/>
      <c r="CL313" s="106"/>
      <c r="CM313" s="106"/>
      <c r="CN313" s="106"/>
      <c r="CO313" s="106"/>
      <c r="CP313" s="106"/>
      <c r="CQ313" s="106"/>
      <c r="CR313" s="106"/>
      <c r="CS313" s="106"/>
      <c r="CT313" s="106"/>
      <c r="CU313" s="106"/>
      <c r="CV313" s="106"/>
      <c r="CW313" s="106"/>
      <c r="CX313" s="106"/>
      <c r="CY313" s="106"/>
      <c r="CZ313" s="106"/>
      <c r="DA313" s="106"/>
      <c r="DB313" s="106"/>
      <c r="DC313" s="106"/>
      <c r="DD313" s="106"/>
      <c r="DE313" s="106"/>
      <c r="DF313" s="106"/>
      <c r="DG313" s="106"/>
      <c r="DH313" s="106"/>
      <c r="DI313" s="106"/>
      <c r="DJ313" s="106"/>
      <c r="DK313" s="106"/>
      <c r="DL313" s="106"/>
      <c r="DM313" s="106"/>
      <c r="DN313" s="106"/>
      <c r="DO313" s="106"/>
      <c r="DP313" s="106"/>
      <c r="DQ313" s="106"/>
      <c r="DR313" s="106"/>
      <c r="DS313" s="106"/>
      <c r="DT313" s="106"/>
      <c r="DU313" s="106"/>
      <c r="DV313" s="106"/>
      <c r="DW313" s="106"/>
      <c r="DX313" s="106"/>
      <c r="DY313" s="106"/>
      <c r="DZ313" s="106"/>
      <c r="EA313" s="106"/>
      <c r="EB313" s="106"/>
      <c r="EC313" s="106"/>
      <c r="ED313" s="106"/>
      <c r="EE313" s="106"/>
      <c r="EF313" s="106"/>
      <c r="EG313" s="106"/>
      <c r="EH313" s="106"/>
      <c r="EI313" s="106"/>
      <c r="EJ313" s="106"/>
      <c r="EK313" s="106"/>
      <c r="EL313" s="106"/>
      <c r="EM313" s="106"/>
      <c r="EN313" s="106"/>
      <c r="EO313" s="106"/>
      <c r="EP313" s="106"/>
      <c r="EQ313" s="106"/>
      <c r="ER313" s="106"/>
      <c r="ES313" s="106"/>
      <c r="ET313" s="106"/>
      <c r="EU313" s="106"/>
      <c r="EV313" s="106"/>
      <c r="EW313" s="106"/>
      <c r="EX313" s="106"/>
    </row>
    <row r="314" spans="63:154" ht="12.75" customHeight="1" x14ac:dyDescent="0.25">
      <c r="BK314" s="106"/>
      <c r="BL314" s="106"/>
      <c r="BM314" s="106"/>
      <c r="BN314" s="106"/>
      <c r="BO314" s="106"/>
      <c r="BP314" s="106"/>
      <c r="BQ314" s="106"/>
      <c r="BR314" s="106"/>
      <c r="BS314" s="106"/>
      <c r="BT314" s="106"/>
      <c r="BU314" s="106"/>
      <c r="BV314" s="106"/>
      <c r="BW314" s="106"/>
      <c r="BX314" s="106"/>
      <c r="BY314" s="106"/>
      <c r="BZ314" s="106"/>
      <c r="CA314" s="106"/>
      <c r="CB314" s="106"/>
      <c r="CC314" s="106"/>
      <c r="CD314" s="106"/>
      <c r="CE314" s="106"/>
      <c r="CF314" s="106"/>
      <c r="CG314" s="106"/>
      <c r="CH314" s="106"/>
      <c r="CI314" s="106"/>
      <c r="CJ314" s="106"/>
      <c r="CK314" s="106"/>
      <c r="CL314" s="106"/>
      <c r="CM314" s="106"/>
      <c r="CN314" s="106"/>
      <c r="CO314" s="106"/>
      <c r="CP314" s="106"/>
      <c r="CQ314" s="106"/>
      <c r="CR314" s="106"/>
      <c r="CS314" s="106"/>
      <c r="CT314" s="106"/>
      <c r="CU314" s="106"/>
      <c r="CV314" s="106"/>
      <c r="CW314" s="106"/>
      <c r="CX314" s="106"/>
      <c r="CY314" s="106"/>
      <c r="CZ314" s="106"/>
      <c r="DA314" s="106"/>
      <c r="DB314" s="106"/>
      <c r="DC314" s="106"/>
      <c r="DD314" s="106"/>
      <c r="DE314" s="106"/>
      <c r="DF314" s="106"/>
      <c r="DG314" s="106"/>
      <c r="DH314" s="106"/>
      <c r="DI314" s="106"/>
      <c r="DJ314" s="106"/>
      <c r="DK314" s="106"/>
      <c r="DL314" s="106"/>
      <c r="DM314" s="106"/>
      <c r="DN314" s="106"/>
      <c r="DO314" s="106"/>
      <c r="DP314" s="106"/>
      <c r="DQ314" s="106"/>
      <c r="DR314" s="106"/>
      <c r="DS314" s="106"/>
      <c r="DT314" s="106"/>
      <c r="DU314" s="106"/>
      <c r="DV314" s="106"/>
      <c r="DW314" s="106"/>
      <c r="DX314" s="106"/>
      <c r="DY314" s="106"/>
      <c r="DZ314" s="106"/>
      <c r="EA314" s="106"/>
      <c r="EB314" s="106"/>
      <c r="EC314" s="106"/>
      <c r="ED314" s="106"/>
      <c r="EE314" s="106"/>
      <c r="EF314" s="106"/>
      <c r="EG314" s="106"/>
      <c r="EH314" s="106"/>
      <c r="EI314" s="106"/>
      <c r="EJ314" s="106"/>
      <c r="EK314" s="106"/>
      <c r="EL314" s="106"/>
      <c r="EM314" s="106"/>
      <c r="EN314" s="106"/>
      <c r="EO314" s="106"/>
      <c r="EP314" s="106"/>
      <c r="EQ314" s="106"/>
      <c r="ER314" s="106"/>
      <c r="ES314" s="106"/>
      <c r="ET314" s="106"/>
      <c r="EU314" s="106"/>
      <c r="EV314" s="106"/>
      <c r="EW314" s="106"/>
      <c r="EX314" s="106"/>
    </row>
    <row r="315" spans="63:154" ht="12.75" customHeight="1" x14ac:dyDescent="0.25">
      <c r="BK315" s="106"/>
      <c r="BL315" s="106"/>
      <c r="BM315" s="106"/>
      <c r="BN315" s="106"/>
      <c r="BO315" s="106"/>
      <c r="BP315" s="106"/>
      <c r="BQ315" s="106"/>
      <c r="BR315" s="106"/>
      <c r="BS315" s="106"/>
      <c r="BT315" s="106"/>
      <c r="BU315" s="106"/>
      <c r="BV315" s="106"/>
      <c r="BW315" s="106"/>
      <c r="BX315" s="106"/>
      <c r="BY315" s="106"/>
      <c r="BZ315" s="106"/>
      <c r="CA315" s="106"/>
      <c r="CB315" s="106"/>
      <c r="CC315" s="106"/>
      <c r="CD315" s="106"/>
      <c r="CE315" s="106"/>
      <c r="CF315" s="106"/>
      <c r="CG315" s="106"/>
      <c r="CH315" s="106"/>
      <c r="CI315" s="106"/>
      <c r="CJ315" s="106"/>
      <c r="CK315" s="106"/>
      <c r="CL315" s="106"/>
      <c r="CM315" s="106"/>
      <c r="CN315" s="106"/>
      <c r="CO315" s="106"/>
      <c r="CP315" s="106"/>
      <c r="CQ315" s="106"/>
      <c r="CR315" s="106"/>
      <c r="CS315" s="106"/>
      <c r="CT315" s="106"/>
      <c r="CU315" s="106"/>
      <c r="CV315" s="106"/>
      <c r="CW315" s="106"/>
      <c r="CX315" s="106"/>
      <c r="CY315" s="106"/>
      <c r="CZ315" s="106"/>
      <c r="DA315" s="106"/>
      <c r="DB315" s="106"/>
      <c r="DC315" s="106"/>
      <c r="DD315" s="106"/>
      <c r="DE315" s="106"/>
      <c r="DF315" s="106"/>
      <c r="DG315" s="106"/>
      <c r="DH315" s="106"/>
      <c r="DI315" s="106"/>
      <c r="DJ315" s="106"/>
      <c r="DK315" s="106"/>
      <c r="DL315" s="106"/>
      <c r="DM315" s="106"/>
      <c r="DN315" s="106"/>
      <c r="DO315" s="106"/>
      <c r="DP315" s="106"/>
      <c r="DQ315" s="106"/>
      <c r="DR315" s="106"/>
      <c r="DS315" s="106"/>
      <c r="DT315" s="106"/>
      <c r="DU315" s="106"/>
      <c r="DV315" s="106"/>
      <c r="DW315" s="106"/>
      <c r="DX315" s="106"/>
      <c r="DY315" s="106"/>
      <c r="DZ315" s="106"/>
      <c r="EA315" s="106"/>
      <c r="EB315" s="106"/>
      <c r="EC315" s="106"/>
      <c r="ED315" s="106"/>
      <c r="EE315" s="106"/>
      <c r="EF315" s="106"/>
      <c r="EG315" s="106"/>
      <c r="EH315" s="106"/>
      <c r="EI315" s="106"/>
      <c r="EJ315" s="106"/>
      <c r="EK315" s="106"/>
      <c r="EL315" s="106"/>
      <c r="EM315" s="106"/>
      <c r="EN315" s="106"/>
      <c r="EO315" s="106"/>
      <c r="EP315" s="106"/>
      <c r="EQ315" s="106"/>
      <c r="ER315" s="106"/>
      <c r="ES315" s="106"/>
      <c r="ET315" s="106"/>
      <c r="EU315" s="106"/>
      <c r="EV315" s="106"/>
      <c r="EW315" s="106"/>
      <c r="EX315" s="106"/>
    </row>
    <row r="316" spans="63:154" ht="12.75" customHeight="1" x14ac:dyDescent="0.25">
      <c r="BK316" s="106"/>
      <c r="BL316" s="106"/>
      <c r="BM316" s="106"/>
      <c r="BN316" s="106"/>
      <c r="BO316" s="106"/>
      <c r="BP316" s="106"/>
      <c r="BQ316" s="106"/>
      <c r="BR316" s="106"/>
      <c r="BS316" s="106"/>
      <c r="BT316" s="106"/>
      <c r="BU316" s="106"/>
      <c r="BV316" s="106"/>
      <c r="BW316" s="106"/>
      <c r="BX316" s="106"/>
      <c r="BY316" s="106"/>
      <c r="BZ316" s="106"/>
      <c r="CA316" s="106"/>
      <c r="CB316" s="106"/>
      <c r="CC316" s="106"/>
      <c r="CD316" s="106"/>
      <c r="CE316" s="106"/>
      <c r="CF316" s="106"/>
      <c r="CG316" s="106"/>
      <c r="CH316" s="106"/>
      <c r="CI316" s="106"/>
      <c r="CJ316" s="106"/>
      <c r="CK316" s="106"/>
      <c r="CL316" s="106"/>
      <c r="CM316" s="106"/>
      <c r="CN316" s="106"/>
      <c r="CO316" s="106"/>
      <c r="CP316" s="106"/>
      <c r="CQ316" s="106"/>
      <c r="CR316" s="106"/>
      <c r="CS316" s="106"/>
      <c r="CT316" s="106"/>
      <c r="CU316" s="106"/>
      <c r="CV316" s="106"/>
      <c r="CW316" s="106"/>
      <c r="CX316" s="106"/>
      <c r="CY316" s="106"/>
      <c r="CZ316" s="106"/>
      <c r="DA316" s="106"/>
      <c r="DB316" s="106"/>
      <c r="DC316" s="106"/>
      <c r="DD316" s="106"/>
      <c r="DE316" s="106"/>
      <c r="DF316" s="106"/>
      <c r="DG316" s="106"/>
      <c r="DH316" s="106"/>
      <c r="DI316" s="106"/>
      <c r="DJ316" s="106"/>
      <c r="DK316" s="106"/>
      <c r="DL316" s="106"/>
      <c r="DM316" s="106"/>
      <c r="DN316" s="106"/>
      <c r="DO316" s="106"/>
      <c r="DP316" s="106"/>
      <c r="DQ316" s="106"/>
      <c r="DR316" s="106"/>
      <c r="DS316" s="106"/>
      <c r="DT316" s="106"/>
      <c r="DU316" s="106"/>
      <c r="DV316" s="106"/>
      <c r="DW316" s="106"/>
      <c r="DX316" s="106"/>
      <c r="DY316" s="106"/>
      <c r="DZ316" s="106"/>
      <c r="EA316" s="106"/>
      <c r="EB316" s="106"/>
      <c r="EC316" s="106"/>
      <c r="ED316" s="106"/>
      <c r="EE316" s="106"/>
      <c r="EF316" s="106"/>
      <c r="EG316" s="106"/>
      <c r="EH316" s="106"/>
      <c r="EI316" s="106"/>
      <c r="EJ316" s="106"/>
      <c r="EK316" s="106"/>
      <c r="EL316" s="106"/>
      <c r="EM316" s="106"/>
      <c r="EN316" s="106"/>
      <c r="EO316" s="106"/>
      <c r="EP316" s="106"/>
      <c r="EQ316" s="106"/>
      <c r="ER316" s="106"/>
      <c r="ES316" s="106"/>
      <c r="ET316" s="106"/>
      <c r="EU316" s="106"/>
      <c r="EV316" s="106"/>
      <c r="EW316" s="106"/>
      <c r="EX316" s="106"/>
    </row>
    <row r="317" spans="63:154" ht="12.75" customHeight="1" x14ac:dyDescent="0.25">
      <c r="BK317" s="106"/>
      <c r="BL317" s="106"/>
      <c r="BM317" s="106"/>
      <c r="BN317" s="106"/>
      <c r="BO317" s="106"/>
      <c r="BP317" s="106"/>
      <c r="BQ317" s="106"/>
      <c r="BR317" s="106"/>
      <c r="BS317" s="106"/>
      <c r="BT317" s="106"/>
      <c r="BU317" s="106"/>
      <c r="BV317" s="106"/>
      <c r="BW317" s="106"/>
      <c r="BX317" s="106"/>
      <c r="BY317" s="106"/>
      <c r="BZ317" s="106"/>
      <c r="CA317" s="106"/>
      <c r="CB317" s="106"/>
      <c r="CC317" s="106"/>
      <c r="CD317" s="106"/>
      <c r="CE317" s="106"/>
      <c r="CF317" s="106"/>
      <c r="CG317" s="106"/>
      <c r="CH317" s="106"/>
      <c r="CI317" s="106"/>
      <c r="CJ317" s="106"/>
      <c r="CK317" s="106"/>
      <c r="CL317" s="106"/>
      <c r="CM317" s="106"/>
      <c r="CN317" s="106"/>
      <c r="CO317" s="106"/>
      <c r="CP317" s="106"/>
      <c r="CQ317" s="106"/>
      <c r="CR317" s="106"/>
      <c r="CS317" s="106"/>
      <c r="CT317" s="106"/>
      <c r="CU317" s="106"/>
      <c r="CV317" s="106"/>
      <c r="CW317" s="106"/>
      <c r="CX317" s="106"/>
      <c r="CY317" s="106"/>
      <c r="CZ317" s="106"/>
      <c r="DA317" s="106"/>
      <c r="DB317" s="106"/>
      <c r="DC317" s="106"/>
      <c r="DD317" s="106"/>
      <c r="DE317" s="106"/>
      <c r="DF317" s="106"/>
      <c r="DG317" s="106"/>
      <c r="DH317" s="106"/>
      <c r="DI317" s="106"/>
      <c r="DJ317" s="106"/>
      <c r="DK317" s="106"/>
      <c r="DL317" s="106"/>
      <c r="DM317" s="106"/>
      <c r="DN317" s="106"/>
      <c r="DO317" s="106"/>
      <c r="DP317" s="106"/>
      <c r="DQ317" s="106"/>
      <c r="DR317" s="106"/>
      <c r="DS317" s="106"/>
      <c r="DT317" s="106"/>
      <c r="DU317" s="106"/>
      <c r="DV317" s="106"/>
      <c r="DW317" s="106"/>
      <c r="DX317" s="106"/>
      <c r="DY317" s="106"/>
      <c r="DZ317" s="106"/>
      <c r="EA317" s="106"/>
      <c r="EB317" s="106"/>
      <c r="EC317" s="106"/>
      <c r="ED317" s="106"/>
      <c r="EE317" s="106"/>
      <c r="EF317" s="106"/>
      <c r="EG317" s="106"/>
      <c r="EH317" s="106"/>
      <c r="EI317" s="106"/>
      <c r="EJ317" s="106"/>
      <c r="EK317" s="106"/>
      <c r="EL317" s="106"/>
      <c r="EM317" s="106"/>
      <c r="EN317" s="106"/>
      <c r="EO317" s="106"/>
      <c r="EP317" s="106"/>
      <c r="EQ317" s="106"/>
      <c r="ER317" s="106"/>
      <c r="ES317" s="106"/>
      <c r="ET317" s="106"/>
      <c r="EU317" s="106"/>
      <c r="EV317" s="106"/>
      <c r="EW317" s="106"/>
      <c r="EX317" s="106"/>
    </row>
    <row r="318" spans="63:154" ht="12.75" customHeight="1" x14ac:dyDescent="0.25">
      <c r="BK318" s="106"/>
      <c r="BL318" s="106"/>
      <c r="BM318" s="106"/>
      <c r="BN318" s="106"/>
      <c r="BO318" s="106"/>
      <c r="BP318" s="106"/>
      <c r="BQ318" s="106"/>
      <c r="BR318" s="106"/>
      <c r="BS318" s="106"/>
      <c r="BT318" s="106"/>
      <c r="BU318" s="106"/>
      <c r="BV318" s="106"/>
      <c r="BW318" s="106"/>
      <c r="BX318" s="106"/>
      <c r="BY318" s="106"/>
      <c r="BZ318" s="106"/>
      <c r="CA318" s="106"/>
      <c r="CB318" s="106"/>
      <c r="CC318" s="106"/>
      <c r="CD318" s="106"/>
      <c r="CE318" s="106"/>
      <c r="CF318" s="106"/>
      <c r="CG318" s="106"/>
      <c r="CH318" s="106"/>
      <c r="CI318" s="106"/>
      <c r="CJ318" s="106"/>
      <c r="CK318" s="106"/>
      <c r="CL318" s="106"/>
      <c r="CM318" s="106"/>
      <c r="CN318" s="106"/>
      <c r="CO318" s="106"/>
      <c r="CP318" s="106"/>
      <c r="CQ318" s="106"/>
      <c r="CR318" s="106"/>
      <c r="CS318" s="106"/>
      <c r="CT318" s="106"/>
      <c r="CU318" s="106"/>
      <c r="CV318" s="106"/>
      <c r="CW318" s="106"/>
      <c r="CX318" s="106"/>
      <c r="CY318" s="106"/>
      <c r="CZ318" s="106"/>
      <c r="DA318" s="106"/>
      <c r="DB318" s="106"/>
      <c r="DC318" s="106"/>
      <c r="DD318" s="106"/>
      <c r="DE318" s="106"/>
      <c r="DF318" s="106"/>
      <c r="DG318" s="106"/>
      <c r="DH318" s="106"/>
      <c r="DI318" s="106"/>
      <c r="DJ318" s="106"/>
      <c r="DK318" s="106"/>
      <c r="DL318" s="106"/>
      <c r="DM318" s="106"/>
      <c r="DN318" s="106"/>
      <c r="DO318" s="106"/>
      <c r="DP318" s="106"/>
      <c r="DQ318" s="106"/>
      <c r="DR318" s="106"/>
      <c r="DS318" s="106"/>
      <c r="DT318" s="106"/>
      <c r="DU318" s="106"/>
      <c r="DV318" s="106"/>
      <c r="DW318" s="106"/>
      <c r="DX318" s="106"/>
      <c r="DY318" s="106"/>
      <c r="DZ318" s="106"/>
      <c r="EA318" s="106"/>
      <c r="EB318" s="106"/>
      <c r="EC318" s="106"/>
      <c r="ED318" s="106"/>
      <c r="EE318" s="106"/>
      <c r="EF318" s="106"/>
      <c r="EG318" s="106"/>
      <c r="EH318" s="106"/>
      <c r="EI318" s="106"/>
      <c r="EJ318" s="106"/>
      <c r="EK318" s="106"/>
      <c r="EL318" s="106"/>
      <c r="EM318" s="106"/>
      <c r="EN318" s="106"/>
      <c r="EO318" s="106"/>
      <c r="EP318" s="106"/>
      <c r="EQ318" s="106"/>
      <c r="ER318" s="106"/>
      <c r="ES318" s="106"/>
      <c r="ET318" s="106"/>
      <c r="EU318" s="106"/>
      <c r="EV318" s="106"/>
      <c r="EW318" s="106"/>
      <c r="EX318" s="106"/>
    </row>
    <row r="319" spans="63:154" ht="12.75" customHeight="1" x14ac:dyDescent="0.25">
      <c r="BK319" s="106"/>
      <c r="BL319" s="106"/>
      <c r="BM319" s="106"/>
      <c r="BN319" s="106"/>
      <c r="BO319" s="106"/>
      <c r="BP319" s="106"/>
      <c r="BQ319" s="106"/>
      <c r="BR319" s="106"/>
      <c r="BS319" s="106"/>
      <c r="BT319" s="106"/>
      <c r="BU319" s="106"/>
      <c r="BV319" s="106"/>
      <c r="BW319" s="106"/>
      <c r="BX319" s="106"/>
      <c r="BY319" s="106"/>
      <c r="BZ319" s="106"/>
      <c r="CA319" s="106"/>
      <c r="CB319" s="106"/>
      <c r="CC319" s="106"/>
      <c r="CD319" s="106"/>
      <c r="CE319" s="106"/>
      <c r="CF319" s="106"/>
      <c r="CG319" s="106"/>
      <c r="CH319" s="106"/>
      <c r="CI319" s="106"/>
      <c r="CJ319" s="106"/>
      <c r="CK319" s="106"/>
      <c r="CL319" s="106"/>
      <c r="CM319" s="106"/>
      <c r="CN319" s="106"/>
      <c r="CO319" s="106"/>
      <c r="CP319" s="106"/>
      <c r="CQ319" s="106"/>
      <c r="CR319" s="106"/>
      <c r="CS319" s="106"/>
      <c r="CT319" s="106"/>
      <c r="CU319" s="106"/>
      <c r="CV319" s="106"/>
      <c r="CW319" s="106"/>
      <c r="CX319" s="106"/>
      <c r="CY319" s="106"/>
      <c r="CZ319" s="106"/>
      <c r="DA319" s="106"/>
      <c r="DB319" s="106"/>
      <c r="DC319" s="106"/>
      <c r="DD319" s="106"/>
      <c r="DE319" s="106"/>
      <c r="DF319" s="106"/>
      <c r="DG319" s="106"/>
      <c r="DH319" s="106"/>
      <c r="DI319" s="106"/>
      <c r="DJ319" s="106"/>
      <c r="DK319" s="106"/>
      <c r="DL319" s="106"/>
      <c r="DM319" s="106"/>
      <c r="DN319" s="106"/>
      <c r="DO319" s="106"/>
      <c r="DP319" s="106"/>
      <c r="DQ319" s="106"/>
      <c r="DR319" s="106"/>
      <c r="DS319" s="106"/>
      <c r="DT319" s="106"/>
      <c r="DU319" s="106"/>
      <c r="DV319" s="106"/>
      <c r="DW319" s="106"/>
      <c r="DX319" s="106"/>
      <c r="DY319" s="106"/>
      <c r="DZ319" s="106"/>
      <c r="EA319" s="106"/>
      <c r="EB319" s="106"/>
      <c r="EC319" s="106"/>
      <c r="ED319" s="106"/>
      <c r="EE319" s="106"/>
      <c r="EF319" s="106"/>
      <c r="EG319" s="106"/>
      <c r="EH319" s="106"/>
      <c r="EI319" s="106"/>
      <c r="EJ319" s="106"/>
      <c r="EK319" s="106"/>
      <c r="EL319" s="106"/>
      <c r="EM319" s="106"/>
      <c r="EN319" s="106"/>
      <c r="EO319" s="106"/>
      <c r="EP319" s="106"/>
      <c r="EQ319" s="106"/>
      <c r="ER319" s="106"/>
      <c r="ES319" s="106"/>
      <c r="ET319" s="106"/>
      <c r="EU319" s="106"/>
      <c r="EV319" s="106"/>
      <c r="EW319" s="106"/>
      <c r="EX319" s="106"/>
    </row>
    <row r="320" spans="63:154" ht="12.75" customHeight="1" x14ac:dyDescent="0.25">
      <c r="BK320" s="106"/>
      <c r="BL320" s="106"/>
      <c r="BM320" s="106"/>
      <c r="BN320" s="106"/>
      <c r="BO320" s="106"/>
      <c r="BP320" s="106"/>
      <c r="BQ320" s="106"/>
      <c r="BR320" s="106"/>
      <c r="BS320" s="106"/>
      <c r="BT320" s="106"/>
      <c r="BU320" s="106"/>
      <c r="BV320" s="106"/>
      <c r="BW320" s="106"/>
      <c r="BX320" s="106"/>
      <c r="BY320" s="106"/>
      <c r="BZ320" s="106"/>
      <c r="CA320" s="106"/>
      <c r="CB320" s="106"/>
      <c r="CC320" s="106"/>
      <c r="CD320" s="106"/>
      <c r="CE320" s="106"/>
      <c r="CF320" s="106"/>
      <c r="CG320" s="106"/>
      <c r="CH320" s="106"/>
      <c r="CI320" s="106"/>
      <c r="CJ320" s="106"/>
      <c r="CK320" s="106"/>
      <c r="CL320" s="106"/>
      <c r="CM320" s="106"/>
      <c r="CN320" s="106"/>
      <c r="CO320" s="106"/>
      <c r="CP320" s="106"/>
      <c r="CQ320" s="106"/>
      <c r="CR320" s="106"/>
      <c r="CS320" s="106"/>
      <c r="CT320" s="106"/>
      <c r="CU320" s="106"/>
      <c r="CV320" s="106"/>
      <c r="CW320" s="106"/>
      <c r="CX320" s="106"/>
      <c r="CY320" s="106"/>
      <c r="CZ320" s="106"/>
      <c r="DA320" s="106"/>
      <c r="DB320" s="106"/>
      <c r="DC320" s="106"/>
      <c r="DD320" s="106"/>
      <c r="DE320" s="106"/>
      <c r="DF320" s="106"/>
      <c r="DG320" s="106"/>
      <c r="DH320" s="106"/>
      <c r="DI320" s="106"/>
      <c r="DJ320" s="106"/>
      <c r="DK320" s="106"/>
      <c r="DL320" s="106"/>
      <c r="DM320" s="106"/>
      <c r="DN320" s="106"/>
      <c r="DO320" s="106"/>
      <c r="DP320" s="106"/>
      <c r="DQ320" s="106"/>
      <c r="DR320" s="106"/>
      <c r="DS320" s="106"/>
      <c r="DT320" s="106"/>
      <c r="DU320" s="106"/>
      <c r="DV320" s="106"/>
      <c r="DW320" s="106"/>
      <c r="DX320" s="106"/>
      <c r="DY320" s="106"/>
      <c r="DZ320" s="106"/>
      <c r="EA320" s="106"/>
      <c r="EB320" s="106"/>
      <c r="EC320" s="106"/>
      <c r="ED320" s="106"/>
      <c r="EE320" s="106"/>
      <c r="EF320" s="106"/>
      <c r="EG320" s="106"/>
      <c r="EH320" s="106"/>
      <c r="EI320" s="106"/>
      <c r="EJ320" s="106"/>
      <c r="EK320" s="106"/>
      <c r="EL320" s="106"/>
      <c r="EM320" s="106"/>
      <c r="EN320" s="106"/>
      <c r="EO320" s="106"/>
      <c r="EP320" s="106"/>
      <c r="EQ320" s="106"/>
      <c r="ER320" s="106"/>
      <c r="ES320" s="106"/>
      <c r="ET320" s="106"/>
      <c r="EU320" s="106"/>
      <c r="EV320" s="106"/>
      <c r="EW320" s="106"/>
      <c r="EX320" s="106"/>
    </row>
    <row r="321" spans="63:154" ht="12.75" customHeight="1" x14ac:dyDescent="0.25">
      <c r="BK321" s="106"/>
      <c r="BL321" s="106"/>
      <c r="BM321" s="106"/>
      <c r="BN321" s="106"/>
      <c r="BO321" s="106"/>
      <c r="BP321" s="106"/>
      <c r="BQ321" s="106"/>
      <c r="BR321" s="106"/>
      <c r="BS321" s="106"/>
      <c r="BT321" s="106"/>
      <c r="BU321" s="106"/>
      <c r="BV321" s="106"/>
      <c r="BW321" s="106"/>
      <c r="BX321" s="106"/>
      <c r="BY321" s="106"/>
      <c r="BZ321" s="106"/>
      <c r="CA321" s="106"/>
      <c r="CB321" s="106"/>
      <c r="CC321" s="106"/>
      <c r="CD321" s="106"/>
      <c r="CE321" s="106"/>
      <c r="CF321" s="106"/>
      <c r="CG321" s="106"/>
      <c r="CH321" s="106"/>
      <c r="CI321" s="106"/>
      <c r="CJ321" s="106"/>
      <c r="CK321" s="106"/>
      <c r="CL321" s="106"/>
      <c r="CM321" s="106"/>
      <c r="CN321" s="106"/>
      <c r="CO321" s="106"/>
      <c r="CP321" s="106"/>
      <c r="CQ321" s="106"/>
      <c r="CR321" s="106"/>
      <c r="CS321" s="106"/>
      <c r="CT321" s="106"/>
      <c r="CU321" s="106"/>
      <c r="CV321" s="106"/>
      <c r="CW321" s="106"/>
      <c r="CX321" s="106"/>
      <c r="CY321" s="106"/>
      <c r="CZ321" s="106"/>
      <c r="DA321" s="106"/>
      <c r="DB321" s="106"/>
      <c r="DC321" s="106"/>
      <c r="DD321" s="106"/>
      <c r="DE321" s="106"/>
      <c r="DF321" s="106"/>
      <c r="DG321" s="106"/>
      <c r="DH321" s="106"/>
      <c r="DI321" s="106"/>
      <c r="DJ321" s="106"/>
      <c r="DK321" s="106"/>
      <c r="DL321" s="106"/>
      <c r="DM321" s="106"/>
      <c r="DN321" s="106"/>
      <c r="DO321" s="106"/>
      <c r="DP321" s="106"/>
      <c r="DQ321" s="106"/>
      <c r="DR321" s="106"/>
      <c r="DS321" s="106"/>
      <c r="DT321" s="106"/>
      <c r="DU321" s="106"/>
      <c r="DV321" s="106"/>
      <c r="DW321" s="106"/>
      <c r="DX321" s="106"/>
      <c r="DY321" s="106"/>
      <c r="DZ321" s="106"/>
      <c r="EA321" s="106"/>
      <c r="EB321" s="106"/>
      <c r="EC321" s="106"/>
      <c r="ED321" s="106"/>
      <c r="EE321" s="106"/>
      <c r="EF321" s="106"/>
      <c r="EG321" s="106"/>
      <c r="EH321" s="106"/>
      <c r="EI321" s="106"/>
      <c r="EJ321" s="106"/>
      <c r="EK321" s="106"/>
      <c r="EL321" s="106"/>
      <c r="EM321" s="106"/>
      <c r="EN321" s="106"/>
      <c r="EO321" s="106"/>
      <c r="EP321" s="106"/>
      <c r="EQ321" s="106"/>
      <c r="ER321" s="106"/>
      <c r="ES321" s="106"/>
      <c r="ET321" s="106"/>
      <c r="EU321" s="106"/>
      <c r="EV321" s="106"/>
      <c r="EW321" s="106"/>
      <c r="EX321" s="106"/>
    </row>
    <row r="322" spans="63:154" ht="12.75" customHeight="1" x14ac:dyDescent="0.25">
      <c r="BK322" s="106"/>
      <c r="BL322" s="106"/>
      <c r="BM322" s="106"/>
      <c r="BN322" s="106"/>
      <c r="BO322" s="106"/>
      <c r="BP322" s="106"/>
      <c r="BQ322" s="106"/>
      <c r="BR322" s="106"/>
      <c r="BS322" s="106"/>
      <c r="BT322" s="106"/>
      <c r="BU322" s="106"/>
      <c r="BV322" s="106"/>
      <c r="BW322" s="106"/>
      <c r="BX322" s="106"/>
      <c r="BY322" s="106"/>
      <c r="BZ322" s="106"/>
      <c r="CA322" s="106"/>
      <c r="CB322" s="106"/>
      <c r="CC322" s="106"/>
      <c r="CD322" s="106"/>
      <c r="CE322" s="106"/>
      <c r="CF322" s="106"/>
      <c r="CG322" s="106"/>
      <c r="CH322" s="106"/>
      <c r="CI322" s="106"/>
      <c r="CJ322" s="106"/>
      <c r="CK322" s="106"/>
      <c r="CL322" s="106"/>
      <c r="CM322" s="106"/>
      <c r="CN322" s="106"/>
      <c r="CO322" s="106"/>
      <c r="CP322" s="106"/>
      <c r="CQ322" s="106"/>
      <c r="CR322" s="106"/>
      <c r="CS322" s="106"/>
      <c r="CT322" s="106"/>
      <c r="CU322" s="106"/>
      <c r="CV322" s="106"/>
      <c r="CW322" s="106"/>
      <c r="CX322" s="106"/>
      <c r="CY322" s="106"/>
      <c r="CZ322" s="106"/>
      <c r="DA322" s="106"/>
      <c r="DB322" s="106"/>
      <c r="DC322" s="106"/>
      <c r="DD322" s="106"/>
      <c r="DE322" s="106"/>
      <c r="DF322" s="106"/>
      <c r="DG322" s="106"/>
      <c r="DH322" s="106"/>
      <c r="DI322" s="106"/>
      <c r="DJ322" s="106"/>
      <c r="DK322" s="106"/>
      <c r="DL322" s="106"/>
      <c r="DM322" s="106"/>
      <c r="DN322" s="106"/>
      <c r="DO322" s="106"/>
      <c r="DP322" s="106"/>
      <c r="DQ322" s="106"/>
      <c r="DR322" s="106"/>
      <c r="DS322" s="106"/>
      <c r="DT322" s="106"/>
      <c r="DU322" s="106"/>
      <c r="DV322" s="106"/>
      <c r="DW322" s="106"/>
      <c r="DX322" s="106"/>
      <c r="DY322" s="106"/>
      <c r="DZ322" s="106"/>
      <c r="EA322" s="106"/>
      <c r="EB322" s="106"/>
      <c r="EC322" s="106"/>
      <c r="ED322" s="106"/>
      <c r="EE322" s="106"/>
      <c r="EF322" s="106"/>
      <c r="EG322" s="106"/>
      <c r="EH322" s="106"/>
      <c r="EI322" s="106"/>
      <c r="EJ322" s="106"/>
      <c r="EK322" s="106"/>
      <c r="EL322" s="106"/>
      <c r="EM322" s="106"/>
      <c r="EN322" s="106"/>
      <c r="EO322" s="106"/>
      <c r="EP322" s="106"/>
      <c r="EQ322" s="106"/>
      <c r="ER322" s="106"/>
      <c r="ES322" s="106"/>
      <c r="ET322" s="106"/>
      <c r="EU322" s="106"/>
      <c r="EV322" s="106"/>
      <c r="EW322" s="106"/>
      <c r="EX322" s="106"/>
    </row>
    <row r="323" spans="63:154" ht="12.75" customHeight="1" x14ac:dyDescent="0.25">
      <c r="BK323" s="106"/>
      <c r="BL323" s="106"/>
      <c r="BM323" s="106"/>
      <c r="BN323" s="106"/>
      <c r="BO323" s="106"/>
      <c r="BP323" s="106"/>
      <c r="BQ323" s="106"/>
      <c r="BR323" s="106"/>
      <c r="BS323" s="106"/>
      <c r="BT323" s="106"/>
      <c r="BU323" s="106"/>
      <c r="BV323" s="106"/>
      <c r="BW323" s="106"/>
      <c r="BX323" s="106"/>
      <c r="BY323" s="106"/>
      <c r="BZ323" s="106"/>
      <c r="CA323" s="106"/>
      <c r="CB323" s="106"/>
      <c r="CC323" s="106"/>
      <c r="CD323" s="106"/>
      <c r="CE323" s="106"/>
      <c r="CF323" s="106"/>
      <c r="CG323" s="106"/>
      <c r="CH323" s="106"/>
      <c r="CI323" s="106"/>
      <c r="CJ323" s="106"/>
      <c r="CK323" s="106"/>
      <c r="CL323" s="106"/>
      <c r="CM323" s="106"/>
      <c r="CN323" s="106"/>
      <c r="CO323" s="106"/>
      <c r="CP323" s="106"/>
      <c r="CQ323" s="106"/>
      <c r="CR323" s="106"/>
      <c r="CS323" s="106"/>
      <c r="CT323" s="106"/>
      <c r="CU323" s="106"/>
      <c r="CV323" s="106"/>
      <c r="CW323" s="106"/>
      <c r="CX323" s="106"/>
      <c r="CY323" s="106"/>
      <c r="CZ323" s="106"/>
      <c r="DA323" s="106"/>
      <c r="DB323" s="106"/>
      <c r="DC323" s="106"/>
      <c r="DD323" s="106"/>
      <c r="DE323" s="106"/>
      <c r="DF323" s="106"/>
      <c r="DG323" s="106"/>
      <c r="DH323" s="106"/>
      <c r="DI323" s="106"/>
      <c r="DJ323" s="106"/>
      <c r="DK323" s="106"/>
      <c r="DL323" s="106"/>
      <c r="DM323" s="106"/>
      <c r="DN323" s="106"/>
      <c r="DO323" s="106"/>
      <c r="DP323" s="106"/>
      <c r="DQ323" s="106"/>
      <c r="DR323" s="106"/>
      <c r="DS323" s="106"/>
      <c r="DT323" s="106"/>
      <c r="DU323" s="106"/>
      <c r="DV323" s="106"/>
      <c r="DW323" s="106"/>
      <c r="DX323" s="106"/>
      <c r="DY323" s="106"/>
      <c r="DZ323" s="106"/>
      <c r="EA323" s="106"/>
      <c r="EB323" s="106"/>
      <c r="EC323" s="106"/>
      <c r="ED323" s="106"/>
      <c r="EE323" s="106"/>
      <c r="EF323" s="106"/>
      <c r="EG323" s="106"/>
      <c r="EH323" s="106"/>
      <c r="EI323" s="106"/>
      <c r="EJ323" s="106"/>
      <c r="EK323" s="106"/>
      <c r="EL323" s="106"/>
      <c r="EM323" s="106"/>
      <c r="EN323" s="106"/>
      <c r="EO323" s="106"/>
      <c r="EP323" s="106"/>
      <c r="EQ323" s="106"/>
      <c r="ER323" s="106"/>
      <c r="ES323" s="106"/>
      <c r="ET323" s="106"/>
      <c r="EU323" s="106"/>
      <c r="EV323" s="106"/>
      <c r="EW323" s="106"/>
      <c r="EX323" s="106"/>
    </row>
    <row r="324" spans="63:154" ht="12.75" customHeight="1" x14ac:dyDescent="0.25">
      <c r="BK324" s="106"/>
      <c r="BL324" s="106"/>
      <c r="BM324" s="106"/>
      <c r="BN324" s="106"/>
      <c r="BO324" s="106"/>
      <c r="BP324" s="106"/>
      <c r="BQ324" s="106"/>
      <c r="BR324" s="106"/>
      <c r="BS324" s="106"/>
      <c r="BT324" s="106"/>
      <c r="BU324" s="106"/>
      <c r="BV324" s="106"/>
      <c r="BW324" s="106"/>
      <c r="BX324" s="106"/>
      <c r="BY324" s="106"/>
      <c r="BZ324" s="106"/>
      <c r="CA324" s="106"/>
      <c r="CB324" s="106"/>
      <c r="CC324" s="106"/>
      <c r="CD324" s="106"/>
      <c r="CE324" s="106"/>
      <c r="CF324" s="106"/>
      <c r="CG324" s="106"/>
      <c r="CH324" s="106"/>
      <c r="CI324" s="106"/>
      <c r="CJ324" s="106"/>
      <c r="CK324" s="106"/>
      <c r="CL324" s="106"/>
      <c r="CM324" s="106"/>
      <c r="CN324" s="106"/>
      <c r="CO324" s="106"/>
      <c r="CP324" s="106"/>
      <c r="CQ324" s="106"/>
      <c r="CR324" s="106"/>
      <c r="CS324" s="106"/>
      <c r="CT324" s="106"/>
      <c r="CU324" s="106"/>
      <c r="CV324" s="106"/>
      <c r="CW324" s="106"/>
      <c r="CX324" s="106"/>
      <c r="CY324" s="106"/>
      <c r="CZ324" s="106"/>
      <c r="DA324" s="106"/>
      <c r="DB324" s="106"/>
      <c r="DC324" s="106"/>
      <c r="DD324" s="106"/>
      <c r="DE324" s="106"/>
      <c r="DF324" s="106"/>
      <c r="DG324" s="106"/>
      <c r="DH324" s="106"/>
      <c r="DI324" s="106"/>
      <c r="DJ324" s="106"/>
      <c r="DK324" s="106"/>
      <c r="DL324" s="106"/>
      <c r="DM324" s="106"/>
      <c r="DN324" s="106"/>
      <c r="DO324" s="106"/>
      <c r="DP324" s="106"/>
      <c r="DQ324" s="106"/>
      <c r="DR324" s="106"/>
      <c r="DS324" s="106"/>
      <c r="DT324" s="106"/>
      <c r="DU324" s="106"/>
      <c r="DV324" s="106"/>
      <c r="DW324" s="106"/>
      <c r="DX324" s="106"/>
      <c r="DY324" s="106"/>
      <c r="DZ324" s="106"/>
      <c r="EA324" s="106"/>
      <c r="EB324" s="106"/>
      <c r="EC324" s="106"/>
      <c r="ED324" s="106"/>
      <c r="EE324" s="106"/>
      <c r="EF324" s="106"/>
      <c r="EG324" s="106"/>
      <c r="EH324" s="106"/>
      <c r="EI324" s="106"/>
      <c r="EJ324" s="106"/>
      <c r="EK324" s="106"/>
      <c r="EL324" s="106"/>
      <c r="EM324" s="106"/>
      <c r="EN324" s="106"/>
      <c r="EO324" s="106"/>
      <c r="EP324" s="106"/>
      <c r="EQ324" s="106"/>
      <c r="ER324" s="106"/>
      <c r="ES324" s="106"/>
      <c r="ET324" s="106"/>
      <c r="EU324" s="106"/>
      <c r="EV324" s="106"/>
      <c r="EW324" s="106"/>
      <c r="EX324" s="106"/>
    </row>
    <row r="325" spans="63:154" ht="12.75" customHeight="1" x14ac:dyDescent="0.25">
      <c r="BK325" s="106"/>
      <c r="BL325" s="106"/>
      <c r="BM325" s="106"/>
      <c r="BN325" s="106"/>
      <c r="BO325" s="106"/>
      <c r="BP325" s="106"/>
      <c r="BQ325" s="106"/>
      <c r="BR325" s="106"/>
      <c r="BS325" s="106"/>
      <c r="BT325" s="106"/>
      <c r="BU325" s="106"/>
      <c r="BV325" s="106"/>
      <c r="BW325" s="106"/>
      <c r="BX325" s="106"/>
      <c r="BY325" s="106"/>
      <c r="BZ325" s="106"/>
      <c r="CA325" s="106"/>
      <c r="CB325" s="106"/>
      <c r="CC325" s="106"/>
      <c r="CD325" s="106"/>
      <c r="CE325" s="106"/>
      <c r="CF325" s="106"/>
      <c r="CG325" s="106"/>
      <c r="CH325" s="106"/>
      <c r="CI325" s="106"/>
      <c r="CJ325" s="106"/>
      <c r="CK325" s="106"/>
      <c r="CL325" s="106"/>
      <c r="CM325" s="106"/>
      <c r="CN325" s="106"/>
      <c r="CO325" s="106"/>
      <c r="CP325" s="106"/>
      <c r="CQ325" s="106"/>
      <c r="CR325" s="106"/>
      <c r="CS325" s="106"/>
      <c r="CT325" s="106"/>
      <c r="CU325" s="106"/>
      <c r="CV325" s="106"/>
      <c r="CW325" s="106"/>
      <c r="CX325" s="106"/>
      <c r="CY325" s="106"/>
      <c r="CZ325" s="106"/>
      <c r="DA325" s="106"/>
      <c r="DB325" s="106"/>
      <c r="DC325" s="106"/>
      <c r="DD325" s="106"/>
      <c r="DE325" s="106"/>
      <c r="DF325" s="106"/>
      <c r="DG325" s="106"/>
      <c r="DH325" s="106"/>
      <c r="DI325" s="106"/>
      <c r="DJ325" s="106"/>
      <c r="DK325" s="106"/>
      <c r="DL325" s="106"/>
      <c r="DM325" s="106"/>
      <c r="DN325" s="106"/>
      <c r="DO325" s="106"/>
      <c r="DP325" s="106"/>
      <c r="DQ325" s="106"/>
      <c r="DR325" s="106"/>
      <c r="DS325" s="106"/>
      <c r="DT325" s="106"/>
      <c r="DU325" s="106"/>
      <c r="DV325" s="106"/>
      <c r="DW325" s="106"/>
      <c r="DX325" s="106"/>
      <c r="DY325" s="106"/>
      <c r="DZ325" s="106"/>
      <c r="EA325" s="106"/>
      <c r="EB325" s="106"/>
      <c r="EC325" s="106"/>
      <c r="ED325" s="106"/>
      <c r="EE325" s="106"/>
      <c r="EF325" s="106"/>
      <c r="EG325" s="106"/>
      <c r="EH325" s="106"/>
      <c r="EI325" s="106"/>
      <c r="EJ325" s="106"/>
      <c r="EK325" s="106"/>
      <c r="EL325" s="106"/>
      <c r="EM325" s="106"/>
      <c r="EN325" s="106"/>
      <c r="EO325" s="106"/>
      <c r="EP325" s="106"/>
      <c r="EQ325" s="106"/>
      <c r="ER325" s="106"/>
      <c r="ES325" s="106"/>
      <c r="ET325" s="106"/>
      <c r="EU325" s="106"/>
      <c r="EV325" s="106"/>
      <c r="EW325" s="106"/>
      <c r="EX325" s="106"/>
    </row>
    <row r="326" spans="63:154" ht="12.75" customHeight="1" x14ac:dyDescent="0.25">
      <c r="BK326" s="106"/>
      <c r="BL326" s="106"/>
      <c r="BM326" s="106"/>
      <c r="BN326" s="106"/>
      <c r="BO326" s="106"/>
      <c r="BP326" s="106"/>
      <c r="BQ326" s="106"/>
      <c r="BR326" s="106"/>
      <c r="BS326" s="106"/>
      <c r="BT326" s="106"/>
      <c r="BU326" s="106"/>
      <c r="BV326" s="106"/>
      <c r="BW326" s="106"/>
      <c r="BX326" s="106"/>
      <c r="BY326" s="106"/>
      <c r="BZ326" s="106"/>
      <c r="CA326" s="106"/>
      <c r="CB326" s="106"/>
      <c r="CC326" s="106"/>
      <c r="CD326" s="106"/>
      <c r="CE326" s="106"/>
      <c r="CF326" s="106"/>
      <c r="CG326" s="106"/>
      <c r="CH326" s="106"/>
      <c r="CI326" s="106"/>
      <c r="CJ326" s="106"/>
      <c r="CK326" s="106"/>
      <c r="CL326" s="106"/>
      <c r="CM326" s="106"/>
      <c r="CN326" s="106"/>
      <c r="CO326" s="106"/>
      <c r="CP326" s="106"/>
      <c r="CQ326" s="106"/>
      <c r="CR326" s="106"/>
      <c r="CS326" s="106"/>
      <c r="CT326" s="106"/>
      <c r="CU326" s="106"/>
      <c r="CV326" s="106"/>
      <c r="CW326" s="106"/>
      <c r="CX326" s="106"/>
      <c r="CY326" s="106"/>
      <c r="CZ326" s="106"/>
      <c r="DA326" s="106"/>
      <c r="DB326" s="106"/>
      <c r="DC326" s="106"/>
      <c r="DD326" s="106"/>
      <c r="DE326" s="106"/>
      <c r="DF326" s="106"/>
      <c r="DG326" s="106"/>
      <c r="DH326" s="106"/>
      <c r="DI326" s="106"/>
      <c r="DJ326" s="106"/>
      <c r="DK326" s="106"/>
      <c r="DL326" s="106"/>
      <c r="DM326" s="106"/>
      <c r="DN326" s="106"/>
      <c r="DO326" s="106"/>
      <c r="DP326" s="106"/>
      <c r="DQ326" s="106"/>
      <c r="DR326" s="106"/>
      <c r="DS326" s="106"/>
      <c r="DT326" s="106"/>
      <c r="DU326" s="106"/>
      <c r="DV326" s="106"/>
      <c r="DW326" s="106"/>
      <c r="DX326" s="106"/>
      <c r="DY326" s="106"/>
      <c r="DZ326" s="106"/>
      <c r="EA326" s="106"/>
      <c r="EB326" s="106"/>
      <c r="EC326" s="106"/>
      <c r="ED326" s="106"/>
      <c r="EE326" s="106"/>
      <c r="EF326" s="106"/>
      <c r="EG326" s="106"/>
      <c r="EH326" s="106"/>
      <c r="EI326" s="106"/>
      <c r="EJ326" s="106"/>
      <c r="EK326" s="106"/>
      <c r="EL326" s="106"/>
      <c r="EM326" s="106"/>
      <c r="EN326" s="106"/>
      <c r="EO326" s="106"/>
      <c r="EP326" s="106"/>
      <c r="EQ326" s="106"/>
      <c r="ER326" s="106"/>
      <c r="ES326" s="106"/>
      <c r="ET326" s="106"/>
      <c r="EU326" s="106"/>
      <c r="EV326" s="106"/>
      <c r="EW326" s="106"/>
      <c r="EX326" s="106"/>
    </row>
    <row r="327" spans="63:154" ht="12.75" customHeight="1" x14ac:dyDescent="0.25">
      <c r="BK327" s="106"/>
      <c r="BL327" s="106"/>
      <c r="BM327" s="106"/>
      <c r="BN327" s="106"/>
      <c r="BO327" s="106"/>
      <c r="BP327" s="106"/>
      <c r="BQ327" s="106"/>
      <c r="BR327" s="106"/>
      <c r="BS327" s="106"/>
      <c r="BT327" s="106"/>
      <c r="BU327" s="106"/>
      <c r="BV327" s="106"/>
      <c r="BW327" s="106"/>
      <c r="BX327" s="106"/>
      <c r="BY327" s="106"/>
      <c r="BZ327" s="106"/>
      <c r="CA327" s="106"/>
      <c r="CB327" s="106"/>
      <c r="CC327" s="106"/>
      <c r="CD327" s="106"/>
      <c r="CE327" s="106"/>
      <c r="CF327" s="106"/>
      <c r="CG327" s="106"/>
      <c r="CH327" s="106"/>
      <c r="CI327" s="106"/>
      <c r="CJ327" s="106"/>
      <c r="CK327" s="106"/>
      <c r="CL327" s="106"/>
      <c r="CM327" s="106"/>
      <c r="CN327" s="106"/>
      <c r="CO327" s="106"/>
      <c r="CP327" s="106"/>
      <c r="CQ327" s="106"/>
      <c r="CR327" s="106"/>
      <c r="CS327" s="106"/>
      <c r="CT327" s="106"/>
      <c r="CU327" s="106"/>
      <c r="CV327" s="106"/>
      <c r="CW327" s="106"/>
      <c r="CX327" s="106"/>
      <c r="CY327" s="106"/>
      <c r="CZ327" s="106"/>
      <c r="DA327" s="106"/>
      <c r="DB327" s="106"/>
      <c r="DC327" s="106"/>
      <c r="DD327" s="106"/>
      <c r="DE327" s="106"/>
      <c r="DF327" s="106"/>
      <c r="DG327" s="106"/>
      <c r="DH327" s="106"/>
      <c r="DI327" s="106"/>
      <c r="DJ327" s="106"/>
      <c r="DK327" s="106"/>
      <c r="DL327" s="106"/>
      <c r="DM327" s="106"/>
      <c r="DN327" s="106"/>
      <c r="DO327" s="106"/>
      <c r="DP327" s="106"/>
      <c r="DQ327" s="106"/>
      <c r="DR327" s="106"/>
      <c r="DS327" s="106"/>
      <c r="DT327" s="106"/>
      <c r="DU327" s="106"/>
      <c r="DV327" s="106"/>
      <c r="DW327" s="106"/>
      <c r="DX327" s="106"/>
      <c r="DY327" s="106"/>
      <c r="DZ327" s="106"/>
      <c r="EA327" s="106"/>
      <c r="EB327" s="106"/>
      <c r="EC327" s="106"/>
      <c r="ED327" s="106"/>
      <c r="EE327" s="106"/>
      <c r="EF327" s="106"/>
      <c r="EG327" s="106"/>
      <c r="EH327" s="106"/>
      <c r="EI327" s="106"/>
      <c r="EJ327" s="106"/>
      <c r="EK327" s="106"/>
      <c r="EL327" s="106"/>
      <c r="EM327" s="106"/>
      <c r="EN327" s="106"/>
      <c r="EO327" s="106"/>
      <c r="EP327" s="106"/>
      <c r="EQ327" s="106"/>
      <c r="ER327" s="106"/>
      <c r="ES327" s="106"/>
      <c r="ET327" s="106"/>
      <c r="EU327" s="106"/>
      <c r="EV327" s="106"/>
      <c r="EW327" s="106"/>
      <c r="EX327" s="106"/>
    </row>
    <row r="328" spans="63:154" ht="12.75" customHeight="1" x14ac:dyDescent="0.25">
      <c r="BK328" s="106"/>
      <c r="BL328" s="106"/>
      <c r="BM328" s="106"/>
      <c r="BN328" s="106"/>
      <c r="BO328" s="106"/>
      <c r="BP328" s="106"/>
      <c r="BQ328" s="106"/>
      <c r="BR328" s="106"/>
      <c r="BS328" s="106"/>
      <c r="BT328" s="106"/>
      <c r="BU328" s="106"/>
      <c r="BV328" s="106"/>
      <c r="BW328" s="106"/>
      <c r="BX328" s="106"/>
      <c r="BY328" s="106"/>
      <c r="BZ328" s="106"/>
      <c r="CA328" s="106"/>
      <c r="CB328" s="106"/>
      <c r="CC328" s="106"/>
      <c r="CD328" s="106"/>
      <c r="CE328" s="106"/>
      <c r="CF328" s="106"/>
      <c r="CG328" s="106"/>
      <c r="CH328" s="106"/>
      <c r="CI328" s="106"/>
      <c r="CJ328" s="106"/>
      <c r="CK328" s="106"/>
      <c r="CL328" s="106"/>
      <c r="CM328" s="106"/>
      <c r="CN328" s="106"/>
      <c r="CO328" s="106"/>
      <c r="CP328" s="106"/>
      <c r="CQ328" s="106"/>
      <c r="CR328" s="106"/>
      <c r="CS328" s="106"/>
      <c r="CT328" s="106"/>
      <c r="CU328" s="106"/>
      <c r="CV328" s="106"/>
      <c r="CW328" s="106"/>
      <c r="CX328" s="106"/>
      <c r="CY328" s="106"/>
      <c r="CZ328" s="106"/>
      <c r="DA328" s="106"/>
      <c r="DB328" s="106"/>
      <c r="DC328" s="106"/>
      <c r="DD328" s="106"/>
      <c r="DE328" s="106"/>
      <c r="DF328" s="106"/>
      <c r="DG328" s="106"/>
      <c r="DH328" s="106"/>
      <c r="DI328" s="106"/>
      <c r="DJ328" s="106"/>
      <c r="DK328" s="106"/>
      <c r="DL328" s="106"/>
      <c r="DM328" s="106"/>
      <c r="DN328" s="106"/>
      <c r="DO328" s="106"/>
      <c r="DP328" s="106"/>
      <c r="DQ328" s="106"/>
      <c r="DR328" s="106"/>
      <c r="DS328" s="106"/>
      <c r="DT328" s="106"/>
      <c r="DU328" s="106"/>
      <c r="DV328" s="106"/>
      <c r="DW328" s="106"/>
      <c r="DX328" s="106"/>
      <c r="DY328" s="106"/>
      <c r="DZ328" s="106"/>
      <c r="EA328" s="106"/>
      <c r="EB328" s="106"/>
      <c r="EC328" s="106"/>
      <c r="ED328" s="106"/>
      <c r="EE328" s="106"/>
      <c r="EF328" s="106"/>
      <c r="EG328" s="106"/>
      <c r="EH328" s="106"/>
      <c r="EI328" s="106"/>
      <c r="EJ328" s="106"/>
      <c r="EK328" s="106"/>
      <c r="EL328" s="106"/>
      <c r="EM328" s="106"/>
      <c r="EN328" s="106"/>
      <c r="EO328" s="106"/>
      <c r="EP328" s="106"/>
      <c r="EQ328" s="106"/>
      <c r="ER328" s="106"/>
      <c r="ES328" s="106"/>
      <c r="ET328" s="106"/>
      <c r="EU328" s="106"/>
      <c r="EV328" s="106"/>
      <c r="EW328" s="106"/>
      <c r="EX328" s="106"/>
    </row>
  </sheetData>
  <pageMargins left="0.75" right="0.75" top="1" bottom="1" header="0" footer="0"/>
  <pageSetup paperSize="9" orientation="landscape"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H102"/>
  <sheetViews>
    <sheetView zoomScale="80" zoomScaleNormal="80" workbookViewId="0">
      <selection activeCell="F1" sqref="F1"/>
    </sheetView>
  </sheetViews>
  <sheetFormatPr baseColWidth="10" defaultColWidth="11.42578125" defaultRowHeight="15" x14ac:dyDescent="0.25"/>
  <cols>
    <col min="1" max="1" width="30.5703125" style="69" customWidth="1"/>
    <col min="2" max="2" width="23.5703125" style="69" customWidth="1"/>
    <col min="3" max="3" width="22.85546875" style="69" customWidth="1"/>
    <col min="4" max="4" width="20.85546875" style="69" customWidth="1"/>
    <col min="5" max="5" width="14.85546875" style="69" customWidth="1"/>
    <col min="6" max="6" width="11.42578125" style="69"/>
    <col min="7" max="7" width="18.5703125" style="69" customWidth="1"/>
    <col min="8" max="16384" width="11.42578125" style="69"/>
  </cols>
  <sheetData>
    <row r="1" spans="1:8" x14ac:dyDescent="0.25">
      <c r="A1" s="218" t="s">
        <v>162</v>
      </c>
      <c r="B1" s="291"/>
      <c r="C1" s="291"/>
      <c r="D1" s="291"/>
      <c r="E1" s="291"/>
      <c r="F1" s="291"/>
      <c r="G1" s="291"/>
      <c r="H1" s="291"/>
    </row>
    <row r="2" spans="1:8" x14ac:dyDescent="0.25">
      <c r="A2" s="1" t="s">
        <v>157</v>
      </c>
      <c r="B2" s="291"/>
      <c r="C2" s="291"/>
      <c r="D2" s="291"/>
      <c r="E2" s="291"/>
      <c r="F2" s="291"/>
      <c r="G2" s="291"/>
      <c r="H2" s="291"/>
    </row>
    <row r="3" spans="1:8" x14ac:dyDescent="0.25">
      <c r="A3" s="292" t="s">
        <v>189</v>
      </c>
      <c r="B3" s="291"/>
      <c r="C3" s="291"/>
      <c r="D3" s="291"/>
      <c r="E3" s="291"/>
      <c r="F3" s="291"/>
      <c r="G3" s="291"/>
      <c r="H3" s="291"/>
    </row>
    <row r="4" spans="1:8" x14ac:dyDescent="0.25">
      <c r="A4" s="219" t="str">
        <f>IF('ANVA-MDS'!EF58&lt;&gt;1,"Error en los datos SIN FUNGICIDA !!!",IF('ANVA-MDS'!ER58&lt;&gt;1,"Error en los datos CON fungicida !!!",""))</f>
        <v>Error en los datos SIN FUNGICIDA !!!</v>
      </c>
      <c r="B4" s="291"/>
      <c r="C4" s="291"/>
      <c r="D4" s="291"/>
      <c r="E4" s="291"/>
      <c r="F4" s="291"/>
      <c r="G4" s="291"/>
      <c r="H4" s="291"/>
    </row>
    <row r="5" spans="1:8" x14ac:dyDescent="0.25">
      <c r="A5" s="293" t="str">
        <f>MID(Fechas!$C$4,1,FIND(" SIN",Fechas!$C$4))</f>
        <v xml:space="preserve">3º ÉPOCA: CICLO LARGO </v>
      </c>
      <c r="B5" s="294"/>
      <c r="C5" s="294"/>
      <c r="D5" s="294"/>
      <c r="E5" s="294"/>
      <c r="F5" s="294"/>
      <c r="G5" s="295"/>
      <c r="H5" s="291"/>
    </row>
    <row r="6" spans="1:8" x14ac:dyDescent="0.25">
      <c r="A6" s="291" t="s">
        <v>56</v>
      </c>
      <c r="B6" s="296" t="s">
        <v>41</v>
      </c>
      <c r="C6" s="296" t="s">
        <v>38</v>
      </c>
      <c r="D6" s="296" t="s">
        <v>39</v>
      </c>
      <c r="E6" s="297" t="s">
        <v>40</v>
      </c>
      <c r="F6" s="296" t="s">
        <v>99</v>
      </c>
      <c r="G6" s="296" t="s">
        <v>118</v>
      </c>
      <c r="H6" s="291"/>
    </row>
    <row r="7" spans="1:8" x14ac:dyDescent="0.25">
      <c r="A7" s="298" t="s">
        <v>247</v>
      </c>
      <c r="B7" s="206" t="str">
        <f>'ANVA-MDS'!EZ22</f>
        <v>sd</v>
      </c>
      <c r="C7" s="208" t="str">
        <f>'ANVA-MDS'!EZ25</f>
        <v>sd</v>
      </c>
      <c r="D7" s="208" t="str">
        <f>IFERROR(C7/B7,"sd")</f>
        <v>sd</v>
      </c>
      <c r="E7" s="247" t="str">
        <f>IFERROR(D7/D8,"sd")</f>
        <v>sd</v>
      </c>
      <c r="F7" s="224" t="str">
        <f>IFERROR(FDIST(E7,B7,B11),"sd")</f>
        <v>sd</v>
      </c>
      <c r="G7" s="206">
        <v>0.05</v>
      </c>
      <c r="H7" s="299" t="str">
        <f>IF(F7&gt;G7,"ns",IF(F7&lt;0.001,"***",IF(F7&lt;0.01,"**",IF(F7&lt;0.05,"*",""))))</f>
        <v>ns</v>
      </c>
    </row>
    <row r="8" spans="1:8" x14ac:dyDescent="0.25">
      <c r="A8" s="300" t="s">
        <v>249</v>
      </c>
      <c r="B8" s="206" t="str">
        <f>'ANVA-MDS'!EZ15</f>
        <v>sd</v>
      </c>
      <c r="C8" s="206" t="str">
        <f>'ANVA-MDS'!EZ18</f>
        <v>sd</v>
      </c>
      <c r="D8" s="208" t="str">
        <f t="shared" ref="D8:D11" si="0">IFERROR(C8/B8,"sd")</f>
        <v>sd</v>
      </c>
      <c r="E8" s="247" t="str">
        <f>IFERROR(D8/D11,"sd")</f>
        <v>sd</v>
      </c>
      <c r="F8" s="224" t="str">
        <f>IFERROR(FDIST(E8,B8,B11),"sd")</f>
        <v>sd</v>
      </c>
      <c r="G8" s="206">
        <v>0.05</v>
      </c>
      <c r="H8" s="299" t="str">
        <f>IF(F8&gt;G8,"ns",IF(F8&lt;0.001,"***",IF(F8&lt;0.01,"**",IF(F8&lt;0.05,"*",""))))</f>
        <v>ns</v>
      </c>
    </row>
    <row r="9" spans="1:8" x14ac:dyDescent="0.25">
      <c r="A9" s="298" t="s">
        <v>248</v>
      </c>
      <c r="B9" s="206" t="str">
        <f>'ANVA-MDS'!EZ14</f>
        <v>sd</v>
      </c>
      <c r="C9" s="208" t="str">
        <f>'ANVA-MDS'!EZ17</f>
        <v>sd</v>
      </c>
      <c r="D9" s="208" t="str">
        <f t="shared" si="0"/>
        <v>sd</v>
      </c>
      <c r="E9" s="247" t="str">
        <f>IFERROR(D9/D11,"sd")</f>
        <v>sd</v>
      </c>
      <c r="F9" s="224" t="str">
        <f>IFERROR(FDIST(E9,B9,B11),"sd")</f>
        <v>sd</v>
      </c>
      <c r="G9" s="206">
        <v>0.05</v>
      </c>
      <c r="H9" s="299" t="str">
        <f>IF(F9&gt;G9,"ns",IF(F9&lt;0.001,"***",IF(F9&lt;0.01,"**",IF(F9&lt;0.05,"*",""))))</f>
        <v>ns</v>
      </c>
    </row>
    <row r="10" spans="1:8" x14ac:dyDescent="0.25">
      <c r="A10" s="298" t="s">
        <v>117</v>
      </c>
      <c r="B10" s="206" t="str">
        <f>'ANVA-MDS'!EZ23</f>
        <v>sd</v>
      </c>
      <c r="C10" s="208" t="str">
        <f>'ANVA-MDS'!EZ26</f>
        <v>sd</v>
      </c>
      <c r="D10" s="208" t="str">
        <f t="shared" si="0"/>
        <v>sd</v>
      </c>
      <c r="E10" s="247" t="str">
        <f>IFERROR(D10/D11,"sd")</f>
        <v>sd</v>
      </c>
      <c r="F10" s="224" t="str">
        <f>IFERROR(FDIST(E10,B10,B11),"sd")</f>
        <v>sd</v>
      </c>
      <c r="G10" s="206">
        <v>0.05</v>
      </c>
      <c r="H10" s="299" t="str">
        <f>IF(F10&gt;G10,"ns",IF(F10&lt;0.001,"***",IF(F10&lt;0.01,"**",IF(F10&lt;0.05,"*",""))))</f>
        <v>ns</v>
      </c>
    </row>
    <row r="11" spans="1:8" x14ac:dyDescent="0.25">
      <c r="A11" s="301" t="s">
        <v>36</v>
      </c>
      <c r="B11" s="206" t="str">
        <f>'ANVA-MDS'!EZ16</f>
        <v>sd</v>
      </c>
      <c r="C11" s="208" t="str">
        <f>'ANVA-MDS'!EZ19</f>
        <v>sd</v>
      </c>
      <c r="D11" s="208" t="str">
        <f t="shared" si="0"/>
        <v>sd</v>
      </c>
      <c r="E11" s="248"/>
      <c r="F11" s="248"/>
      <c r="G11" s="214"/>
      <c r="H11" s="291"/>
    </row>
    <row r="12" spans="1:8" x14ac:dyDescent="0.25">
      <c r="A12" s="301" t="s">
        <v>37</v>
      </c>
      <c r="B12" s="206" t="str">
        <f>'ANVA-MDS'!EZ24</f>
        <v>sd</v>
      </c>
      <c r="C12" s="208" t="str">
        <f>'ANVA-MDS'!EZ20</f>
        <v>sd</v>
      </c>
      <c r="D12" s="248"/>
      <c r="E12" s="248"/>
      <c r="F12" s="248"/>
      <c r="G12" s="214"/>
      <c r="H12" s="291"/>
    </row>
    <row r="13" spans="1:8" x14ac:dyDescent="0.25">
      <c r="A13" s="291"/>
      <c r="B13" s="291"/>
      <c r="C13" s="291"/>
      <c r="D13" s="291"/>
      <c r="E13" s="291"/>
      <c r="F13" s="291"/>
      <c r="G13" s="291"/>
      <c r="H13" s="291"/>
    </row>
    <row r="14" spans="1:8" x14ac:dyDescent="0.25">
      <c r="A14" s="300" t="s">
        <v>119</v>
      </c>
      <c r="B14" s="291"/>
      <c r="C14" s="291"/>
      <c r="D14" s="291"/>
      <c r="E14" s="291"/>
      <c r="F14" s="291"/>
      <c r="G14" s="291"/>
      <c r="H14" s="291"/>
    </row>
    <row r="15" spans="1:8" x14ac:dyDescent="0.25">
      <c r="A15" s="300" t="s">
        <v>147</v>
      </c>
      <c r="B15" s="291"/>
      <c r="C15" s="291"/>
      <c r="D15" s="291"/>
      <c r="E15" s="291"/>
      <c r="F15" s="266" t="str">
        <f>IFERROR(SQRT(D8/('ANVA-MDS'!EZ8*'ANVA-MDS'!EZ9))*SQRT(2)*TINV(0.05,B8),"sd")</f>
        <v>sd</v>
      </c>
      <c r="G15" s="291"/>
      <c r="H15" s="291"/>
    </row>
    <row r="16" spans="1:8" x14ac:dyDescent="0.25">
      <c r="A16" s="300" t="s">
        <v>148</v>
      </c>
      <c r="B16" s="291"/>
      <c r="C16" s="291"/>
      <c r="D16" s="291"/>
      <c r="E16" s="291"/>
      <c r="F16" s="266" t="str">
        <f>IFERROR(SQRT(D11/('ANVA-MDS'!EZ9*'ANVA-MDS'!EZ21))*SQRT(2)*TINV(0.05,B11),"sd")</f>
        <v>sd</v>
      </c>
      <c r="G16" s="302"/>
      <c r="H16" s="302"/>
    </row>
    <row r="17" spans="1:8" x14ac:dyDescent="0.25">
      <c r="A17" s="300" t="s">
        <v>149</v>
      </c>
      <c r="B17" s="291"/>
      <c r="C17" s="291"/>
      <c r="D17" s="291"/>
      <c r="E17" s="291"/>
      <c r="F17" s="266" t="str">
        <f>IFERROR(SQRT(D11/('ANVA-MDS'!EZ9))*SQRT(2)*TINV(0.05,B11),"sd")</f>
        <v>sd</v>
      </c>
      <c r="G17" s="302"/>
      <c r="H17" s="302"/>
    </row>
    <row r="18" spans="1:8" x14ac:dyDescent="0.25">
      <c r="A18" s="300" t="s">
        <v>150</v>
      </c>
      <c r="B18" s="291"/>
      <c r="C18" s="291"/>
      <c r="D18" s="291"/>
      <c r="E18" s="291"/>
      <c r="F18" s="266" t="str">
        <f>IFERROR((TINV(0.05,B8)*D8+TINV(0.05,B11)*D11*B9)/(D8+D11*B9)*SQRT((D8+B9*D11)/('ANVA-MDS'!EZ9*'ANVA-MDS'!EZ8))*SQRT(2),"sd")</f>
        <v>sd</v>
      </c>
      <c r="G18" s="302"/>
      <c r="H18" s="302"/>
    </row>
    <row r="19" spans="1:8" x14ac:dyDescent="0.25">
      <c r="A19" s="291"/>
      <c r="B19" s="302"/>
      <c r="C19" s="291"/>
      <c r="D19" s="291"/>
      <c r="E19" s="291"/>
      <c r="F19" s="291"/>
      <c r="G19" s="291"/>
      <c r="H19" s="291"/>
    </row>
    <row r="20" spans="1:8" x14ac:dyDescent="0.25">
      <c r="A20" s="301"/>
      <c r="B20" s="303" t="s">
        <v>158</v>
      </c>
      <c r="C20" s="296" t="s">
        <v>57</v>
      </c>
      <c r="D20" s="296" t="s">
        <v>58</v>
      </c>
      <c r="E20" s="304" t="s">
        <v>145</v>
      </c>
      <c r="F20" s="291"/>
      <c r="G20" s="291"/>
      <c r="H20" s="291"/>
    </row>
    <row r="21" spans="1:8" x14ac:dyDescent="0.25">
      <c r="A21" s="301" t="s">
        <v>59</v>
      </c>
      <c r="B21" s="247" t="str">
        <f>'ANVA-MDS'!EJ12</f>
        <v>sd</v>
      </c>
      <c r="C21" s="247" t="str">
        <f>IFERROR(B22-B21,"sd")</f>
        <v>sd</v>
      </c>
      <c r="D21" s="224" t="str">
        <f>IFERROR(_xlfn.T.DIST.2T(C21/(SQRT(D8/('ANVA-MDS'!EZ8*'ANVA-MDS'!EZ9))*SQRT(2)),B8),"sd")</f>
        <v>sd</v>
      </c>
      <c r="E21" s="296">
        <v>0.05</v>
      </c>
      <c r="F21" s="299" t="str">
        <f>IF(D21&gt;E21,"ns",IF(D21&lt;0.001,"***",IF(D21&lt;0.01,"**",IF(D21&lt;0.05,"*",""))))</f>
        <v>ns</v>
      </c>
      <c r="G21" s="291"/>
      <c r="H21" s="291"/>
    </row>
    <row r="22" spans="1:8" x14ac:dyDescent="0.25">
      <c r="A22" s="301" t="s">
        <v>60</v>
      </c>
      <c r="B22" s="247" t="str">
        <f>'ANVA-MDS'!EV12</f>
        <v>sd</v>
      </c>
      <c r="C22" s="230"/>
      <c r="D22" s="230"/>
      <c r="E22" s="291"/>
      <c r="F22" s="291"/>
      <c r="G22" s="291"/>
      <c r="H22" s="291"/>
    </row>
    <row r="23" spans="1:8" x14ac:dyDescent="0.25">
      <c r="A23" s="291"/>
      <c r="B23" s="291"/>
      <c r="C23" s="291"/>
      <c r="D23" s="291"/>
      <c r="E23" s="291"/>
      <c r="F23" s="291"/>
      <c r="G23" s="291"/>
      <c r="H23" s="291"/>
    </row>
    <row r="24" spans="1:8" x14ac:dyDescent="0.25">
      <c r="A24" s="291"/>
      <c r="B24" s="291"/>
      <c r="C24" s="291"/>
      <c r="D24" s="291"/>
      <c r="E24" s="291"/>
      <c r="F24" s="291"/>
      <c r="G24" s="291"/>
      <c r="H24" s="291"/>
    </row>
    <row r="25" spans="1:8" x14ac:dyDescent="0.25">
      <c r="A25" s="291"/>
      <c r="B25" s="291"/>
      <c r="C25" s="291"/>
      <c r="D25" s="291"/>
      <c r="E25" s="291"/>
      <c r="F25" s="291"/>
      <c r="G25" s="291"/>
      <c r="H25" s="291"/>
    </row>
    <row r="26" spans="1:8" x14ac:dyDescent="0.25">
      <c r="A26" s="219" t="str">
        <f>IF('ANVA-MDS'!EF114&lt;&gt;1,"Error en los datos SIN FUNGICIDA !!!",IF('ANVA-MDS'!ER114&lt;&gt;1,"Error en los datos CON fungicida !!!",""))</f>
        <v>Error en los datos SIN FUNGICIDA !!!</v>
      </c>
      <c r="B26" s="291"/>
      <c r="C26" s="291"/>
      <c r="D26" s="291"/>
      <c r="E26" s="291"/>
      <c r="F26" s="291"/>
      <c r="G26" s="291"/>
      <c r="H26" s="291"/>
    </row>
    <row r="27" spans="1:8" x14ac:dyDescent="0.25">
      <c r="A27" s="305" t="str">
        <f>MID(Fechas!$C$59,1,FIND(" SIN",Fechas!$C$59))</f>
        <v xml:space="preserve">2º ÉPOCA: CICLOS LARGOS E INTERMEDIOS </v>
      </c>
      <c r="B27" s="306"/>
      <c r="C27" s="306"/>
      <c r="D27" s="306"/>
      <c r="E27" s="306"/>
      <c r="F27" s="306"/>
      <c r="G27" s="307"/>
      <c r="H27" s="291"/>
    </row>
    <row r="28" spans="1:8" x14ac:dyDescent="0.25">
      <c r="A28" s="291" t="s">
        <v>56</v>
      </c>
      <c r="B28" s="296" t="s">
        <v>41</v>
      </c>
      <c r="C28" s="296" t="s">
        <v>38</v>
      </c>
      <c r="D28" s="296" t="s">
        <v>39</v>
      </c>
      <c r="E28" s="297" t="s">
        <v>40</v>
      </c>
      <c r="F28" s="296" t="s">
        <v>99</v>
      </c>
      <c r="G28" s="296" t="s">
        <v>118</v>
      </c>
      <c r="H28" s="291"/>
    </row>
    <row r="29" spans="1:8" x14ac:dyDescent="0.25">
      <c r="A29" s="298" t="s">
        <v>247</v>
      </c>
      <c r="B29" s="206" t="str">
        <f>'ANVA-MDS'!EZ78</f>
        <v>sd</v>
      </c>
      <c r="C29" s="208" t="str">
        <f>'ANVA-MDS'!EZ81</f>
        <v>sd</v>
      </c>
      <c r="D29" s="208" t="str">
        <f>IFERROR(C29/B29,"sd")</f>
        <v>sd</v>
      </c>
      <c r="E29" s="247" t="str">
        <f>IFERROR(D29/D30,"sd")</f>
        <v>sd</v>
      </c>
      <c r="F29" s="224" t="str">
        <f>IFERROR(FDIST(E29,B29,B33),"sd")</f>
        <v>sd</v>
      </c>
      <c r="G29" s="206">
        <v>0.05</v>
      </c>
      <c r="H29" s="299" t="str">
        <f>IF(F29&gt;G29,"ns",IF(F29&lt;0.001,"***",IF(F29&lt;0.01,"**",IF(F29&lt;0.05,"*",""))))</f>
        <v>ns</v>
      </c>
    </row>
    <row r="30" spans="1:8" x14ac:dyDescent="0.25">
      <c r="A30" s="300" t="s">
        <v>249</v>
      </c>
      <c r="B30" s="206" t="str">
        <f>'ANVA-MDS'!EZ71</f>
        <v>sd</v>
      </c>
      <c r="C30" s="206" t="str">
        <f>'ANVA-MDS'!EZ74</f>
        <v>sd</v>
      </c>
      <c r="D30" s="208" t="str">
        <f t="shared" ref="D30:D33" si="1">IFERROR(C30/B30,"sd")</f>
        <v>sd</v>
      </c>
      <c r="E30" s="247" t="str">
        <f>IFERROR(D30/D33,"sd")</f>
        <v>sd</v>
      </c>
      <c r="F30" s="224" t="str">
        <f>IFERROR(FDIST(E30,B30,B33),"sd")</f>
        <v>sd</v>
      </c>
      <c r="G30" s="206">
        <v>0.05</v>
      </c>
      <c r="H30" s="299" t="str">
        <f>IF(F30&gt;G30,"ns",IF(F30&lt;0.001,"***",IF(F30&lt;0.01,"**",IF(F30&lt;0.05,"*",""))))</f>
        <v>ns</v>
      </c>
    </row>
    <row r="31" spans="1:8" x14ac:dyDescent="0.25">
      <c r="A31" s="298" t="s">
        <v>248</v>
      </c>
      <c r="B31" s="206" t="str">
        <f>'ANVA-MDS'!EZ70</f>
        <v>sd</v>
      </c>
      <c r="C31" s="208" t="str">
        <f>'ANVA-MDS'!EZ73</f>
        <v>sd</v>
      </c>
      <c r="D31" s="208" t="str">
        <f t="shared" si="1"/>
        <v>sd</v>
      </c>
      <c r="E31" s="247" t="str">
        <f>IFERROR(D31/D33,"sd")</f>
        <v>sd</v>
      </c>
      <c r="F31" s="224" t="str">
        <f>IFERROR(FDIST(E31,B31,B33),"sd")</f>
        <v>sd</v>
      </c>
      <c r="G31" s="206">
        <v>0.05</v>
      </c>
      <c r="H31" s="299" t="str">
        <f>IF(F31&gt;G31,"ns",IF(F31&lt;0.001,"***",IF(F31&lt;0.01,"**",IF(F31&lt;0.05,"*",""))))</f>
        <v>ns</v>
      </c>
    </row>
    <row r="32" spans="1:8" x14ac:dyDescent="0.25">
      <c r="A32" s="298" t="s">
        <v>117</v>
      </c>
      <c r="B32" s="206" t="str">
        <f>'ANVA-MDS'!EZ79</f>
        <v>sd</v>
      </c>
      <c r="C32" s="208" t="str">
        <f>'ANVA-MDS'!EZ82</f>
        <v>sd</v>
      </c>
      <c r="D32" s="208" t="str">
        <f t="shared" si="1"/>
        <v>sd</v>
      </c>
      <c r="E32" s="247" t="str">
        <f>IFERROR(D32/D33,"sd")</f>
        <v>sd</v>
      </c>
      <c r="F32" s="224" t="str">
        <f>IFERROR(FDIST(E32,B32,B33),"sd")</f>
        <v>sd</v>
      </c>
      <c r="G32" s="206">
        <v>0.05</v>
      </c>
      <c r="H32" s="299" t="str">
        <f>IF(F32&gt;G32,"ns",IF(F32&lt;0.001,"***",IF(F32&lt;0.01,"**",IF(F32&lt;0.05,"*",""))))</f>
        <v>ns</v>
      </c>
    </row>
    <row r="33" spans="1:8" x14ac:dyDescent="0.25">
      <c r="A33" s="301" t="s">
        <v>36</v>
      </c>
      <c r="B33" s="206" t="str">
        <f>'ANVA-MDS'!EZ72</f>
        <v>sd</v>
      </c>
      <c r="C33" s="208" t="str">
        <f>'ANVA-MDS'!EZ75</f>
        <v>sd</v>
      </c>
      <c r="D33" s="208" t="str">
        <f t="shared" si="1"/>
        <v>sd</v>
      </c>
      <c r="E33" s="248"/>
      <c r="F33" s="248"/>
      <c r="G33" s="214"/>
      <c r="H33" s="291"/>
    </row>
    <row r="34" spans="1:8" x14ac:dyDescent="0.25">
      <c r="A34" s="301" t="s">
        <v>37</v>
      </c>
      <c r="B34" s="206" t="str">
        <f>'ANVA-MDS'!EZ80</f>
        <v>sd</v>
      </c>
      <c r="C34" s="208" t="str">
        <f>'ANVA-MDS'!EZ76</f>
        <v>sd</v>
      </c>
      <c r="D34" s="248"/>
      <c r="E34" s="248"/>
      <c r="F34" s="248"/>
      <c r="G34" s="214"/>
      <c r="H34" s="291"/>
    </row>
    <row r="35" spans="1:8" x14ac:dyDescent="0.25">
      <c r="A35" s="291"/>
      <c r="B35" s="291"/>
      <c r="C35" s="291"/>
      <c r="D35" s="291"/>
      <c r="E35" s="291"/>
      <c r="F35" s="291"/>
      <c r="G35" s="291"/>
      <c r="H35" s="291"/>
    </row>
    <row r="36" spans="1:8" x14ac:dyDescent="0.25">
      <c r="A36" s="300" t="s">
        <v>119</v>
      </c>
      <c r="B36" s="291"/>
      <c r="C36" s="291"/>
      <c r="D36" s="291"/>
      <c r="E36" s="291"/>
      <c r="F36" s="291"/>
      <c r="G36" s="291"/>
      <c r="H36" s="291"/>
    </row>
    <row r="37" spans="1:8" x14ac:dyDescent="0.25">
      <c r="A37" s="300" t="s">
        <v>147</v>
      </c>
      <c r="B37" s="291"/>
      <c r="C37" s="291"/>
      <c r="D37" s="291"/>
      <c r="E37" s="291"/>
      <c r="F37" s="266" t="str">
        <f>IFERROR(SQRT(D30/('ANVA-MDS'!EZ64*'ANVA-MDS'!EZ65))*SQRT(2)*TINV(0.05,B30),"sd")</f>
        <v>sd</v>
      </c>
      <c r="G37" s="291"/>
      <c r="H37" s="291"/>
    </row>
    <row r="38" spans="1:8" x14ac:dyDescent="0.25">
      <c r="A38" s="300" t="s">
        <v>148</v>
      </c>
      <c r="B38" s="291"/>
      <c r="C38" s="291"/>
      <c r="D38" s="291"/>
      <c r="E38" s="291"/>
      <c r="F38" s="266" t="str">
        <f>IFERROR(SQRT(D33/('ANVA-MDS'!EZ65*'ANVA-MDS'!EZ77))*SQRT(2)*TINV(0.05,B33),"sd")</f>
        <v>sd</v>
      </c>
      <c r="G38" s="302"/>
      <c r="H38" s="302"/>
    </row>
    <row r="39" spans="1:8" x14ac:dyDescent="0.25">
      <c r="A39" s="300" t="s">
        <v>149</v>
      </c>
      <c r="B39" s="291"/>
      <c r="C39" s="291"/>
      <c r="D39" s="291"/>
      <c r="E39" s="291"/>
      <c r="F39" s="266" t="str">
        <f>IFERROR(SQRT(D33/('ANVA-MDS'!EZ65))*SQRT(2)*TINV(0.05,B33),"sd")</f>
        <v>sd</v>
      </c>
      <c r="G39" s="302"/>
      <c r="H39" s="302"/>
    </row>
    <row r="40" spans="1:8" x14ac:dyDescent="0.25">
      <c r="A40" s="300" t="s">
        <v>150</v>
      </c>
      <c r="B40" s="291"/>
      <c r="C40" s="291"/>
      <c r="D40" s="291"/>
      <c r="E40" s="291"/>
      <c r="F40" s="266" t="str">
        <f>IFERROR((TINV(0.05,B30)*D30+TINV(0.05,B33)*D33*B31)/(D30+D33*B31)*SQRT((D30+B31*D33)/('ANVA-MDS'!EZ65*'ANVA-MDS'!EZ64))*SQRT(2),"sd")</f>
        <v>sd</v>
      </c>
      <c r="G40" s="302"/>
      <c r="H40" s="302"/>
    </row>
    <row r="41" spans="1:8" x14ac:dyDescent="0.25">
      <c r="A41" s="291"/>
      <c r="B41" s="302"/>
      <c r="C41" s="291"/>
      <c r="D41" s="291"/>
      <c r="E41" s="291"/>
      <c r="F41" s="291"/>
      <c r="G41" s="291"/>
      <c r="H41" s="291"/>
    </row>
    <row r="42" spans="1:8" x14ac:dyDescent="0.25">
      <c r="A42" s="301"/>
      <c r="B42" s="303" t="s">
        <v>158</v>
      </c>
      <c r="C42" s="296" t="s">
        <v>57</v>
      </c>
      <c r="D42" s="296" t="s">
        <v>58</v>
      </c>
      <c r="E42" s="304" t="s">
        <v>145</v>
      </c>
      <c r="F42" s="291"/>
      <c r="G42" s="291"/>
      <c r="H42" s="291"/>
    </row>
    <row r="43" spans="1:8" x14ac:dyDescent="0.25">
      <c r="A43" s="301" t="s">
        <v>59</v>
      </c>
      <c r="B43" s="247" t="str">
        <f>'ANVA-MDS'!EJ68</f>
        <v>sd</v>
      </c>
      <c r="C43" s="247" t="str">
        <f>IFERROR(B44-B43,"sd")</f>
        <v>sd</v>
      </c>
      <c r="D43" s="224" t="str">
        <f>IFERROR(_xlfn.T.DIST.2T(C43/(SQRT(D30/('ANVA-MDS'!EZ64*'ANVA-MDS'!EZ65))*SQRT(2)),B30),"sd")</f>
        <v>sd</v>
      </c>
      <c r="E43" s="296">
        <v>0.05</v>
      </c>
      <c r="F43" s="299" t="str">
        <f>IF(D43&gt;E43,"ns",IF(D43&lt;0.001,"***",IF(D43&lt;0.01,"**",IF(D43&lt;0.05,"*",""))))</f>
        <v>ns</v>
      </c>
      <c r="G43" s="291"/>
      <c r="H43" s="291"/>
    </row>
    <row r="44" spans="1:8" x14ac:dyDescent="0.25">
      <c r="A44" s="301" t="s">
        <v>60</v>
      </c>
      <c r="B44" s="247" t="str">
        <f>'ANVA-MDS'!EV68</f>
        <v>sd</v>
      </c>
      <c r="C44" s="230"/>
      <c r="D44" s="230"/>
      <c r="E44" s="291"/>
      <c r="F44" s="291"/>
      <c r="G44" s="291"/>
      <c r="H44" s="291"/>
    </row>
    <row r="45" spans="1:8" x14ac:dyDescent="0.25">
      <c r="A45" s="291"/>
      <c r="B45" s="291"/>
      <c r="C45" s="291"/>
      <c r="D45" s="291"/>
      <c r="E45" s="291"/>
      <c r="F45" s="291"/>
      <c r="G45" s="291"/>
      <c r="H45" s="291"/>
    </row>
    <row r="46" spans="1:8" x14ac:dyDescent="0.25">
      <c r="A46" s="291"/>
      <c r="B46" s="291"/>
      <c r="C46" s="291"/>
      <c r="D46" s="291"/>
      <c r="E46" s="291"/>
      <c r="F46" s="291"/>
      <c r="G46" s="291"/>
      <c r="H46" s="291"/>
    </row>
    <row r="47" spans="1:8" x14ac:dyDescent="0.25">
      <c r="A47" s="291"/>
      <c r="B47" s="291"/>
      <c r="C47" s="291"/>
      <c r="D47" s="291"/>
      <c r="E47" s="291"/>
      <c r="F47" s="291"/>
      <c r="G47" s="291"/>
      <c r="H47" s="291"/>
    </row>
    <row r="48" spans="1:8" x14ac:dyDescent="0.25">
      <c r="A48" s="219" t="str">
        <f>IF('ANVA-MDS'!EF169&lt;&gt;1,"Error en los datos SIN FUNGICIDA !!!",IF('ANVA-MDS'!ER169&lt;&gt;1,"Error en los datos CON fungicida !!!",""))</f>
        <v>Error en los datos CON fungicida !!!</v>
      </c>
      <c r="B48" s="291"/>
      <c r="C48" s="291"/>
      <c r="D48" s="291"/>
      <c r="E48" s="291"/>
      <c r="F48" s="291"/>
      <c r="G48" s="291"/>
      <c r="H48" s="291"/>
    </row>
    <row r="49" spans="1:8" x14ac:dyDescent="0.25">
      <c r="A49" s="308" t="str">
        <f>MID(Fechas!$C$114,1,FIND(" SIN",Fechas!$C$114))</f>
        <v xml:space="preserve">3º ÉPOCA: CICLOS CORTOS E INTERMEDIOS </v>
      </c>
      <c r="B49" s="309"/>
      <c r="C49" s="309"/>
      <c r="D49" s="309"/>
      <c r="E49" s="309"/>
      <c r="F49" s="309"/>
      <c r="G49" s="310"/>
      <c r="H49" s="291"/>
    </row>
    <row r="50" spans="1:8" x14ac:dyDescent="0.25">
      <c r="A50" s="291" t="s">
        <v>56</v>
      </c>
      <c r="B50" s="296" t="s">
        <v>41</v>
      </c>
      <c r="C50" s="296" t="s">
        <v>38</v>
      </c>
      <c r="D50" s="296" t="s">
        <v>39</v>
      </c>
      <c r="E50" s="297" t="s">
        <v>40</v>
      </c>
      <c r="F50" s="296" t="s">
        <v>99</v>
      </c>
      <c r="G50" s="296" t="s">
        <v>118</v>
      </c>
      <c r="H50" s="291"/>
    </row>
    <row r="51" spans="1:8" x14ac:dyDescent="0.25">
      <c r="A51" s="298" t="s">
        <v>247</v>
      </c>
      <c r="B51" s="206" t="str">
        <f>'ANVA-MDS'!EZ133</f>
        <v>sd</v>
      </c>
      <c r="C51" s="208" t="str">
        <f>'ANVA-MDS'!EZ136</f>
        <v>sd</v>
      </c>
      <c r="D51" s="208" t="str">
        <f>IFERROR(C51/B51,"sd")</f>
        <v>sd</v>
      </c>
      <c r="E51" s="247" t="str">
        <f>IFERROR(D51/D52,"sd")</f>
        <v>sd</v>
      </c>
      <c r="F51" s="224" t="str">
        <f>IFERROR(FDIST(E51,B51,B55),"sd")</f>
        <v>sd</v>
      </c>
      <c r="G51" s="206">
        <v>0.05</v>
      </c>
      <c r="H51" s="299" t="str">
        <f>IF(F51&gt;G51,"ns",IF(F51&lt;0.001,"***",IF(F51&lt;0.01,"**",IF(F51&lt;0.05,"*",""))))</f>
        <v>ns</v>
      </c>
    </row>
    <row r="52" spans="1:8" x14ac:dyDescent="0.25">
      <c r="A52" s="300" t="s">
        <v>249</v>
      </c>
      <c r="B52" s="206" t="str">
        <f>'ANVA-MDS'!EZ126</f>
        <v>sd</v>
      </c>
      <c r="C52" s="206" t="str">
        <f>'ANVA-MDS'!EZ129</f>
        <v>sd</v>
      </c>
      <c r="D52" s="208" t="str">
        <f t="shared" ref="D52:D55" si="2">IFERROR(C52/B52,"sd")</f>
        <v>sd</v>
      </c>
      <c r="E52" s="247" t="str">
        <f>IFERROR(D52/D55,"sd")</f>
        <v>sd</v>
      </c>
      <c r="F52" s="224" t="str">
        <f>IFERROR(FDIST(E52,B52,B55),"sd")</f>
        <v>sd</v>
      </c>
      <c r="G52" s="206">
        <v>0.05</v>
      </c>
      <c r="H52" s="299" t="str">
        <f>IF(F52&gt;G52,"ns",IF(F52&lt;0.001,"***",IF(F52&lt;0.01,"**",IF(F52&lt;0.05,"*",""))))</f>
        <v>ns</v>
      </c>
    </row>
    <row r="53" spans="1:8" x14ac:dyDescent="0.25">
      <c r="A53" s="298" t="s">
        <v>248</v>
      </c>
      <c r="B53" s="206" t="str">
        <f>'ANVA-MDS'!EZ125</f>
        <v>sd</v>
      </c>
      <c r="C53" s="208" t="str">
        <f>'ANVA-MDS'!EZ128</f>
        <v>sd</v>
      </c>
      <c r="D53" s="208" t="str">
        <f t="shared" si="2"/>
        <v>sd</v>
      </c>
      <c r="E53" s="247" t="str">
        <f>IFERROR(D53/D55,"sd")</f>
        <v>sd</v>
      </c>
      <c r="F53" s="224" t="str">
        <f>IFERROR(FDIST(E53,B53,B55),"sd")</f>
        <v>sd</v>
      </c>
      <c r="G53" s="206">
        <v>0.05</v>
      </c>
      <c r="H53" s="299" t="str">
        <f>IF(F53&gt;G53,"ns",IF(F53&lt;0.001,"***",IF(F53&lt;0.01,"**",IF(F53&lt;0.05,"*",""))))</f>
        <v>ns</v>
      </c>
    </row>
    <row r="54" spans="1:8" x14ac:dyDescent="0.25">
      <c r="A54" s="298" t="s">
        <v>117</v>
      </c>
      <c r="B54" s="206" t="str">
        <f>'ANVA-MDS'!EZ134</f>
        <v>sd</v>
      </c>
      <c r="C54" s="208" t="str">
        <f>'ANVA-MDS'!EZ137</f>
        <v>sd</v>
      </c>
      <c r="D54" s="208" t="str">
        <f t="shared" si="2"/>
        <v>sd</v>
      </c>
      <c r="E54" s="247" t="str">
        <f>IFERROR(D54/D55,"sd")</f>
        <v>sd</v>
      </c>
      <c r="F54" s="224" t="str">
        <f>IFERROR(FDIST(E54,B54,B55),"sd")</f>
        <v>sd</v>
      </c>
      <c r="G54" s="206">
        <v>0.05</v>
      </c>
      <c r="H54" s="299" t="str">
        <f>IF(F54&gt;G54,"ns",IF(F54&lt;0.001,"***",IF(F54&lt;0.01,"**",IF(F54&lt;0.05,"*",""))))</f>
        <v>ns</v>
      </c>
    </row>
    <row r="55" spans="1:8" x14ac:dyDescent="0.25">
      <c r="A55" s="301" t="s">
        <v>36</v>
      </c>
      <c r="B55" s="206" t="str">
        <f>'ANVA-MDS'!EZ127</f>
        <v>sd</v>
      </c>
      <c r="C55" s="208" t="str">
        <f>'ANVA-MDS'!EZ130</f>
        <v>sd</v>
      </c>
      <c r="D55" s="208" t="str">
        <f t="shared" si="2"/>
        <v>sd</v>
      </c>
      <c r="E55" s="248"/>
      <c r="F55" s="248"/>
      <c r="G55" s="214"/>
      <c r="H55" s="291"/>
    </row>
    <row r="56" spans="1:8" x14ac:dyDescent="0.25">
      <c r="A56" s="301" t="s">
        <v>37</v>
      </c>
      <c r="B56" s="206" t="str">
        <f>'ANVA-MDS'!EZ135</f>
        <v>sd</v>
      </c>
      <c r="C56" s="208" t="str">
        <f>'ANVA-MDS'!EZ131</f>
        <v>sd</v>
      </c>
      <c r="D56" s="248"/>
      <c r="E56" s="248"/>
      <c r="F56" s="248"/>
      <c r="G56" s="214"/>
      <c r="H56" s="291"/>
    </row>
    <row r="57" spans="1:8" x14ac:dyDescent="0.25">
      <c r="A57" s="291"/>
      <c r="B57" s="291"/>
      <c r="C57" s="291"/>
      <c r="D57" s="291"/>
      <c r="E57" s="291"/>
      <c r="F57" s="291"/>
      <c r="G57" s="291"/>
      <c r="H57" s="291"/>
    </row>
    <row r="58" spans="1:8" x14ac:dyDescent="0.25">
      <c r="A58" s="300" t="s">
        <v>119</v>
      </c>
      <c r="B58" s="291"/>
      <c r="C58" s="291"/>
      <c r="D58" s="291"/>
      <c r="E58" s="291"/>
      <c r="F58" s="291"/>
      <c r="G58" s="291"/>
      <c r="H58" s="291"/>
    </row>
    <row r="59" spans="1:8" x14ac:dyDescent="0.25">
      <c r="A59" s="300" t="s">
        <v>147</v>
      </c>
      <c r="B59" s="291"/>
      <c r="C59" s="291"/>
      <c r="D59" s="291"/>
      <c r="E59" s="291"/>
      <c r="F59" s="266" t="str">
        <f>IFERROR(SQRT(D52/('ANVA-MDS'!EZ119*'ANVA-MDS'!EZ120))*SQRT(2)*TINV(0.05,B52),"sd")</f>
        <v>sd</v>
      </c>
      <c r="G59" s="291"/>
      <c r="H59" s="291"/>
    </row>
    <row r="60" spans="1:8" x14ac:dyDescent="0.25">
      <c r="A60" s="300" t="s">
        <v>148</v>
      </c>
      <c r="B60" s="291"/>
      <c r="C60" s="291"/>
      <c r="D60" s="291"/>
      <c r="E60" s="291"/>
      <c r="F60" s="266" t="str">
        <f>IFERROR(SQRT(D55/('ANVA-MDS'!EZ120*'ANVA-MDS'!EZ132))*SQRT(2)*TINV(0.05,B55),"sd")</f>
        <v>sd</v>
      </c>
      <c r="G60" s="302"/>
      <c r="H60" s="302"/>
    </row>
    <row r="61" spans="1:8" x14ac:dyDescent="0.25">
      <c r="A61" s="300" t="s">
        <v>149</v>
      </c>
      <c r="B61" s="291"/>
      <c r="C61" s="291"/>
      <c r="D61" s="291"/>
      <c r="E61" s="291"/>
      <c r="F61" s="266" t="str">
        <f>IFERROR(SQRT(D55/('ANVA-MDS'!EZ120))*SQRT(2)*TINV(0.05,B55),"sd")</f>
        <v>sd</v>
      </c>
      <c r="G61" s="302"/>
      <c r="H61" s="302"/>
    </row>
    <row r="62" spans="1:8" x14ac:dyDescent="0.25">
      <c r="A62" s="300" t="s">
        <v>150</v>
      </c>
      <c r="B62" s="291"/>
      <c r="C62" s="291"/>
      <c r="D62" s="291"/>
      <c r="E62" s="291"/>
      <c r="F62" s="266" t="str">
        <f>IFERROR((TINV(0.05,B52)*D52+TINV(0.05,B55)*D55*B53)/(D52+D55*B53)*SQRT((D52+B53*D55)/('ANVA-MDS'!EZ120*'ANVA-MDS'!EZ119))*SQRT(2),"sd")</f>
        <v>sd</v>
      </c>
      <c r="G62" s="302"/>
      <c r="H62" s="302"/>
    </row>
    <row r="63" spans="1:8" x14ac:dyDescent="0.25">
      <c r="A63" s="291"/>
      <c r="B63" s="302"/>
      <c r="C63" s="291"/>
      <c r="D63" s="291"/>
      <c r="E63" s="291"/>
      <c r="F63" s="291"/>
      <c r="G63" s="291"/>
      <c r="H63" s="291"/>
    </row>
    <row r="64" spans="1:8" x14ac:dyDescent="0.25">
      <c r="A64" s="301"/>
      <c r="B64" s="303" t="s">
        <v>158</v>
      </c>
      <c r="C64" s="296" t="s">
        <v>57</v>
      </c>
      <c r="D64" s="296" t="s">
        <v>58</v>
      </c>
      <c r="E64" s="304" t="s">
        <v>145</v>
      </c>
      <c r="F64" s="291"/>
      <c r="G64" s="291"/>
      <c r="H64" s="291"/>
    </row>
    <row r="65" spans="1:8" x14ac:dyDescent="0.25">
      <c r="A65" s="301" t="s">
        <v>59</v>
      </c>
      <c r="B65" s="247">
        <f>'ANVA-MDS'!EJ123</f>
        <v>3043.8529100529095</v>
      </c>
      <c r="C65" s="247" t="str">
        <f>IFERROR(B66-B65,"sd")</f>
        <v>sd</v>
      </c>
      <c r="D65" s="224" t="str">
        <f>IFERROR(_xlfn.T.DIST.2T(C65/(SQRT(D52/('ANVA-MDS'!EZ119*'ANVA-MDS'!EZ120))*SQRT(2)),B52),"sd")</f>
        <v>sd</v>
      </c>
      <c r="E65" s="296">
        <v>0.05</v>
      </c>
      <c r="F65" s="299" t="str">
        <f>IF(D65&gt;E65,"ns",IF(D65&lt;0.001,"***",IF(D65&lt;0.01,"**",IF(D65&lt;0.05,"*",""))))</f>
        <v>ns</v>
      </c>
      <c r="G65" s="291"/>
      <c r="H65" s="291"/>
    </row>
    <row r="66" spans="1:8" x14ac:dyDescent="0.25">
      <c r="A66" s="301" t="s">
        <v>60</v>
      </c>
      <c r="B66" s="247" t="str">
        <f>'ANVA-MDS'!EV123</f>
        <v>sd</v>
      </c>
      <c r="C66" s="230"/>
      <c r="D66" s="230"/>
      <c r="E66" s="291"/>
      <c r="F66" s="291"/>
      <c r="G66" s="291"/>
      <c r="H66" s="291"/>
    </row>
    <row r="67" spans="1:8" x14ac:dyDescent="0.25">
      <c r="A67" s="291"/>
      <c r="B67" s="291"/>
      <c r="C67" s="291"/>
      <c r="D67" s="291"/>
      <c r="E67" s="291"/>
      <c r="F67" s="291"/>
      <c r="G67" s="291"/>
      <c r="H67" s="291"/>
    </row>
    <row r="68" spans="1:8" x14ac:dyDescent="0.25">
      <c r="A68" s="291"/>
      <c r="B68" s="291"/>
      <c r="C68" s="291"/>
      <c r="D68" s="291"/>
      <c r="E68" s="291"/>
      <c r="F68" s="291"/>
      <c r="G68" s="291"/>
      <c r="H68" s="291"/>
    </row>
    <row r="69" spans="1:8" x14ac:dyDescent="0.25">
      <c r="A69" s="291"/>
      <c r="B69" s="291"/>
      <c r="C69" s="291"/>
      <c r="D69" s="291"/>
      <c r="E69" s="291"/>
      <c r="F69" s="291"/>
      <c r="G69" s="291"/>
      <c r="H69" s="291"/>
    </row>
    <row r="70" spans="1:8" x14ac:dyDescent="0.25">
      <c r="A70" s="219" t="str">
        <f>IF('ANVA-MDS'!EF224&lt;&gt;1,"Error en los datos SIN FUNGICIDA !!!",IF('ANVA-MDS'!ER224&lt;&gt;1,"Error en los datos CON fungicida !!!",""))</f>
        <v>Error en los datos SIN FUNGICIDA !!!</v>
      </c>
      <c r="B70" s="291"/>
      <c r="C70" s="291"/>
      <c r="D70" s="291"/>
      <c r="E70" s="291"/>
      <c r="F70" s="291"/>
      <c r="G70" s="291"/>
      <c r="H70" s="291"/>
    </row>
    <row r="71" spans="1:8" x14ac:dyDescent="0.25">
      <c r="A71" s="311" t="str">
        <f>MID(Fechas!$C$169,1,FIND(" SIN",Fechas!$C$169))</f>
        <v xml:space="preserve">4º ÉPOCA: CICLOS CORTOS </v>
      </c>
      <c r="B71" s="312"/>
      <c r="C71" s="312"/>
      <c r="D71" s="312"/>
      <c r="E71" s="312"/>
      <c r="F71" s="312"/>
      <c r="G71" s="313"/>
      <c r="H71" s="291"/>
    </row>
    <row r="72" spans="1:8" x14ac:dyDescent="0.25">
      <c r="A72" s="291" t="s">
        <v>56</v>
      </c>
      <c r="B72" s="296" t="s">
        <v>41</v>
      </c>
      <c r="C72" s="296" t="s">
        <v>38</v>
      </c>
      <c r="D72" s="296" t="s">
        <v>39</v>
      </c>
      <c r="E72" s="297" t="s">
        <v>40</v>
      </c>
      <c r="F72" s="296" t="s">
        <v>99</v>
      </c>
      <c r="G72" s="296" t="s">
        <v>118</v>
      </c>
      <c r="H72" s="291"/>
    </row>
    <row r="73" spans="1:8" x14ac:dyDescent="0.25">
      <c r="A73" s="298" t="s">
        <v>247</v>
      </c>
      <c r="B73" s="206" t="str">
        <f>'ANVA-MDS'!EZ188</f>
        <v>sd</v>
      </c>
      <c r="C73" s="208" t="str">
        <f>'ANVA-MDS'!EZ191</f>
        <v>sd</v>
      </c>
      <c r="D73" s="208" t="str">
        <f>IFERROR(C73/B73,"sd")</f>
        <v>sd</v>
      </c>
      <c r="E73" s="247" t="str">
        <f>IFERROR(D73/D74,"sd")</f>
        <v>sd</v>
      </c>
      <c r="F73" s="224" t="str">
        <f>IFERROR(FDIST(E73,B73,B77),"sd")</f>
        <v>sd</v>
      </c>
      <c r="G73" s="206">
        <v>0.05</v>
      </c>
      <c r="H73" s="299" t="str">
        <f>IF(F73&gt;G73,"ns",IF(F73&lt;0.001,"***",IF(F73&lt;0.01,"**",IF(F73&lt;0.05,"*",""))))</f>
        <v>ns</v>
      </c>
    </row>
    <row r="74" spans="1:8" x14ac:dyDescent="0.25">
      <c r="A74" s="300" t="s">
        <v>249</v>
      </c>
      <c r="B74" s="206" t="str">
        <f>'ANVA-MDS'!EZ181</f>
        <v>sd</v>
      </c>
      <c r="C74" s="206" t="str">
        <f>'ANVA-MDS'!EZ184</f>
        <v>sd</v>
      </c>
      <c r="D74" s="208" t="str">
        <f t="shared" ref="D74:D77" si="3">IFERROR(C74/B74,"sd")</f>
        <v>sd</v>
      </c>
      <c r="E74" s="247" t="str">
        <f>IFERROR(D74/D77,"sd")</f>
        <v>sd</v>
      </c>
      <c r="F74" s="224" t="str">
        <f>IFERROR(FDIST(E74,B74,B77),"sd")</f>
        <v>sd</v>
      </c>
      <c r="G74" s="206">
        <v>0.05</v>
      </c>
      <c r="H74" s="299" t="str">
        <f>IF(F74&gt;G74,"ns",IF(F74&lt;0.001,"***",IF(F74&lt;0.01,"**",IF(F74&lt;0.05,"*",""))))</f>
        <v>ns</v>
      </c>
    </row>
    <row r="75" spans="1:8" x14ac:dyDescent="0.25">
      <c r="A75" s="298" t="s">
        <v>248</v>
      </c>
      <c r="B75" s="206" t="str">
        <f>'ANVA-MDS'!EZ180</f>
        <v>sd</v>
      </c>
      <c r="C75" s="208" t="str">
        <f>'ANVA-MDS'!EZ183</f>
        <v>sd</v>
      </c>
      <c r="D75" s="208" t="str">
        <f t="shared" si="3"/>
        <v>sd</v>
      </c>
      <c r="E75" s="247" t="str">
        <f>IFERROR(D75/D77,"sd")</f>
        <v>sd</v>
      </c>
      <c r="F75" s="224" t="str">
        <f>IFERROR(FDIST(E75,B75,B77),"sd")</f>
        <v>sd</v>
      </c>
      <c r="G75" s="206">
        <v>0.05</v>
      </c>
      <c r="H75" s="299" t="str">
        <f>IF(F75&gt;G75,"ns",IF(F75&lt;0.001,"***",IF(F75&lt;0.01,"**",IF(F75&lt;0.05,"*",""))))</f>
        <v>ns</v>
      </c>
    </row>
    <row r="76" spans="1:8" x14ac:dyDescent="0.25">
      <c r="A76" s="298" t="s">
        <v>117</v>
      </c>
      <c r="B76" s="206" t="str">
        <f>'ANVA-MDS'!EZ189</f>
        <v>sd</v>
      </c>
      <c r="C76" s="208" t="str">
        <f>'ANVA-MDS'!EZ192</f>
        <v>sd</v>
      </c>
      <c r="D76" s="208" t="str">
        <f t="shared" si="3"/>
        <v>sd</v>
      </c>
      <c r="E76" s="247" t="str">
        <f>IFERROR(D76/D77,"sd")</f>
        <v>sd</v>
      </c>
      <c r="F76" s="224" t="str">
        <f>IFERROR(FDIST(E76,B76,B77),"sd")</f>
        <v>sd</v>
      </c>
      <c r="G76" s="206">
        <v>0.05</v>
      </c>
      <c r="H76" s="299" t="str">
        <f>IF(F76&gt;G76,"ns",IF(F76&lt;0.001,"***",IF(F76&lt;0.01,"**",IF(F76&lt;0.05,"*",""))))</f>
        <v>ns</v>
      </c>
    </row>
    <row r="77" spans="1:8" x14ac:dyDescent="0.25">
      <c r="A77" s="301" t="s">
        <v>36</v>
      </c>
      <c r="B77" s="206" t="str">
        <f>'ANVA-MDS'!EZ182</f>
        <v>sd</v>
      </c>
      <c r="C77" s="208" t="str">
        <f>'ANVA-MDS'!EZ185</f>
        <v>sd</v>
      </c>
      <c r="D77" s="208" t="str">
        <f t="shared" si="3"/>
        <v>sd</v>
      </c>
      <c r="E77" s="248"/>
      <c r="F77" s="248"/>
      <c r="G77" s="214"/>
      <c r="H77" s="291"/>
    </row>
    <row r="78" spans="1:8" x14ac:dyDescent="0.25">
      <c r="A78" s="301" t="s">
        <v>37</v>
      </c>
      <c r="B78" s="206" t="str">
        <f>'ANVA-MDS'!EZ190</f>
        <v>sd</v>
      </c>
      <c r="C78" s="208" t="str">
        <f>'ANVA-MDS'!EZ186</f>
        <v>sd</v>
      </c>
      <c r="D78" s="248"/>
      <c r="E78" s="248"/>
      <c r="F78" s="248"/>
      <c r="G78" s="214"/>
      <c r="H78" s="291"/>
    </row>
    <row r="79" spans="1:8" x14ac:dyDescent="0.25">
      <c r="A79" s="291"/>
      <c r="B79" s="291"/>
      <c r="C79" s="291"/>
      <c r="D79" s="291"/>
      <c r="E79" s="291"/>
      <c r="F79" s="291"/>
      <c r="G79" s="291"/>
      <c r="H79" s="291"/>
    </row>
    <row r="80" spans="1:8" x14ac:dyDescent="0.25">
      <c r="A80" s="300" t="s">
        <v>119</v>
      </c>
      <c r="B80" s="291"/>
      <c r="C80" s="291"/>
      <c r="D80" s="291"/>
      <c r="E80" s="291"/>
      <c r="F80" s="291"/>
      <c r="G80" s="291"/>
      <c r="H80" s="291"/>
    </row>
    <row r="81" spans="1:8" x14ac:dyDescent="0.25">
      <c r="A81" s="300" t="s">
        <v>147</v>
      </c>
      <c r="B81" s="291"/>
      <c r="C81" s="291"/>
      <c r="D81" s="291"/>
      <c r="E81" s="291"/>
      <c r="F81" s="266" t="str">
        <f>IFERROR(SQRT(D74/('ANVA-MDS'!EZ174*'ANVA-MDS'!EZ175))*SQRT(2)*TINV(0.05,B74),"sd")</f>
        <v>sd</v>
      </c>
      <c r="G81" s="291"/>
      <c r="H81" s="291"/>
    </row>
    <row r="82" spans="1:8" x14ac:dyDescent="0.25">
      <c r="A82" s="300" t="s">
        <v>148</v>
      </c>
      <c r="B82" s="291"/>
      <c r="C82" s="291"/>
      <c r="D82" s="291"/>
      <c r="E82" s="291"/>
      <c r="F82" s="266" t="str">
        <f>IFERROR(SQRT(D77/('ANVA-MDS'!EZ175*'ANVA-MDS'!EZ187))*SQRT(2)*TINV(0.05,B77),"sd")</f>
        <v>sd</v>
      </c>
      <c r="G82" s="302"/>
      <c r="H82" s="302"/>
    </row>
    <row r="83" spans="1:8" x14ac:dyDescent="0.25">
      <c r="A83" s="300" t="s">
        <v>149</v>
      </c>
      <c r="B83" s="291"/>
      <c r="C83" s="291"/>
      <c r="D83" s="291"/>
      <c r="E83" s="291"/>
      <c r="F83" s="266" t="str">
        <f>IFERROR(SQRT(D77/('ANVA-MDS'!EZ175))*SQRT(2)*TINV(0.05,B77),"sd")</f>
        <v>sd</v>
      </c>
      <c r="G83" s="302"/>
      <c r="H83" s="302"/>
    </row>
    <row r="84" spans="1:8" x14ac:dyDescent="0.25">
      <c r="A84" s="300" t="s">
        <v>150</v>
      </c>
      <c r="B84" s="291"/>
      <c r="C84" s="291"/>
      <c r="D84" s="291"/>
      <c r="E84" s="291"/>
      <c r="F84" s="266" t="str">
        <f>IFERROR((TINV(0.05,B74)*D74+TINV(0.05,B77)*D77*B75)/(D74+D77*B75)*SQRT((D74+B75*D77)/('ANVA-MDS'!EZ175*'ANVA-MDS'!EZ174))*SQRT(2),"sd")</f>
        <v>sd</v>
      </c>
      <c r="G84" s="302"/>
      <c r="H84" s="302"/>
    </row>
    <row r="85" spans="1:8" x14ac:dyDescent="0.25">
      <c r="A85" s="291"/>
      <c r="B85" s="302"/>
      <c r="C85" s="291"/>
      <c r="D85" s="291"/>
      <c r="E85" s="291"/>
      <c r="F85" s="291"/>
      <c r="G85" s="291"/>
      <c r="H85" s="291"/>
    </row>
    <row r="86" spans="1:8" x14ac:dyDescent="0.25">
      <c r="A86" s="301"/>
      <c r="B86" s="303" t="s">
        <v>158</v>
      </c>
      <c r="C86" s="296" t="s">
        <v>57</v>
      </c>
      <c r="D86" s="296" t="s">
        <v>58</v>
      </c>
      <c r="E86" s="304" t="s">
        <v>145</v>
      </c>
      <c r="F86" s="291"/>
      <c r="G86" s="291"/>
      <c r="H86" s="291"/>
    </row>
    <row r="87" spans="1:8" x14ac:dyDescent="0.25">
      <c r="A87" s="301" t="s">
        <v>59</v>
      </c>
      <c r="B87" s="247" t="str">
        <f>'ANVA-MDS'!EJ178</f>
        <v>sd</v>
      </c>
      <c r="C87" s="247" t="str">
        <f>IFERROR(B88-B87,"sd")</f>
        <v>sd</v>
      </c>
      <c r="D87" s="224" t="str">
        <f>IFERROR(_xlfn.T.DIST.2T(C87/(SQRT(D74/('ANVA-MDS'!EZ174*'ANVA-MDS'!EZ175))*SQRT(2)),B74),"sd")</f>
        <v>sd</v>
      </c>
      <c r="E87" s="296">
        <v>0.05</v>
      </c>
      <c r="F87" s="299" t="str">
        <f>IF(D87&gt;E87,"ns",IF(D87&lt;0.001,"***",IF(D87&lt;0.01,"**",IF(D87&lt;0.05,"*",""))))</f>
        <v>ns</v>
      </c>
      <c r="G87" s="291"/>
      <c r="H87" s="291"/>
    </row>
    <row r="88" spans="1:8" x14ac:dyDescent="0.25">
      <c r="A88" s="301" t="s">
        <v>60</v>
      </c>
      <c r="B88" s="247" t="str">
        <f>'ANVA-MDS'!EV178</f>
        <v>sd</v>
      </c>
      <c r="C88" s="230"/>
      <c r="D88" s="230"/>
      <c r="E88" s="291"/>
      <c r="F88" s="291"/>
      <c r="G88" s="291"/>
      <c r="H88" s="291"/>
    </row>
    <row r="89" spans="1:8" x14ac:dyDescent="0.25">
      <c r="A89" s="291"/>
      <c r="B89" s="291"/>
      <c r="C89" s="291"/>
      <c r="D89" s="291"/>
      <c r="E89" s="291"/>
      <c r="F89" s="291"/>
      <c r="G89" s="291"/>
      <c r="H89" s="291"/>
    </row>
    <row r="90" spans="1:8" x14ac:dyDescent="0.25">
      <c r="A90" s="291"/>
      <c r="B90" s="291"/>
      <c r="C90" s="291"/>
      <c r="D90" s="291"/>
      <c r="E90" s="291"/>
      <c r="F90" s="291"/>
      <c r="G90" s="291"/>
      <c r="H90" s="291"/>
    </row>
    <row r="91" spans="1:8" x14ac:dyDescent="0.25">
      <c r="A91" s="291"/>
      <c r="B91" s="291"/>
      <c r="C91" s="291"/>
      <c r="D91" s="291"/>
      <c r="E91" s="291"/>
      <c r="F91" s="291"/>
      <c r="G91" s="291"/>
      <c r="H91" s="291"/>
    </row>
    <row r="92" spans="1:8" x14ac:dyDescent="0.25">
      <c r="A92" s="158" t="s">
        <v>151</v>
      </c>
      <c r="B92" s="291"/>
      <c r="C92" s="291"/>
      <c r="D92" s="291"/>
      <c r="E92" s="291"/>
      <c r="F92" s="291"/>
      <c r="G92" s="291"/>
      <c r="H92" s="291"/>
    </row>
    <row r="93" spans="1:8" x14ac:dyDescent="0.25">
      <c r="A93" s="291"/>
      <c r="B93" s="291"/>
      <c r="C93" s="291"/>
      <c r="D93" s="291"/>
      <c r="E93" s="291"/>
      <c r="F93" s="291"/>
      <c r="G93" s="291"/>
      <c r="H93" s="291"/>
    </row>
    <row r="94" spans="1:8" x14ac:dyDescent="0.25">
      <c r="A94" s="291" t="s">
        <v>154</v>
      </c>
      <c r="B94" s="291"/>
      <c r="C94" s="291"/>
      <c r="D94" s="291"/>
      <c r="E94" s="291"/>
      <c r="F94" s="291"/>
      <c r="G94" s="291"/>
      <c r="H94" s="291"/>
    </row>
    <row r="95" spans="1:8" x14ac:dyDescent="0.25">
      <c r="A95" s="300"/>
      <c r="B95" s="291"/>
      <c r="C95" s="291"/>
      <c r="D95" s="291"/>
      <c r="E95" s="291"/>
      <c r="F95" s="291"/>
      <c r="G95" s="291"/>
      <c r="H95" s="291"/>
    </row>
    <row r="96" spans="1:8" x14ac:dyDescent="0.25">
      <c r="A96" s="291" t="s">
        <v>146</v>
      </c>
      <c r="B96" s="291"/>
      <c r="C96" s="291"/>
      <c r="D96" s="291"/>
      <c r="E96" s="291"/>
      <c r="F96" s="291"/>
      <c r="G96" s="291"/>
      <c r="H96" s="291"/>
    </row>
    <row r="97" spans="1:8" x14ac:dyDescent="0.25">
      <c r="A97" s="291" t="s">
        <v>155</v>
      </c>
      <c r="B97" s="291"/>
      <c r="C97" s="291"/>
      <c r="D97" s="291"/>
      <c r="E97" s="291"/>
      <c r="F97" s="291"/>
      <c r="G97" s="291"/>
      <c r="H97" s="291"/>
    </row>
    <row r="98" spans="1:8" x14ac:dyDescent="0.25">
      <c r="A98" s="291"/>
      <c r="B98" s="291"/>
      <c r="C98" s="291"/>
      <c r="D98" s="291"/>
      <c r="E98" s="291"/>
      <c r="F98" s="291"/>
      <c r="G98" s="291"/>
      <c r="H98" s="291"/>
    </row>
    <row r="99" spans="1:8" x14ac:dyDescent="0.25">
      <c r="A99" s="291" t="s">
        <v>156</v>
      </c>
      <c r="B99" s="291"/>
      <c r="C99" s="291"/>
      <c r="D99" s="291"/>
      <c r="E99" s="291"/>
      <c r="F99" s="291"/>
      <c r="G99" s="291"/>
      <c r="H99" s="291"/>
    </row>
    <row r="100" spans="1:8" x14ac:dyDescent="0.25">
      <c r="A100" s="291" t="s">
        <v>152</v>
      </c>
      <c r="B100" s="291"/>
      <c r="C100" s="291"/>
      <c r="D100" s="291"/>
      <c r="E100" s="291"/>
      <c r="F100" s="291"/>
      <c r="G100" s="291"/>
      <c r="H100" s="291"/>
    </row>
    <row r="101" spans="1:8" x14ac:dyDescent="0.25">
      <c r="A101" s="291"/>
      <c r="B101" s="291"/>
      <c r="C101" s="291"/>
      <c r="D101" s="291"/>
      <c r="E101" s="291"/>
      <c r="F101" s="291"/>
      <c r="G101" s="291"/>
      <c r="H101" s="291"/>
    </row>
    <row r="102" spans="1:8" x14ac:dyDescent="0.25">
      <c r="A102" s="291" t="s">
        <v>153</v>
      </c>
      <c r="B102" s="291"/>
      <c r="C102" s="291"/>
      <c r="D102" s="291"/>
      <c r="E102" s="291"/>
      <c r="F102" s="291"/>
      <c r="G102" s="291"/>
      <c r="H102" s="291"/>
    </row>
  </sheetData>
  <hyperlinks>
    <hyperlink ref="A2" location="'ANVA Cv. x Fung.'!A91" display="* Para interpretar los resultados, ver nota al pié de página, haciendo click aquí"/>
  </hyperlinks>
  <pageMargins left="0.75" right="0.75" top="1" bottom="1" header="0" footer="0"/>
  <pageSetup paperSize="9" orientation="landscape"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F32"/>
  <sheetViews>
    <sheetView zoomScale="90" zoomScaleNormal="90" workbookViewId="0">
      <selection activeCell="I26" sqref="I26"/>
    </sheetView>
  </sheetViews>
  <sheetFormatPr baseColWidth="10" defaultColWidth="11.42578125" defaultRowHeight="15" x14ac:dyDescent="0.25"/>
  <cols>
    <col min="1" max="16384" width="11.42578125" style="69"/>
  </cols>
  <sheetData>
    <row r="1" spans="1:6" x14ac:dyDescent="0.25">
      <c r="A1" s="158" t="s">
        <v>128</v>
      </c>
    </row>
    <row r="3" spans="1:6" x14ac:dyDescent="0.25">
      <c r="A3" s="145" t="s">
        <v>175</v>
      </c>
    </row>
    <row r="5" spans="1:6" x14ac:dyDescent="0.25">
      <c r="A5" s="69" t="s">
        <v>176</v>
      </c>
    </row>
    <row r="7" spans="1:6" x14ac:dyDescent="0.25">
      <c r="A7" s="69" t="s">
        <v>178</v>
      </c>
    </row>
    <row r="8" spans="1:6" x14ac:dyDescent="0.25">
      <c r="A8" s="145" t="s">
        <v>190</v>
      </c>
    </row>
    <row r="10" spans="1:6" x14ac:dyDescent="0.25">
      <c r="A10" s="145" t="s">
        <v>179</v>
      </c>
    </row>
    <row r="11" spans="1:6" x14ac:dyDescent="0.25">
      <c r="A11" s="145" t="s">
        <v>177</v>
      </c>
    </row>
    <row r="12" spans="1:6" x14ac:dyDescent="0.25">
      <c r="A12" s="145" t="s">
        <v>184</v>
      </c>
    </row>
    <row r="14" spans="1:6" x14ac:dyDescent="0.25">
      <c r="A14" s="69" t="s">
        <v>182</v>
      </c>
    </row>
    <row r="15" spans="1:6" x14ac:dyDescent="0.25">
      <c r="A15" s="145" t="s">
        <v>193</v>
      </c>
    </row>
    <row r="16" spans="1:6" x14ac:dyDescent="0.25">
      <c r="B16" s="145" t="s">
        <v>194</v>
      </c>
      <c r="F16" s="70"/>
    </row>
    <row r="17" spans="1:6" x14ac:dyDescent="0.25">
      <c r="B17" s="145" t="s">
        <v>195</v>
      </c>
      <c r="F17" s="72"/>
    </row>
    <row r="18" spans="1:6" x14ac:dyDescent="0.25">
      <c r="B18" s="145" t="s">
        <v>196</v>
      </c>
      <c r="F18" s="74"/>
    </row>
    <row r="19" spans="1:6" x14ac:dyDescent="0.25">
      <c r="B19" s="69" t="s">
        <v>197</v>
      </c>
      <c r="F19" s="76"/>
    </row>
    <row r="21" spans="1:6" x14ac:dyDescent="0.25">
      <c r="B21" s="145" t="s">
        <v>198</v>
      </c>
      <c r="F21" s="70"/>
    </row>
    <row r="22" spans="1:6" x14ac:dyDescent="0.25">
      <c r="B22" s="145" t="s">
        <v>202</v>
      </c>
      <c r="F22" s="71"/>
    </row>
    <row r="23" spans="1:6" x14ac:dyDescent="0.25">
      <c r="B23" s="145" t="s">
        <v>199</v>
      </c>
      <c r="F23" s="72"/>
    </row>
    <row r="24" spans="1:6" x14ac:dyDescent="0.25">
      <c r="B24" s="145" t="s">
        <v>203</v>
      </c>
      <c r="F24" s="73"/>
    </row>
    <row r="25" spans="1:6" x14ac:dyDescent="0.25">
      <c r="B25" s="145" t="s">
        <v>200</v>
      </c>
      <c r="F25" s="74"/>
    </row>
    <row r="26" spans="1:6" x14ac:dyDescent="0.25">
      <c r="B26" s="145" t="s">
        <v>204</v>
      </c>
      <c r="F26" s="75"/>
    </row>
    <row r="27" spans="1:6" x14ac:dyDescent="0.25">
      <c r="B27" s="145" t="s">
        <v>201</v>
      </c>
      <c r="F27" s="77"/>
    </row>
    <row r="28" spans="1:6" x14ac:dyDescent="0.25">
      <c r="B28" s="145" t="s">
        <v>205</v>
      </c>
      <c r="F28" s="76"/>
    </row>
    <row r="31" spans="1:6" x14ac:dyDescent="0.25">
      <c r="A31" s="145" t="s">
        <v>180</v>
      </c>
    </row>
    <row r="32" spans="1:6" x14ac:dyDescent="0.25">
      <c r="A32" s="69" t="s">
        <v>181</v>
      </c>
    </row>
  </sheetData>
  <pageMargins left="0.75" right="0.75" top="1" bottom="1" header="0" footer="0"/>
  <pageSetup paperSize="9" orientation="portrait"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I104"/>
  <sheetViews>
    <sheetView tabSelected="1" zoomScale="80" zoomScaleNormal="80" workbookViewId="0"/>
  </sheetViews>
  <sheetFormatPr baseColWidth="10" defaultColWidth="11.42578125" defaultRowHeight="15" x14ac:dyDescent="0.25"/>
  <cols>
    <col min="1" max="1" width="52.28515625" style="79" customWidth="1"/>
    <col min="2" max="2" width="14.28515625" style="91" customWidth="1"/>
    <col min="3" max="3" width="13.28515625" style="79" customWidth="1"/>
    <col min="4" max="4" width="14.85546875" style="79" customWidth="1"/>
    <col min="5" max="5" width="22.5703125" style="79" customWidth="1"/>
    <col min="6" max="16384" width="11.42578125" style="79"/>
  </cols>
  <sheetData>
    <row r="1" spans="1:5" x14ac:dyDescent="0.25">
      <c r="A1" s="179" t="s">
        <v>173</v>
      </c>
    </row>
    <row r="2" spans="1:5" ht="15.75" thickBot="1" x14ac:dyDescent="0.3"/>
    <row r="3" spans="1:5" x14ac:dyDescent="0.25">
      <c r="A3" s="79" t="s">
        <v>23</v>
      </c>
      <c r="B3" s="314" t="s">
        <v>330</v>
      </c>
    </row>
    <row r="4" spans="1:5" x14ac:dyDescent="0.25">
      <c r="A4" s="81" t="s">
        <v>120</v>
      </c>
      <c r="B4" s="348" t="s">
        <v>317</v>
      </c>
      <c r="E4" s="82"/>
    </row>
    <row r="5" spans="1:5" x14ac:dyDescent="0.25">
      <c r="A5" s="81" t="s">
        <v>185</v>
      </c>
      <c r="B5" s="348" t="s">
        <v>370</v>
      </c>
    </row>
    <row r="6" spans="1:5" ht="15.75" thickBot="1" x14ac:dyDescent="0.3">
      <c r="A6" s="81" t="s">
        <v>186</v>
      </c>
      <c r="B6" s="349" t="s">
        <v>316</v>
      </c>
    </row>
    <row r="9" spans="1:5" ht="15.75" thickBot="1" x14ac:dyDescent="0.3">
      <c r="A9" s="83" t="s">
        <v>135</v>
      </c>
      <c r="B9" s="90"/>
      <c r="C9" s="82"/>
    </row>
    <row r="10" spans="1:5" ht="15.75" thickBot="1" x14ac:dyDescent="0.3">
      <c r="A10" s="81" t="s">
        <v>187</v>
      </c>
      <c r="B10" s="318" t="s">
        <v>302</v>
      </c>
    </row>
    <row r="11" spans="1:5" ht="15.75" thickBot="1" x14ac:dyDescent="0.3">
      <c r="A11" s="81" t="s">
        <v>256</v>
      </c>
      <c r="B11" s="318">
        <v>35</v>
      </c>
    </row>
    <row r="12" spans="1:5" ht="15.75" thickBot="1" x14ac:dyDescent="0.3">
      <c r="A12" s="79" t="s">
        <v>21</v>
      </c>
    </row>
    <row r="13" spans="1:5" ht="15.75" thickBot="1" x14ac:dyDescent="0.3">
      <c r="A13" s="81" t="s">
        <v>257</v>
      </c>
      <c r="B13" s="318">
        <v>105</v>
      </c>
    </row>
    <row r="14" spans="1:5" ht="15.75" thickBot="1" x14ac:dyDescent="0.3">
      <c r="A14" s="81" t="s">
        <v>258</v>
      </c>
      <c r="B14" s="318">
        <v>5</v>
      </c>
    </row>
    <row r="15" spans="1:5" ht="15.75" thickBot="1" x14ac:dyDescent="0.3">
      <c r="A15" s="81" t="s">
        <v>259</v>
      </c>
      <c r="B15" s="318" t="s">
        <v>303</v>
      </c>
    </row>
    <row r="16" spans="1:5" ht="15.75" thickBot="1" x14ac:dyDescent="0.3">
      <c r="A16" s="81" t="s">
        <v>260</v>
      </c>
      <c r="B16" s="318" t="s">
        <v>304</v>
      </c>
    </row>
    <row r="17" spans="1:9" ht="15.75" thickBot="1" x14ac:dyDescent="0.3">
      <c r="A17" s="81" t="s">
        <v>261</v>
      </c>
      <c r="B17" s="318">
        <v>7</v>
      </c>
    </row>
    <row r="19" spans="1:9" x14ac:dyDescent="0.25">
      <c r="A19" s="83" t="s">
        <v>124</v>
      </c>
    </row>
    <row r="20" spans="1:9" ht="27" x14ac:dyDescent="0.25">
      <c r="A20" s="81" t="s">
        <v>121</v>
      </c>
      <c r="B20" s="325" t="s">
        <v>329</v>
      </c>
      <c r="D20" s="315"/>
      <c r="F20" s="315"/>
      <c r="G20" s="315"/>
      <c r="H20" s="315"/>
      <c r="I20" s="315"/>
    </row>
    <row r="21" spans="1:9" x14ac:dyDescent="0.25">
      <c r="A21" s="79" t="s">
        <v>22</v>
      </c>
      <c r="B21" s="319"/>
      <c r="D21" s="315"/>
      <c r="F21" s="315"/>
      <c r="G21" s="315"/>
      <c r="I21" s="315"/>
    </row>
    <row r="22" spans="1:9" x14ac:dyDescent="0.25">
      <c r="A22" s="79" t="s">
        <v>24</v>
      </c>
      <c r="B22" s="325"/>
      <c r="D22" s="315"/>
      <c r="E22" s="317"/>
      <c r="F22" s="315"/>
      <c r="G22" s="315"/>
      <c r="H22" s="315"/>
      <c r="I22" s="315"/>
    </row>
    <row r="23" spans="1:9" x14ac:dyDescent="0.25">
      <c r="A23" s="81" t="s">
        <v>262</v>
      </c>
      <c r="B23" s="320">
        <v>1.87</v>
      </c>
      <c r="D23" s="315"/>
      <c r="E23" s="317"/>
      <c r="F23" s="315"/>
      <c r="G23" s="315"/>
      <c r="H23" s="315"/>
      <c r="I23" s="315"/>
    </row>
    <row r="24" spans="1:9" x14ac:dyDescent="0.25">
      <c r="A24" s="81" t="s">
        <v>331</v>
      </c>
      <c r="B24" s="320">
        <v>0.12</v>
      </c>
      <c r="D24" s="315"/>
      <c r="E24" s="317"/>
      <c r="F24" s="316"/>
      <c r="G24" s="316"/>
      <c r="H24" s="316"/>
      <c r="I24" s="316"/>
    </row>
    <row r="25" spans="1:9" x14ac:dyDescent="0.25">
      <c r="A25" s="81" t="s">
        <v>308</v>
      </c>
      <c r="B25" s="320">
        <v>9.1999999999999993</v>
      </c>
      <c r="C25" s="316"/>
      <c r="D25" s="316"/>
      <c r="E25" s="316"/>
      <c r="F25" s="316"/>
      <c r="I25" s="315"/>
    </row>
    <row r="26" spans="1:9" x14ac:dyDescent="0.25">
      <c r="A26" s="81" t="s">
        <v>309</v>
      </c>
      <c r="B26" s="319">
        <v>0.2</v>
      </c>
      <c r="C26" s="315"/>
      <c r="D26" s="315"/>
      <c r="E26" s="315"/>
      <c r="F26" s="315"/>
      <c r="I26" s="316"/>
    </row>
    <row r="27" spans="1:9" ht="15.75" thickBot="1" x14ac:dyDescent="0.3">
      <c r="A27" s="81" t="s">
        <v>188</v>
      </c>
      <c r="B27" s="321">
        <v>5.9</v>
      </c>
      <c r="C27" s="316"/>
      <c r="D27" s="316"/>
      <c r="E27" s="316"/>
      <c r="F27" s="316"/>
    </row>
    <row r="28" spans="1:9" ht="15.75" thickBot="1" x14ac:dyDescent="0.3">
      <c r="B28" s="322"/>
      <c r="C28" s="85"/>
      <c r="D28" s="85"/>
      <c r="E28" s="85"/>
      <c r="F28" s="85"/>
    </row>
    <row r="29" spans="1:9" ht="15.75" thickBot="1" x14ac:dyDescent="0.3">
      <c r="A29" s="83" t="s">
        <v>126</v>
      </c>
      <c r="B29" s="318" t="s">
        <v>318</v>
      </c>
    </row>
    <row r="31" spans="1:9" x14ac:dyDescent="0.25">
      <c r="A31" s="82" t="s">
        <v>122</v>
      </c>
    </row>
    <row r="32" spans="1:9" ht="27" x14ac:dyDescent="0.25">
      <c r="A32" s="81" t="s">
        <v>263</v>
      </c>
      <c r="B32" s="325" t="s">
        <v>306</v>
      </c>
    </row>
    <row r="33" spans="1:2" ht="15.75" thickBot="1" x14ac:dyDescent="0.3">
      <c r="A33" s="81" t="s">
        <v>264</v>
      </c>
      <c r="B33" s="91">
        <v>100</v>
      </c>
    </row>
    <row r="34" spans="1:2" ht="15.75" thickBot="1" x14ac:dyDescent="0.3">
      <c r="A34" s="81" t="s">
        <v>265</v>
      </c>
      <c r="B34" s="318" t="s">
        <v>305</v>
      </c>
    </row>
    <row r="35" spans="1:2" x14ac:dyDescent="0.25">
      <c r="A35" s="81"/>
      <c r="B35" s="322"/>
    </row>
    <row r="36" spans="1:2" x14ac:dyDescent="0.25">
      <c r="A36" s="81"/>
      <c r="B36" s="322"/>
    </row>
    <row r="37" spans="1:2" ht="15.75" thickBot="1" x14ac:dyDescent="0.3">
      <c r="A37" s="81" t="s">
        <v>246</v>
      </c>
      <c r="B37" s="323"/>
    </row>
    <row r="38" spans="1:2" x14ac:dyDescent="0.25">
      <c r="A38" s="81" t="s">
        <v>250</v>
      </c>
      <c r="B38" s="350" t="s">
        <v>319</v>
      </c>
    </row>
    <row r="39" spans="1:2" x14ac:dyDescent="0.25">
      <c r="A39" s="81" t="s">
        <v>251</v>
      </c>
      <c r="B39" s="351" t="s">
        <v>307</v>
      </c>
    </row>
    <row r="40" spans="1:2" x14ac:dyDescent="0.25">
      <c r="A40" s="81" t="s">
        <v>252</v>
      </c>
      <c r="B40" s="351" t="s">
        <v>320</v>
      </c>
    </row>
    <row r="41" spans="1:2" ht="15.75" thickBot="1" x14ac:dyDescent="0.3">
      <c r="A41" s="81" t="s">
        <v>253</v>
      </c>
      <c r="B41" s="352"/>
    </row>
    <row r="42" spans="1:2" ht="15.75" thickBot="1" x14ac:dyDescent="0.3">
      <c r="A42" s="81" t="s">
        <v>254</v>
      </c>
      <c r="B42" s="352" t="s">
        <v>350</v>
      </c>
    </row>
    <row r="43" spans="1:2" ht="15.75" thickBot="1" x14ac:dyDescent="0.3">
      <c r="A43" s="81" t="s">
        <v>255</v>
      </c>
      <c r="B43" s="352"/>
    </row>
    <row r="45" spans="1:2" x14ac:dyDescent="0.25">
      <c r="A45" s="81"/>
      <c r="B45" s="322"/>
    </row>
    <row r="46" spans="1:2" ht="15.75" thickBot="1" x14ac:dyDescent="0.3">
      <c r="A46" s="82" t="s">
        <v>123</v>
      </c>
    </row>
    <row r="47" spans="1:2" x14ac:dyDescent="0.25">
      <c r="A47" s="79" t="s">
        <v>266</v>
      </c>
      <c r="B47" s="324">
        <v>18.3</v>
      </c>
    </row>
    <row r="48" spans="1:2" ht="15.75" thickBot="1" x14ac:dyDescent="0.3">
      <c r="A48" s="79" t="s">
        <v>267</v>
      </c>
      <c r="B48" s="354">
        <v>60.6</v>
      </c>
    </row>
    <row r="49" spans="1:2" ht="15.75" thickBot="1" x14ac:dyDescent="0.3">
      <c r="A49" s="79" t="s">
        <v>268</v>
      </c>
      <c r="B49" s="324">
        <v>174.3</v>
      </c>
    </row>
    <row r="50" spans="1:2" ht="15.75" thickBot="1" x14ac:dyDescent="0.3">
      <c r="A50" s="79" t="s">
        <v>269</v>
      </c>
      <c r="B50" s="324">
        <v>57.2</v>
      </c>
    </row>
    <row r="51" spans="1:2" ht="15.75" thickBot="1" x14ac:dyDescent="0.3">
      <c r="A51" s="79" t="s">
        <v>270</v>
      </c>
      <c r="B51" s="324">
        <v>49.5</v>
      </c>
    </row>
    <row r="52" spans="1:2" ht="15.75" thickBot="1" x14ac:dyDescent="0.3">
      <c r="A52" s="79" t="s">
        <v>271</v>
      </c>
      <c r="B52" s="324">
        <v>21.5</v>
      </c>
    </row>
    <row r="53" spans="1:2" ht="15.75" thickBot="1" x14ac:dyDescent="0.3">
      <c r="A53" s="79" t="s">
        <v>272</v>
      </c>
      <c r="B53" s="324">
        <v>60.5</v>
      </c>
    </row>
    <row r="54" spans="1:2" ht="15.75" thickBot="1" x14ac:dyDescent="0.3">
      <c r="A54" s="79" t="s">
        <v>273</v>
      </c>
      <c r="B54" s="324">
        <v>108.2</v>
      </c>
    </row>
    <row r="55" spans="1:2" ht="15.75" thickBot="1" x14ac:dyDescent="0.3">
      <c r="A55" s="79" t="s">
        <v>274</v>
      </c>
      <c r="B55" s="324">
        <v>30.5</v>
      </c>
    </row>
    <row r="56" spans="1:2" ht="15.75" thickBot="1" x14ac:dyDescent="0.3">
      <c r="A56" s="79" t="s">
        <v>275</v>
      </c>
      <c r="B56" s="324">
        <v>76</v>
      </c>
    </row>
    <row r="57" spans="1:2" ht="15.75" thickBot="1" x14ac:dyDescent="0.3">
      <c r="A57" s="79" t="s">
        <v>276</v>
      </c>
      <c r="B57" s="324">
        <v>14.2</v>
      </c>
    </row>
    <row r="58" spans="1:2" ht="15.75" thickBot="1" x14ac:dyDescent="0.3">
      <c r="A58" s="79" t="s">
        <v>277</v>
      </c>
      <c r="B58" s="324"/>
    </row>
    <row r="59" spans="1:2" x14ac:dyDescent="0.25">
      <c r="A59" s="79" t="s">
        <v>278</v>
      </c>
      <c r="B59" s="324"/>
    </row>
    <row r="62" spans="1:2" ht="15.75" thickBot="1" x14ac:dyDescent="0.3">
      <c r="A62" s="83" t="s">
        <v>125</v>
      </c>
      <c r="B62" s="91" t="s">
        <v>310</v>
      </c>
    </row>
    <row r="63" spans="1:2" x14ac:dyDescent="0.25">
      <c r="A63" s="79" t="s">
        <v>266</v>
      </c>
      <c r="B63" s="324">
        <v>30.2</v>
      </c>
    </row>
    <row r="64" spans="1:2" x14ac:dyDescent="0.25">
      <c r="A64" s="79" t="s">
        <v>267</v>
      </c>
      <c r="B64" s="319">
        <v>27.5</v>
      </c>
    </row>
    <row r="65" spans="1:5" x14ac:dyDescent="0.25">
      <c r="A65" s="79" t="s">
        <v>268</v>
      </c>
      <c r="B65" s="320">
        <v>22.2</v>
      </c>
    </row>
    <row r="66" spans="1:5" x14ac:dyDescent="0.25">
      <c r="A66" s="79" t="s">
        <v>269</v>
      </c>
      <c r="B66" s="320">
        <v>20.6</v>
      </c>
    </row>
    <row r="67" spans="1:5" x14ac:dyDescent="0.25">
      <c r="A67" s="79" t="s">
        <v>270</v>
      </c>
      <c r="B67" s="320">
        <v>15.6</v>
      </c>
    </row>
    <row r="68" spans="1:5" x14ac:dyDescent="0.25">
      <c r="A68" s="79" t="s">
        <v>271</v>
      </c>
      <c r="B68" s="319">
        <v>11.7</v>
      </c>
    </row>
    <row r="69" spans="1:5" x14ac:dyDescent="0.25">
      <c r="A69" s="79" t="s">
        <v>272</v>
      </c>
      <c r="B69" s="320">
        <v>16.899999999999999</v>
      </c>
    </row>
    <row r="70" spans="1:5" x14ac:dyDescent="0.25">
      <c r="A70" s="79" t="s">
        <v>273</v>
      </c>
      <c r="B70" s="320">
        <v>14.1</v>
      </c>
    </row>
    <row r="71" spans="1:5" x14ac:dyDescent="0.25">
      <c r="A71" s="79" t="s">
        <v>274</v>
      </c>
      <c r="B71" s="320">
        <v>16.8</v>
      </c>
    </row>
    <row r="72" spans="1:5" x14ac:dyDescent="0.25">
      <c r="A72" s="79" t="s">
        <v>275</v>
      </c>
      <c r="B72" s="320">
        <v>19.7</v>
      </c>
    </row>
    <row r="73" spans="1:5" x14ac:dyDescent="0.25">
      <c r="A73" s="79" t="s">
        <v>276</v>
      </c>
      <c r="B73" s="320">
        <v>23.7</v>
      </c>
    </row>
    <row r="74" spans="1:5" ht="15.75" thickBot="1" x14ac:dyDescent="0.3">
      <c r="A74" s="79" t="s">
        <v>277</v>
      </c>
      <c r="B74" s="321"/>
    </row>
    <row r="75" spans="1:5" x14ac:dyDescent="0.25">
      <c r="B75" s="322"/>
      <c r="D75" s="84"/>
    </row>
    <row r="77" spans="1:5" x14ac:dyDescent="0.25">
      <c r="A77" s="82" t="s">
        <v>127</v>
      </c>
      <c r="B77" s="90"/>
    </row>
    <row r="78" spans="1:5" ht="15.75" thickBot="1" x14ac:dyDescent="0.3"/>
    <row r="79" spans="1:5" x14ac:dyDescent="0.25">
      <c r="A79" s="159" t="s">
        <v>130</v>
      </c>
      <c r="B79" s="148" t="s">
        <v>25</v>
      </c>
      <c r="C79" s="148" t="s">
        <v>27</v>
      </c>
      <c r="D79" s="148" t="s">
        <v>26</v>
      </c>
      <c r="E79" s="149" t="s">
        <v>3</v>
      </c>
    </row>
    <row r="80" spans="1:5" x14ac:dyDescent="0.25">
      <c r="A80" s="150" t="s">
        <v>28</v>
      </c>
      <c r="B80" s="88"/>
      <c r="C80" s="88"/>
      <c r="D80" s="88"/>
      <c r="E80" s="151"/>
    </row>
    <row r="81" spans="1:7" x14ac:dyDescent="0.25">
      <c r="A81" s="150" t="s">
        <v>29</v>
      </c>
      <c r="B81" s="89"/>
      <c r="C81" s="87"/>
      <c r="D81" s="87"/>
      <c r="E81" s="151"/>
    </row>
    <row r="82" spans="1:7" ht="15.75" thickBot="1" x14ac:dyDescent="0.3">
      <c r="A82" s="152" t="s">
        <v>30</v>
      </c>
      <c r="B82" s="153"/>
      <c r="C82" s="153"/>
      <c r="D82" s="153"/>
      <c r="E82" s="154"/>
    </row>
    <row r="83" spans="1:7" x14ac:dyDescent="0.25">
      <c r="A83" s="82" t="s">
        <v>31</v>
      </c>
      <c r="B83" s="90"/>
      <c r="C83" s="90"/>
      <c r="D83" s="90"/>
      <c r="E83" s="91"/>
    </row>
    <row r="84" spans="1:7" x14ac:dyDescent="0.25">
      <c r="C84" s="91"/>
      <c r="D84" s="91"/>
      <c r="E84" s="91"/>
    </row>
    <row r="85" spans="1:7" ht="15.75" thickBot="1" x14ac:dyDescent="0.3">
      <c r="C85" s="91"/>
      <c r="D85" s="91"/>
      <c r="E85" s="91"/>
    </row>
    <row r="86" spans="1:7" x14ac:dyDescent="0.25">
      <c r="A86" s="160" t="s">
        <v>133</v>
      </c>
      <c r="B86" s="148" t="s">
        <v>25</v>
      </c>
      <c r="C86" s="148" t="s">
        <v>27</v>
      </c>
      <c r="D86" s="148" t="s">
        <v>26</v>
      </c>
      <c r="E86" s="149" t="s">
        <v>3</v>
      </c>
      <c r="G86" s="81"/>
    </row>
    <row r="87" spans="1:7" x14ac:dyDescent="0.25">
      <c r="A87" s="150" t="s">
        <v>28</v>
      </c>
      <c r="B87" s="88"/>
      <c r="C87" s="88"/>
      <c r="D87" s="88"/>
      <c r="E87" s="151"/>
    </row>
    <row r="88" spans="1:7" x14ac:dyDescent="0.25">
      <c r="A88" s="150" t="s">
        <v>29</v>
      </c>
      <c r="B88" s="89"/>
      <c r="C88" s="87"/>
      <c r="D88" s="87"/>
      <c r="E88" s="151"/>
    </row>
    <row r="89" spans="1:7" ht="15.75" thickBot="1" x14ac:dyDescent="0.3">
      <c r="A89" s="152" t="s">
        <v>30</v>
      </c>
      <c r="B89" s="153"/>
      <c r="C89" s="153"/>
      <c r="D89" s="153"/>
      <c r="E89" s="154"/>
    </row>
    <row r="90" spans="1:7" x14ac:dyDescent="0.25">
      <c r="A90" s="82" t="s">
        <v>31</v>
      </c>
      <c r="B90" s="90"/>
      <c r="C90" s="90"/>
      <c r="D90" s="90"/>
      <c r="E90" s="91"/>
    </row>
    <row r="91" spans="1:7" x14ac:dyDescent="0.25">
      <c r="C91" s="91"/>
      <c r="D91" s="91"/>
      <c r="E91" s="91"/>
    </row>
    <row r="92" spans="1:7" ht="15.75" thickBot="1" x14ac:dyDescent="0.3">
      <c r="C92" s="91"/>
      <c r="D92" s="91"/>
      <c r="E92" s="91"/>
    </row>
    <row r="93" spans="1:7" x14ac:dyDescent="0.25">
      <c r="A93" s="161" t="s">
        <v>132</v>
      </c>
      <c r="B93" s="148" t="s">
        <v>25</v>
      </c>
      <c r="C93" s="148" t="s">
        <v>27</v>
      </c>
      <c r="D93" s="148" t="s">
        <v>26</v>
      </c>
      <c r="E93" s="149" t="s">
        <v>3</v>
      </c>
      <c r="G93" s="81"/>
    </row>
    <row r="94" spans="1:7" x14ac:dyDescent="0.25">
      <c r="A94" s="150" t="s">
        <v>28</v>
      </c>
      <c r="B94" s="88" t="s">
        <v>314</v>
      </c>
      <c r="C94" s="88" t="s">
        <v>76</v>
      </c>
      <c r="D94" s="88" t="s">
        <v>311</v>
      </c>
      <c r="E94" s="151" t="s">
        <v>314</v>
      </c>
    </row>
    <row r="95" spans="1:7" x14ac:dyDescent="0.25">
      <c r="A95" s="150" t="s">
        <v>29</v>
      </c>
      <c r="B95" s="89"/>
      <c r="C95" s="88"/>
      <c r="D95" s="88"/>
      <c r="E95" s="151"/>
    </row>
    <row r="96" spans="1:7" ht="15.75" thickBot="1" x14ac:dyDescent="0.3">
      <c r="A96" s="152" t="s">
        <v>30</v>
      </c>
      <c r="B96" s="153"/>
      <c r="C96" s="153"/>
      <c r="D96" s="153"/>
      <c r="E96" s="154"/>
    </row>
    <row r="97" spans="1:7" x14ac:dyDescent="0.25">
      <c r="A97" s="82" t="s">
        <v>31</v>
      </c>
      <c r="B97" s="90"/>
      <c r="C97" s="82"/>
      <c r="D97" s="82"/>
    </row>
    <row r="99" spans="1:7" ht="15.75" thickBot="1" x14ac:dyDescent="0.3"/>
    <row r="100" spans="1:7" x14ac:dyDescent="0.25">
      <c r="A100" s="358" t="s">
        <v>131</v>
      </c>
      <c r="B100" s="148" t="s">
        <v>25</v>
      </c>
      <c r="C100" s="148" t="s">
        <v>27</v>
      </c>
      <c r="D100" s="148" t="s">
        <v>26</v>
      </c>
      <c r="E100" s="149" t="s">
        <v>3</v>
      </c>
      <c r="G100" s="81"/>
    </row>
    <row r="101" spans="1:7" x14ac:dyDescent="0.25">
      <c r="A101" s="150" t="s">
        <v>28</v>
      </c>
      <c r="B101" s="88" t="s">
        <v>314</v>
      </c>
      <c r="C101" s="86" t="s">
        <v>314</v>
      </c>
      <c r="D101" s="86"/>
      <c r="E101" s="155"/>
    </row>
    <row r="102" spans="1:7" x14ac:dyDescent="0.25">
      <c r="A102" s="150" t="s">
        <v>29</v>
      </c>
      <c r="B102" s="89"/>
      <c r="C102" s="86"/>
      <c r="D102" s="86"/>
      <c r="E102" s="155"/>
    </row>
    <row r="103" spans="1:7" ht="15.75" thickBot="1" x14ac:dyDescent="0.3">
      <c r="A103" s="152" t="s">
        <v>30</v>
      </c>
      <c r="B103" s="153"/>
      <c r="C103" s="156"/>
      <c r="D103" s="156" t="s">
        <v>314</v>
      </c>
      <c r="E103" s="157"/>
    </row>
    <row r="104" spans="1:7" x14ac:dyDescent="0.25">
      <c r="A104" s="82" t="s">
        <v>31</v>
      </c>
      <c r="B104" s="90"/>
      <c r="C104" s="82"/>
      <c r="D104" s="82"/>
    </row>
  </sheetData>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A25"/>
  <sheetViews>
    <sheetView zoomScale="80" zoomScaleNormal="80" workbookViewId="0">
      <selection activeCell="A2" sqref="A2"/>
    </sheetView>
  </sheetViews>
  <sheetFormatPr baseColWidth="10" defaultColWidth="11.42578125" defaultRowHeight="15" x14ac:dyDescent="0.25"/>
  <cols>
    <col min="1" max="1" width="79.85546875" style="85" customWidth="1"/>
    <col min="2" max="16384" width="11.42578125" style="85"/>
  </cols>
  <sheetData>
    <row r="1" spans="1:1" x14ac:dyDescent="0.25">
      <c r="A1" s="220" t="s">
        <v>174</v>
      </c>
    </row>
    <row r="2" spans="1:1" x14ac:dyDescent="0.25">
      <c r="A2" s="163"/>
    </row>
    <row r="3" spans="1:1" x14ac:dyDescent="0.25">
      <c r="A3" s="163"/>
    </row>
    <row r="4" spans="1:1" x14ac:dyDescent="0.25">
      <c r="A4" s="163"/>
    </row>
    <row r="5" spans="1:1" x14ac:dyDescent="0.25">
      <c r="A5" s="163"/>
    </row>
    <row r="6" spans="1:1" x14ac:dyDescent="0.25">
      <c r="A6" s="163"/>
    </row>
    <row r="7" spans="1:1" x14ac:dyDescent="0.25">
      <c r="A7" s="163"/>
    </row>
    <row r="8" spans="1:1" x14ac:dyDescent="0.25">
      <c r="A8" s="163"/>
    </row>
    <row r="9" spans="1:1" x14ac:dyDescent="0.25">
      <c r="A9" s="163"/>
    </row>
    <row r="10" spans="1:1" x14ac:dyDescent="0.25">
      <c r="A10" s="163"/>
    </row>
    <row r="11" spans="1:1" x14ac:dyDescent="0.25">
      <c r="A11" s="163"/>
    </row>
    <row r="12" spans="1:1" x14ac:dyDescent="0.25">
      <c r="A12" s="163"/>
    </row>
    <row r="13" spans="1:1" x14ac:dyDescent="0.25">
      <c r="A13" s="163"/>
    </row>
    <row r="14" spans="1:1" x14ac:dyDescent="0.25">
      <c r="A14" s="163"/>
    </row>
    <row r="15" spans="1:1" x14ac:dyDescent="0.25">
      <c r="A15" s="163"/>
    </row>
    <row r="16" spans="1:1" x14ac:dyDescent="0.25">
      <c r="A16" s="163"/>
    </row>
    <row r="17" spans="1:1" x14ac:dyDescent="0.25">
      <c r="A17" s="163"/>
    </row>
    <row r="18" spans="1:1" x14ac:dyDescent="0.25">
      <c r="A18" s="163"/>
    </row>
    <row r="19" spans="1:1" x14ac:dyDescent="0.25">
      <c r="A19" s="163"/>
    </row>
    <row r="20" spans="1:1" x14ac:dyDescent="0.25">
      <c r="A20" s="163"/>
    </row>
    <row r="21" spans="1:1" x14ac:dyDescent="0.25">
      <c r="A21" s="163"/>
    </row>
    <row r="22" spans="1:1" x14ac:dyDescent="0.25">
      <c r="A22" s="163"/>
    </row>
    <row r="23" spans="1:1" x14ac:dyDescent="0.25">
      <c r="A23" s="163"/>
    </row>
    <row r="24" spans="1:1" x14ac:dyDescent="0.25">
      <c r="A24" s="163"/>
    </row>
    <row r="25" spans="1:1" x14ac:dyDescent="0.25">
      <c r="A25" s="163"/>
    </row>
  </sheetData>
  <pageMargins left="0.75" right="0.75" top="1" bottom="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Q247"/>
  <sheetViews>
    <sheetView zoomScale="80" zoomScaleNormal="80" workbookViewId="0">
      <pane ySplit="5" topLeftCell="A114" activePane="bottomLeft" state="frozen"/>
      <selection pane="bottomLeft" activeCell="J128" sqref="J128"/>
    </sheetView>
  </sheetViews>
  <sheetFormatPr baseColWidth="10" defaultColWidth="11.42578125" defaultRowHeight="15" x14ac:dyDescent="0.25"/>
  <cols>
    <col min="1" max="2" width="11.42578125" style="69"/>
    <col min="3" max="3" width="25.7109375" style="117" customWidth="1"/>
    <col min="4" max="4" width="12.7109375" style="117" customWidth="1"/>
    <col min="5" max="10" width="12.7109375" style="69" customWidth="1"/>
    <col min="11" max="11" width="25.7109375" style="69" customWidth="1"/>
    <col min="12" max="18" width="12.7109375" style="69" customWidth="1"/>
    <col min="19" max="16384" width="11.42578125" style="69"/>
  </cols>
  <sheetData>
    <row r="1" spans="1:17" s="79" customFormat="1" x14ac:dyDescent="0.25">
      <c r="A1" s="162" t="s">
        <v>134</v>
      </c>
      <c r="D1" s="183"/>
    </row>
    <row r="2" spans="1:17" s="79" customFormat="1" x14ac:dyDescent="0.25">
      <c r="A2" s="226" t="s">
        <v>189</v>
      </c>
      <c r="B2" s="181"/>
      <c r="C2" s="182"/>
      <c r="D2" s="182"/>
    </row>
    <row r="3" spans="1:17" s="79" customFormat="1" x14ac:dyDescent="0.25">
      <c r="C3" s="92"/>
      <c r="D3" s="92"/>
    </row>
    <row r="4" spans="1:17" s="79" customFormat="1" x14ac:dyDescent="0.25">
      <c r="C4" s="10" t="s">
        <v>321</v>
      </c>
      <c r="D4" s="11"/>
      <c r="E4" s="11"/>
      <c r="F4" s="11"/>
      <c r="G4" s="11"/>
      <c r="H4" s="11"/>
      <c r="I4" s="93"/>
      <c r="K4" s="12" t="s">
        <v>322</v>
      </c>
      <c r="L4" s="13"/>
      <c r="M4" s="13"/>
      <c r="N4" s="13"/>
      <c r="O4" s="13"/>
      <c r="P4" s="13"/>
      <c r="Q4" s="14"/>
    </row>
    <row r="5" spans="1:17" s="79" customFormat="1" ht="45" customHeight="1" x14ac:dyDescent="0.25">
      <c r="A5" s="94" t="s">
        <v>0</v>
      </c>
      <c r="B5" s="94" t="s">
        <v>47</v>
      </c>
      <c r="C5" s="94" t="s">
        <v>1</v>
      </c>
      <c r="D5" s="95" t="s">
        <v>54</v>
      </c>
      <c r="E5" s="95" t="s">
        <v>53</v>
      </c>
      <c r="F5" s="95" t="s">
        <v>2</v>
      </c>
      <c r="G5" s="95" t="s">
        <v>74</v>
      </c>
      <c r="H5" s="95" t="s">
        <v>75</v>
      </c>
      <c r="I5" s="94" t="s">
        <v>129</v>
      </c>
      <c r="J5" s="96"/>
      <c r="K5" s="94" t="s">
        <v>1</v>
      </c>
      <c r="L5" s="95" t="s">
        <v>54</v>
      </c>
      <c r="M5" s="95" t="s">
        <v>53</v>
      </c>
      <c r="N5" s="95" t="s">
        <v>2</v>
      </c>
      <c r="O5" s="95" t="s">
        <v>74</v>
      </c>
      <c r="P5" s="95" t="s">
        <v>75</v>
      </c>
      <c r="Q5" s="94" t="s">
        <v>129</v>
      </c>
    </row>
    <row r="6" spans="1:17" ht="13.5" customHeight="1" x14ac:dyDescent="0.25">
      <c r="A6" s="86">
        <v>1</v>
      </c>
      <c r="B6" s="88"/>
      <c r="C6" s="97"/>
      <c r="D6" s="98"/>
      <c r="E6" s="99"/>
      <c r="F6" s="98"/>
      <c r="G6" s="206">
        <f t="shared" ref="G6:G36" si="0">IF(D6=0,0,IF(E6=0,0,MAX(E6-D6)))</f>
        <v>0</v>
      </c>
      <c r="H6" s="206">
        <f t="shared" ref="H6:H36" si="1">IF(E6=0,0,IF(F6=0,0,MAX(F6-E6)))</f>
        <v>0</v>
      </c>
      <c r="I6" s="206">
        <f>IF(F6=0,0,IF(D6=0,0,MAX(F6-D6)))</f>
        <v>0</v>
      </c>
      <c r="K6" s="221"/>
      <c r="L6" s="98"/>
      <c r="M6" s="99"/>
      <c r="N6" s="98"/>
      <c r="O6" s="206">
        <f t="shared" ref="O6:O37" si="2">IF(L6=0,0,IF(M6=0,0,MAX(M6-L6)))</f>
        <v>0</v>
      </c>
      <c r="P6" s="206">
        <f t="shared" ref="P6:P37" si="3">IF(M6=0,0,IF(N6=0,0,MAX(N6-M6)))</f>
        <v>0</v>
      </c>
      <c r="Q6" s="206">
        <f>IF(L6=0,0,IF(N6=0,0,MAX(N6-L6)))</f>
        <v>0</v>
      </c>
    </row>
    <row r="7" spans="1:17" s="102" customFormat="1" x14ac:dyDescent="0.25">
      <c r="A7" s="86">
        <v>2</v>
      </c>
      <c r="B7" s="101"/>
      <c r="C7" s="25"/>
      <c r="D7" s="98"/>
      <c r="E7" s="99"/>
      <c r="F7" s="98"/>
      <c r="G7" s="206">
        <f t="shared" si="0"/>
        <v>0</v>
      </c>
      <c r="H7" s="206">
        <f t="shared" si="1"/>
        <v>0</v>
      </c>
      <c r="I7" s="206">
        <f t="shared" ref="I7:I36" si="4">IF(F7=0,0,IF(D7=0,0,MAX(F7-D7)))</f>
        <v>0</v>
      </c>
      <c r="K7" s="221"/>
      <c r="L7" s="98"/>
      <c r="M7" s="99"/>
      <c r="N7" s="98"/>
      <c r="O7" s="206">
        <f t="shared" si="2"/>
        <v>0</v>
      </c>
      <c r="P7" s="206">
        <f t="shared" si="3"/>
        <v>0</v>
      </c>
      <c r="Q7" s="206">
        <f t="shared" ref="Q7:Q55" si="5">IF(L7=0,0,IF(N7=0,0,MAX(N7-L7)))</f>
        <v>0</v>
      </c>
    </row>
    <row r="8" spans="1:17" s="102" customFormat="1" ht="13.5" customHeight="1" x14ac:dyDescent="0.25">
      <c r="A8" s="86">
        <v>3</v>
      </c>
      <c r="B8" s="101"/>
      <c r="C8" s="25"/>
      <c r="D8" s="98"/>
      <c r="E8" s="99"/>
      <c r="F8" s="98"/>
      <c r="G8" s="206">
        <f t="shared" si="0"/>
        <v>0</v>
      </c>
      <c r="H8" s="206">
        <f t="shared" si="1"/>
        <v>0</v>
      </c>
      <c r="I8" s="206">
        <f t="shared" si="4"/>
        <v>0</v>
      </c>
      <c r="K8" s="221"/>
      <c r="L8" s="98"/>
      <c r="M8" s="99"/>
      <c r="N8" s="98"/>
      <c r="O8" s="206">
        <f t="shared" si="2"/>
        <v>0</v>
      </c>
      <c r="P8" s="206">
        <f t="shared" si="3"/>
        <v>0</v>
      </c>
      <c r="Q8" s="206">
        <f t="shared" si="5"/>
        <v>0</v>
      </c>
    </row>
    <row r="9" spans="1:17" x14ac:dyDescent="0.25">
      <c r="A9" s="86">
        <v>4</v>
      </c>
      <c r="B9" s="88"/>
      <c r="C9" s="25"/>
      <c r="D9" s="98"/>
      <c r="E9" s="99"/>
      <c r="F9" s="98"/>
      <c r="G9" s="206">
        <f t="shared" si="0"/>
        <v>0</v>
      </c>
      <c r="H9" s="206">
        <f t="shared" si="1"/>
        <v>0</v>
      </c>
      <c r="I9" s="206">
        <f t="shared" si="4"/>
        <v>0</v>
      </c>
      <c r="K9" s="221"/>
      <c r="L9" s="98"/>
      <c r="M9" s="99"/>
      <c r="N9" s="98"/>
      <c r="O9" s="206">
        <f t="shared" si="2"/>
        <v>0</v>
      </c>
      <c r="P9" s="206">
        <f t="shared" si="3"/>
        <v>0</v>
      </c>
      <c r="Q9" s="206">
        <f t="shared" si="5"/>
        <v>0</v>
      </c>
    </row>
    <row r="10" spans="1:17" x14ac:dyDescent="0.25">
      <c r="A10" s="86">
        <v>5</v>
      </c>
      <c r="B10" s="88"/>
      <c r="C10" s="25"/>
      <c r="D10" s="98"/>
      <c r="E10" s="99"/>
      <c r="F10" s="98"/>
      <c r="G10" s="206">
        <f t="shared" si="0"/>
        <v>0</v>
      </c>
      <c r="H10" s="206">
        <f t="shared" si="1"/>
        <v>0</v>
      </c>
      <c r="I10" s="206">
        <f t="shared" si="4"/>
        <v>0</v>
      </c>
      <c r="K10" s="221"/>
      <c r="L10" s="98"/>
      <c r="M10" s="99"/>
      <c r="N10" s="98"/>
      <c r="O10" s="206">
        <f t="shared" si="2"/>
        <v>0</v>
      </c>
      <c r="P10" s="206">
        <f t="shared" si="3"/>
        <v>0</v>
      </c>
      <c r="Q10" s="206">
        <f t="shared" si="5"/>
        <v>0</v>
      </c>
    </row>
    <row r="11" spans="1:17" x14ac:dyDescent="0.25">
      <c r="A11" s="86">
        <v>6</v>
      </c>
      <c r="B11" s="88"/>
      <c r="C11" s="25"/>
      <c r="D11" s="98"/>
      <c r="E11" s="99"/>
      <c r="F11" s="98"/>
      <c r="G11" s="206">
        <f t="shared" si="0"/>
        <v>0</v>
      </c>
      <c r="H11" s="206">
        <f t="shared" si="1"/>
        <v>0</v>
      </c>
      <c r="I11" s="206">
        <f t="shared" si="4"/>
        <v>0</v>
      </c>
      <c r="K11" s="221"/>
      <c r="L11" s="98"/>
      <c r="M11" s="99"/>
      <c r="N11" s="98"/>
      <c r="O11" s="206">
        <f t="shared" si="2"/>
        <v>0</v>
      </c>
      <c r="P11" s="206">
        <f t="shared" si="3"/>
        <v>0</v>
      </c>
      <c r="Q11" s="206">
        <f t="shared" si="5"/>
        <v>0</v>
      </c>
    </row>
    <row r="12" spans="1:17" x14ac:dyDescent="0.25">
      <c r="A12" s="86">
        <v>7</v>
      </c>
      <c r="B12" s="88"/>
      <c r="C12" s="25"/>
      <c r="D12" s="98"/>
      <c r="E12" s="99"/>
      <c r="F12" s="98"/>
      <c r="G12" s="206">
        <f t="shared" si="0"/>
        <v>0</v>
      </c>
      <c r="H12" s="206">
        <f t="shared" si="1"/>
        <v>0</v>
      </c>
      <c r="I12" s="206">
        <f t="shared" si="4"/>
        <v>0</v>
      </c>
      <c r="K12" s="221"/>
      <c r="L12" s="98"/>
      <c r="M12" s="99"/>
      <c r="N12" s="98"/>
      <c r="O12" s="206">
        <f t="shared" si="2"/>
        <v>0</v>
      </c>
      <c r="P12" s="206">
        <f t="shared" si="3"/>
        <v>0</v>
      </c>
      <c r="Q12" s="206">
        <f t="shared" si="5"/>
        <v>0</v>
      </c>
    </row>
    <row r="13" spans="1:17" x14ac:dyDescent="0.25">
      <c r="A13" s="86">
        <v>8</v>
      </c>
      <c r="B13" s="88"/>
      <c r="C13" s="25"/>
      <c r="D13" s="98"/>
      <c r="E13" s="99"/>
      <c r="F13" s="98"/>
      <c r="G13" s="206">
        <f t="shared" si="0"/>
        <v>0</v>
      </c>
      <c r="H13" s="206">
        <f t="shared" si="1"/>
        <v>0</v>
      </c>
      <c r="I13" s="206">
        <f t="shared" si="4"/>
        <v>0</v>
      </c>
      <c r="K13" s="221"/>
      <c r="L13" s="98"/>
      <c r="M13" s="99"/>
      <c r="N13" s="98"/>
      <c r="O13" s="206">
        <f t="shared" si="2"/>
        <v>0</v>
      </c>
      <c r="P13" s="206">
        <f t="shared" si="3"/>
        <v>0</v>
      </c>
      <c r="Q13" s="206">
        <f t="shared" si="5"/>
        <v>0</v>
      </c>
    </row>
    <row r="14" spans="1:17" x14ac:dyDescent="0.25">
      <c r="A14" s="86">
        <v>9</v>
      </c>
      <c r="B14" s="88"/>
      <c r="C14" s="25"/>
      <c r="D14" s="98"/>
      <c r="E14" s="99"/>
      <c r="F14" s="98"/>
      <c r="G14" s="206">
        <f t="shared" si="0"/>
        <v>0</v>
      </c>
      <c r="H14" s="206">
        <f t="shared" si="1"/>
        <v>0</v>
      </c>
      <c r="I14" s="206">
        <f t="shared" si="4"/>
        <v>0</v>
      </c>
      <c r="K14" s="221"/>
      <c r="L14" s="98"/>
      <c r="M14" s="99"/>
      <c r="N14" s="98"/>
      <c r="O14" s="206">
        <f t="shared" si="2"/>
        <v>0</v>
      </c>
      <c r="P14" s="206">
        <f t="shared" si="3"/>
        <v>0</v>
      </c>
      <c r="Q14" s="206">
        <f t="shared" si="5"/>
        <v>0</v>
      </c>
    </row>
    <row r="15" spans="1:17" x14ac:dyDescent="0.25">
      <c r="A15" s="86">
        <v>10</v>
      </c>
      <c r="B15" s="88"/>
      <c r="C15" s="25"/>
      <c r="D15" s="98"/>
      <c r="E15" s="99"/>
      <c r="F15" s="98"/>
      <c r="G15" s="206">
        <f t="shared" si="0"/>
        <v>0</v>
      </c>
      <c r="H15" s="206">
        <f t="shared" si="1"/>
        <v>0</v>
      </c>
      <c r="I15" s="206">
        <f t="shared" si="4"/>
        <v>0</v>
      </c>
      <c r="K15" s="221"/>
      <c r="L15" s="98"/>
      <c r="M15" s="99"/>
      <c r="N15" s="98"/>
      <c r="O15" s="206">
        <f t="shared" si="2"/>
        <v>0</v>
      </c>
      <c r="P15" s="206">
        <f t="shared" si="3"/>
        <v>0</v>
      </c>
      <c r="Q15" s="206">
        <f t="shared" si="5"/>
        <v>0</v>
      </c>
    </row>
    <row r="16" spans="1:17" ht="12.75" customHeight="1" x14ac:dyDescent="0.25">
      <c r="A16" s="86">
        <v>11</v>
      </c>
      <c r="B16" s="88"/>
      <c r="C16" s="25"/>
      <c r="D16" s="98"/>
      <c r="E16" s="99"/>
      <c r="F16" s="98"/>
      <c r="G16" s="206">
        <f t="shared" si="0"/>
        <v>0</v>
      </c>
      <c r="H16" s="206">
        <f t="shared" si="1"/>
        <v>0</v>
      </c>
      <c r="I16" s="206">
        <f t="shared" si="4"/>
        <v>0</v>
      </c>
      <c r="K16" s="221"/>
      <c r="L16" s="98"/>
      <c r="M16" s="99"/>
      <c r="N16" s="98"/>
      <c r="O16" s="206">
        <f t="shared" si="2"/>
        <v>0</v>
      </c>
      <c r="P16" s="206">
        <f t="shared" si="3"/>
        <v>0</v>
      </c>
      <c r="Q16" s="206">
        <f t="shared" si="5"/>
        <v>0</v>
      </c>
    </row>
    <row r="17" spans="1:17" x14ac:dyDescent="0.25">
      <c r="A17" s="86">
        <v>12</v>
      </c>
      <c r="B17" s="88"/>
      <c r="C17" s="25"/>
      <c r="D17" s="98"/>
      <c r="E17" s="99"/>
      <c r="F17" s="98"/>
      <c r="G17" s="206">
        <f t="shared" si="0"/>
        <v>0</v>
      </c>
      <c r="H17" s="206">
        <f t="shared" si="1"/>
        <v>0</v>
      </c>
      <c r="I17" s="206">
        <f t="shared" si="4"/>
        <v>0</v>
      </c>
      <c r="K17" s="221"/>
      <c r="L17" s="98"/>
      <c r="M17" s="99"/>
      <c r="N17" s="98"/>
      <c r="O17" s="206">
        <f t="shared" si="2"/>
        <v>0</v>
      </c>
      <c r="P17" s="206">
        <f t="shared" si="3"/>
        <v>0</v>
      </c>
      <c r="Q17" s="206">
        <f t="shared" si="5"/>
        <v>0</v>
      </c>
    </row>
    <row r="18" spans="1:17" x14ac:dyDescent="0.25">
      <c r="A18" s="86">
        <v>13</v>
      </c>
      <c r="B18" s="88"/>
      <c r="C18" s="25"/>
      <c r="D18" s="98"/>
      <c r="E18" s="99"/>
      <c r="F18" s="98"/>
      <c r="G18" s="206">
        <f t="shared" si="0"/>
        <v>0</v>
      </c>
      <c r="H18" s="206">
        <f t="shared" si="1"/>
        <v>0</v>
      </c>
      <c r="I18" s="206">
        <f t="shared" si="4"/>
        <v>0</v>
      </c>
      <c r="K18" s="221"/>
      <c r="L18" s="98"/>
      <c r="M18" s="99"/>
      <c r="N18" s="98"/>
      <c r="O18" s="206">
        <f t="shared" si="2"/>
        <v>0</v>
      </c>
      <c r="P18" s="206">
        <f t="shared" si="3"/>
        <v>0</v>
      </c>
      <c r="Q18" s="206">
        <f t="shared" si="5"/>
        <v>0</v>
      </c>
    </row>
    <row r="19" spans="1:17" x14ac:dyDescent="0.25">
      <c r="A19" s="86">
        <v>14</v>
      </c>
      <c r="B19" s="88"/>
      <c r="C19" s="25"/>
      <c r="D19" s="98"/>
      <c r="E19" s="99"/>
      <c r="F19" s="98"/>
      <c r="G19" s="206">
        <f t="shared" si="0"/>
        <v>0</v>
      </c>
      <c r="H19" s="206">
        <f t="shared" si="1"/>
        <v>0</v>
      </c>
      <c r="I19" s="206">
        <f t="shared" si="4"/>
        <v>0</v>
      </c>
      <c r="K19" s="221"/>
      <c r="L19" s="98"/>
      <c r="M19" s="99"/>
      <c r="N19" s="98"/>
      <c r="O19" s="206">
        <f t="shared" si="2"/>
        <v>0</v>
      </c>
      <c r="P19" s="206">
        <f t="shared" si="3"/>
        <v>0</v>
      </c>
      <c r="Q19" s="206">
        <f t="shared" si="5"/>
        <v>0</v>
      </c>
    </row>
    <row r="20" spans="1:17" x14ac:dyDescent="0.25">
      <c r="A20" s="86">
        <v>15</v>
      </c>
      <c r="B20" s="88"/>
      <c r="C20" s="25"/>
      <c r="D20" s="98"/>
      <c r="E20" s="99"/>
      <c r="F20" s="98"/>
      <c r="G20" s="206">
        <f t="shared" si="0"/>
        <v>0</v>
      </c>
      <c r="H20" s="206">
        <f t="shared" si="1"/>
        <v>0</v>
      </c>
      <c r="I20" s="206">
        <f t="shared" si="4"/>
        <v>0</v>
      </c>
      <c r="K20" s="221"/>
      <c r="L20" s="98"/>
      <c r="M20" s="99"/>
      <c r="N20" s="98"/>
      <c r="O20" s="206">
        <f t="shared" si="2"/>
        <v>0</v>
      </c>
      <c r="P20" s="206">
        <f t="shared" si="3"/>
        <v>0</v>
      </c>
      <c r="Q20" s="206">
        <f t="shared" si="5"/>
        <v>0</v>
      </c>
    </row>
    <row r="21" spans="1:17" ht="13.5" customHeight="1" x14ac:dyDescent="0.25">
      <c r="A21" s="86">
        <v>16</v>
      </c>
      <c r="B21" s="88"/>
      <c r="C21" s="25"/>
      <c r="D21" s="98"/>
      <c r="E21" s="99"/>
      <c r="F21" s="98"/>
      <c r="G21" s="206">
        <f t="shared" si="0"/>
        <v>0</v>
      </c>
      <c r="H21" s="206">
        <f t="shared" si="1"/>
        <v>0</v>
      </c>
      <c r="I21" s="206">
        <f t="shared" si="4"/>
        <v>0</v>
      </c>
      <c r="K21" s="221"/>
      <c r="L21" s="98"/>
      <c r="M21" s="99"/>
      <c r="N21" s="98"/>
      <c r="O21" s="206">
        <f t="shared" si="2"/>
        <v>0</v>
      </c>
      <c r="P21" s="206">
        <f t="shared" si="3"/>
        <v>0</v>
      </c>
      <c r="Q21" s="206">
        <f t="shared" si="5"/>
        <v>0</v>
      </c>
    </row>
    <row r="22" spans="1:17" ht="13.5" customHeight="1" x14ac:dyDescent="0.25">
      <c r="A22" s="86">
        <v>17</v>
      </c>
      <c r="B22" s="88"/>
      <c r="C22" s="25"/>
      <c r="D22" s="98"/>
      <c r="E22" s="99"/>
      <c r="F22" s="98"/>
      <c r="G22" s="206">
        <f t="shared" si="0"/>
        <v>0</v>
      </c>
      <c r="H22" s="206">
        <f t="shared" si="1"/>
        <v>0</v>
      </c>
      <c r="I22" s="206">
        <f t="shared" si="4"/>
        <v>0</v>
      </c>
      <c r="K22" s="221"/>
      <c r="L22" s="98"/>
      <c r="M22" s="99"/>
      <c r="N22" s="98"/>
      <c r="O22" s="206">
        <f t="shared" si="2"/>
        <v>0</v>
      </c>
      <c r="P22" s="206">
        <f t="shared" si="3"/>
        <v>0</v>
      </c>
      <c r="Q22" s="206">
        <f t="shared" si="5"/>
        <v>0</v>
      </c>
    </row>
    <row r="23" spans="1:17" ht="13.5" customHeight="1" x14ac:dyDescent="0.25">
      <c r="A23" s="86">
        <v>18</v>
      </c>
      <c r="B23" s="88"/>
      <c r="C23" s="25"/>
      <c r="D23" s="98"/>
      <c r="E23" s="99"/>
      <c r="F23" s="98"/>
      <c r="G23" s="206">
        <f t="shared" si="0"/>
        <v>0</v>
      </c>
      <c r="H23" s="206">
        <f t="shared" si="1"/>
        <v>0</v>
      </c>
      <c r="I23" s="206">
        <f t="shared" si="4"/>
        <v>0</v>
      </c>
      <c r="K23" s="221"/>
      <c r="L23" s="98"/>
      <c r="M23" s="99"/>
      <c r="N23" s="98"/>
      <c r="O23" s="206">
        <f t="shared" si="2"/>
        <v>0</v>
      </c>
      <c r="P23" s="206">
        <f t="shared" si="3"/>
        <v>0</v>
      </c>
      <c r="Q23" s="206">
        <f t="shared" si="5"/>
        <v>0</v>
      </c>
    </row>
    <row r="24" spans="1:17" ht="13.5" customHeight="1" x14ac:dyDescent="0.25">
      <c r="A24" s="86">
        <v>19</v>
      </c>
      <c r="B24" s="88"/>
      <c r="C24" s="25"/>
      <c r="D24" s="98"/>
      <c r="E24" s="99"/>
      <c r="F24" s="98"/>
      <c r="G24" s="206">
        <f t="shared" si="0"/>
        <v>0</v>
      </c>
      <c r="H24" s="206">
        <f t="shared" si="1"/>
        <v>0</v>
      </c>
      <c r="I24" s="206">
        <f t="shared" si="4"/>
        <v>0</v>
      </c>
      <c r="K24" s="221"/>
      <c r="L24" s="98"/>
      <c r="M24" s="99"/>
      <c r="N24" s="98"/>
      <c r="O24" s="206">
        <f t="shared" si="2"/>
        <v>0</v>
      </c>
      <c r="P24" s="206">
        <f t="shared" si="3"/>
        <v>0</v>
      </c>
      <c r="Q24" s="206">
        <f t="shared" si="5"/>
        <v>0</v>
      </c>
    </row>
    <row r="25" spans="1:17" ht="13.5" customHeight="1" x14ac:dyDescent="0.25">
      <c r="A25" s="86">
        <v>20</v>
      </c>
      <c r="B25" s="88"/>
      <c r="C25" s="25"/>
      <c r="D25" s="98"/>
      <c r="E25" s="99"/>
      <c r="F25" s="98"/>
      <c r="G25" s="206">
        <f t="shared" si="0"/>
        <v>0</v>
      </c>
      <c r="H25" s="206">
        <f t="shared" si="1"/>
        <v>0</v>
      </c>
      <c r="I25" s="206">
        <f t="shared" si="4"/>
        <v>0</v>
      </c>
      <c r="K25" s="221"/>
      <c r="L25" s="98"/>
      <c r="M25" s="99"/>
      <c r="N25" s="98"/>
      <c r="O25" s="206">
        <f t="shared" si="2"/>
        <v>0</v>
      </c>
      <c r="P25" s="206">
        <f t="shared" si="3"/>
        <v>0</v>
      </c>
      <c r="Q25" s="206">
        <f t="shared" si="5"/>
        <v>0</v>
      </c>
    </row>
    <row r="26" spans="1:17" ht="13.5" customHeight="1" x14ac:dyDescent="0.25">
      <c r="A26" s="86">
        <v>21</v>
      </c>
      <c r="B26" s="88"/>
      <c r="C26" s="25"/>
      <c r="D26" s="98"/>
      <c r="E26" s="99"/>
      <c r="F26" s="98"/>
      <c r="G26" s="206">
        <f t="shared" si="0"/>
        <v>0</v>
      </c>
      <c r="H26" s="206">
        <f t="shared" si="1"/>
        <v>0</v>
      </c>
      <c r="I26" s="206">
        <f t="shared" si="4"/>
        <v>0</v>
      </c>
      <c r="K26" s="221"/>
      <c r="L26" s="98"/>
      <c r="M26" s="99"/>
      <c r="N26" s="98"/>
      <c r="O26" s="206">
        <f t="shared" si="2"/>
        <v>0</v>
      </c>
      <c r="P26" s="206">
        <f t="shared" si="3"/>
        <v>0</v>
      </c>
      <c r="Q26" s="206">
        <f t="shared" si="5"/>
        <v>0</v>
      </c>
    </row>
    <row r="27" spans="1:17" ht="13.5" customHeight="1" x14ac:dyDescent="0.25">
      <c r="A27" s="86">
        <v>22</v>
      </c>
      <c r="B27" s="88"/>
      <c r="C27" s="25"/>
      <c r="D27" s="98"/>
      <c r="E27" s="99"/>
      <c r="F27" s="98"/>
      <c r="G27" s="206">
        <f t="shared" si="0"/>
        <v>0</v>
      </c>
      <c r="H27" s="206">
        <f t="shared" si="1"/>
        <v>0</v>
      </c>
      <c r="I27" s="206">
        <f t="shared" si="4"/>
        <v>0</v>
      </c>
      <c r="K27" s="221"/>
      <c r="L27" s="98"/>
      <c r="M27" s="99"/>
      <c r="N27" s="98"/>
      <c r="O27" s="206">
        <f t="shared" si="2"/>
        <v>0</v>
      </c>
      <c r="P27" s="206">
        <f t="shared" si="3"/>
        <v>0</v>
      </c>
      <c r="Q27" s="206">
        <f t="shared" si="5"/>
        <v>0</v>
      </c>
    </row>
    <row r="28" spans="1:17" ht="13.5" customHeight="1" x14ac:dyDescent="0.25">
      <c r="A28" s="86">
        <v>23</v>
      </c>
      <c r="B28" s="103"/>
      <c r="C28" s="25"/>
      <c r="D28" s="98"/>
      <c r="E28" s="99"/>
      <c r="F28" s="98"/>
      <c r="G28" s="206">
        <f t="shared" si="0"/>
        <v>0</v>
      </c>
      <c r="H28" s="206">
        <f t="shared" si="1"/>
        <v>0</v>
      </c>
      <c r="I28" s="206">
        <f t="shared" si="4"/>
        <v>0</v>
      </c>
      <c r="K28" s="221"/>
      <c r="L28" s="98"/>
      <c r="M28" s="99"/>
      <c r="N28" s="98"/>
      <c r="O28" s="206">
        <f t="shared" si="2"/>
        <v>0</v>
      </c>
      <c r="P28" s="206">
        <f t="shared" si="3"/>
        <v>0</v>
      </c>
      <c r="Q28" s="206">
        <f t="shared" si="5"/>
        <v>0</v>
      </c>
    </row>
    <row r="29" spans="1:17" ht="13.5" customHeight="1" x14ac:dyDescent="0.25">
      <c r="A29" s="86">
        <v>24</v>
      </c>
      <c r="B29" s="103"/>
      <c r="C29" s="25"/>
      <c r="D29" s="98"/>
      <c r="E29" s="99"/>
      <c r="F29" s="98"/>
      <c r="G29" s="206">
        <f t="shared" si="0"/>
        <v>0</v>
      </c>
      <c r="H29" s="206">
        <f t="shared" si="1"/>
        <v>0</v>
      </c>
      <c r="I29" s="206">
        <f t="shared" si="4"/>
        <v>0</v>
      </c>
      <c r="K29" s="221"/>
      <c r="L29" s="98"/>
      <c r="M29" s="99"/>
      <c r="N29" s="98"/>
      <c r="O29" s="206">
        <f t="shared" si="2"/>
        <v>0</v>
      </c>
      <c r="P29" s="206">
        <f t="shared" si="3"/>
        <v>0</v>
      </c>
      <c r="Q29" s="206">
        <f t="shared" si="5"/>
        <v>0</v>
      </c>
    </row>
    <row r="30" spans="1:17" x14ac:dyDescent="0.25">
      <c r="A30" s="86">
        <v>25</v>
      </c>
      <c r="B30" s="103"/>
      <c r="C30" s="25"/>
      <c r="D30" s="98"/>
      <c r="E30" s="99"/>
      <c r="F30" s="98"/>
      <c r="G30" s="206">
        <f t="shared" si="0"/>
        <v>0</v>
      </c>
      <c r="H30" s="206">
        <f t="shared" si="1"/>
        <v>0</v>
      </c>
      <c r="I30" s="206">
        <f t="shared" si="4"/>
        <v>0</v>
      </c>
      <c r="K30" s="221"/>
      <c r="L30" s="98"/>
      <c r="M30" s="99"/>
      <c r="N30" s="98"/>
      <c r="O30" s="206">
        <f t="shared" si="2"/>
        <v>0</v>
      </c>
      <c r="P30" s="206">
        <f t="shared" si="3"/>
        <v>0</v>
      </c>
      <c r="Q30" s="206">
        <f t="shared" si="5"/>
        <v>0</v>
      </c>
    </row>
    <row r="31" spans="1:17" x14ac:dyDescent="0.25">
      <c r="A31" s="86">
        <v>26</v>
      </c>
      <c r="B31" s="103"/>
      <c r="C31" s="25"/>
      <c r="D31" s="98"/>
      <c r="E31" s="99"/>
      <c r="F31" s="98"/>
      <c r="G31" s="206">
        <f t="shared" si="0"/>
        <v>0</v>
      </c>
      <c r="H31" s="206">
        <f t="shared" si="1"/>
        <v>0</v>
      </c>
      <c r="I31" s="206">
        <f t="shared" si="4"/>
        <v>0</v>
      </c>
      <c r="K31" s="221"/>
      <c r="L31" s="98"/>
      <c r="M31" s="99"/>
      <c r="N31" s="98"/>
      <c r="O31" s="206">
        <f t="shared" si="2"/>
        <v>0</v>
      </c>
      <c r="P31" s="206">
        <f t="shared" si="3"/>
        <v>0</v>
      </c>
      <c r="Q31" s="206">
        <f t="shared" si="5"/>
        <v>0</v>
      </c>
    </row>
    <row r="32" spans="1:17" x14ac:dyDescent="0.25">
      <c r="A32" s="86">
        <v>27</v>
      </c>
      <c r="B32" s="103"/>
      <c r="C32" s="25"/>
      <c r="D32" s="98"/>
      <c r="E32" s="99"/>
      <c r="F32" s="98"/>
      <c r="G32" s="206">
        <f t="shared" si="0"/>
        <v>0</v>
      </c>
      <c r="H32" s="206">
        <f t="shared" si="1"/>
        <v>0</v>
      </c>
      <c r="I32" s="206">
        <f t="shared" si="4"/>
        <v>0</v>
      </c>
      <c r="K32" s="221"/>
      <c r="L32" s="98"/>
      <c r="M32" s="99"/>
      <c r="N32" s="98"/>
      <c r="O32" s="206">
        <f t="shared" si="2"/>
        <v>0</v>
      </c>
      <c r="P32" s="206">
        <f t="shared" si="3"/>
        <v>0</v>
      </c>
      <c r="Q32" s="206">
        <f t="shared" si="5"/>
        <v>0</v>
      </c>
    </row>
    <row r="33" spans="1:17" x14ac:dyDescent="0.25">
      <c r="A33" s="86">
        <v>28</v>
      </c>
      <c r="B33" s="103"/>
      <c r="C33" s="25"/>
      <c r="D33" s="98"/>
      <c r="E33" s="99"/>
      <c r="F33" s="98"/>
      <c r="G33" s="206">
        <f t="shared" si="0"/>
        <v>0</v>
      </c>
      <c r="H33" s="206">
        <f t="shared" si="1"/>
        <v>0</v>
      </c>
      <c r="I33" s="206">
        <f t="shared" si="4"/>
        <v>0</v>
      </c>
      <c r="K33" s="221"/>
      <c r="L33" s="98"/>
      <c r="M33" s="99"/>
      <c r="N33" s="98"/>
      <c r="O33" s="206">
        <f t="shared" si="2"/>
        <v>0</v>
      </c>
      <c r="P33" s="206">
        <f t="shared" si="3"/>
        <v>0</v>
      </c>
      <c r="Q33" s="206">
        <f t="shared" si="5"/>
        <v>0</v>
      </c>
    </row>
    <row r="34" spans="1:17" x14ac:dyDescent="0.25">
      <c r="A34" s="86">
        <v>29</v>
      </c>
      <c r="B34" s="103"/>
      <c r="C34" s="25"/>
      <c r="D34" s="98"/>
      <c r="E34" s="99"/>
      <c r="F34" s="98"/>
      <c r="G34" s="206">
        <f t="shared" si="0"/>
        <v>0</v>
      </c>
      <c r="H34" s="206">
        <f t="shared" si="1"/>
        <v>0</v>
      </c>
      <c r="I34" s="206">
        <f t="shared" si="4"/>
        <v>0</v>
      </c>
      <c r="K34" s="221"/>
      <c r="L34" s="98"/>
      <c r="M34" s="99"/>
      <c r="N34" s="98"/>
      <c r="O34" s="206">
        <f t="shared" si="2"/>
        <v>0</v>
      </c>
      <c r="P34" s="206">
        <f t="shared" si="3"/>
        <v>0</v>
      </c>
      <c r="Q34" s="206">
        <f t="shared" si="5"/>
        <v>0</v>
      </c>
    </row>
    <row r="35" spans="1:17" x14ac:dyDescent="0.25">
      <c r="A35" s="86">
        <v>30</v>
      </c>
      <c r="B35" s="86"/>
      <c r="C35" s="347"/>
      <c r="D35" s="98"/>
      <c r="E35" s="98"/>
      <c r="F35" s="98"/>
      <c r="G35" s="206">
        <f t="shared" si="0"/>
        <v>0</v>
      </c>
      <c r="H35" s="206">
        <f t="shared" si="1"/>
        <v>0</v>
      </c>
      <c r="I35" s="206">
        <f t="shared" si="4"/>
        <v>0</v>
      </c>
      <c r="K35" s="221"/>
      <c r="L35" s="98"/>
      <c r="M35" s="98"/>
      <c r="N35" s="98"/>
      <c r="O35" s="206">
        <f t="shared" si="2"/>
        <v>0</v>
      </c>
      <c r="P35" s="206">
        <f t="shared" si="3"/>
        <v>0</v>
      </c>
      <c r="Q35" s="206">
        <f t="shared" si="5"/>
        <v>0</v>
      </c>
    </row>
    <row r="36" spans="1:17" x14ac:dyDescent="0.25">
      <c r="A36" s="86">
        <v>31</v>
      </c>
      <c r="B36" s="86"/>
      <c r="C36" s="347"/>
      <c r="D36" s="98"/>
      <c r="E36" s="98"/>
      <c r="F36" s="98"/>
      <c r="G36" s="206">
        <f t="shared" si="0"/>
        <v>0</v>
      </c>
      <c r="H36" s="206">
        <f t="shared" si="1"/>
        <v>0</v>
      </c>
      <c r="I36" s="206">
        <f t="shared" si="4"/>
        <v>0</v>
      </c>
      <c r="K36" s="221"/>
      <c r="L36" s="98"/>
      <c r="M36" s="98"/>
      <c r="N36" s="98"/>
      <c r="O36" s="206">
        <f t="shared" si="2"/>
        <v>0</v>
      </c>
      <c r="P36" s="206">
        <f t="shared" si="3"/>
        <v>0</v>
      </c>
      <c r="Q36" s="206">
        <f t="shared" si="5"/>
        <v>0</v>
      </c>
    </row>
    <row r="37" spans="1:17" x14ac:dyDescent="0.25">
      <c r="A37" s="86">
        <v>32</v>
      </c>
      <c r="B37" s="86"/>
      <c r="C37" s="333"/>
      <c r="D37" s="98"/>
      <c r="E37" s="98"/>
      <c r="F37" s="98"/>
      <c r="G37" s="206"/>
      <c r="H37" s="206"/>
      <c r="I37" s="206"/>
      <c r="K37" s="221"/>
      <c r="L37" s="98"/>
      <c r="M37" s="98"/>
      <c r="N37" s="98"/>
      <c r="O37" s="206">
        <f t="shared" si="2"/>
        <v>0</v>
      </c>
      <c r="P37" s="206">
        <f t="shared" si="3"/>
        <v>0</v>
      </c>
      <c r="Q37" s="206">
        <f t="shared" si="5"/>
        <v>0</v>
      </c>
    </row>
    <row r="38" spans="1:17" x14ac:dyDescent="0.25">
      <c r="A38" s="86">
        <v>33</v>
      </c>
      <c r="B38" s="86"/>
      <c r="C38" s="104"/>
      <c r="D38" s="98"/>
      <c r="E38" s="98"/>
      <c r="F38" s="98"/>
      <c r="G38" s="206"/>
      <c r="H38" s="206"/>
      <c r="I38" s="206"/>
      <c r="K38" s="221"/>
      <c r="L38" s="98"/>
      <c r="M38" s="98"/>
      <c r="N38" s="98"/>
      <c r="O38" s="206">
        <f t="shared" ref="O38:O55" si="6">IF(L38=0,0,IF(M38=0,0,MAX(M38-L38)))</f>
        <v>0</v>
      </c>
      <c r="P38" s="206">
        <f t="shared" ref="P38:P55" si="7">IF(M38=0,0,IF(N38=0,0,MAX(N38-M38)))</f>
        <v>0</v>
      </c>
      <c r="Q38" s="206">
        <f t="shared" si="5"/>
        <v>0</v>
      </c>
    </row>
    <row r="39" spans="1:17" x14ac:dyDescent="0.25">
      <c r="A39" s="86">
        <v>34</v>
      </c>
      <c r="B39" s="86"/>
      <c r="C39" s="104"/>
      <c r="D39" s="98"/>
      <c r="E39" s="98"/>
      <c r="F39" s="98"/>
      <c r="G39" s="206"/>
      <c r="H39" s="206"/>
      <c r="I39" s="206"/>
      <c r="K39" s="221"/>
      <c r="L39" s="98"/>
      <c r="M39" s="98"/>
      <c r="N39" s="98"/>
      <c r="O39" s="206">
        <f t="shared" si="6"/>
        <v>0</v>
      </c>
      <c r="P39" s="206">
        <f t="shared" si="7"/>
        <v>0</v>
      </c>
      <c r="Q39" s="206">
        <f t="shared" si="5"/>
        <v>0</v>
      </c>
    </row>
    <row r="40" spans="1:17" x14ac:dyDescent="0.25">
      <c r="A40" s="86">
        <v>35</v>
      </c>
      <c r="B40" s="86"/>
      <c r="C40" s="104"/>
      <c r="D40" s="98"/>
      <c r="E40" s="98"/>
      <c r="F40" s="98"/>
      <c r="G40" s="206"/>
      <c r="H40" s="206"/>
      <c r="I40" s="206"/>
      <c r="K40" s="221"/>
      <c r="L40" s="98"/>
      <c r="M40" s="98"/>
      <c r="N40" s="98"/>
      <c r="O40" s="206">
        <f t="shared" si="6"/>
        <v>0</v>
      </c>
      <c r="P40" s="206">
        <f t="shared" si="7"/>
        <v>0</v>
      </c>
      <c r="Q40" s="206">
        <f t="shared" si="5"/>
        <v>0</v>
      </c>
    </row>
    <row r="41" spans="1:17" x14ac:dyDescent="0.25">
      <c r="A41" s="86">
        <v>36</v>
      </c>
      <c r="B41" s="86"/>
      <c r="C41" s="104"/>
      <c r="D41" s="98"/>
      <c r="E41" s="98"/>
      <c r="F41" s="98"/>
      <c r="G41" s="206"/>
      <c r="H41" s="206"/>
      <c r="I41" s="206"/>
      <c r="K41" s="221"/>
      <c r="L41" s="98"/>
      <c r="M41" s="98"/>
      <c r="N41" s="98"/>
      <c r="O41" s="206">
        <f t="shared" si="6"/>
        <v>0</v>
      </c>
      <c r="P41" s="206">
        <f t="shared" si="7"/>
        <v>0</v>
      </c>
      <c r="Q41" s="206">
        <f t="shared" si="5"/>
        <v>0</v>
      </c>
    </row>
    <row r="42" spans="1:17" x14ac:dyDescent="0.25">
      <c r="A42" s="86">
        <v>37</v>
      </c>
      <c r="B42" s="86"/>
      <c r="C42" s="104"/>
      <c r="D42" s="98"/>
      <c r="E42" s="98"/>
      <c r="F42" s="98"/>
      <c r="G42" s="206"/>
      <c r="H42" s="206"/>
      <c r="I42" s="206"/>
      <c r="K42" s="221"/>
      <c r="L42" s="98"/>
      <c r="M42" s="98"/>
      <c r="N42" s="98"/>
      <c r="O42" s="206">
        <f t="shared" si="6"/>
        <v>0</v>
      </c>
      <c r="P42" s="206">
        <f t="shared" si="7"/>
        <v>0</v>
      </c>
      <c r="Q42" s="206">
        <f t="shared" si="5"/>
        <v>0</v>
      </c>
    </row>
    <row r="43" spans="1:17" x14ac:dyDescent="0.25">
      <c r="A43" s="86">
        <v>38</v>
      </c>
      <c r="B43" s="86"/>
      <c r="C43" s="104"/>
      <c r="D43" s="98"/>
      <c r="E43" s="98"/>
      <c r="F43" s="98"/>
      <c r="G43" s="206"/>
      <c r="H43" s="206"/>
      <c r="I43" s="206"/>
      <c r="K43" s="221"/>
      <c r="L43" s="98"/>
      <c r="M43" s="98"/>
      <c r="N43" s="98"/>
      <c r="O43" s="206">
        <f t="shared" si="6"/>
        <v>0</v>
      </c>
      <c r="P43" s="206">
        <f t="shared" si="7"/>
        <v>0</v>
      </c>
      <c r="Q43" s="206">
        <f t="shared" si="5"/>
        <v>0</v>
      </c>
    </row>
    <row r="44" spans="1:17" x14ac:dyDescent="0.25">
      <c r="A44" s="86">
        <v>39</v>
      </c>
      <c r="B44" s="86"/>
      <c r="C44" s="104"/>
      <c r="D44" s="98"/>
      <c r="E44" s="98"/>
      <c r="F44" s="98"/>
      <c r="G44" s="206"/>
      <c r="H44" s="206"/>
      <c r="I44" s="206"/>
      <c r="K44" s="221"/>
      <c r="L44" s="98"/>
      <c r="M44" s="98"/>
      <c r="N44" s="98"/>
      <c r="O44" s="206">
        <f t="shared" si="6"/>
        <v>0</v>
      </c>
      <c r="P44" s="206">
        <f t="shared" si="7"/>
        <v>0</v>
      </c>
      <c r="Q44" s="206">
        <f t="shared" si="5"/>
        <v>0</v>
      </c>
    </row>
    <row r="45" spans="1:17" x14ac:dyDescent="0.25">
      <c r="A45" s="86">
        <v>40</v>
      </c>
      <c r="B45" s="86"/>
      <c r="C45" s="104"/>
      <c r="D45" s="98"/>
      <c r="E45" s="98"/>
      <c r="F45" s="98"/>
      <c r="G45" s="206"/>
      <c r="H45" s="206"/>
      <c r="I45" s="206"/>
      <c r="K45" s="221"/>
      <c r="L45" s="98"/>
      <c r="M45" s="98"/>
      <c r="N45" s="98"/>
      <c r="O45" s="206">
        <f t="shared" si="6"/>
        <v>0</v>
      </c>
      <c r="P45" s="206">
        <f t="shared" si="7"/>
        <v>0</v>
      </c>
      <c r="Q45" s="206">
        <f t="shared" si="5"/>
        <v>0</v>
      </c>
    </row>
    <row r="46" spans="1:17" s="106" customFormat="1" x14ac:dyDescent="0.25">
      <c r="A46" s="86">
        <v>41</v>
      </c>
      <c r="B46" s="104"/>
      <c r="C46" s="104"/>
      <c r="D46" s="98"/>
      <c r="E46" s="105"/>
      <c r="F46" s="105"/>
      <c r="G46" s="206"/>
      <c r="H46" s="206"/>
      <c r="I46" s="206"/>
      <c r="K46" s="221"/>
      <c r="L46" s="98"/>
      <c r="M46" s="105"/>
      <c r="N46" s="105"/>
      <c r="O46" s="206">
        <f t="shared" si="6"/>
        <v>0</v>
      </c>
      <c r="P46" s="206">
        <f t="shared" si="7"/>
        <v>0</v>
      </c>
      <c r="Q46" s="206">
        <f t="shared" si="5"/>
        <v>0</v>
      </c>
    </row>
    <row r="47" spans="1:17" x14ac:dyDescent="0.25">
      <c r="A47" s="86">
        <v>42</v>
      </c>
      <c r="B47" s="104"/>
      <c r="C47" s="104"/>
      <c r="D47" s="98"/>
      <c r="E47" s="105"/>
      <c r="F47" s="105"/>
      <c r="G47" s="206"/>
      <c r="H47" s="206"/>
      <c r="I47" s="206"/>
      <c r="K47" s="221"/>
      <c r="L47" s="98"/>
      <c r="M47" s="105"/>
      <c r="N47" s="105"/>
      <c r="O47" s="206">
        <f t="shared" si="6"/>
        <v>0</v>
      </c>
      <c r="P47" s="206">
        <f t="shared" si="7"/>
        <v>0</v>
      </c>
      <c r="Q47" s="206">
        <f t="shared" si="5"/>
        <v>0</v>
      </c>
    </row>
    <row r="48" spans="1:17" x14ac:dyDescent="0.25">
      <c r="A48" s="86">
        <v>43</v>
      </c>
      <c r="B48" s="104"/>
      <c r="C48" s="104"/>
      <c r="D48" s="98"/>
      <c r="E48" s="105"/>
      <c r="F48" s="105"/>
      <c r="G48" s="206"/>
      <c r="H48" s="206"/>
      <c r="I48" s="206"/>
      <c r="K48" s="221"/>
      <c r="L48" s="98"/>
      <c r="M48" s="105"/>
      <c r="N48" s="105"/>
      <c r="O48" s="206">
        <f t="shared" si="6"/>
        <v>0</v>
      </c>
      <c r="P48" s="206">
        <f t="shared" si="7"/>
        <v>0</v>
      </c>
      <c r="Q48" s="206">
        <f t="shared" si="5"/>
        <v>0</v>
      </c>
    </row>
    <row r="49" spans="1:17" x14ac:dyDescent="0.25">
      <c r="A49" s="86">
        <v>44</v>
      </c>
      <c r="B49" s="104"/>
      <c r="C49" s="104"/>
      <c r="D49" s="98"/>
      <c r="E49" s="105"/>
      <c r="F49" s="105"/>
      <c r="G49" s="206"/>
      <c r="H49" s="206"/>
      <c r="I49" s="206"/>
      <c r="K49" s="221"/>
      <c r="L49" s="98"/>
      <c r="M49" s="105"/>
      <c r="N49" s="105"/>
      <c r="O49" s="206">
        <f t="shared" si="6"/>
        <v>0</v>
      </c>
      <c r="P49" s="206">
        <f t="shared" si="7"/>
        <v>0</v>
      </c>
      <c r="Q49" s="206">
        <f t="shared" si="5"/>
        <v>0</v>
      </c>
    </row>
    <row r="50" spans="1:17" x14ac:dyDescent="0.25">
      <c r="A50" s="86">
        <v>45</v>
      </c>
      <c r="B50" s="104"/>
      <c r="C50" s="104"/>
      <c r="D50" s="98"/>
      <c r="E50" s="105"/>
      <c r="F50" s="105"/>
      <c r="G50" s="206"/>
      <c r="H50" s="206"/>
      <c r="I50" s="206"/>
      <c r="K50" s="221"/>
      <c r="L50" s="98"/>
      <c r="M50" s="105"/>
      <c r="N50" s="105"/>
      <c r="O50" s="206">
        <f t="shared" si="6"/>
        <v>0</v>
      </c>
      <c r="P50" s="206">
        <f t="shared" si="7"/>
        <v>0</v>
      </c>
      <c r="Q50" s="206">
        <f t="shared" si="5"/>
        <v>0</v>
      </c>
    </row>
    <row r="51" spans="1:17" x14ac:dyDescent="0.25">
      <c r="A51" s="86">
        <v>46</v>
      </c>
      <c r="B51" s="104"/>
      <c r="C51" s="104"/>
      <c r="D51" s="98"/>
      <c r="E51" s="105"/>
      <c r="F51" s="105"/>
      <c r="G51" s="206"/>
      <c r="H51" s="206"/>
      <c r="I51" s="206"/>
      <c r="K51" s="221"/>
      <c r="L51" s="98"/>
      <c r="M51" s="105"/>
      <c r="N51" s="105"/>
      <c r="O51" s="206">
        <f t="shared" si="6"/>
        <v>0</v>
      </c>
      <c r="P51" s="206">
        <f t="shared" si="7"/>
        <v>0</v>
      </c>
      <c r="Q51" s="206">
        <f t="shared" si="5"/>
        <v>0</v>
      </c>
    </row>
    <row r="52" spans="1:17" x14ac:dyDescent="0.25">
      <c r="A52" s="86">
        <v>47</v>
      </c>
      <c r="B52" s="104"/>
      <c r="C52" s="104"/>
      <c r="D52" s="98"/>
      <c r="E52" s="105"/>
      <c r="F52" s="105"/>
      <c r="G52" s="206"/>
      <c r="H52" s="206"/>
      <c r="I52" s="206"/>
      <c r="K52" s="221"/>
      <c r="L52" s="98"/>
      <c r="M52" s="105"/>
      <c r="N52" s="105"/>
      <c r="O52" s="206">
        <f t="shared" si="6"/>
        <v>0</v>
      </c>
      <c r="P52" s="206">
        <f t="shared" si="7"/>
        <v>0</v>
      </c>
      <c r="Q52" s="206">
        <f t="shared" si="5"/>
        <v>0</v>
      </c>
    </row>
    <row r="53" spans="1:17" x14ac:dyDescent="0.25">
      <c r="A53" s="86">
        <v>48</v>
      </c>
      <c r="B53" s="104"/>
      <c r="C53" s="104"/>
      <c r="D53" s="98"/>
      <c r="E53" s="105"/>
      <c r="F53" s="105"/>
      <c r="G53" s="206"/>
      <c r="H53" s="206"/>
      <c r="I53" s="206"/>
      <c r="K53" s="221"/>
      <c r="L53" s="98"/>
      <c r="M53" s="105"/>
      <c r="N53" s="105"/>
      <c r="O53" s="206">
        <f t="shared" si="6"/>
        <v>0</v>
      </c>
      <c r="P53" s="206">
        <f t="shared" si="7"/>
        <v>0</v>
      </c>
      <c r="Q53" s="206">
        <f t="shared" si="5"/>
        <v>0</v>
      </c>
    </row>
    <row r="54" spans="1:17" x14ac:dyDescent="0.25">
      <c r="A54" s="86">
        <v>49</v>
      </c>
      <c r="B54" s="104"/>
      <c r="C54" s="104"/>
      <c r="D54" s="98"/>
      <c r="E54" s="105"/>
      <c r="F54" s="105"/>
      <c r="G54" s="206"/>
      <c r="H54" s="206"/>
      <c r="I54" s="206"/>
      <c r="K54" s="221"/>
      <c r="L54" s="98"/>
      <c r="M54" s="105"/>
      <c r="N54" s="105"/>
      <c r="O54" s="206">
        <f t="shared" si="6"/>
        <v>0</v>
      </c>
      <c r="P54" s="206">
        <f t="shared" si="7"/>
        <v>0</v>
      </c>
      <c r="Q54" s="206">
        <f t="shared" si="5"/>
        <v>0</v>
      </c>
    </row>
    <row r="55" spans="1:17" x14ac:dyDescent="0.25">
      <c r="A55" s="86">
        <v>50</v>
      </c>
      <c r="B55" s="104"/>
      <c r="C55" s="104"/>
      <c r="D55" s="98"/>
      <c r="E55" s="105"/>
      <c r="F55" s="105"/>
      <c r="G55" s="206"/>
      <c r="H55" s="206"/>
      <c r="I55" s="206"/>
      <c r="K55" s="221"/>
      <c r="L55" s="98"/>
      <c r="M55" s="105"/>
      <c r="N55" s="105"/>
      <c r="O55" s="206">
        <f t="shared" si="6"/>
        <v>0</v>
      </c>
      <c r="P55" s="206">
        <f t="shared" si="7"/>
        <v>0</v>
      </c>
      <c r="Q55" s="206">
        <f t="shared" si="5"/>
        <v>0</v>
      </c>
    </row>
    <row r="56" spans="1:17" x14ac:dyDescent="0.25">
      <c r="A56" s="82"/>
      <c r="B56" s="82"/>
      <c r="C56" s="107"/>
      <c r="D56" s="107"/>
      <c r="E56" s="82"/>
      <c r="F56" s="82"/>
      <c r="G56" s="49"/>
      <c r="H56" s="49"/>
      <c r="I56" s="49"/>
      <c r="K56" s="107"/>
      <c r="L56" s="82"/>
      <c r="M56" s="82"/>
      <c r="N56" s="82"/>
      <c r="O56" s="49"/>
      <c r="P56" s="49"/>
      <c r="Q56" s="49"/>
    </row>
    <row r="57" spans="1:17" x14ac:dyDescent="0.25">
      <c r="A57" s="82"/>
      <c r="B57" s="82"/>
      <c r="C57" s="107"/>
      <c r="D57" s="107"/>
      <c r="E57" s="82"/>
      <c r="F57" s="82"/>
      <c r="G57" s="49"/>
      <c r="H57" s="49"/>
      <c r="I57" s="49"/>
      <c r="K57" s="107"/>
      <c r="L57" s="82"/>
      <c r="M57" s="82"/>
      <c r="N57" s="82"/>
      <c r="O57" s="49"/>
      <c r="P57" s="49"/>
      <c r="Q57" s="49"/>
    </row>
    <row r="58" spans="1:17" x14ac:dyDescent="0.25">
      <c r="A58" s="82"/>
      <c r="B58" s="82"/>
      <c r="C58" s="107"/>
      <c r="D58" s="107"/>
      <c r="E58" s="82"/>
      <c r="F58" s="82"/>
      <c r="G58" s="82"/>
      <c r="H58" s="82"/>
      <c r="I58" s="82"/>
      <c r="K58" s="107"/>
      <c r="L58" s="82"/>
      <c r="M58" s="82"/>
      <c r="N58" s="82"/>
      <c r="O58" s="82"/>
      <c r="P58" s="82"/>
      <c r="Q58" s="82"/>
    </row>
    <row r="59" spans="1:17" x14ac:dyDescent="0.25">
      <c r="A59" s="108"/>
      <c r="B59" s="79"/>
      <c r="C59" s="109" t="s">
        <v>207</v>
      </c>
      <c r="D59" s="110"/>
      <c r="E59" s="110"/>
      <c r="F59" s="110"/>
      <c r="G59" s="110"/>
      <c r="H59" s="110"/>
      <c r="I59" s="111"/>
      <c r="K59" s="222" t="s">
        <v>206</v>
      </c>
      <c r="L59" s="113"/>
      <c r="M59" s="113"/>
      <c r="N59" s="113"/>
      <c r="O59" s="113"/>
      <c r="P59" s="113"/>
      <c r="Q59" s="114"/>
    </row>
    <row r="60" spans="1:17" s="79" customFormat="1" ht="45" customHeight="1" x14ac:dyDescent="0.25">
      <c r="A60" s="94" t="s">
        <v>0</v>
      </c>
      <c r="B60" s="94" t="s">
        <v>47</v>
      </c>
      <c r="C60" s="94" t="s">
        <v>1</v>
      </c>
      <c r="D60" s="95" t="str">
        <f t="shared" ref="D60:I60" si="8">D$5</f>
        <v>Fecha de siembra</v>
      </c>
      <c r="E60" s="95" t="str">
        <f t="shared" si="8"/>
        <v>Fecha de espigazón</v>
      </c>
      <c r="F60" s="95" t="str">
        <f t="shared" si="8"/>
        <v>Fecha de madurez</v>
      </c>
      <c r="G60" s="95" t="str">
        <f t="shared" si="8"/>
        <v>Días Siembra-Espigazón</v>
      </c>
      <c r="H60" s="95" t="str">
        <f t="shared" si="8"/>
        <v>Días Espigazón-Madurez</v>
      </c>
      <c r="I60" s="94" t="str">
        <f t="shared" si="8"/>
        <v>Días Siembra-Madurez</v>
      </c>
      <c r="J60" s="96"/>
      <c r="K60" s="94" t="s">
        <v>1</v>
      </c>
      <c r="L60" s="95" t="str">
        <f t="shared" ref="L60:Q60" si="9">L$5</f>
        <v>Fecha de siembra</v>
      </c>
      <c r="M60" s="95" t="str">
        <f t="shared" si="9"/>
        <v>Fecha de espigazón</v>
      </c>
      <c r="N60" s="95" t="str">
        <f t="shared" si="9"/>
        <v>Fecha de madurez</v>
      </c>
      <c r="O60" s="95" t="str">
        <f t="shared" si="9"/>
        <v>Días Siembra-Espigazón</v>
      </c>
      <c r="P60" s="95" t="str">
        <f t="shared" si="9"/>
        <v>Días Espigazón-Madurez</v>
      </c>
      <c r="Q60" s="94" t="str">
        <f t="shared" si="9"/>
        <v>Días Siembra-Madurez</v>
      </c>
    </row>
    <row r="61" spans="1:17" x14ac:dyDescent="0.25">
      <c r="A61" s="86">
        <v>1</v>
      </c>
      <c r="B61" s="86"/>
      <c r="C61" s="97"/>
      <c r="D61" s="98"/>
      <c r="E61" s="99"/>
      <c r="F61" s="98"/>
      <c r="G61" s="206">
        <f t="shared" ref="G61:G93" si="10">IF(D61=0,0,IF(E61=0,0,MAX(E61-D61)))</f>
        <v>0</v>
      </c>
      <c r="H61" s="206">
        <f t="shared" ref="H61:H93" si="11">IF(E61=0,0,IF(F61=0,0,MAX(F61-E61)))</f>
        <v>0</v>
      </c>
      <c r="I61" s="206">
        <f>IF(F61=0,0,IF(D61=0,0,MAX(F61-D61)))</f>
        <v>0</v>
      </c>
      <c r="K61" s="221"/>
      <c r="L61" s="98"/>
      <c r="M61" s="99"/>
      <c r="N61" s="98"/>
      <c r="O61" s="206">
        <f t="shared" ref="O61:O92" si="12">IF(L61=0,0,IF(M61=0,0,MAX(M61-L61)))</f>
        <v>0</v>
      </c>
      <c r="P61" s="206">
        <f t="shared" ref="P61:P92" si="13">IF(M61=0,0,IF(N61=0,0,MAX(N61-M61)))</f>
        <v>0</v>
      </c>
      <c r="Q61" s="206">
        <f>IF(L61=0,0,IF(N61=0,0,MAX(N61-L61)))</f>
        <v>0</v>
      </c>
    </row>
    <row r="62" spans="1:17" x14ac:dyDescent="0.25">
      <c r="A62" s="86">
        <v>2</v>
      </c>
      <c r="B62" s="86"/>
      <c r="C62" s="25"/>
      <c r="D62" s="98"/>
      <c r="E62" s="99"/>
      <c r="F62" s="98"/>
      <c r="G62" s="206">
        <f t="shared" si="10"/>
        <v>0</v>
      </c>
      <c r="H62" s="206">
        <f t="shared" si="11"/>
        <v>0</v>
      </c>
      <c r="I62" s="206">
        <f t="shared" ref="I62:I93" si="14">IF(F62=0,0,IF(D62=0,0,MAX(F62-D62)))</f>
        <v>0</v>
      </c>
      <c r="K62" s="221"/>
      <c r="L62" s="98"/>
      <c r="M62" s="99"/>
      <c r="N62" s="98"/>
      <c r="O62" s="206">
        <f t="shared" si="12"/>
        <v>0</v>
      </c>
      <c r="P62" s="206">
        <f t="shared" si="13"/>
        <v>0</v>
      </c>
      <c r="Q62" s="206">
        <f t="shared" ref="Q62:Q110" si="15">IF(L62=0,0,IF(N62=0,0,MAX(N62-L62)))</f>
        <v>0</v>
      </c>
    </row>
    <row r="63" spans="1:17" x14ac:dyDescent="0.25">
      <c r="A63" s="86">
        <v>3</v>
      </c>
      <c r="B63" s="86"/>
      <c r="C63" s="25"/>
      <c r="D63" s="98"/>
      <c r="E63" s="99"/>
      <c r="F63" s="98"/>
      <c r="G63" s="206">
        <f t="shared" si="10"/>
        <v>0</v>
      </c>
      <c r="H63" s="206">
        <f t="shared" si="11"/>
        <v>0</v>
      </c>
      <c r="I63" s="206">
        <f t="shared" si="14"/>
        <v>0</v>
      </c>
      <c r="K63" s="221"/>
      <c r="L63" s="98"/>
      <c r="M63" s="99"/>
      <c r="N63" s="98"/>
      <c r="O63" s="206">
        <f t="shared" si="12"/>
        <v>0</v>
      </c>
      <c r="P63" s="206">
        <f t="shared" si="13"/>
        <v>0</v>
      </c>
      <c r="Q63" s="206">
        <f t="shared" si="15"/>
        <v>0</v>
      </c>
    </row>
    <row r="64" spans="1:17" ht="13.5" customHeight="1" x14ac:dyDescent="0.25">
      <c r="A64" s="86">
        <v>4</v>
      </c>
      <c r="B64" s="86"/>
      <c r="C64" s="25"/>
      <c r="D64" s="98"/>
      <c r="E64" s="99"/>
      <c r="F64" s="98"/>
      <c r="G64" s="206">
        <f t="shared" si="10"/>
        <v>0</v>
      </c>
      <c r="H64" s="206">
        <f t="shared" si="11"/>
        <v>0</v>
      </c>
      <c r="I64" s="206">
        <f t="shared" si="14"/>
        <v>0</v>
      </c>
      <c r="K64" s="221"/>
      <c r="L64" s="98"/>
      <c r="M64" s="99"/>
      <c r="N64" s="98"/>
      <c r="O64" s="206">
        <f t="shared" si="12"/>
        <v>0</v>
      </c>
      <c r="P64" s="206">
        <f t="shared" si="13"/>
        <v>0</v>
      </c>
      <c r="Q64" s="206">
        <f t="shared" si="15"/>
        <v>0</v>
      </c>
    </row>
    <row r="65" spans="1:17" ht="13.5" customHeight="1" x14ac:dyDescent="0.25">
      <c r="A65" s="86">
        <v>5</v>
      </c>
      <c r="B65" s="86"/>
      <c r="C65" s="25"/>
      <c r="D65" s="98"/>
      <c r="E65" s="99"/>
      <c r="F65" s="98"/>
      <c r="G65" s="206">
        <f t="shared" si="10"/>
        <v>0</v>
      </c>
      <c r="H65" s="206">
        <f t="shared" si="11"/>
        <v>0</v>
      </c>
      <c r="I65" s="206">
        <f t="shared" si="14"/>
        <v>0</v>
      </c>
      <c r="K65" s="221"/>
      <c r="L65" s="98"/>
      <c r="M65" s="99"/>
      <c r="N65" s="98"/>
      <c r="O65" s="206">
        <f t="shared" si="12"/>
        <v>0</v>
      </c>
      <c r="P65" s="206">
        <f t="shared" si="13"/>
        <v>0</v>
      </c>
      <c r="Q65" s="206">
        <f t="shared" si="15"/>
        <v>0</v>
      </c>
    </row>
    <row r="66" spans="1:17" ht="13.5" customHeight="1" x14ac:dyDescent="0.25">
      <c r="A66" s="86">
        <v>6</v>
      </c>
      <c r="B66" s="86"/>
      <c r="C66" s="25"/>
      <c r="D66" s="98"/>
      <c r="E66" s="99"/>
      <c r="F66" s="98"/>
      <c r="G66" s="206">
        <f t="shared" si="10"/>
        <v>0</v>
      </c>
      <c r="H66" s="206">
        <f t="shared" si="11"/>
        <v>0</v>
      </c>
      <c r="I66" s="206">
        <f t="shared" si="14"/>
        <v>0</v>
      </c>
      <c r="K66" s="221"/>
      <c r="L66" s="98"/>
      <c r="M66" s="99"/>
      <c r="N66" s="98"/>
      <c r="O66" s="206">
        <f t="shared" si="12"/>
        <v>0</v>
      </c>
      <c r="P66" s="206">
        <f t="shared" si="13"/>
        <v>0</v>
      </c>
      <c r="Q66" s="206">
        <f t="shared" si="15"/>
        <v>0</v>
      </c>
    </row>
    <row r="67" spans="1:17" ht="13.5" customHeight="1" x14ac:dyDescent="0.25">
      <c r="A67" s="86">
        <v>7</v>
      </c>
      <c r="B67" s="86"/>
      <c r="C67" s="25"/>
      <c r="D67" s="98"/>
      <c r="E67" s="99"/>
      <c r="F67" s="98"/>
      <c r="G67" s="206">
        <f t="shared" si="10"/>
        <v>0</v>
      </c>
      <c r="H67" s="206">
        <f t="shared" si="11"/>
        <v>0</v>
      </c>
      <c r="I67" s="206">
        <f t="shared" si="14"/>
        <v>0</v>
      </c>
      <c r="K67" s="221"/>
      <c r="L67" s="98"/>
      <c r="M67" s="99"/>
      <c r="N67" s="98"/>
      <c r="O67" s="206">
        <f t="shared" si="12"/>
        <v>0</v>
      </c>
      <c r="P67" s="206">
        <f t="shared" si="13"/>
        <v>0</v>
      </c>
      <c r="Q67" s="206">
        <f t="shared" si="15"/>
        <v>0</v>
      </c>
    </row>
    <row r="68" spans="1:17" ht="13.5" customHeight="1" x14ac:dyDescent="0.25">
      <c r="A68" s="86">
        <v>8</v>
      </c>
      <c r="B68" s="86"/>
      <c r="C68" s="25"/>
      <c r="D68" s="98"/>
      <c r="E68" s="99"/>
      <c r="F68" s="98"/>
      <c r="G68" s="206">
        <f t="shared" si="10"/>
        <v>0</v>
      </c>
      <c r="H68" s="206">
        <f t="shared" si="11"/>
        <v>0</v>
      </c>
      <c r="I68" s="206">
        <f t="shared" si="14"/>
        <v>0</v>
      </c>
      <c r="K68" s="221"/>
      <c r="L68" s="98"/>
      <c r="M68" s="99"/>
      <c r="N68" s="98"/>
      <c r="O68" s="206">
        <f t="shared" si="12"/>
        <v>0</v>
      </c>
      <c r="P68" s="206">
        <f t="shared" si="13"/>
        <v>0</v>
      </c>
      <c r="Q68" s="206">
        <f t="shared" si="15"/>
        <v>0</v>
      </c>
    </row>
    <row r="69" spans="1:17" ht="13.5" customHeight="1" x14ac:dyDescent="0.25">
      <c r="A69" s="86">
        <v>9</v>
      </c>
      <c r="B69" s="86"/>
      <c r="C69" s="25"/>
      <c r="D69" s="98"/>
      <c r="E69" s="99"/>
      <c r="F69" s="98"/>
      <c r="G69" s="206">
        <f t="shared" si="10"/>
        <v>0</v>
      </c>
      <c r="H69" s="206">
        <f t="shared" si="11"/>
        <v>0</v>
      </c>
      <c r="I69" s="206">
        <f t="shared" si="14"/>
        <v>0</v>
      </c>
      <c r="K69" s="221"/>
      <c r="L69" s="98"/>
      <c r="M69" s="99"/>
      <c r="N69" s="98"/>
      <c r="O69" s="206">
        <f t="shared" si="12"/>
        <v>0</v>
      </c>
      <c r="P69" s="206">
        <f t="shared" si="13"/>
        <v>0</v>
      </c>
      <c r="Q69" s="206">
        <f t="shared" si="15"/>
        <v>0</v>
      </c>
    </row>
    <row r="70" spans="1:17" ht="13.5" customHeight="1" x14ac:dyDescent="0.25">
      <c r="A70" s="86">
        <v>10</v>
      </c>
      <c r="B70" s="86"/>
      <c r="C70" s="25"/>
      <c r="D70" s="98"/>
      <c r="E70" s="99"/>
      <c r="F70" s="98"/>
      <c r="G70" s="206">
        <f t="shared" si="10"/>
        <v>0</v>
      </c>
      <c r="H70" s="206">
        <f t="shared" si="11"/>
        <v>0</v>
      </c>
      <c r="I70" s="206">
        <f t="shared" si="14"/>
        <v>0</v>
      </c>
      <c r="K70" s="221"/>
      <c r="L70" s="98"/>
      <c r="M70" s="99"/>
      <c r="N70" s="98"/>
      <c r="O70" s="206">
        <f t="shared" si="12"/>
        <v>0</v>
      </c>
      <c r="P70" s="206">
        <f t="shared" si="13"/>
        <v>0</v>
      </c>
      <c r="Q70" s="206">
        <f t="shared" si="15"/>
        <v>0</v>
      </c>
    </row>
    <row r="71" spans="1:17" ht="13.5" customHeight="1" x14ac:dyDescent="0.25">
      <c r="A71" s="86">
        <v>11</v>
      </c>
      <c r="B71" s="86"/>
      <c r="C71" s="25"/>
      <c r="D71" s="98"/>
      <c r="E71" s="99"/>
      <c r="F71" s="98"/>
      <c r="G71" s="206">
        <f t="shared" si="10"/>
        <v>0</v>
      </c>
      <c r="H71" s="206">
        <f t="shared" si="11"/>
        <v>0</v>
      </c>
      <c r="I71" s="206">
        <f t="shared" si="14"/>
        <v>0</v>
      </c>
      <c r="K71" s="221"/>
      <c r="L71" s="98"/>
      <c r="M71" s="99"/>
      <c r="N71" s="98"/>
      <c r="O71" s="206">
        <f t="shared" si="12"/>
        <v>0</v>
      </c>
      <c r="P71" s="206">
        <f t="shared" si="13"/>
        <v>0</v>
      </c>
      <c r="Q71" s="206">
        <f t="shared" si="15"/>
        <v>0</v>
      </c>
    </row>
    <row r="72" spans="1:17" ht="13.5" customHeight="1" x14ac:dyDescent="0.25">
      <c r="A72" s="86">
        <v>12</v>
      </c>
      <c r="B72" s="86"/>
      <c r="C72" s="25"/>
      <c r="D72" s="98"/>
      <c r="E72" s="99"/>
      <c r="F72" s="98"/>
      <c r="G72" s="206">
        <f t="shared" si="10"/>
        <v>0</v>
      </c>
      <c r="H72" s="206">
        <f t="shared" si="11"/>
        <v>0</v>
      </c>
      <c r="I72" s="206">
        <f t="shared" si="14"/>
        <v>0</v>
      </c>
      <c r="K72" s="221"/>
      <c r="L72" s="98"/>
      <c r="M72" s="99"/>
      <c r="N72" s="98"/>
      <c r="O72" s="206">
        <f t="shared" si="12"/>
        <v>0</v>
      </c>
      <c r="P72" s="206">
        <f t="shared" si="13"/>
        <v>0</v>
      </c>
      <c r="Q72" s="206">
        <f t="shared" si="15"/>
        <v>0</v>
      </c>
    </row>
    <row r="73" spans="1:17" ht="13.5" customHeight="1" x14ac:dyDescent="0.25">
      <c r="A73" s="86">
        <v>13</v>
      </c>
      <c r="B73" s="86"/>
      <c r="C73" s="25"/>
      <c r="D73" s="98"/>
      <c r="E73" s="99"/>
      <c r="F73" s="98"/>
      <c r="G73" s="206">
        <f t="shared" si="10"/>
        <v>0</v>
      </c>
      <c r="H73" s="206">
        <f t="shared" si="11"/>
        <v>0</v>
      </c>
      <c r="I73" s="206">
        <f t="shared" si="14"/>
        <v>0</v>
      </c>
      <c r="K73" s="221"/>
      <c r="L73" s="98"/>
      <c r="M73" s="99"/>
      <c r="N73" s="98"/>
      <c r="O73" s="206">
        <f t="shared" si="12"/>
        <v>0</v>
      </c>
      <c r="P73" s="206">
        <f t="shared" si="13"/>
        <v>0</v>
      </c>
      <c r="Q73" s="206">
        <f t="shared" si="15"/>
        <v>0</v>
      </c>
    </row>
    <row r="74" spans="1:17" ht="13.5" customHeight="1" x14ac:dyDescent="0.25">
      <c r="A74" s="86">
        <v>14</v>
      </c>
      <c r="B74" s="86"/>
      <c r="C74" s="25"/>
      <c r="D74" s="98"/>
      <c r="E74" s="99"/>
      <c r="F74" s="98"/>
      <c r="G74" s="206">
        <f t="shared" si="10"/>
        <v>0</v>
      </c>
      <c r="H74" s="206">
        <f t="shared" si="11"/>
        <v>0</v>
      </c>
      <c r="I74" s="206">
        <f t="shared" si="14"/>
        <v>0</v>
      </c>
      <c r="K74" s="221"/>
      <c r="L74" s="98"/>
      <c r="M74" s="99"/>
      <c r="N74" s="98"/>
      <c r="O74" s="206">
        <f t="shared" si="12"/>
        <v>0</v>
      </c>
      <c r="P74" s="206">
        <f t="shared" si="13"/>
        <v>0</v>
      </c>
      <c r="Q74" s="206">
        <f t="shared" si="15"/>
        <v>0</v>
      </c>
    </row>
    <row r="75" spans="1:17" ht="13.5" customHeight="1" x14ac:dyDescent="0.25">
      <c r="A75" s="86">
        <v>15</v>
      </c>
      <c r="B75" s="86"/>
      <c r="C75" s="25"/>
      <c r="D75" s="98"/>
      <c r="E75" s="99"/>
      <c r="F75" s="98"/>
      <c r="G75" s="206">
        <f t="shared" si="10"/>
        <v>0</v>
      </c>
      <c r="H75" s="206">
        <f t="shared" si="11"/>
        <v>0</v>
      </c>
      <c r="I75" s="206">
        <f t="shared" si="14"/>
        <v>0</v>
      </c>
      <c r="K75" s="221"/>
      <c r="L75" s="98"/>
      <c r="M75" s="99"/>
      <c r="N75" s="98"/>
      <c r="O75" s="206">
        <f t="shared" si="12"/>
        <v>0</v>
      </c>
      <c r="P75" s="206">
        <f t="shared" si="13"/>
        <v>0</v>
      </c>
      <c r="Q75" s="206">
        <f t="shared" si="15"/>
        <v>0</v>
      </c>
    </row>
    <row r="76" spans="1:17" ht="13.5" customHeight="1" x14ac:dyDescent="0.25">
      <c r="A76" s="86">
        <v>16</v>
      </c>
      <c r="B76" s="86"/>
      <c r="C76" s="25"/>
      <c r="D76" s="98"/>
      <c r="E76" s="99"/>
      <c r="F76" s="98"/>
      <c r="G76" s="206">
        <f t="shared" si="10"/>
        <v>0</v>
      </c>
      <c r="H76" s="206">
        <f t="shared" si="11"/>
        <v>0</v>
      </c>
      <c r="I76" s="206">
        <f t="shared" si="14"/>
        <v>0</v>
      </c>
      <c r="K76" s="221"/>
      <c r="L76" s="98"/>
      <c r="M76" s="99"/>
      <c r="N76" s="98"/>
      <c r="O76" s="206">
        <f t="shared" si="12"/>
        <v>0</v>
      </c>
      <c r="P76" s="206">
        <f t="shared" si="13"/>
        <v>0</v>
      </c>
      <c r="Q76" s="206">
        <f t="shared" si="15"/>
        <v>0</v>
      </c>
    </row>
    <row r="77" spans="1:17" ht="13.5" customHeight="1" x14ac:dyDescent="0.25">
      <c r="A77" s="86">
        <v>17</v>
      </c>
      <c r="B77" s="86"/>
      <c r="C77" s="25"/>
      <c r="D77" s="98"/>
      <c r="E77" s="99"/>
      <c r="F77" s="98"/>
      <c r="G77" s="206">
        <f t="shared" si="10"/>
        <v>0</v>
      </c>
      <c r="H77" s="206">
        <f t="shared" si="11"/>
        <v>0</v>
      </c>
      <c r="I77" s="206">
        <f t="shared" si="14"/>
        <v>0</v>
      </c>
      <c r="K77" s="221"/>
      <c r="L77" s="98"/>
      <c r="M77" s="99"/>
      <c r="N77" s="98"/>
      <c r="O77" s="206">
        <f t="shared" si="12"/>
        <v>0</v>
      </c>
      <c r="P77" s="206">
        <f t="shared" si="13"/>
        <v>0</v>
      </c>
      <c r="Q77" s="206">
        <f t="shared" si="15"/>
        <v>0</v>
      </c>
    </row>
    <row r="78" spans="1:17" ht="13.5" customHeight="1" x14ac:dyDescent="0.25">
      <c r="A78" s="86">
        <v>18</v>
      </c>
      <c r="B78" s="86"/>
      <c r="C78" s="25"/>
      <c r="D78" s="98"/>
      <c r="E78" s="99"/>
      <c r="F78" s="98"/>
      <c r="G78" s="206">
        <f t="shared" si="10"/>
        <v>0</v>
      </c>
      <c r="H78" s="206">
        <f t="shared" si="11"/>
        <v>0</v>
      </c>
      <c r="I78" s="206">
        <f t="shared" si="14"/>
        <v>0</v>
      </c>
      <c r="K78" s="221"/>
      <c r="L78" s="98"/>
      <c r="M78" s="99"/>
      <c r="N78" s="98"/>
      <c r="O78" s="206">
        <f t="shared" si="12"/>
        <v>0</v>
      </c>
      <c r="P78" s="206">
        <f t="shared" si="13"/>
        <v>0</v>
      </c>
      <c r="Q78" s="206">
        <f t="shared" si="15"/>
        <v>0</v>
      </c>
    </row>
    <row r="79" spans="1:17" ht="13.5" customHeight="1" x14ac:dyDescent="0.25">
      <c r="A79" s="86">
        <v>19</v>
      </c>
      <c r="B79" s="86"/>
      <c r="C79" s="25"/>
      <c r="D79" s="98"/>
      <c r="E79" s="99"/>
      <c r="F79" s="98"/>
      <c r="G79" s="206">
        <f t="shared" si="10"/>
        <v>0</v>
      </c>
      <c r="H79" s="206">
        <f t="shared" si="11"/>
        <v>0</v>
      </c>
      <c r="I79" s="206">
        <f t="shared" si="14"/>
        <v>0</v>
      </c>
      <c r="K79" s="221"/>
      <c r="L79" s="98"/>
      <c r="M79" s="99"/>
      <c r="N79" s="98"/>
      <c r="O79" s="206">
        <f t="shared" si="12"/>
        <v>0</v>
      </c>
      <c r="P79" s="206">
        <f t="shared" si="13"/>
        <v>0</v>
      </c>
      <c r="Q79" s="206">
        <f t="shared" si="15"/>
        <v>0</v>
      </c>
    </row>
    <row r="80" spans="1:17" ht="13.5" customHeight="1" x14ac:dyDescent="0.25">
      <c r="A80" s="86">
        <v>20</v>
      </c>
      <c r="B80" s="86"/>
      <c r="C80" s="25"/>
      <c r="D80" s="98"/>
      <c r="E80" s="99"/>
      <c r="F80" s="98"/>
      <c r="G80" s="206">
        <f t="shared" si="10"/>
        <v>0</v>
      </c>
      <c r="H80" s="206">
        <f t="shared" si="11"/>
        <v>0</v>
      </c>
      <c r="I80" s="206">
        <f t="shared" si="14"/>
        <v>0</v>
      </c>
      <c r="K80" s="221"/>
      <c r="L80" s="98"/>
      <c r="M80" s="99"/>
      <c r="N80" s="98"/>
      <c r="O80" s="206">
        <f t="shared" si="12"/>
        <v>0</v>
      </c>
      <c r="P80" s="206">
        <f t="shared" si="13"/>
        <v>0</v>
      </c>
      <c r="Q80" s="206">
        <f t="shared" si="15"/>
        <v>0</v>
      </c>
    </row>
    <row r="81" spans="1:17" ht="13.5" customHeight="1" x14ac:dyDescent="0.25">
      <c r="A81" s="86">
        <v>21</v>
      </c>
      <c r="B81" s="86"/>
      <c r="C81" s="25"/>
      <c r="D81" s="98"/>
      <c r="E81" s="99"/>
      <c r="F81" s="98"/>
      <c r="G81" s="206">
        <f t="shared" si="10"/>
        <v>0</v>
      </c>
      <c r="H81" s="206">
        <f t="shared" si="11"/>
        <v>0</v>
      </c>
      <c r="I81" s="206">
        <f t="shared" si="14"/>
        <v>0</v>
      </c>
      <c r="K81" s="221"/>
      <c r="L81" s="98"/>
      <c r="M81" s="99"/>
      <c r="N81" s="98"/>
      <c r="O81" s="206">
        <f t="shared" si="12"/>
        <v>0</v>
      </c>
      <c r="P81" s="206">
        <f t="shared" si="13"/>
        <v>0</v>
      </c>
      <c r="Q81" s="206">
        <f t="shared" si="15"/>
        <v>0</v>
      </c>
    </row>
    <row r="82" spans="1:17" ht="13.5" customHeight="1" x14ac:dyDescent="0.25">
      <c r="A82" s="86">
        <v>22</v>
      </c>
      <c r="B82" s="86"/>
      <c r="C82" s="25"/>
      <c r="D82" s="98"/>
      <c r="E82" s="99"/>
      <c r="F82" s="98"/>
      <c r="G82" s="206">
        <f t="shared" si="10"/>
        <v>0</v>
      </c>
      <c r="H82" s="206">
        <f t="shared" si="11"/>
        <v>0</v>
      </c>
      <c r="I82" s="206">
        <f t="shared" si="14"/>
        <v>0</v>
      </c>
      <c r="K82" s="221"/>
      <c r="L82" s="98"/>
      <c r="M82" s="99"/>
      <c r="N82" s="98"/>
      <c r="O82" s="206">
        <f t="shared" si="12"/>
        <v>0</v>
      </c>
      <c r="P82" s="206">
        <f t="shared" si="13"/>
        <v>0</v>
      </c>
      <c r="Q82" s="206">
        <f t="shared" si="15"/>
        <v>0</v>
      </c>
    </row>
    <row r="83" spans="1:17" ht="13.5" customHeight="1" x14ac:dyDescent="0.25">
      <c r="A83" s="86">
        <v>23</v>
      </c>
      <c r="B83" s="86"/>
      <c r="C83" s="25"/>
      <c r="D83" s="98"/>
      <c r="E83" s="99"/>
      <c r="F83" s="98"/>
      <c r="G83" s="206">
        <f t="shared" si="10"/>
        <v>0</v>
      </c>
      <c r="H83" s="206">
        <f t="shared" si="11"/>
        <v>0</v>
      </c>
      <c r="I83" s="206">
        <f t="shared" si="14"/>
        <v>0</v>
      </c>
      <c r="K83" s="221"/>
      <c r="L83" s="98"/>
      <c r="M83" s="99"/>
      <c r="N83" s="98"/>
      <c r="O83" s="206">
        <f t="shared" si="12"/>
        <v>0</v>
      </c>
      <c r="P83" s="206">
        <f t="shared" si="13"/>
        <v>0</v>
      </c>
      <c r="Q83" s="206">
        <f t="shared" si="15"/>
        <v>0</v>
      </c>
    </row>
    <row r="84" spans="1:17" ht="13.5" customHeight="1" x14ac:dyDescent="0.25">
      <c r="A84" s="86">
        <v>24</v>
      </c>
      <c r="B84" s="86"/>
      <c r="C84" s="25"/>
      <c r="D84" s="98"/>
      <c r="E84" s="99"/>
      <c r="F84" s="98"/>
      <c r="G84" s="206">
        <f t="shared" si="10"/>
        <v>0</v>
      </c>
      <c r="H84" s="206">
        <f t="shared" si="11"/>
        <v>0</v>
      </c>
      <c r="I84" s="206">
        <f t="shared" si="14"/>
        <v>0</v>
      </c>
      <c r="K84" s="221"/>
      <c r="L84" s="98"/>
      <c r="M84" s="99"/>
      <c r="N84" s="98"/>
      <c r="O84" s="206">
        <f t="shared" si="12"/>
        <v>0</v>
      </c>
      <c r="P84" s="206">
        <f t="shared" si="13"/>
        <v>0</v>
      </c>
      <c r="Q84" s="206">
        <f t="shared" si="15"/>
        <v>0</v>
      </c>
    </row>
    <row r="85" spans="1:17" ht="13.5" customHeight="1" x14ac:dyDescent="0.25">
      <c r="A85" s="86">
        <v>25</v>
      </c>
      <c r="B85" s="86"/>
      <c r="C85" s="25"/>
      <c r="D85" s="98"/>
      <c r="E85" s="99"/>
      <c r="F85" s="98"/>
      <c r="G85" s="206">
        <f t="shared" si="10"/>
        <v>0</v>
      </c>
      <c r="H85" s="206">
        <f t="shared" si="11"/>
        <v>0</v>
      </c>
      <c r="I85" s="206">
        <f t="shared" si="14"/>
        <v>0</v>
      </c>
      <c r="K85" s="221"/>
      <c r="L85" s="98"/>
      <c r="M85" s="99"/>
      <c r="N85" s="98"/>
      <c r="O85" s="206">
        <f t="shared" si="12"/>
        <v>0</v>
      </c>
      <c r="P85" s="206">
        <f t="shared" si="13"/>
        <v>0</v>
      </c>
      <c r="Q85" s="206">
        <f t="shared" si="15"/>
        <v>0</v>
      </c>
    </row>
    <row r="86" spans="1:17" ht="13.5" customHeight="1" x14ac:dyDescent="0.25">
      <c r="A86" s="86">
        <v>26</v>
      </c>
      <c r="B86" s="86"/>
      <c r="C86" s="25"/>
      <c r="D86" s="98"/>
      <c r="E86" s="99"/>
      <c r="F86" s="98"/>
      <c r="G86" s="206">
        <f t="shared" si="10"/>
        <v>0</v>
      </c>
      <c r="H86" s="206">
        <f t="shared" si="11"/>
        <v>0</v>
      </c>
      <c r="I86" s="206">
        <f t="shared" si="14"/>
        <v>0</v>
      </c>
      <c r="K86" s="221"/>
      <c r="L86" s="98"/>
      <c r="M86" s="99"/>
      <c r="N86" s="98"/>
      <c r="O86" s="206">
        <f t="shared" si="12"/>
        <v>0</v>
      </c>
      <c r="P86" s="206">
        <f t="shared" si="13"/>
        <v>0</v>
      </c>
      <c r="Q86" s="206">
        <f t="shared" si="15"/>
        <v>0</v>
      </c>
    </row>
    <row r="87" spans="1:17" ht="13.5" customHeight="1" x14ac:dyDescent="0.25">
      <c r="A87" s="86">
        <v>27</v>
      </c>
      <c r="B87" s="86"/>
      <c r="C87" s="25"/>
      <c r="D87" s="98"/>
      <c r="E87" s="99"/>
      <c r="F87" s="98"/>
      <c r="G87" s="206">
        <f t="shared" si="10"/>
        <v>0</v>
      </c>
      <c r="H87" s="206">
        <f t="shared" si="11"/>
        <v>0</v>
      </c>
      <c r="I87" s="206">
        <f t="shared" si="14"/>
        <v>0</v>
      </c>
      <c r="K87" s="221"/>
      <c r="L87" s="98"/>
      <c r="M87" s="99"/>
      <c r="N87" s="98"/>
      <c r="O87" s="206">
        <f t="shared" si="12"/>
        <v>0</v>
      </c>
      <c r="P87" s="206">
        <f t="shared" si="13"/>
        <v>0</v>
      </c>
      <c r="Q87" s="206">
        <f t="shared" si="15"/>
        <v>0</v>
      </c>
    </row>
    <row r="88" spans="1:17" ht="13.5" customHeight="1" x14ac:dyDescent="0.25">
      <c r="A88" s="86">
        <v>28</v>
      </c>
      <c r="B88" s="115"/>
      <c r="C88" s="25"/>
      <c r="D88" s="98"/>
      <c r="E88" s="99"/>
      <c r="F88" s="98"/>
      <c r="G88" s="206">
        <f t="shared" si="10"/>
        <v>0</v>
      </c>
      <c r="H88" s="206">
        <f t="shared" si="11"/>
        <v>0</v>
      </c>
      <c r="I88" s="206">
        <f t="shared" si="14"/>
        <v>0</v>
      </c>
      <c r="K88" s="221"/>
      <c r="L88" s="98"/>
      <c r="M88" s="99"/>
      <c r="N88" s="98"/>
      <c r="O88" s="206">
        <f t="shared" si="12"/>
        <v>0</v>
      </c>
      <c r="P88" s="206">
        <f t="shared" si="13"/>
        <v>0</v>
      </c>
      <c r="Q88" s="206">
        <f t="shared" si="15"/>
        <v>0</v>
      </c>
    </row>
    <row r="89" spans="1:17" ht="13.5" customHeight="1" x14ac:dyDescent="0.25">
      <c r="A89" s="86">
        <v>29</v>
      </c>
      <c r="B89" s="115"/>
      <c r="C89" s="25"/>
      <c r="D89" s="98"/>
      <c r="E89" s="99"/>
      <c r="F89" s="98"/>
      <c r="G89" s="206">
        <f t="shared" si="10"/>
        <v>0</v>
      </c>
      <c r="H89" s="206">
        <f t="shared" si="11"/>
        <v>0</v>
      </c>
      <c r="I89" s="206">
        <f t="shared" si="14"/>
        <v>0</v>
      </c>
      <c r="K89" s="221"/>
      <c r="L89" s="98"/>
      <c r="M89" s="99"/>
      <c r="N89" s="98"/>
      <c r="O89" s="206">
        <f t="shared" si="12"/>
        <v>0</v>
      </c>
      <c r="P89" s="206">
        <f t="shared" si="13"/>
        <v>0</v>
      </c>
      <c r="Q89" s="206">
        <f t="shared" si="15"/>
        <v>0</v>
      </c>
    </row>
    <row r="90" spans="1:17" ht="13.5" customHeight="1" x14ac:dyDescent="0.25">
      <c r="A90" s="86">
        <v>30</v>
      </c>
      <c r="B90" s="115"/>
      <c r="C90" s="104"/>
      <c r="D90" s="98"/>
      <c r="E90" s="98"/>
      <c r="F90" s="98"/>
      <c r="G90" s="206">
        <f t="shared" si="10"/>
        <v>0</v>
      </c>
      <c r="H90" s="206">
        <f t="shared" si="11"/>
        <v>0</v>
      </c>
      <c r="I90" s="206">
        <f t="shared" si="14"/>
        <v>0</v>
      </c>
      <c r="K90" s="221"/>
      <c r="L90" s="98"/>
      <c r="M90" s="98"/>
      <c r="N90" s="98"/>
      <c r="O90" s="206">
        <f t="shared" si="12"/>
        <v>0</v>
      </c>
      <c r="P90" s="206">
        <f t="shared" si="13"/>
        <v>0</v>
      </c>
      <c r="Q90" s="206">
        <f t="shared" si="15"/>
        <v>0</v>
      </c>
    </row>
    <row r="91" spans="1:17" ht="13.5" customHeight="1" x14ac:dyDescent="0.25">
      <c r="A91" s="86">
        <v>31</v>
      </c>
      <c r="B91" s="115"/>
      <c r="C91" s="104"/>
      <c r="D91" s="98"/>
      <c r="E91" s="98"/>
      <c r="F91" s="98"/>
      <c r="G91" s="206">
        <f t="shared" si="10"/>
        <v>0</v>
      </c>
      <c r="H91" s="206">
        <f t="shared" si="11"/>
        <v>0</v>
      </c>
      <c r="I91" s="206">
        <f t="shared" si="14"/>
        <v>0</v>
      </c>
      <c r="K91" s="221"/>
      <c r="L91" s="98"/>
      <c r="M91" s="98"/>
      <c r="N91" s="98"/>
      <c r="O91" s="206">
        <f t="shared" si="12"/>
        <v>0</v>
      </c>
      <c r="P91" s="206">
        <f t="shared" si="13"/>
        <v>0</v>
      </c>
      <c r="Q91" s="206">
        <f t="shared" si="15"/>
        <v>0</v>
      </c>
    </row>
    <row r="92" spans="1:17" ht="13.5" customHeight="1" x14ac:dyDescent="0.25">
      <c r="A92" s="86">
        <v>32</v>
      </c>
      <c r="B92" s="115"/>
      <c r="C92" s="104"/>
      <c r="D92" s="98"/>
      <c r="E92" s="98"/>
      <c r="F92" s="98"/>
      <c r="G92" s="206">
        <f t="shared" si="10"/>
        <v>0</v>
      </c>
      <c r="H92" s="206">
        <f t="shared" si="11"/>
        <v>0</v>
      </c>
      <c r="I92" s="206">
        <f t="shared" si="14"/>
        <v>0</v>
      </c>
      <c r="K92" s="221"/>
      <c r="L92" s="98"/>
      <c r="M92" s="98"/>
      <c r="N92" s="98"/>
      <c r="O92" s="206">
        <f t="shared" si="12"/>
        <v>0</v>
      </c>
      <c r="P92" s="206">
        <f t="shared" si="13"/>
        <v>0</v>
      </c>
      <c r="Q92" s="206">
        <f t="shared" si="15"/>
        <v>0</v>
      </c>
    </row>
    <row r="93" spans="1:17" ht="13.5" customHeight="1" x14ac:dyDescent="0.25">
      <c r="A93" s="86">
        <v>33</v>
      </c>
      <c r="B93" s="115"/>
      <c r="C93" s="104"/>
      <c r="D93" s="98"/>
      <c r="E93" s="98"/>
      <c r="F93" s="98"/>
      <c r="G93" s="206">
        <f t="shared" si="10"/>
        <v>0</v>
      </c>
      <c r="H93" s="206">
        <f t="shared" si="11"/>
        <v>0</v>
      </c>
      <c r="I93" s="206">
        <f t="shared" si="14"/>
        <v>0</v>
      </c>
      <c r="K93" s="221"/>
      <c r="L93" s="98"/>
      <c r="M93" s="98"/>
      <c r="N93" s="98"/>
      <c r="O93" s="206">
        <f t="shared" ref="O93:O110" si="16">IF(L93=0,0,IF(M93=0,0,MAX(M93-L93)))</f>
        <v>0</v>
      </c>
      <c r="P93" s="206">
        <f t="shared" ref="P93:P110" si="17">IF(M93=0,0,IF(N93=0,0,MAX(N93-M93)))</f>
        <v>0</v>
      </c>
      <c r="Q93" s="206">
        <f t="shared" si="15"/>
        <v>0</v>
      </c>
    </row>
    <row r="94" spans="1:17" ht="13.5" customHeight="1" x14ac:dyDescent="0.25">
      <c r="A94" s="86">
        <v>34</v>
      </c>
      <c r="B94" s="86"/>
      <c r="C94" s="104"/>
      <c r="D94" s="98"/>
      <c r="E94" s="98"/>
      <c r="F94" s="98"/>
      <c r="G94" s="206"/>
      <c r="H94" s="206"/>
      <c r="I94" s="206"/>
      <c r="K94" s="221"/>
      <c r="L94" s="98"/>
      <c r="M94" s="98"/>
      <c r="N94" s="98"/>
      <c r="O94" s="206">
        <f t="shared" si="16"/>
        <v>0</v>
      </c>
      <c r="P94" s="206">
        <f t="shared" si="17"/>
        <v>0</v>
      </c>
      <c r="Q94" s="206">
        <f t="shared" si="15"/>
        <v>0</v>
      </c>
    </row>
    <row r="95" spans="1:17" ht="13.5" customHeight="1" x14ac:dyDescent="0.25">
      <c r="A95" s="86">
        <v>35</v>
      </c>
      <c r="B95" s="86"/>
      <c r="C95" s="115"/>
      <c r="D95" s="98"/>
      <c r="E95" s="98"/>
      <c r="F95" s="98"/>
      <c r="G95" s="206"/>
      <c r="H95" s="206"/>
      <c r="I95" s="206"/>
      <c r="K95" s="221"/>
      <c r="L95" s="98"/>
      <c r="M95" s="98"/>
      <c r="N95" s="98"/>
      <c r="O95" s="206">
        <f t="shared" si="16"/>
        <v>0</v>
      </c>
      <c r="P95" s="206">
        <f t="shared" si="17"/>
        <v>0</v>
      </c>
      <c r="Q95" s="206">
        <f t="shared" si="15"/>
        <v>0</v>
      </c>
    </row>
    <row r="96" spans="1:17" ht="13.5" customHeight="1" x14ac:dyDescent="0.25">
      <c r="A96" s="86">
        <v>36</v>
      </c>
      <c r="B96" s="86"/>
      <c r="C96" s="115"/>
      <c r="D96" s="98"/>
      <c r="E96" s="98"/>
      <c r="F96" s="98"/>
      <c r="G96" s="206"/>
      <c r="H96" s="206"/>
      <c r="I96" s="206"/>
      <c r="K96" s="221"/>
      <c r="L96" s="98"/>
      <c r="M96" s="98"/>
      <c r="N96" s="98"/>
      <c r="O96" s="206">
        <f t="shared" si="16"/>
        <v>0</v>
      </c>
      <c r="P96" s="206">
        <f t="shared" si="17"/>
        <v>0</v>
      </c>
      <c r="Q96" s="206">
        <f t="shared" si="15"/>
        <v>0</v>
      </c>
    </row>
    <row r="97" spans="1:17" ht="13.5" customHeight="1" x14ac:dyDescent="0.25">
      <c r="A97" s="86">
        <v>37</v>
      </c>
      <c r="B97" s="86"/>
      <c r="C97" s="115"/>
      <c r="D97" s="98"/>
      <c r="E97" s="98"/>
      <c r="F97" s="98"/>
      <c r="G97" s="206"/>
      <c r="H97" s="206"/>
      <c r="I97" s="206"/>
      <c r="K97" s="221"/>
      <c r="L97" s="98"/>
      <c r="M97" s="98"/>
      <c r="N97" s="98"/>
      <c r="O97" s="206">
        <f t="shared" si="16"/>
        <v>0</v>
      </c>
      <c r="P97" s="206">
        <f t="shared" si="17"/>
        <v>0</v>
      </c>
      <c r="Q97" s="206">
        <f t="shared" si="15"/>
        <v>0</v>
      </c>
    </row>
    <row r="98" spans="1:17" ht="13.5" customHeight="1" x14ac:dyDescent="0.25">
      <c r="A98" s="86">
        <v>38</v>
      </c>
      <c r="B98" s="86"/>
      <c r="C98" s="115"/>
      <c r="D98" s="98"/>
      <c r="E98" s="98"/>
      <c r="F98" s="98"/>
      <c r="G98" s="206"/>
      <c r="H98" s="206"/>
      <c r="I98" s="206"/>
      <c r="K98" s="221"/>
      <c r="L98" s="98"/>
      <c r="M98" s="98"/>
      <c r="N98" s="98"/>
      <c r="O98" s="206">
        <f t="shared" si="16"/>
        <v>0</v>
      </c>
      <c r="P98" s="206">
        <f t="shared" si="17"/>
        <v>0</v>
      </c>
      <c r="Q98" s="206">
        <f t="shared" si="15"/>
        <v>0</v>
      </c>
    </row>
    <row r="99" spans="1:17" ht="13.5" customHeight="1" x14ac:dyDescent="0.25">
      <c r="A99" s="86">
        <v>39</v>
      </c>
      <c r="B99" s="86"/>
      <c r="C99" s="115"/>
      <c r="D99" s="98"/>
      <c r="E99" s="98"/>
      <c r="F99" s="98"/>
      <c r="G99" s="206"/>
      <c r="H99" s="206"/>
      <c r="I99" s="206"/>
      <c r="K99" s="221"/>
      <c r="L99" s="98"/>
      <c r="M99" s="98"/>
      <c r="N99" s="98"/>
      <c r="O99" s="206">
        <f t="shared" si="16"/>
        <v>0</v>
      </c>
      <c r="P99" s="206">
        <f t="shared" si="17"/>
        <v>0</v>
      </c>
      <c r="Q99" s="206">
        <f t="shared" si="15"/>
        <v>0</v>
      </c>
    </row>
    <row r="100" spans="1:17" s="106" customFormat="1" ht="13.5" customHeight="1" x14ac:dyDescent="0.25">
      <c r="A100" s="86">
        <v>40</v>
      </c>
      <c r="B100" s="86"/>
      <c r="C100" s="115"/>
      <c r="D100" s="98"/>
      <c r="E100" s="98"/>
      <c r="F100" s="98"/>
      <c r="G100" s="206"/>
      <c r="H100" s="206"/>
      <c r="I100" s="206"/>
      <c r="K100" s="221"/>
      <c r="L100" s="98"/>
      <c r="M100" s="98"/>
      <c r="N100" s="98"/>
      <c r="O100" s="206">
        <f t="shared" si="16"/>
        <v>0</v>
      </c>
      <c r="P100" s="206">
        <f t="shared" si="17"/>
        <v>0</v>
      </c>
      <c r="Q100" s="206">
        <f t="shared" si="15"/>
        <v>0</v>
      </c>
    </row>
    <row r="101" spans="1:17" s="106" customFormat="1" ht="13.5" customHeight="1" x14ac:dyDescent="0.25">
      <c r="A101" s="86">
        <v>41</v>
      </c>
      <c r="B101" s="86"/>
      <c r="C101" s="115"/>
      <c r="D101" s="98"/>
      <c r="E101" s="105"/>
      <c r="F101" s="105"/>
      <c r="G101" s="206"/>
      <c r="H101" s="206"/>
      <c r="I101" s="206"/>
      <c r="K101" s="221"/>
      <c r="L101" s="98"/>
      <c r="M101" s="105"/>
      <c r="N101" s="105"/>
      <c r="O101" s="206">
        <f t="shared" si="16"/>
        <v>0</v>
      </c>
      <c r="P101" s="206">
        <f t="shared" si="17"/>
        <v>0</v>
      </c>
      <c r="Q101" s="206">
        <f t="shared" si="15"/>
        <v>0</v>
      </c>
    </row>
    <row r="102" spans="1:17" ht="13.5" customHeight="1" x14ac:dyDescent="0.25">
      <c r="A102" s="86">
        <v>42</v>
      </c>
      <c r="B102" s="86"/>
      <c r="C102" s="115"/>
      <c r="D102" s="98"/>
      <c r="E102" s="105"/>
      <c r="F102" s="105"/>
      <c r="G102" s="206"/>
      <c r="H102" s="206"/>
      <c r="I102" s="206"/>
      <c r="K102" s="221"/>
      <c r="L102" s="98"/>
      <c r="M102" s="105"/>
      <c r="N102" s="105"/>
      <c r="O102" s="206">
        <f t="shared" si="16"/>
        <v>0</v>
      </c>
      <c r="P102" s="206">
        <f t="shared" si="17"/>
        <v>0</v>
      </c>
      <c r="Q102" s="206">
        <f t="shared" si="15"/>
        <v>0</v>
      </c>
    </row>
    <row r="103" spans="1:17" ht="13.5" customHeight="1" x14ac:dyDescent="0.25">
      <c r="A103" s="86">
        <v>43</v>
      </c>
      <c r="B103" s="86"/>
      <c r="C103" s="115"/>
      <c r="D103" s="98"/>
      <c r="E103" s="105"/>
      <c r="F103" s="105"/>
      <c r="G103" s="206"/>
      <c r="H103" s="206"/>
      <c r="I103" s="206"/>
      <c r="K103" s="221"/>
      <c r="L103" s="98"/>
      <c r="M103" s="105"/>
      <c r="N103" s="105"/>
      <c r="O103" s="206">
        <f t="shared" si="16"/>
        <v>0</v>
      </c>
      <c r="P103" s="206">
        <f t="shared" si="17"/>
        <v>0</v>
      </c>
      <c r="Q103" s="206">
        <f t="shared" si="15"/>
        <v>0</v>
      </c>
    </row>
    <row r="104" spans="1:17" ht="13.5" customHeight="1" x14ac:dyDescent="0.25">
      <c r="A104" s="86">
        <v>44</v>
      </c>
      <c r="B104" s="86"/>
      <c r="C104" s="115"/>
      <c r="D104" s="98"/>
      <c r="E104" s="105"/>
      <c r="F104" s="105"/>
      <c r="G104" s="206"/>
      <c r="H104" s="206"/>
      <c r="I104" s="206"/>
      <c r="K104" s="221"/>
      <c r="L104" s="98"/>
      <c r="M104" s="105"/>
      <c r="N104" s="105"/>
      <c r="O104" s="206">
        <f t="shared" si="16"/>
        <v>0</v>
      </c>
      <c r="P104" s="206">
        <f t="shared" si="17"/>
        <v>0</v>
      </c>
      <c r="Q104" s="206">
        <f t="shared" si="15"/>
        <v>0</v>
      </c>
    </row>
    <row r="105" spans="1:17" ht="13.5" customHeight="1" x14ac:dyDescent="0.25">
      <c r="A105" s="86">
        <v>45</v>
      </c>
      <c r="B105" s="86"/>
      <c r="C105" s="86"/>
      <c r="D105" s="98"/>
      <c r="E105" s="105"/>
      <c r="F105" s="105"/>
      <c r="G105" s="206"/>
      <c r="H105" s="206"/>
      <c r="I105" s="206"/>
      <c r="K105" s="221"/>
      <c r="L105" s="98"/>
      <c r="M105" s="105"/>
      <c r="N105" s="105"/>
      <c r="O105" s="206">
        <f t="shared" si="16"/>
        <v>0</v>
      </c>
      <c r="P105" s="206">
        <f t="shared" si="17"/>
        <v>0</v>
      </c>
      <c r="Q105" s="206">
        <f t="shared" si="15"/>
        <v>0</v>
      </c>
    </row>
    <row r="106" spans="1:17" ht="13.5" customHeight="1" x14ac:dyDescent="0.25">
      <c r="A106" s="86">
        <v>46</v>
      </c>
      <c r="B106" s="104"/>
      <c r="C106" s="116"/>
      <c r="D106" s="98"/>
      <c r="E106" s="105"/>
      <c r="F106" s="105"/>
      <c r="G106" s="206"/>
      <c r="H106" s="206"/>
      <c r="I106" s="206"/>
      <c r="K106" s="221"/>
      <c r="L106" s="98"/>
      <c r="M106" s="105"/>
      <c r="N106" s="105"/>
      <c r="O106" s="206">
        <f t="shared" si="16"/>
        <v>0</v>
      </c>
      <c r="P106" s="206">
        <f t="shared" si="17"/>
        <v>0</v>
      </c>
      <c r="Q106" s="206">
        <f t="shared" si="15"/>
        <v>0</v>
      </c>
    </row>
    <row r="107" spans="1:17" ht="13.5" customHeight="1" x14ac:dyDescent="0.25">
      <c r="A107" s="86">
        <v>47</v>
      </c>
      <c r="B107" s="104"/>
      <c r="C107" s="116"/>
      <c r="D107" s="98"/>
      <c r="E107" s="105"/>
      <c r="F107" s="105"/>
      <c r="G107" s="206"/>
      <c r="H107" s="206"/>
      <c r="I107" s="206"/>
      <c r="K107" s="221"/>
      <c r="L107" s="98"/>
      <c r="M107" s="105"/>
      <c r="N107" s="105"/>
      <c r="O107" s="206">
        <f t="shared" si="16"/>
        <v>0</v>
      </c>
      <c r="P107" s="206">
        <f t="shared" si="17"/>
        <v>0</v>
      </c>
      <c r="Q107" s="206">
        <f t="shared" si="15"/>
        <v>0</v>
      </c>
    </row>
    <row r="108" spans="1:17" ht="13.5" customHeight="1" x14ac:dyDescent="0.25">
      <c r="A108" s="86">
        <v>48</v>
      </c>
      <c r="B108" s="104"/>
      <c r="C108" s="116"/>
      <c r="D108" s="98"/>
      <c r="E108" s="105"/>
      <c r="F108" s="105"/>
      <c r="G108" s="206"/>
      <c r="H108" s="206"/>
      <c r="I108" s="206"/>
      <c r="K108" s="221"/>
      <c r="L108" s="98"/>
      <c r="M108" s="105"/>
      <c r="N108" s="105"/>
      <c r="O108" s="206">
        <f t="shared" si="16"/>
        <v>0</v>
      </c>
      <c r="P108" s="206">
        <f t="shared" si="17"/>
        <v>0</v>
      </c>
      <c r="Q108" s="206">
        <f t="shared" si="15"/>
        <v>0</v>
      </c>
    </row>
    <row r="109" spans="1:17" ht="13.5" customHeight="1" x14ac:dyDescent="0.25">
      <c r="A109" s="86">
        <v>49</v>
      </c>
      <c r="B109" s="104"/>
      <c r="C109" s="116"/>
      <c r="D109" s="98"/>
      <c r="E109" s="105"/>
      <c r="F109" s="105"/>
      <c r="G109" s="206"/>
      <c r="H109" s="206"/>
      <c r="I109" s="206"/>
      <c r="K109" s="221"/>
      <c r="L109" s="98"/>
      <c r="M109" s="105"/>
      <c r="N109" s="105"/>
      <c r="O109" s="206">
        <f t="shared" si="16"/>
        <v>0</v>
      </c>
      <c r="P109" s="206">
        <f t="shared" si="17"/>
        <v>0</v>
      </c>
      <c r="Q109" s="206">
        <f t="shared" si="15"/>
        <v>0</v>
      </c>
    </row>
    <row r="110" spans="1:17" ht="13.5" customHeight="1" x14ac:dyDescent="0.25">
      <c r="A110" s="86">
        <v>50</v>
      </c>
      <c r="B110" s="104"/>
      <c r="C110" s="116"/>
      <c r="D110" s="98"/>
      <c r="E110" s="105"/>
      <c r="F110" s="105"/>
      <c r="G110" s="206"/>
      <c r="H110" s="206"/>
      <c r="I110" s="206"/>
      <c r="K110" s="221"/>
      <c r="L110" s="98"/>
      <c r="M110" s="105"/>
      <c r="N110" s="105"/>
      <c r="O110" s="206">
        <f t="shared" si="16"/>
        <v>0</v>
      </c>
      <c r="P110" s="206">
        <f t="shared" si="17"/>
        <v>0</v>
      </c>
      <c r="Q110" s="206">
        <f t="shared" si="15"/>
        <v>0</v>
      </c>
    </row>
    <row r="111" spans="1:17" x14ac:dyDescent="0.25">
      <c r="F111" s="118"/>
      <c r="G111" s="49"/>
      <c r="H111" s="49"/>
      <c r="I111" s="49"/>
      <c r="K111" s="117"/>
      <c r="O111" s="49"/>
      <c r="P111" s="49"/>
      <c r="Q111" s="49"/>
    </row>
    <row r="112" spans="1:17" x14ac:dyDescent="0.25">
      <c r="F112" s="118"/>
      <c r="G112" s="49"/>
      <c r="H112" s="49"/>
      <c r="I112" s="49"/>
      <c r="K112" s="117"/>
      <c r="O112" s="49"/>
      <c r="P112" s="49"/>
      <c r="Q112" s="49"/>
    </row>
    <row r="113" spans="1:17" x14ac:dyDescent="0.25">
      <c r="A113" s="79"/>
      <c r="B113" s="79"/>
      <c r="C113" s="79"/>
      <c r="D113" s="79"/>
      <c r="E113" s="79"/>
      <c r="F113" s="79"/>
      <c r="G113" s="79"/>
      <c r="H113" s="79"/>
      <c r="I113" s="79"/>
      <c r="K113" s="79"/>
      <c r="L113" s="79"/>
      <c r="M113" s="79"/>
      <c r="N113" s="79"/>
      <c r="O113" s="79"/>
      <c r="P113" s="79"/>
      <c r="Q113" s="79"/>
    </row>
    <row r="114" spans="1:17" x14ac:dyDescent="0.25">
      <c r="A114" s="79"/>
      <c r="B114" s="79"/>
      <c r="C114" s="223" t="s">
        <v>208</v>
      </c>
      <c r="D114" s="52"/>
      <c r="E114" s="53"/>
      <c r="F114" s="53"/>
      <c r="G114" s="119"/>
      <c r="H114" s="119"/>
      <c r="I114" s="54"/>
      <c r="K114" s="55" t="s">
        <v>209</v>
      </c>
      <c r="L114" s="56"/>
      <c r="M114" s="56"/>
      <c r="N114" s="56"/>
      <c r="O114" s="120"/>
      <c r="P114" s="120"/>
      <c r="Q114" s="57"/>
    </row>
    <row r="115" spans="1:17" s="79" customFormat="1" ht="45" customHeight="1" x14ac:dyDescent="0.25">
      <c r="A115" s="94" t="s">
        <v>0</v>
      </c>
      <c r="B115" s="94" t="s">
        <v>47</v>
      </c>
      <c r="C115" s="94" t="s">
        <v>1</v>
      </c>
      <c r="D115" s="95" t="str">
        <f t="shared" ref="D115:I115" si="18">D$5</f>
        <v>Fecha de siembra</v>
      </c>
      <c r="E115" s="95" t="str">
        <f t="shared" si="18"/>
        <v>Fecha de espigazón</v>
      </c>
      <c r="F115" s="95" t="str">
        <f t="shared" si="18"/>
        <v>Fecha de madurez</v>
      </c>
      <c r="G115" s="95" t="str">
        <f t="shared" si="18"/>
        <v>Días Siembra-Espigazón</v>
      </c>
      <c r="H115" s="95" t="str">
        <f t="shared" si="18"/>
        <v>Días Espigazón-Madurez</v>
      </c>
      <c r="I115" s="94" t="str">
        <f t="shared" si="18"/>
        <v>Días Siembra-Madurez</v>
      </c>
      <c r="J115" s="96"/>
      <c r="K115" s="94" t="s">
        <v>1</v>
      </c>
      <c r="L115" s="95" t="str">
        <f t="shared" ref="L115:Q115" si="19">L$5</f>
        <v>Fecha de siembra</v>
      </c>
      <c r="M115" s="95" t="str">
        <f t="shared" si="19"/>
        <v>Fecha de espigazón</v>
      </c>
      <c r="N115" s="95" t="str">
        <f t="shared" si="19"/>
        <v>Fecha de madurez</v>
      </c>
      <c r="O115" s="95" t="str">
        <f t="shared" si="19"/>
        <v>Días Siembra-Espigazón</v>
      </c>
      <c r="P115" s="95" t="str">
        <f t="shared" si="19"/>
        <v>Días Espigazón-Madurez</v>
      </c>
      <c r="Q115" s="94" t="str">
        <f t="shared" si="19"/>
        <v>Días Siembra-Madurez</v>
      </c>
    </row>
    <row r="116" spans="1:17" ht="13.5" customHeight="1" x14ac:dyDescent="0.25">
      <c r="A116" s="86">
        <v>1</v>
      </c>
      <c r="B116" s="88"/>
      <c r="C116" s="97" t="s">
        <v>332</v>
      </c>
      <c r="D116" s="98">
        <v>44715</v>
      </c>
      <c r="E116" s="99">
        <v>44805</v>
      </c>
      <c r="F116" s="98"/>
      <c r="G116" s="206">
        <f t="shared" ref="G116:G129" si="20">IF(D116=0,0,IF(E116=0,0,MAX(E116-D116)))</f>
        <v>90</v>
      </c>
      <c r="H116" s="206">
        <f t="shared" ref="H116:H129" si="21">IF(E116=0,0,IF(F116=0,0,MAX(F116-E116)))</f>
        <v>0</v>
      </c>
      <c r="I116" s="206">
        <f>IF(F116=0,0,IF(D116=0,0,MAX(F116-D116)))</f>
        <v>0</v>
      </c>
      <c r="K116" s="221" t="str">
        <f>C116</f>
        <v>MS INTA 415</v>
      </c>
      <c r="L116" s="98">
        <v>44349</v>
      </c>
      <c r="M116" s="99">
        <v>44442</v>
      </c>
      <c r="N116" s="98"/>
      <c r="O116" s="206">
        <f t="shared" ref="O116:O147" si="22">IF(L116=0,0,IF(M116=0,0,MAX(M116-L116)))</f>
        <v>93</v>
      </c>
      <c r="P116" s="206">
        <f t="shared" ref="P116:P147" si="23">IF(M116=0,0,IF(N116=0,0,MAX(N116-M116)))</f>
        <v>0</v>
      </c>
      <c r="Q116" s="206">
        <f>IF(L116=0,0,IF(N116=0,0,MAX(N116-L116)))</f>
        <v>0</v>
      </c>
    </row>
    <row r="117" spans="1:17" ht="13.5" customHeight="1" x14ac:dyDescent="0.25">
      <c r="A117" s="86">
        <v>2</v>
      </c>
      <c r="B117" s="101"/>
      <c r="C117" s="25" t="s">
        <v>333</v>
      </c>
      <c r="D117" s="98">
        <v>44715</v>
      </c>
      <c r="E117" s="99">
        <v>44795</v>
      </c>
      <c r="F117" s="98"/>
      <c r="G117" s="206">
        <f t="shared" si="20"/>
        <v>80</v>
      </c>
      <c r="H117" s="206">
        <f t="shared" si="21"/>
        <v>0</v>
      </c>
      <c r="I117" s="206">
        <f t="shared" ref="I117:I129" si="24">IF(F117=0,0,IF(D117=0,0,MAX(F117-D117)))</f>
        <v>0</v>
      </c>
      <c r="K117" s="221" t="str">
        <f t="shared" ref="K117:K129" si="25">C117</f>
        <v>MS INTA 521</v>
      </c>
      <c r="L117" s="98">
        <v>44349</v>
      </c>
      <c r="M117" s="99">
        <v>44442</v>
      </c>
      <c r="N117" s="98"/>
      <c r="O117" s="206">
        <f t="shared" si="22"/>
        <v>93</v>
      </c>
      <c r="P117" s="206">
        <f t="shared" si="23"/>
        <v>0</v>
      </c>
      <c r="Q117" s="206">
        <f t="shared" ref="Q117:Q149" si="26">IF(L117=0,0,IF(N117=0,0,MAX(N117-L117)))</f>
        <v>0</v>
      </c>
    </row>
    <row r="118" spans="1:17" ht="13.5" customHeight="1" x14ac:dyDescent="0.25">
      <c r="A118" s="86">
        <v>3</v>
      </c>
      <c r="B118" s="101"/>
      <c r="C118" s="25" t="s">
        <v>334</v>
      </c>
      <c r="D118" s="98">
        <v>44715</v>
      </c>
      <c r="E118" s="99">
        <v>44791</v>
      </c>
      <c r="F118" s="98"/>
      <c r="G118" s="206">
        <f t="shared" si="20"/>
        <v>76</v>
      </c>
      <c r="H118" s="206">
        <f t="shared" si="21"/>
        <v>0</v>
      </c>
      <c r="I118" s="206">
        <f t="shared" si="24"/>
        <v>0</v>
      </c>
      <c r="K118" s="221" t="str">
        <f t="shared" si="25"/>
        <v>MS INTA 817</v>
      </c>
      <c r="L118" s="98">
        <v>44349</v>
      </c>
      <c r="M118" s="99">
        <v>44452</v>
      </c>
      <c r="N118" s="98"/>
      <c r="O118" s="206">
        <f t="shared" si="22"/>
        <v>103</v>
      </c>
      <c r="P118" s="206">
        <f t="shared" si="23"/>
        <v>0</v>
      </c>
      <c r="Q118" s="206">
        <f t="shared" si="26"/>
        <v>0</v>
      </c>
    </row>
    <row r="119" spans="1:17" ht="13.5" customHeight="1" x14ac:dyDescent="0.25">
      <c r="A119" s="86">
        <v>4</v>
      </c>
      <c r="B119" s="88"/>
      <c r="C119" s="25" t="s">
        <v>324</v>
      </c>
      <c r="D119" s="98">
        <v>44715</v>
      </c>
      <c r="E119" s="99">
        <v>44807</v>
      </c>
      <c r="F119" s="98"/>
      <c r="G119" s="206">
        <f t="shared" si="20"/>
        <v>92</v>
      </c>
      <c r="H119" s="206">
        <f t="shared" si="21"/>
        <v>0</v>
      </c>
      <c r="I119" s="206">
        <f t="shared" si="24"/>
        <v>0</v>
      </c>
      <c r="K119" s="221" t="str">
        <f t="shared" si="25"/>
        <v>Ñandubay</v>
      </c>
      <c r="L119" s="98">
        <v>44349</v>
      </c>
      <c r="M119" s="99">
        <v>44441</v>
      </c>
      <c r="N119" s="98"/>
      <c r="O119" s="206">
        <f t="shared" si="22"/>
        <v>92</v>
      </c>
      <c r="P119" s="206">
        <f t="shared" si="23"/>
        <v>0</v>
      </c>
      <c r="Q119" s="206">
        <f t="shared" si="26"/>
        <v>0</v>
      </c>
    </row>
    <row r="120" spans="1:17" ht="13.5" customHeight="1" x14ac:dyDescent="0.25">
      <c r="A120" s="86">
        <v>5</v>
      </c>
      <c r="B120" s="88"/>
      <c r="C120" s="25" t="s">
        <v>312</v>
      </c>
      <c r="D120" s="98">
        <v>44715</v>
      </c>
      <c r="E120" s="99">
        <v>44795</v>
      </c>
      <c r="F120" s="98"/>
      <c r="G120" s="206">
        <f t="shared" si="20"/>
        <v>80</v>
      </c>
      <c r="H120" s="206">
        <f t="shared" si="21"/>
        <v>0</v>
      </c>
      <c r="I120" s="206">
        <f t="shared" si="24"/>
        <v>0</v>
      </c>
      <c r="K120" s="221" t="str">
        <f t="shared" si="25"/>
        <v>Ceibo</v>
      </c>
      <c r="L120" s="98">
        <v>44349</v>
      </c>
      <c r="M120" s="99">
        <v>44440</v>
      </c>
      <c r="N120" s="98"/>
      <c r="O120" s="206">
        <f t="shared" si="22"/>
        <v>91</v>
      </c>
      <c r="P120" s="206">
        <f t="shared" si="23"/>
        <v>0</v>
      </c>
      <c r="Q120" s="206">
        <f t="shared" si="26"/>
        <v>0</v>
      </c>
    </row>
    <row r="121" spans="1:17" ht="13.5" customHeight="1" x14ac:dyDescent="0.25">
      <c r="A121" s="86">
        <v>6</v>
      </c>
      <c r="B121" s="88"/>
      <c r="C121" s="25" t="s">
        <v>323</v>
      </c>
      <c r="D121" s="98">
        <v>44715</v>
      </c>
      <c r="E121" s="99">
        <v>44794</v>
      </c>
      <c r="F121" s="98"/>
      <c r="G121" s="206">
        <f t="shared" si="20"/>
        <v>79</v>
      </c>
      <c r="H121" s="206">
        <f t="shared" si="21"/>
        <v>0</v>
      </c>
      <c r="I121" s="206">
        <f t="shared" si="24"/>
        <v>0</v>
      </c>
      <c r="K121" s="221" t="str">
        <f t="shared" si="25"/>
        <v>Audaz</v>
      </c>
      <c r="L121" s="98">
        <v>44349</v>
      </c>
      <c r="M121" s="99">
        <v>44446</v>
      </c>
      <c r="N121" s="98"/>
      <c r="O121" s="206">
        <f t="shared" si="22"/>
        <v>97</v>
      </c>
      <c r="P121" s="206">
        <f t="shared" si="23"/>
        <v>0</v>
      </c>
      <c r="Q121" s="206">
        <f t="shared" si="26"/>
        <v>0</v>
      </c>
    </row>
    <row r="122" spans="1:17" ht="13.5" customHeight="1" x14ac:dyDescent="0.25">
      <c r="A122" s="86">
        <v>7</v>
      </c>
      <c r="B122" s="88"/>
      <c r="C122" s="25" t="s">
        <v>335</v>
      </c>
      <c r="D122" s="98">
        <v>44715</v>
      </c>
      <c r="E122" s="99">
        <v>44806</v>
      </c>
      <c r="F122" s="98"/>
      <c r="G122" s="206">
        <f t="shared" si="20"/>
        <v>91</v>
      </c>
      <c r="H122" s="206">
        <f t="shared" si="21"/>
        <v>0</v>
      </c>
      <c r="I122" s="206">
        <f t="shared" si="24"/>
        <v>0</v>
      </c>
      <c r="K122" s="221" t="str">
        <f t="shared" si="25"/>
        <v>Alerce</v>
      </c>
      <c r="L122" s="98">
        <v>44349</v>
      </c>
      <c r="M122" s="99">
        <v>44441</v>
      </c>
      <c r="N122" s="98"/>
      <c r="O122" s="206">
        <f t="shared" si="22"/>
        <v>92</v>
      </c>
      <c r="P122" s="206">
        <f t="shared" si="23"/>
        <v>0</v>
      </c>
      <c r="Q122" s="206">
        <f t="shared" si="26"/>
        <v>0</v>
      </c>
    </row>
    <row r="123" spans="1:17" ht="13.5" customHeight="1" x14ac:dyDescent="0.25">
      <c r="A123" s="86">
        <v>8</v>
      </c>
      <c r="B123" s="88"/>
      <c r="C123" s="25" t="s">
        <v>336</v>
      </c>
      <c r="D123" s="98">
        <v>44715</v>
      </c>
      <c r="E123" s="99">
        <v>44796</v>
      </c>
      <c r="F123" s="98"/>
      <c r="G123" s="206">
        <f t="shared" si="20"/>
        <v>81</v>
      </c>
      <c r="H123" s="206">
        <f t="shared" si="21"/>
        <v>0</v>
      </c>
      <c r="I123" s="206">
        <f t="shared" si="24"/>
        <v>0</v>
      </c>
      <c r="K123" s="221" t="str">
        <f t="shared" si="25"/>
        <v>Aromo</v>
      </c>
      <c r="L123" s="98">
        <v>44349</v>
      </c>
      <c r="M123" s="99">
        <v>44443</v>
      </c>
      <c r="N123" s="98"/>
      <c r="O123" s="206">
        <f t="shared" si="22"/>
        <v>94</v>
      </c>
      <c r="P123" s="206">
        <f t="shared" si="23"/>
        <v>0</v>
      </c>
      <c r="Q123" s="206">
        <f t="shared" si="26"/>
        <v>0</v>
      </c>
    </row>
    <row r="124" spans="1:17" ht="13.5" customHeight="1" x14ac:dyDescent="0.25">
      <c r="A124" s="86">
        <v>9</v>
      </c>
      <c r="B124" s="88"/>
      <c r="C124" s="25" t="s">
        <v>325</v>
      </c>
      <c r="D124" s="98">
        <v>44715</v>
      </c>
      <c r="E124" s="99">
        <v>44796</v>
      </c>
      <c r="F124" s="98"/>
      <c r="G124" s="206">
        <f t="shared" si="20"/>
        <v>81</v>
      </c>
      <c r="H124" s="206">
        <f t="shared" si="21"/>
        <v>0</v>
      </c>
      <c r="I124" s="206">
        <f t="shared" si="24"/>
        <v>0</v>
      </c>
      <c r="K124" s="221" t="str">
        <f t="shared" si="25"/>
        <v>Tordo</v>
      </c>
      <c r="L124" s="98">
        <v>44349</v>
      </c>
      <c r="M124" s="99">
        <v>44428</v>
      </c>
      <c r="N124" s="98"/>
      <c r="O124" s="206">
        <f t="shared" si="22"/>
        <v>79</v>
      </c>
      <c r="P124" s="206">
        <f t="shared" si="23"/>
        <v>0</v>
      </c>
      <c r="Q124" s="206">
        <f t="shared" si="26"/>
        <v>0</v>
      </c>
    </row>
    <row r="125" spans="1:17" ht="13.5" customHeight="1" x14ac:dyDescent="0.25">
      <c r="A125" s="86">
        <v>10</v>
      </c>
      <c r="B125" s="88"/>
      <c r="C125" s="25" t="s">
        <v>326</v>
      </c>
      <c r="D125" s="98">
        <v>44715</v>
      </c>
      <c r="E125" s="99">
        <v>44796</v>
      </c>
      <c r="F125" s="98"/>
      <c r="G125" s="206">
        <f t="shared" si="20"/>
        <v>81</v>
      </c>
      <c r="H125" s="206">
        <f t="shared" si="21"/>
        <v>0</v>
      </c>
      <c r="I125" s="206">
        <f t="shared" si="24"/>
        <v>0</v>
      </c>
      <c r="K125" s="221" t="str">
        <f t="shared" si="25"/>
        <v>Hornero</v>
      </c>
      <c r="L125" s="98">
        <v>44349</v>
      </c>
      <c r="M125" s="99">
        <v>44442</v>
      </c>
      <c r="N125" s="98"/>
      <c r="O125" s="206">
        <f t="shared" si="22"/>
        <v>93</v>
      </c>
      <c r="P125" s="206">
        <f t="shared" si="23"/>
        <v>0</v>
      </c>
      <c r="Q125" s="206">
        <f t="shared" si="26"/>
        <v>0</v>
      </c>
    </row>
    <row r="126" spans="1:17" ht="13.5" customHeight="1" x14ac:dyDescent="0.25">
      <c r="A126" s="86">
        <v>11</v>
      </c>
      <c r="B126" s="88"/>
      <c r="C126" s="25" t="s">
        <v>337</v>
      </c>
      <c r="D126" s="98">
        <v>44715</v>
      </c>
      <c r="E126" s="99">
        <v>44796</v>
      </c>
      <c r="F126" s="98"/>
      <c r="G126" s="206">
        <f t="shared" si="20"/>
        <v>81</v>
      </c>
      <c r="H126" s="206">
        <f t="shared" si="21"/>
        <v>0</v>
      </c>
      <c r="I126" s="206">
        <f t="shared" si="24"/>
        <v>0</v>
      </c>
      <c r="K126" s="221" t="str">
        <f t="shared" si="25"/>
        <v>LG Zaino</v>
      </c>
      <c r="L126" s="98">
        <v>44349</v>
      </c>
      <c r="M126" s="99">
        <v>44443</v>
      </c>
      <c r="N126" s="98"/>
      <c r="O126" s="206">
        <f t="shared" si="22"/>
        <v>94</v>
      </c>
      <c r="P126" s="206">
        <f t="shared" si="23"/>
        <v>0</v>
      </c>
      <c r="Q126" s="206">
        <f t="shared" si="26"/>
        <v>0</v>
      </c>
    </row>
    <row r="127" spans="1:17" ht="13.5" customHeight="1" x14ac:dyDescent="0.25">
      <c r="A127" s="86">
        <v>12</v>
      </c>
      <c r="B127" s="88"/>
      <c r="C127" s="25" t="s">
        <v>338</v>
      </c>
      <c r="D127" s="98">
        <v>44715</v>
      </c>
      <c r="E127" s="99">
        <v>44806</v>
      </c>
      <c r="F127" s="98"/>
      <c r="G127" s="206">
        <f t="shared" si="20"/>
        <v>91</v>
      </c>
      <c r="H127" s="206">
        <f t="shared" si="21"/>
        <v>0</v>
      </c>
      <c r="I127" s="206">
        <f t="shared" si="24"/>
        <v>0</v>
      </c>
      <c r="K127" s="221" t="str">
        <f t="shared" si="25"/>
        <v>LGWA11-0169</v>
      </c>
      <c r="L127" s="98">
        <v>44349</v>
      </c>
      <c r="M127" s="99">
        <v>44446</v>
      </c>
      <c r="N127" s="98"/>
      <c r="O127" s="206">
        <f t="shared" si="22"/>
        <v>97</v>
      </c>
      <c r="P127" s="206">
        <f t="shared" si="23"/>
        <v>0</v>
      </c>
      <c r="Q127" s="206">
        <f t="shared" si="26"/>
        <v>0</v>
      </c>
    </row>
    <row r="128" spans="1:17" ht="13.5" customHeight="1" x14ac:dyDescent="0.25">
      <c r="A128" s="86">
        <v>13</v>
      </c>
      <c r="B128" s="88"/>
      <c r="C128" s="25" t="s">
        <v>339</v>
      </c>
      <c r="D128" s="98">
        <v>44715</v>
      </c>
      <c r="E128" s="99">
        <v>44793</v>
      </c>
      <c r="F128" s="98"/>
      <c r="G128" s="206">
        <f t="shared" si="20"/>
        <v>78</v>
      </c>
      <c r="H128" s="206">
        <f t="shared" si="21"/>
        <v>0</v>
      </c>
      <c r="I128" s="206">
        <f t="shared" si="24"/>
        <v>0</v>
      </c>
      <c r="K128" s="221" t="str">
        <f t="shared" si="25"/>
        <v>Baguette 450</v>
      </c>
      <c r="L128" s="98">
        <v>44349</v>
      </c>
      <c r="M128" s="99">
        <v>44438</v>
      </c>
      <c r="N128" s="98"/>
      <c r="O128" s="206">
        <f t="shared" si="22"/>
        <v>89</v>
      </c>
      <c r="P128" s="206">
        <f t="shared" si="23"/>
        <v>0</v>
      </c>
      <c r="Q128" s="206">
        <f t="shared" si="26"/>
        <v>0</v>
      </c>
    </row>
    <row r="129" spans="1:17" ht="13.5" customHeight="1" x14ac:dyDescent="0.25">
      <c r="A129" s="86">
        <v>14</v>
      </c>
      <c r="B129" s="88"/>
      <c r="C129" s="25" t="s">
        <v>340</v>
      </c>
      <c r="D129" s="98">
        <v>44715</v>
      </c>
      <c r="E129" s="99">
        <v>44797</v>
      </c>
      <c r="F129" s="98"/>
      <c r="G129" s="206">
        <f t="shared" si="20"/>
        <v>82</v>
      </c>
      <c r="H129" s="206">
        <f t="shared" si="21"/>
        <v>0</v>
      </c>
      <c r="I129" s="206">
        <f t="shared" si="24"/>
        <v>0</v>
      </c>
      <c r="K129" s="221" t="str">
        <f t="shared" si="25"/>
        <v>ACA 603</v>
      </c>
      <c r="L129" s="98">
        <v>44349</v>
      </c>
      <c r="M129" s="99">
        <v>44456</v>
      </c>
      <c r="N129" s="98"/>
      <c r="O129" s="206">
        <f t="shared" si="22"/>
        <v>107</v>
      </c>
      <c r="P129" s="206">
        <f t="shared" si="23"/>
        <v>0</v>
      </c>
      <c r="Q129" s="206">
        <f t="shared" si="26"/>
        <v>0</v>
      </c>
    </row>
    <row r="130" spans="1:17" ht="13.5" customHeight="1" x14ac:dyDescent="0.25">
      <c r="A130" s="86">
        <v>15</v>
      </c>
      <c r="C130" s="25" t="s">
        <v>341</v>
      </c>
      <c r="D130" s="98">
        <v>44715</v>
      </c>
      <c r="E130" s="99">
        <v>44802</v>
      </c>
      <c r="F130" s="98"/>
      <c r="G130" s="206">
        <f t="shared" ref="G130:G150" si="27">IF(D130=0,0,IF(E130=0,0,MAX(E130-D130)))</f>
        <v>87</v>
      </c>
      <c r="H130" s="206">
        <f t="shared" ref="H130:H150" si="28">IF(E130=0,0,IF(F130=0,0,MAX(F130-E130)))</f>
        <v>0</v>
      </c>
      <c r="I130" s="206">
        <f t="shared" ref="I130:I150" si="29">IF(F130=0,0,IF(D130=0,0,MAX(F130-D130)))</f>
        <v>0</v>
      </c>
      <c r="K130" s="221" t="e">
        <f>#REF!</f>
        <v>#REF!</v>
      </c>
      <c r="L130" s="98">
        <v>44349</v>
      </c>
      <c r="M130" s="99">
        <v>44445</v>
      </c>
      <c r="N130" s="98"/>
      <c r="O130" s="206">
        <f t="shared" si="22"/>
        <v>96</v>
      </c>
      <c r="P130" s="206">
        <f t="shared" si="23"/>
        <v>0</v>
      </c>
      <c r="Q130" s="206">
        <f t="shared" si="26"/>
        <v>0</v>
      </c>
    </row>
    <row r="131" spans="1:17" ht="13.5" customHeight="1" x14ac:dyDescent="0.25">
      <c r="A131" s="86">
        <v>16</v>
      </c>
      <c r="C131" s="25" t="s">
        <v>342</v>
      </c>
      <c r="D131" s="98">
        <v>44715</v>
      </c>
      <c r="E131" s="99">
        <v>44797</v>
      </c>
      <c r="F131" s="98"/>
      <c r="G131" s="206">
        <f t="shared" si="27"/>
        <v>82</v>
      </c>
      <c r="H131" s="206">
        <f t="shared" si="28"/>
        <v>0</v>
      </c>
      <c r="I131" s="206">
        <f t="shared" si="29"/>
        <v>0</v>
      </c>
      <c r="K131" s="221" t="str">
        <f t="shared" ref="K131:K151" si="30">C130</f>
        <v>ACA 605</v>
      </c>
      <c r="L131" s="98">
        <v>44349</v>
      </c>
      <c r="M131" s="99">
        <v>44444</v>
      </c>
      <c r="N131" s="98"/>
      <c r="O131" s="206">
        <f t="shared" si="22"/>
        <v>95</v>
      </c>
      <c r="P131" s="206">
        <f t="shared" si="23"/>
        <v>0</v>
      </c>
      <c r="Q131" s="206">
        <f t="shared" si="26"/>
        <v>0</v>
      </c>
    </row>
    <row r="132" spans="1:17" ht="13.5" customHeight="1" x14ac:dyDescent="0.25">
      <c r="A132" s="86">
        <v>17</v>
      </c>
      <c r="C132" s="25" t="s">
        <v>343</v>
      </c>
      <c r="D132" s="98">
        <v>44715</v>
      </c>
      <c r="E132" s="99">
        <v>44802</v>
      </c>
      <c r="F132" s="98"/>
      <c r="G132" s="206">
        <f t="shared" si="27"/>
        <v>87</v>
      </c>
      <c r="H132" s="206">
        <f t="shared" si="28"/>
        <v>0</v>
      </c>
      <c r="I132" s="206">
        <f t="shared" si="29"/>
        <v>0</v>
      </c>
      <c r="K132" s="221" t="str">
        <f t="shared" si="30"/>
        <v>ACA 916</v>
      </c>
      <c r="L132" s="98">
        <v>44349</v>
      </c>
      <c r="M132" s="99">
        <v>44444</v>
      </c>
      <c r="N132" s="98"/>
      <c r="O132" s="206">
        <f t="shared" si="22"/>
        <v>95</v>
      </c>
      <c r="P132" s="206">
        <f t="shared" si="23"/>
        <v>0</v>
      </c>
      <c r="Q132" s="206">
        <f t="shared" si="26"/>
        <v>0</v>
      </c>
    </row>
    <row r="133" spans="1:17" ht="13.5" customHeight="1" x14ac:dyDescent="0.25">
      <c r="A133" s="86">
        <v>18</v>
      </c>
      <c r="C133" s="25" t="s">
        <v>344</v>
      </c>
      <c r="D133" s="98">
        <v>44715</v>
      </c>
      <c r="E133" s="99">
        <v>44799</v>
      </c>
      <c r="F133" s="98"/>
      <c r="G133" s="206">
        <f t="shared" si="27"/>
        <v>84</v>
      </c>
      <c r="H133" s="206">
        <f t="shared" si="28"/>
        <v>0</v>
      </c>
      <c r="I133" s="206">
        <f t="shared" si="29"/>
        <v>0</v>
      </c>
      <c r="K133" s="221" t="str">
        <f t="shared" si="30"/>
        <v>ACA 920</v>
      </c>
      <c r="L133" s="98">
        <v>44349</v>
      </c>
      <c r="M133" s="99">
        <v>44449</v>
      </c>
      <c r="N133" s="98"/>
      <c r="O133" s="206">
        <f t="shared" si="22"/>
        <v>100</v>
      </c>
      <c r="P133" s="206">
        <f t="shared" si="23"/>
        <v>0</v>
      </c>
      <c r="Q133" s="206">
        <f t="shared" si="26"/>
        <v>0</v>
      </c>
    </row>
    <row r="134" spans="1:17" ht="13.5" customHeight="1" x14ac:dyDescent="0.25">
      <c r="A134" s="86">
        <v>19</v>
      </c>
      <c r="C134" s="25" t="s">
        <v>345</v>
      </c>
      <c r="D134" s="98">
        <v>44715</v>
      </c>
      <c r="E134" s="99">
        <v>44792</v>
      </c>
      <c r="F134" s="98"/>
      <c r="G134" s="206">
        <f t="shared" si="27"/>
        <v>77</v>
      </c>
      <c r="H134" s="206">
        <f t="shared" si="28"/>
        <v>0</v>
      </c>
      <c r="I134" s="206">
        <f t="shared" si="29"/>
        <v>0</v>
      </c>
      <c r="K134" s="221" t="str">
        <f t="shared" si="30"/>
        <v>ACA 917</v>
      </c>
      <c r="L134" s="98">
        <v>44349</v>
      </c>
      <c r="M134" s="99">
        <v>44442</v>
      </c>
      <c r="N134" s="98"/>
      <c r="O134" s="206">
        <f t="shared" si="22"/>
        <v>93</v>
      </c>
      <c r="P134" s="206">
        <f t="shared" si="23"/>
        <v>0</v>
      </c>
      <c r="Q134" s="206">
        <f t="shared" si="26"/>
        <v>0</v>
      </c>
    </row>
    <row r="135" spans="1:17" ht="13.5" customHeight="1" x14ac:dyDescent="0.25">
      <c r="A135" s="86">
        <v>20</v>
      </c>
      <c r="C135" s="25" t="s">
        <v>346</v>
      </c>
      <c r="D135" s="98">
        <v>44715</v>
      </c>
      <c r="E135" s="99">
        <v>44801</v>
      </c>
      <c r="F135" s="98"/>
      <c r="G135" s="206">
        <f t="shared" si="27"/>
        <v>86</v>
      </c>
      <c r="H135" s="206">
        <f t="shared" si="28"/>
        <v>0</v>
      </c>
      <c r="I135" s="206">
        <f t="shared" si="29"/>
        <v>0</v>
      </c>
      <c r="K135" s="221" t="str">
        <f t="shared" si="30"/>
        <v>ACA 460</v>
      </c>
      <c r="L135" s="98">
        <v>44349</v>
      </c>
      <c r="M135" s="99">
        <v>44444</v>
      </c>
      <c r="N135" s="98"/>
      <c r="O135" s="206">
        <f t="shared" si="22"/>
        <v>95</v>
      </c>
      <c r="P135" s="206">
        <f t="shared" si="23"/>
        <v>0</v>
      </c>
      <c r="Q135" s="206">
        <f t="shared" si="26"/>
        <v>0</v>
      </c>
    </row>
    <row r="136" spans="1:17" ht="13.5" customHeight="1" x14ac:dyDescent="0.25">
      <c r="A136" s="86">
        <v>21</v>
      </c>
      <c r="C136" s="25" t="s">
        <v>352</v>
      </c>
      <c r="D136" s="98">
        <v>44715</v>
      </c>
      <c r="E136" s="99">
        <v>44802</v>
      </c>
      <c r="F136" s="98"/>
      <c r="G136" s="206">
        <f t="shared" si="27"/>
        <v>87</v>
      </c>
      <c r="H136" s="206">
        <f t="shared" si="28"/>
        <v>0</v>
      </c>
      <c r="I136" s="206">
        <f t="shared" si="29"/>
        <v>0</v>
      </c>
      <c r="K136" s="221" t="str">
        <f t="shared" si="30"/>
        <v>ACA 921</v>
      </c>
      <c r="L136" s="98">
        <v>44349</v>
      </c>
      <c r="M136" s="99">
        <v>44440</v>
      </c>
      <c r="N136" s="98"/>
      <c r="O136" s="206">
        <f t="shared" si="22"/>
        <v>91</v>
      </c>
      <c r="P136" s="206">
        <f t="shared" si="23"/>
        <v>0</v>
      </c>
      <c r="Q136" s="206">
        <f t="shared" si="26"/>
        <v>0</v>
      </c>
    </row>
    <row r="137" spans="1:17" ht="13.5" customHeight="1" x14ac:dyDescent="0.25">
      <c r="A137" s="86">
        <v>22</v>
      </c>
      <c r="C137" s="25" t="s">
        <v>353</v>
      </c>
      <c r="D137" s="98">
        <v>44715</v>
      </c>
      <c r="E137" s="99">
        <v>44797</v>
      </c>
      <c r="F137" s="98"/>
      <c r="G137" s="206">
        <f t="shared" si="27"/>
        <v>82</v>
      </c>
      <c r="H137" s="206">
        <f t="shared" si="28"/>
        <v>0</v>
      </c>
      <c r="I137" s="206">
        <f t="shared" si="29"/>
        <v>0</v>
      </c>
      <c r="K137" s="221" t="str">
        <f t="shared" si="30"/>
        <v>Buck Bravío</v>
      </c>
      <c r="L137" s="98">
        <v>44349</v>
      </c>
      <c r="M137" s="99">
        <v>44439</v>
      </c>
      <c r="N137" s="98"/>
      <c r="O137" s="206">
        <f t="shared" si="22"/>
        <v>90</v>
      </c>
      <c r="P137" s="206">
        <f t="shared" si="23"/>
        <v>0</v>
      </c>
      <c r="Q137" s="206">
        <f t="shared" si="26"/>
        <v>0</v>
      </c>
    </row>
    <row r="138" spans="1:17" ht="13.5" customHeight="1" x14ac:dyDescent="0.25">
      <c r="A138" s="86">
        <v>23</v>
      </c>
      <c r="C138" s="25" t="s">
        <v>354</v>
      </c>
      <c r="D138" s="98">
        <v>44715</v>
      </c>
      <c r="E138" s="99">
        <v>44803</v>
      </c>
      <c r="F138" s="98"/>
      <c r="G138" s="206">
        <f t="shared" si="27"/>
        <v>88</v>
      </c>
      <c r="H138" s="206">
        <f t="shared" si="28"/>
        <v>0</v>
      </c>
      <c r="I138" s="206">
        <f t="shared" si="29"/>
        <v>0</v>
      </c>
      <c r="K138" s="221" t="str">
        <f t="shared" si="30"/>
        <v>Buck Saeta</v>
      </c>
      <c r="L138" s="98">
        <v>44349</v>
      </c>
      <c r="M138" s="99">
        <v>44441</v>
      </c>
      <c r="N138" s="98"/>
      <c r="O138" s="206">
        <f t="shared" si="22"/>
        <v>92</v>
      </c>
      <c r="P138" s="206">
        <f t="shared" si="23"/>
        <v>0</v>
      </c>
      <c r="Q138" s="206">
        <f t="shared" si="26"/>
        <v>0</v>
      </c>
    </row>
    <row r="139" spans="1:17" ht="13.5" customHeight="1" x14ac:dyDescent="0.25">
      <c r="A139" s="86">
        <v>24</v>
      </c>
      <c r="C139" s="25" t="s">
        <v>355</v>
      </c>
      <c r="D139" s="98">
        <v>44715</v>
      </c>
      <c r="E139" s="99">
        <v>44798</v>
      </c>
      <c r="F139" s="98"/>
      <c r="G139" s="206">
        <f t="shared" si="27"/>
        <v>83</v>
      </c>
      <c r="H139" s="206">
        <f t="shared" si="28"/>
        <v>0</v>
      </c>
      <c r="I139" s="206">
        <f t="shared" si="29"/>
        <v>0</v>
      </c>
      <c r="K139" s="221" t="str">
        <f t="shared" si="30"/>
        <v>Buck Fulgor</v>
      </c>
      <c r="L139" s="98">
        <v>44349</v>
      </c>
      <c r="M139" s="99">
        <v>44447</v>
      </c>
      <c r="N139" s="98"/>
      <c r="O139" s="206">
        <f t="shared" si="22"/>
        <v>98</v>
      </c>
      <c r="P139" s="206">
        <f t="shared" si="23"/>
        <v>0</v>
      </c>
      <c r="Q139" s="206">
        <f t="shared" si="26"/>
        <v>0</v>
      </c>
    </row>
    <row r="140" spans="1:17" ht="13.5" customHeight="1" x14ac:dyDescent="0.25">
      <c r="A140" s="86">
        <v>25</v>
      </c>
      <c r="C140" s="25" t="s">
        <v>356</v>
      </c>
      <c r="D140" s="98">
        <v>44715</v>
      </c>
      <c r="E140" s="99">
        <v>44807</v>
      </c>
      <c r="F140" s="98"/>
      <c r="G140" s="206">
        <f t="shared" si="27"/>
        <v>92</v>
      </c>
      <c r="H140" s="206">
        <f t="shared" si="28"/>
        <v>0</v>
      </c>
      <c r="I140" s="206">
        <f t="shared" si="29"/>
        <v>0</v>
      </c>
      <c r="K140" s="221" t="str">
        <f t="shared" si="30"/>
        <v>Buck Mutisia</v>
      </c>
      <c r="L140" s="98">
        <v>44349</v>
      </c>
      <c r="M140" s="99">
        <v>44441</v>
      </c>
      <c r="N140" s="98"/>
      <c r="O140" s="206">
        <f t="shared" si="22"/>
        <v>92</v>
      </c>
      <c r="P140" s="206">
        <f t="shared" si="23"/>
        <v>0</v>
      </c>
      <c r="Q140" s="206">
        <f t="shared" si="26"/>
        <v>0</v>
      </c>
    </row>
    <row r="141" spans="1:17" ht="13.5" customHeight="1" x14ac:dyDescent="0.25">
      <c r="A141" s="86">
        <v>26</v>
      </c>
      <c r="C141" s="25" t="s">
        <v>357</v>
      </c>
      <c r="D141" s="98">
        <v>44715</v>
      </c>
      <c r="E141" s="99">
        <v>44814</v>
      </c>
      <c r="F141" s="98"/>
      <c r="G141" s="206">
        <f t="shared" si="27"/>
        <v>99</v>
      </c>
      <c r="H141" s="206">
        <f t="shared" si="28"/>
        <v>0</v>
      </c>
      <c r="I141" s="206">
        <f t="shared" si="29"/>
        <v>0</v>
      </c>
      <c r="K141" s="221" t="str">
        <f t="shared" si="30"/>
        <v>Buck Favorito</v>
      </c>
      <c r="L141" s="98">
        <v>44349</v>
      </c>
      <c r="M141" s="99">
        <v>44442</v>
      </c>
      <c r="N141" s="98"/>
      <c r="O141" s="206">
        <f t="shared" si="22"/>
        <v>93</v>
      </c>
      <c r="P141" s="206">
        <f t="shared" si="23"/>
        <v>0</v>
      </c>
      <c r="Q141" s="206">
        <f t="shared" si="26"/>
        <v>0</v>
      </c>
    </row>
    <row r="142" spans="1:17" ht="13.5" customHeight="1" x14ac:dyDescent="0.25">
      <c r="A142" s="86">
        <v>27</v>
      </c>
      <c r="C142" s="25" t="s">
        <v>358</v>
      </c>
      <c r="D142" s="98">
        <v>44715</v>
      </c>
      <c r="E142" s="99">
        <v>44800</v>
      </c>
      <c r="F142" s="98"/>
      <c r="G142" s="206">
        <f t="shared" si="27"/>
        <v>85</v>
      </c>
      <c r="H142" s="206">
        <f t="shared" si="28"/>
        <v>0</v>
      </c>
      <c r="I142" s="206">
        <f t="shared" si="29"/>
        <v>0</v>
      </c>
      <c r="K142" s="221" t="str">
        <f t="shared" si="30"/>
        <v>Klein Prometeo</v>
      </c>
      <c r="L142" s="98">
        <v>44349</v>
      </c>
      <c r="M142" s="99">
        <v>44447</v>
      </c>
      <c r="N142" s="98"/>
      <c r="O142" s="206">
        <f t="shared" si="22"/>
        <v>98</v>
      </c>
      <c r="P142" s="206">
        <f t="shared" si="23"/>
        <v>0</v>
      </c>
      <c r="Q142" s="206">
        <f t="shared" si="26"/>
        <v>0</v>
      </c>
    </row>
    <row r="143" spans="1:17" ht="13.5" customHeight="1" x14ac:dyDescent="0.25">
      <c r="A143" s="86">
        <v>28</v>
      </c>
      <c r="C143" s="25" t="s">
        <v>359</v>
      </c>
      <c r="D143" s="98">
        <v>44715</v>
      </c>
      <c r="E143" s="99">
        <v>44803</v>
      </c>
      <c r="F143" s="98"/>
      <c r="G143" s="206">
        <f t="shared" si="27"/>
        <v>88</v>
      </c>
      <c r="H143" s="206">
        <f t="shared" si="28"/>
        <v>0</v>
      </c>
      <c r="I143" s="206">
        <f t="shared" si="29"/>
        <v>0</v>
      </c>
      <c r="K143" s="221" t="str">
        <f t="shared" si="30"/>
        <v>Klein Nutria</v>
      </c>
      <c r="L143" s="98">
        <v>44349</v>
      </c>
      <c r="M143" s="99">
        <v>44446</v>
      </c>
      <c r="N143" s="98"/>
      <c r="O143" s="206">
        <f t="shared" si="22"/>
        <v>97</v>
      </c>
      <c r="P143" s="206">
        <f t="shared" si="23"/>
        <v>0</v>
      </c>
      <c r="Q143" s="206">
        <f t="shared" si="26"/>
        <v>0</v>
      </c>
    </row>
    <row r="144" spans="1:17" ht="13.5" customHeight="1" x14ac:dyDescent="0.25">
      <c r="A144" s="86">
        <v>29</v>
      </c>
      <c r="C144" s="104" t="s">
        <v>360</v>
      </c>
      <c r="D144" s="98">
        <v>44715</v>
      </c>
      <c r="E144" s="98">
        <v>44799</v>
      </c>
      <c r="F144" s="98"/>
      <c r="G144" s="206">
        <f t="shared" si="27"/>
        <v>84</v>
      </c>
      <c r="H144" s="206">
        <f t="shared" si="28"/>
        <v>0</v>
      </c>
      <c r="I144" s="206">
        <f t="shared" si="29"/>
        <v>0</v>
      </c>
      <c r="K144" s="221" t="str">
        <f t="shared" si="30"/>
        <v>Klein Potro</v>
      </c>
      <c r="L144" s="98">
        <v>44349</v>
      </c>
      <c r="M144" s="99">
        <v>44442</v>
      </c>
      <c r="N144" s="98"/>
      <c r="O144" s="206">
        <f t="shared" si="22"/>
        <v>93</v>
      </c>
      <c r="P144" s="206">
        <f t="shared" si="23"/>
        <v>0</v>
      </c>
      <c r="Q144" s="206">
        <f t="shared" si="26"/>
        <v>0</v>
      </c>
    </row>
    <row r="145" spans="1:17" ht="13.5" customHeight="1" x14ac:dyDescent="0.25">
      <c r="A145" s="86">
        <v>30</v>
      </c>
      <c r="C145" s="104" t="s">
        <v>347</v>
      </c>
      <c r="D145" s="98">
        <v>44715</v>
      </c>
      <c r="E145" s="98">
        <v>44799</v>
      </c>
      <c r="F145" s="98"/>
      <c r="G145" s="206">
        <f t="shared" si="27"/>
        <v>84</v>
      </c>
      <c r="H145" s="206">
        <f t="shared" si="28"/>
        <v>0</v>
      </c>
      <c r="I145" s="206">
        <f t="shared" si="29"/>
        <v>0</v>
      </c>
      <c r="K145" s="221" t="str">
        <f t="shared" si="30"/>
        <v>Klein Valor</v>
      </c>
      <c r="L145" s="98">
        <v>44349</v>
      </c>
      <c r="M145" s="98">
        <v>44445</v>
      </c>
      <c r="N145" s="98"/>
      <c r="O145" s="206">
        <f t="shared" si="22"/>
        <v>96</v>
      </c>
      <c r="P145" s="206">
        <f t="shared" si="23"/>
        <v>0</v>
      </c>
      <c r="Q145" s="206">
        <f t="shared" si="26"/>
        <v>0</v>
      </c>
    </row>
    <row r="146" spans="1:17" ht="13.5" customHeight="1" x14ac:dyDescent="0.25">
      <c r="A146" s="86">
        <v>31</v>
      </c>
      <c r="C146" s="104" t="s">
        <v>351</v>
      </c>
      <c r="D146" s="98">
        <v>44715</v>
      </c>
      <c r="E146" s="98">
        <v>44799</v>
      </c>
      <c r="F146" s="98"/>
      <c r="G146" s="206">
        <f t="shared" si="27"/>
        <v>84</v>
      </c>
      <c r="H146" s="206">
        <f t="shared" si="28"/>
        <v>0</v>
      </c>
      <c r="I146" s="206">
        <f t="shared" si="29"/>
        <v>0</v>
      </c>
      <c r="K146" s="221" t="str">
        <f t="shared" si="30"/>
        <v>SP 12</v>
      </c>
      <c r="L146" s="98"/>
      <c r="M146" s="98"/>
      <c r="N146" s="98"/>
      <c r="O146" s="206">
        <f t="shared" si="22"/>
        <v>0</v>
      </c>
      <c r="P146" s="206">
        <f t="shared" si="23"/>
        <v>0</v>
      </c>
      <c r="Q146" s="206">
        <f t="shared" si="26"/>
        <v>0</v>
      </c>
    </row>
    <row r="147" spans="1:17" ht="13.5" customHeight="1" x14ac:dyDescent="0.25">
      <c r="A147" s="86">
        <v>32</v>
      </c>
      <c r="C147" s="25" t="s">
        <v>328</v>
      </c>
      <c r="D147" s="98">
        <v>44715</v>
      </c>
      <c r="E147" s="98">
        <v>44795</v>
      </c>
      <c r="F147" s="98"/>
      <c r="G147" s="206">
        <f t="shared" si="27"/>
        <v>80</v>
      </c>
      <c r="H147" s="206">
        <f t="shared" si="28"/>
        <v>0</v>
      </c>
      <c r="I147" s="206">
        <f t="shared" si="29"/>
        <v>0</v>
      </c>
      <c r="K147" s="221" t="str">
        <f t="shared" si="30"/>
        <v>Bointa 1006</v>
      </c>
      <c r="L147" s="98"/>
      <c r="M147" s="98"/>
      <c r="N147" s="98"/>
      <c r="O147" s="206">
        <f t="shared" si="22"/>
        <v>0</v>
      </c>
      <c r="P147" s="206">
        <f t="shared" si="23"/>
        <v>0</v>
      </c>
      <c r="Q147" s="206">
        <f t="shared" si="26"/>
        <v>0</v>
      </c>
    </row>
    <row r="148" spans="1:17" ht="13.5" customHeight="1" x14ac:dyDescent="0.25">
      <c r="A148" s="86">
        <v>33</v>
      </c>
      <c r="C148" s="104" t="s">
        <v>327</v>
      </c>
      <c r="D148" s="98">
        <v>44715</v>
      </c>
      <c r="E148" s="98">
        <v>44792</v>
      </c>
      <c r="F148" s="98"/>
      <c r="G148" s="206">
        <f t="shared" si="27"/>
        <v>77</v>
      </c>
      <c r="H148" s="206">
        <f t="shared" si="28"/>
        <v>0</v>
      </c>
      <c r="I148" s="206">
        <f t="shared" si="29"/>
        <v>0</v>
      </c>
      <c r="K148" s="221" t="str">
        <f t="shared" si="30"/>
        <v>Biointa 1008</v>
      </c>
      <c r="L148" s="98"/>
      <c r="M148" s="98"/>
      <c r="N148" s="98"/>
      <c r="O148" s="206">
        <f t="shared" ref="O148:O149" si="31">IF(L148=0,0,IF(M148=0,0,MAX(M148-L148)))</f>
        <v>0</v>
      </c>
      <c r="P148" s="206">
        <f t="shared" ref="P148:P149" si="32">IF(M148=0,0,IF(N148=0,0,MAX(N148-M148)))</f>
        <v>0</v>
      </c>
      <c r="Q148" s="206">
        <f t="shared" si="26"/>
        <v>0</v>
      </c>
    </row>
    <row r="149" spans="1:17" ht="13.5" customHeight="1" x14ac:dyDescent="0.25">
      <c r="A149" s="86">
        <v>34</v>
      </c>
      <c r="C149" s="334" t="s">
        <v>348</v>
      </c>
      <c r="D149" s="98">
        <v>44715</v>
      </c>
      <c r="E149" s="98">
        <v>44797</v>
      </c>
      <c r="F149" s="98"/>
      <c r="G149" s="206">
        <f t="shared" si="27"/>
        <v>82</v>
      </c>
      <c r="H149" s="206">
        <f t="shared" si="28"/>
        <v>0</v>
      </c>
      <c r="I149" s="206">
        <f t="shared" si="29"/>
        <v>0</v>
      </c>
      <c r="K149" s="221" t="str">
        <f t="shared" si="30"/>
        <v>Ginko</v>
      </c>
      <c r="L149" s="98"/>
      <c r="M149" s="98"/>
      <c r="N149" s="98"/>
      <c r="O149" s="206">
        <f t="shared" si="31"/>
        <v>0</v>
      </c>
      <c r="P149" s="206">
        <f t="shared" si="32"/>
        <v>0</v>
      </c>
      <c r="Q149" s="206">
        <f t="shared" si="26"/>
        <v>0</v>
      </c>
    </row>
    <row r="150" spans="1:17" ht="13.5" customHeight="1" x14ac:dyDescent="0.25">
      <c r="A150" s="86">
        <v>35</v>
      </c>
      <c r="C150" s="334" t="s">
        <v>349</v>
      </c>
      <c r="D150" s="98">
        <v>44715</v>
      </c>
      <c r="E150" s="98">
        <v>44812</v>
      </c>
      <c r="F150" s="98"/>
      <c r="G150" s="206">
        <f t="shared" si="27"/>
        <v>97</v>
      </c>
      <c r="H150" s="206">
        <f t="shared" si="28"/>
        <v>0</v>
      </c>
      <c r="I150" s="206">
        <f t="shared" si="29"/>
        <v>0</v>
      </c>
      <c r="K150" s="221" t="str">
        <f t="shared" si="30"/>
        <v>Exp. Arce</v>
      </c>
      <c r="L150" s="98"/>
      <c r="M150" s="98"/>
      <c r="N150" s="98"/>
      <c r="O150" s="206">
        <v>119</v>
      </c>
      <c r="P150" s="206">
        <v>30</v>
      </c>
      <c r="Q150" s="206">
        <v>149</v>
      </c>
    </row>
    <row r="151" spans="1:17" ht="13.5" customHeight="1" x14ac:dyDescent="0.25">
      <c r="A151" s="86">
        <v>36</v>
      </c>
      <c r="B151" s="86"/>
      <c r="K151" s="221" t="str">
        <f t="shared" si="30"/>
        <v>Guayabo</v>
      </c>
      <c r="L151" s="98"/>
      <c r="M151" s="98"/>
      <c r="N151" s="98"/>
      <c r="O151" s="206">
        <v>96</v>
      </c>
      <c r="P151" s="206">
        <v>32</v>
      </c>
      <c r="Q151" s="206">
        <v>128</v>
      </c>
    </row>
    <row r="152" spans="1:17" ht="13.5" customHeight="1" x14ac:dyDescent="0.25">
      <c r="A152" s="86">
        <v>37</v>
      </c>
      <c r="B152" s="86"/>
      <c r="C152" s="115"/>
      <c r="D152" s="98"/>
      <c r="E152" s="98"/>
      <c r="F152" s="98"/>
      <c r="G152" s="206"/>
      <c r="H152" s="206"/>
      <c r="I152" s="206"/>
      <c r="K152" s="221"/>
      <c r="L152" s="98"/>
      <c r="M152" s="98"/>
      <c r="N152" s="98"/>
      <c r="O152" s="206"/>
      <c r="P152" s="206"/>
      <c r="Q152" s="206"/>
    </row>
    <row r="153" spans="1:17" ht="13.5" customHeight="1" x14ac:dyDescent="0.25">
      <c r="A153" s="86">
        <v>38</v>
      </c>
      <c r="B153" s="86"/>
      <c r="C153" s="115"/>
      <c r="D153" s="98"/>
      <c r="E153" s="98"/>
      <c r="F153" s="98"/>
      <c r="G153" s="206"/>
      <c r="H153" s="206"/>
      <c r="I153" s="206"/>
      <c r="K153" s="221"/>
      <c r="L153" s="98"/>
      <c r="M153" s="98"/>
      <c r="N153" s="98"/>
      <c r="O153" s="206"/>
      <c r="P153" s="206"/>
      <c r="Q153" s="206"/>
    </row>
    <row r="154" spans="1:17" ht="13.5" customHeight="1" x14ac:dyDescent="0.25">
      <c r="A154" s="86">
        <v>39</v>
      </c>
      <c r="B154" s="86"/>
      <c r="C154" s="115"/>
      <c r="D154" s="98"/>
      <c r="E154" s="98"/>
      <c r="F154" s="98"/>
      <c r="G154" s="206"/>
      <c r="H154" s="206"/>
      <c r="I154" s="206"/>
      <c r="K154" s="221"/>
      <c r="L154" s="98"/>
      <c r="M154" s="98"/>
      <c r="N154" s="98"/>
      <c r="O154" s="206"/>
      <c r="P154" s="206"/>
      <c r="Q154" s="206"/>
    </row>
    <row r="155" spans="1:17" ht="13.5" customHeight="1" x14ac:dyDescent="0.25">
      <c r="A155" s="86">
        <v>40</v>
      </c>
      <c r="B155" s="86"/>
      <c r="C155" s="115"/>
      <c r="D155" s="98"/>
      <c r="E155" s="98"/>
      <c r="F155" s="98"/>
      <c r="G155" s="206"/>
      <c r="H155" s="206"/>
      <c r="I155" s="206"/>
      <c r="K155" s="221"/>
      <c r="L155" s="98"/>
      <c r="M155" s="98"/>
      <c r="N155" s="98"/>
      <c r="O155" s="206"/>
      <c r="P155" s="206"/>
      <c r="Q155" s="206"/>
    </row>
    <row r="156" spans="1:17" ht="13.5" customHeight="1" x14ac:dyDescent="0.25">
      <c r="A156" s="86">
        <v>41</v>
      </c>
      <c r="B156" s="86"/>
      <c r="C156" s="115"/>
      <c r="D156" s="98"/>
      <c r="E156" s="105"/>
      <c r="F156" s="105"/>
      <c r="G156" s="206"/>
      <c r="H156" s="206"/>
      <c r="I156" s="206"/>
      <c r="K156" s="221"/>
      <c r="L156" s="98"/>
      <c r="M156" s="105"/>
      <c r="N156" s="105"/>
      <c r="O156" s="206"/>
      <c r="P156" s="206"/>
      <c r="Q156" s="206"/>
    </row>
    <row r="157" spans="1:17" ht="13.5" customHeight="1" x14ac:dyDescent="0.25">
      <c r="A157" s="86">
        <v>42</v>
      </c>
      <c r="B157" s="86"/>
      <c r="C157" s="115"/>
      <c r="D157" s="98"/>
      <c r="E157" s="105"/>
      <c r="F157" s="105"/>
      <c r="G157" s="206"/>
      <c r="H157" s="206"/>
      <c r="I157" s="206"/>
      <c r="K157" s="221"/>
      <c r="L157" s="98"/>
      <c r="M157" s="105"/>
      <c r="N157" s="105"/>
      <c r="O157" s="206"/>
      <c r="P157" s="206"/>
      <c r="Q157" s="206"/>
    </row>
    <row r="158" spans="1:17" ht="13.5" customHeight="1" x14ac:dyDescent="0.25">
      <c r="A158" s="86">
        <v>43</v>
      </c>
      <c r="B158" s="86"/>
      <c r="C158" s="115"/>
      <c r="D158" s="98"/>
      <c r="E158" s="105"/>
      <c r="F158" s="105"/>
      <c r="G158" s="206"/>
      <c r="H158" s="206"/>
      <c r="I158" s="206"/>
      <c r="K158" s="221"/>
      <c r="L158" s="98"/>
      <c r="M158" s="105"/>
      <c r="N158" s="105"/>
      <c r="O158" s="206"/>
      <c r="P158" s="206"/>
      <c r="Q158" s="206"/>
    </row>
    <row r="159" spans="1:17" ht="13.5" customHeight="1" x14ac:dyDescent="0.25">
      <c r="A159" s="86">
        <v>44</v>
      </c>
      <c r="B159" s="86"/>
      <c r="C159" s="115"/>
      <c r="D159" s="98"/>
      <c r="E159" s="105"/>
      <c r="F159" s="105"/>
      <c r="G159" s="206"/>
      <c r="H159" s="206"/>
      <c r="I159" s="206"/>
      <c r="K159" s="221"/>
      <c r="L159" s="98"/>
      <c r="M159" s="105"/>
      <c r="N159" s="105"/>
      <c r="O159" s="206"/>
      <c r="P159" s="206"/>
      <c r="Q159" s="206"/>
    </row>
    <row r="160" spans="1:17" ht="13.5" customHeight="1" x14ac:dyDescent="0.25">
      <c r="A160" s="86">
        <v>45</v>
      </c>
      <c r="B160" s="86"/>
      <c r="C160" s="86"/>
      <c r="D160" s="98"/>
      <c r="E160" s="105"/>
      <c r="F160" s="105"/>
      <c r="G160" s="206"/>
      <c r="H160" s="206"/>
      <c r="I160" s="206"/>
      <c r="K160" s="221"/>
      <c r="L160" s="98"/>
      <c r="M160" s="105"/>
      <c r="N160" s="105"/>
      <c r="O160" s="206"/>
      <c r="P160" s="206"/>
      <c r="Q160" s="206"/>
    </row>
    <row r="161" spans="1:17" ht="13.5" customHeight="1" x14ac:dyDescent="0.25">
      <c r="A161" s="86">
        <v>46</v>
      </c>
      <c r="B161" s="86"/>
      <c r="C161" s="116"/>
      <c r="D161" s="98"/>
      <c r="E161" s="105"/>
      <c r="F161" s="105"/>
      <c r="G161" s="206"/>
      <c r="H161" s="206"/>
      <c r="I161" s="206"/>
      <c r="K161" s="221"/>
      <c r="L161" s="98"/>
      <c r="M161" s="105"/>
      <c r="N161" s="105"/>
      <c r="O161" s="206"/>
      <c r="P161" s="206"/>
      <c r="Q161" s="206"/>
    </row>
    <row r="162" spans="1:17" ht="13.5" customHeight="1" x14ac:dyDescent="0.25">
      <c r="A162" s="86">
        <v>47</v>
      </c>
      <c r="B162" s="86"/>
      <c r="C162" s="116"/>
      <c r="D162" s="98"/>
      <c r="E162" s="105"/>
      <c r="F162" s="105"/>
      <c r="G162" s="206"/>
      <c r="H162" s="206"/>
      <c r="I162" s="206"/>
      <c r="K162" s="221"/>
      <c r="L162" s="98"/>
      <c r="M162" s="105"/>
      <c r="N162" s="105"/>
      <c r="O162" s="206"/>
      <c r="P162" s="206"/>
      <c r="Q162" s="206"/>
    </row>
    <row r="163" spans="1:17" ht="13.5" customHeight="1" x14ac:dyDescent="0.25">
      <c r="A163" s="86">
        <v>48</v>
      </c>
      <c r="B163" s="86"/>
      <c r="C163" s="116"/>
      <c r="D163" s="98"/>
      <c r="E163" s="105"/>
      <c r="F163" s="105"/>
      <c r="G163" s="206"/>
      <c r="H163" s="206"/>
      <c r="I163" s="206"/>
      <c r="K163" s="221"/>
      <c r="L163" s="98"/>
      <c r="M163" s="105"/>
      <c r="N163" s="105"/>
      <c r="O163" s="206"/>
      <c r="P163" s="206"/>
      <c r="Q163" s="206"/>
    </row>
    <row r="164" spans="1:17" ht="13.5" customHeight="1" x14ac:dyDescent="0.25">
      <c r="A164" s="86">
        <v>49</v>
      </c>
      <c r="B164" s="86"/>
      <c r="C164" s="116"/>
      <c r="D164" s="98"/>
      <c r="E164" s="105"/>
      <c r="F164" s="105"/>
      <c r="G164" s="206"/>
      <c r="H164" s="206"/>
      <c r="I164" s="206"/>
      <c r="K164" s="221"/>
      <c r="L164" s="98"/>
      <c r="M164" s="105"/>
      <c r="N164" s="105"/>
      <c r="O164" s="206"/>
      <c r="P164" s="206"/>
      <c r="Q164" s="206"/>
    </row>
    <row r="165" spans="1:17" ht="13.5" customHeight="1" x14ac:dyDescent="0.25">
      <c r="A165" s="86">
        <v>50</v>
      </c>
      <c r="B165" s="86"/>
      <c r="C165" s="116"/>
      <c r="D165" s="98"/>
      <c r="E165" s="105"/>
      <c r="F165" s="105"/>
      <c r="G165" s="206"/>
      <c r="H165" s="206"/>
      <c r="I165" s="206"/>
      <c r="K165" s="221"/>
      <c r="L165" s="98"/>
      <c r="M165" s="105"/>
      <c r="N165" s="105"/>
      <c r="O165" s="206"/>
      <c r="P165" s="206"/>
      <c r="Q165" s="206"/>
    </row>
    <row r="166" spans="1:17" x14ac:dyDescent="0.25">
      <c r="A166" s="84"/>
      <c r="B166" s="84"/>
      <c r="C166" s="84"/>
      <c r="D166" s="121"/>
      <c r="E166" s="121"/>
      <c r="F166" s="121"/>
      <c r="G166" s="33"/>
      <c r="H166" s="33"/>
      <c r="I166" s="33"/>
      <c r="K166" s="84"/>
      <c r="L166" s="121"/>
      <c r="M166" s="121"/>
      <c r="N166" s="121"/>
      <c r="O166" s="33"/>
      <c r="P166" s="33"/>
      <c r="Q166" s="33"/>
    </row>
    <row r="167" spans="1:17" x14ac:dyDescent="0.25">
      <c r="A167" s="84"/>
      <c r="B167" s="84"/>
      <c r="C167" s="84"/>
      <c r="D167" s="121"/>
      <c r="E167" s="121"/>
      <c r="F167" s="121"/>
      <c r="G167" s="49"/>
      <c r="H167" s="49"/>
      <c r="I167" s="49"/>
      <c r="K167" s="84"/>
      <c r="L167" s="121"/>
      <c r="M167" s="121"/>
      <c r="N167" s="121"/>
      <c r="O167" s="49"/>
      <c r="P167" s="49"/>
      <c r="Q167" s="49"/>
    </row>
    <row r="168" spans="1:17" x14ac:dyDescent="0.25">
      <c r="A168" s="82"/>
      <c r="B168" s="82"/>
      <c r="C168" s="82"/>
      <c r="D168" s="122"/>
      <c r="E168" s="122"/>
      <c r="F168" s="122"/>
      <c r="G168" s="82"/>
      <c r="H168" s="82"/>
      <c r="I168" s="82"/>
      <c r="K168" s="82"/>
      <c r="L168" s="122"/>
      <c r="M168" s="122"/>
      <c r="N168" s="122"/>
      <c r="O168" s="82"/>
      <c r="P168" s="82"/>
      <c r="Q168" s="82"/>
    </row>
    <row r="169" spans="1:17" x14ac:dyDescent="0.25">
      <c r="A169" s="82"/>
      <c r="B169" s="82"/>
      <c r="C169" s="61" t="s">
        <v>191</v>
      </c>
      <c r="D169" s="62"/>
      <c r="E169" s="62"/>
      <c r="F169" s="62"/>
      <c r="G169" s="164"/>
      <c r="H169" s="164"/>
      <c r="I169" s="63"/>
      <c r="K169" s="64" t="s">
        <v>192</v>
      </c>
      <c r="L169" s="65"/>
      <c r="M169" s="65"/>
      <c r="N169" s="65"/>
      <c r="O169" s="165"/>
      <c r="P169" s="165"/>
      <c r="Q169" s="66"/>
    </row>
    <row r="170" spans="1:17" s="79" customFormat="1" ht="45" customHeight="1" x14ac:dyDescent="0.25">
      <c r="A170" s="94" t="s">
        <v>0</v>
      </c>
      <c r="B170" s="94" t="s">
        <v>47</v>
      </c>
      <c r="C170" s="94" t="s">
        <v>1</v>
      </c>
      <c r="D170" s="95" t="str">
        <f t="shared" ref="D170:I170" si="33">D$5</f>
        <v>Fecha de siembra</v>
      </c>
      <c r="E170" s="95" t="str">
        <f t="shared" si="33"/>
        <v>Fecha de espigazón</v>
      </c>
      <c r="F170" s="95" t="str">
        <f t="shared" si="33"/>
        <v>Fecha de madurez</v>
      </c>
      <c r="G170" s="95" t="str">
        <f t="shared" si="33"/>
        <v>Días Siembra-Espigazón</v>
      </c>
      <c r="H170" s="95" t="str">
        <f t="shared" si="33"/>
        <v>Días Espigazón-Madurez</v>
      </c>
      <c r="I170" s="94" t="str">
        <f t="shared" si="33"/>
        <v>Días Siembra-Madurez</v>
      </c>
      <c r="J170" s="96"/>
      <c r="K170" s="94" t="s">
        <v>1</v>
      </c>
      <c r="L170" s="95" t="str">
        <f t="shared" ref="L170:Q170" si="34">L$5</f>
        <v>Fecha de siembra</v>
      </c>
      <c r="M170" s="95" t="str">
        <f t="shared" si="34"/>
        <v>Fecha de espigazón</v>
      </c>
      <c r="N170" s="95" t="str">
        <f t="shared" si="34"/>
        <v>Fecha de madurez</v>
      </c>
      <c r="O170" s="95" t="str">
        <f t="shared" si="34"/>
        <v>Días Siembra-Espigazón</v>
      </c>
      <c r="P170" s="95" t="str">
        <f t="shared" si="34"/>
        <v>Días Espigazón-Madurez</v>
      </c>
      <c r="Q170" s="94" t="str">
        <f t="shared" si="34"/>
        <v>Días Siembra-Madurez</v>
      </c>
    </row>
    <row r="171" spans="1:17" ht="13.5" customHeight="1" x14ac:dyDescent="0.25">
      <c r="A171" s="86"/>
      <c r="B171" s="86"/>
      <c r="C171" s="97"/>
      <c r="D171" s="98"/>
      <c r="E171" s="99"/>
      <c r="F171" s="98"/>
      <c r="G171" s="206"/>
      <c r="H171" s="206"/>
      <c r="I171" s="206"/>
      <c r="K171" s="221"/>
      <c r="L171" s="98"/>
      <c r="M171" s="99"/>
      <c r="N171" s="98"/>
      <c r="O171" s="206"/>
      <c r="P171" s="206"/>
      <c r="Q171" s="206"/>
    </row>
    <row r="172" spans="1:17" ht="13.5" customHeight="1" x14ac:dyDescent="0.25">
      <c r="A172" s="86"/>
      <c r="B172" s="86"/>
      <c r="C172" s="25"/>
      <c r="D172" s="98"/>
      <c r="E172" s="99"/>
      <c r="F172" s="98"/>
      <c r="G172" s="206"/>
      <c r="H172" s="206"/>
      <c r="I172" s="206"/>
      <c r="K172" s="221"/>
      <c r="L172" s="98"/>
      <c r="M172" s="99"/>
      <c r="N172" s="98"/>
      <c r="O172" s="206"/>
      <c r="P172" s="206"/>
      <c r="Q172" s="206"/>
    </row>
    <row r="173" spans="1:17" ht="13.5" customHeight="1" x14ac:dyDescent="0.25">
      <c r="A173" s="86"/>
      <c r="B173" s="86"/>
      <c r="C173" s="25"/>
      <c r="D173" s="98"/>
      <c r="E173" s="99"/>
      <c r="F173" s="98"/>
      <c r="G173" s="206"/>
      <c r="H173" s="206"/>
      <c r="I173" s="206"/>
      <c r="K173" s="221"/>
      <c r="L173" s="98"/>
      <c r="M173" s="99"/>
      <c r="N173" s="98"/>
      <c r="O173" s="206"/>
      <c r="P173" s="206"/>
      <c r="Q173" s="206"/>
    </row>
    <row r="174" spans="1:17" ht="13.5" customHeight="1" x14ac:dyDescent="0.25">
      <c r="A174" s="86"/>
      <c r="B174" s="86"/>
      <c r="C174" s="25"/>
      <c r="D174" s="98"/>
      <c r="E174" s="99"/>
      <c r="F174" s="98"/>
      <c r="G174" s="206"/>
      <c r="H174" s="206"/>
      <c r="I174" s="206"/>
      <c r="K174" s="221"/>
      <c r="L174" s="98"/>
      <c r="M174" s="99"/>
      <c r="N174" s="98"/>
      <c r="O174" s="206"/>
      <c r="P174" s="206"/>
      <c r="Q174" s="206"/>
    </row>
    <row r="175" spans="1:17" ht="13.5" customHeight="1" x14ac:dyDescent="0.25">
      <c r="A175" s="86"/>
      <c r="B175" s="86"/>
      <c r="C175" s="25"/>
      <c r="D175" s="98"/>
      <c r="E175" s="99"/>
      <c r="F175" s="98"/>
      <c r="G175" s="206"/>
      <c r="H175" s="206"/>
      <c r="I175" s="206"/>
      <c r="K175" s="221"/>
      <c r="L175" s="98"/>
      <c r="M175" s="99"/>
      <c r="N175" s="98"/>
      <c r="O175" s="206"/>
      <c r="P175" s="206"/>
      <c r="Q175" s="206"/>
    </row>
    <row r="176" spans="1:17" ht="13.5" customHeight="1" x14ac:dyDescent="0.25">
      <c r="A176" s="86"/>
      <c r="B176" s="86"/>
      <c r="C176" s="25"/>
      <c r="D176" s="98"/>
      <c r="E176" s="99"/>
      <c r="F176" s="98"/>
      <c r="G176" s="206"/>
      <c r="H176" s="206"/>
      <c r="I176" s="206"/>
      <c r="K176" s="221"/>
      <c r="L176" s="98"/>
      <c r="M176" s="99"/>
      <c r="N176" s="98"/>
      <c r="O176" s="206"/>
      <c r="P176" s="206"/>
      <c r="Q176" s="206"/>
    </row>
    <row r="177" spans="1:17" ht="13.5" customHeight="1" x14ac:dyDescent="0.25">
      <c r="A177" s="86"/>
      <c r="B177" s="86"/>
      <c r="C177" s="25"/>
      <c r="D177" s="98"/>
      <c r="E177" s="99"/>
      <c r="F177" s="98"/>
      <c r="G177" s="206"/>
      <c r="H177" s="206"/>
      <c r="I177" s="206"/>
      <c r="K177" s="221"/>
      <c r="L177" s="98"/>
      <c r="M177" s="99"/>
      <c r="N177" s="98"/>
      <c r="O177" s="206"/>
      <c r="P177" s="206"/>
      <c r="Q177" s="206"/>
    </row>
    <row r="178" spans="1:17" ht="13.5" customHeight="1" x14ac:dyDescent="0.25">
      <c r="A178" s="86"/>
      <c r="B178" s="86"/>
      <c r="C178" s="25"/>
      <c r="D178" s="98"/>
      <c r="E178" s="99"/>
      <c r="F178" s="98"/>
      <c r="G178" s="206"/>
      <c r="H178" s="206"/>
      <c r="I178" s="206"/>
      <c r="K178" s="221"/>
      <c r="L178" s="98"/>
      <c r="M178" s="99"/>
      <c r="N178" s="98"/>
      <c r="O178" s="206"/>
      <c r="P178" s="206"/>
      <c r="Q178" s="206"/>
    </row>
    <row r="179" spans="1:17" ht="13.5" customHeight="1" x14ac:dyDescent="0.25">
      <c r="A179" s="86"/>
      <c r="B179" s="86"/>
      <c r="C179" s="25"/>
      <c r="D179" s="98"/>
      <c r="E179" s="99"/>
      <c r="F179" s="98"/>
      <c r="G179" s="206"/>
      <c r="H179" s="206"/>
      <c r="I179" s="206"/>
      <c r="K179" s="221"/>
      <c r="L179" s="98"/>
      <c r="M179" s="99"/>
      <c r="N179" s="98"/>
      <c r="O179" s="206"/>
      <c r="P179" s="206"/>
      <c r="Q179" s="206"/>
    </row>
    <row r="180" spans="1:17" ht="13.5" customHeight="1" x14ac:dyDescent="0.25">
      <c r="A180" s="86"/>
      <c r="B180" s="86"/>
      <c r="C180" s="25"/>
      <c r="D180" s="98"/>
      <c r="E180" s="99"/>
      <c r="F180" s="98"/>
      <c r="G180" s="206"/>
      <c r="H180" s="206"/>
      <c r="I180" s="206"/>
      <c r="K180" s="221"/>
      <c r="L180" s="98"/>
      <c r="M180" s="99"/>
      <c r="N180" s="98"/>
      <c r="O180" s="206"/>
      <c r="P180" s="206"/>
      <c r="Q180" s="206"/>
    </row>
    <row r="181" spans="1:17" ht="13.5" customHeight="1" x14ac:dyDescent="0.25">
      <c r="A181" s="86"/>
      <c r="B181" s="86"/>
      <c r="C181" s="25"/>
      <c r="D181" s="98"/>
      <c r="E181" s="99"/>
      <c r="F181" s="98"/>
      <c r="G181" s="206"/>
      <c r="H181" s="206"/>
      <c r="I181" s="206"/>
      <c r="K181" s="221"/>
      <c r="L181" s="98"/>
      <c r="M181" s="99"/>
      <c r="N181" s="98"/>
      <c r="O181" s="206"/>
      <c r="P181" s="206"/>
      <c r="Q181" s="206"/>
    </row>
    <row r="182" spans="1:17" ht="13.5" customHeight="1" x14ac:dyDescent="0.25">
      <c r="A182" s="86"/>
      <c r="B182" s="86"/>
      <c r="C182" s="25"/>
      <c r="D182" s="98"/>
      <c r="E182" s="99"/>
      <c r="F182" s="98"/>
      <c r="G182" s="206"/>
      <c r="H182" s="206"/>
      <c r="I182" s="206"/>
      <c r="K182" s="221"/>
      <c r="L182" s="98"/>
      <c r="M182" s="99"/>
      <c r="N182" s="98"/>
      <c r="O182" s="206"/>
      <c r="P182" s="206"/>
      <c r="Q182" s="206"/>
    </row>
    <row r="183" spans="1:17" ht="13.5" customHeight="1" x14ac:dyDescent="0.25">
      <c r="A183" s="86"/>
      <c r="B183" s="86"/>
      <c r="C183" s="25"/>
      <c r="D183" s="98"/>
      <c r="E183" s="99"/>
      <c r="F183" s="98"/>
      <c r="G183" s="206"/>
      <c r="H183" s="206"/>
      <c r="I183" s="206"/>
      <c r="K183" s="221"/>
      <c r="L183" s="98"/>
      <c r="M183" s="99"/>
      <c r="N183" s="98"/>
      <c r="O183" s="206"/>
      <c r="P183" s="206"/>
      <c r="Q183" s="206"/>
    </row>
    <row r="184" spans="1:17" ht="13.5" customHeight="1" x14ac:dyDescent="0.25">
      <c r="A184" s="86"/>
      <c r="B184" s="86"/>
      <c r="C184" s="25"/>
      <c r="D184" s="98"/>
      <c r="E184" s="99"/>
      <c r="F184" s="98"/>
      <c r="G184" s="206"/>
      <c r="H184" s="206"/>
      <c r="I184" s="206"/>
      <c r="K184" s="221"/>
      <c r="L184" s="98"/>
      <c r="M184" s="99"/>
      <c r="N184" s="98"/>
      <c r="O184" s="206"/>
      <c r="P184" s="206"/>
      <c r="Q184" s="206"/>
    </row>
    <row r="185" spans="1:17" ht="13.5" customHeight="1" x14ac:dyDescent="0.25">
      <c r="A185" s="86"/>
      <c r="B185" s="86"/>
      <c r="C185" s="25"/>
      <c r="D185" s="98"/>
      <c r="E185" s="99"/>
      <c r="F185" s="98"/>
      <c r="G185" s="206"/>
      <c r="H185" s="206"/>
      <c r="I185" s="206"/>
      <c r="K185" s="221"/>
      <c r="L185" s="98"/>
      <c r="M185" s="99"/>
      <c r="N185" s="98"/>
      <c r="O185" s="206"/>
      <c r="P185" s="206"/>
      <c r="Q185" s="206"/>
    </row>
    <row r="186" spans="1:17" ht="13.5" customHeight="1" x14ac:dyDescent="0.25">
      <c r="A186" s="86"/>
      <c r="B186" s="86"/>
      <c r="C186" s="25"/>
      <c r="D186" s="98"/>
      <c r="E186" s="99"/>
      <c r="F186" s="98"/>
      <c r="G186" s="206"/>
      <c r="H186" s="206"/>
      <c r="I186" s="206"/>
      <c r="K186" s="221"/>
      <c r="L186" s="98"/>
      <c r="M186" s="99"/>
      <c r="N186" s="98"/>
      <c r="O186" s="206"/>
      <c r="P186" s="206"/>
      <c r="Q186" s="206"/>
    </row>
    <row r="187" spans="1:17" ht="13.5" customHeight="1" x14ac:dyDescent="0.25">
      <c r="A187" s="86"/>
      <c r="B187" s="86"/>
      <c r="C187" s="25"/>
      <c r="D187" s="98"/>
      <c r="E187" s="99"/>
      <c r="F187" s="98"/>
      <c r="G187" s="206"/>
      <c r="H187" s="206"/>
      <c r="I187" s="206"/>
      <c r="K187" s="221"/>
      <c r="L187" s="98"/>
      <c r="M187" s="99"/>
      <c r="N187" s="98"/>
      <c r="O187" s="206"/>
      <c r="P187" s="206"/>
      <c r="Q187" s="206"/>
    </row>
    <row r="188" spans="1:17" ht="13.5" customHeight="1" x14ac:dyDescent="0.25">
      <c r="A188" s="86"/>
      <c r="B188" s="86"/>
      <c r="C188" s="25"/>
      <c r="D188" s="98"/>
      <c r="E188" s="99"/>
      <c r="F188" s="98"/>
      <c r="G188" s="206"/>
      <c r="H188" s="206"/>
      <c r="I188" s="206"/>
      <c r="K188" s="221"/>
      <c r="L188" s="98"/>
      <c r="M188" s="99"/>
      <c r="N188" s="98"/>
      <c r="O188" s="206"/>
      <c r="P188" s="206"/>
      <c r="Q188" s="206"/>
    </row>
    <row r="189" spans="1:17" ht="13.5" customHeight="1" x14ac:dyDescent="0.25">
      <c r="A189" s="86"/>
      <c r="B189" s="86"/>
      <c r="C189" s="25"/>
      <c r="D189" s="98"/>
      <c r="E189" s="99"/>
      <c r="F189" s="98"/>
      <c r="G189" s="206"/>
      <c r="H189" s="206"/>
      <c r="I189" s="206"/>
      <c r="K189" s="221"/>
      <c r="L189" s="98"/>
      <c r="M189" s="99"/>
      <c r="N189" s="98"/>
      <c r="O189" s="206"/>
      <c r="P189" s="206"/>
      <c r="Q189" s="206"/>
    </row>
    <row r="190" spans="1:17" ht="13.5" customHeight="1" x14ac:dyDescent="0.25">
      <c r="A190" s="86"/>
      <c r="B190" s="86"/>
      <c r="C190" s="25"/>
      <c r="D190" s="98"/>
      <c r="E190" s="99"/>
      <c r="F190" s="98"/>
      <c r="G190" s="206"/>
      <c r="H190" s="206"/>
      <c r="I190" s="206"/>
      <c r="K190" s="221"/>
      <c r="L190" s="98"/>
      <c r="M190" s="99"/>
      <c r="N190" s="98"/>
      <c r="O190" s="206"/>
      <c r="P190" s="206"/>
      <c r="Q190" s="206"/>
    </row>
    <row r="191" spans="1:17" ht="13.5" customHeight="1" x14ac:dyDescent="0.25">
      <c r="A191" s="86"/>
      <c r="B191" s="86"/>
      <c r="C191" s="25"/>
      <c r="D191" s="98"/>
      <c r="E191" s="99"/>
      <c r="F191" s="98"/>
      <c r="G191" s="206"/>
      <c r="H191" s="206"/>
      <c r="I191" s="206"/>
      <c r="K191" s="221"/>
      <c r="L191" s="98"/>
      <c r="M191" s="99"/>
      <c r="N191" s="98"/>
      <c r="O191" s="206"/>
      <c r="P191" s="206"/>
      <c r="Q191" s="206"/>
    </row>
    <row r="192" spans="1:17" ht="13.5" customHeight="1" x14ac:dyDescent="0.25">
      <c r="A192" s="86"/>
      <c r="B192" s="86"/>
      <c r="C192" s="25"/>
      <c r="D192" s="98"/>
      <c r="E192" s="99"/>
      <c r="F192" s="98"/>
      <c r="G192" s="206"/>
      <c r="H192" s="206"/>
      <c r="I192" s="206"/>
      <c r="K192" s="221"/>
      <c r="L192" s="98"/>
      <c r="M192" s="99"/>
      <c r="N192" s="98"/>
      <c r="O192" s="206"/>
      <c r="P192" s="206"/>
      <c r="Q192" s="206"/>
    </row>
    <row r="193" spans="1:17" ht="13.5" customHeight="1" x14ac:dyDescent="0.25">
      <c r="A193" s="86"/>
      <c r="B193" s="86"/>
      <c r="C193" s="25"/>
      <c r="D193" s="98"/>
      <c r="E193" s="99"/>
      <c r="F193" s="98"/>
      <c r="G193" s="206"/>
      <c r="H193" s="206"/>
      <c r="I193" s="206"/>
      <c r="K193" s="221"/>
      <c r="L193" s="98"/>
      <c r="M193" s="99"/>
      <c r="N193" s="98"/>
      <c r="O193" s="206"/>
      <c r="P193" s="206"/>
      <c r="Q193" s="206"/>
    </row>
    <row r="194" spans="1:17" ht="13.5" customHeight="1" x14ac:dyDescent="0.25">
      <c r="A194" s="86"/>
      <c r="B194" s="86"/>
      <c r="C194" s="25"/>
      <c r="D194" s="98"/>
      <c r="E194" s="99"/>
      <c r="F194" s="98"/>
      <c r="G194" s="206"/>
      <c r="H194" s="206"/>
      <c r="I194" s="206"/>
      <c r="K194" s="221"/>
      <c r="L194" s="98"/>
      <c r="M194" s="99"/>
      <c r="N194" s="98"/>
      <c r="O194" s="206"/>
      <c r="P194" s="206"/>
      <c r="Q194" s="206"/>
    </row>
    <row r="195" spans="1:17" ht="13.5" customHeight="1" x14ac:dyDescent="0.25">
      <c r="A195" s="86">
        <v>25</v>
      </c>
      <c r="B195" s="86"/>
      <c r="C195" s="25"/>
      <c r="D195" s="98"/>
      <c r="E195" s="99"/>
      <c r="F195" s="98"/>
      <c r="G195" s="206"/>
      <c r="H195" s="206"/>
      <c r="I195" s="206"/>
      <c r="K195" s="221"/>
      <c r="L195" s="98"/>
      <c r="M195" s="99"/>
      <c r="N195" s="98"/>
      <c r="O195" s="206"/>
      <c r="P195" s="206"/>
      <c r="Q195" s="206"/>
    </row>
    <row r="196" spans="1:17" ht="13.5" customHeight="1" x14ac:dyDescent="0.25">
      <c r="A196" s="86">
        <v>26</v>
      </c>
      <c r="B196" s="86"/>
      <c r="C196" s="25"/>
      <c r="D196" s="98"/>
      <c r="E196" s="99"/>
      <c r="F196" s="98"/>
      <c r="G196" s="206"/>
      <c r="H196" s="206"/>
      <c r="I196" s="206"/>
      <c r="K196" s="221"/>
      <c r="L196" s="98"/>
      <c r="M196" s="99"/>
      <c r="N196" s="98"/>
      <c r="O196" s="206"/>
      <c r="P196" s="206"/>
      <c r="Q196" s="206"/>
    </row>
    <row r="197" spans="1:17" ht="13.5" customHeight="1" x14ac:dyDescent="0.25">
      <c r="A197" s="86">
        <v>27</v>
      </c>
      <c r="B197" s="86"/>
      <c r="C197" s="25"/>
      <c r="D197" s="98"/>
      <c r="E197" s="99"/>
      <c r="F197" s="98"/>
      <c r="G197" s="206"/>
      <c r="H197" s="206"/>
      <c r="I197" s="206"/>
      <c r="K197" s="221"/>
      <c r="L197" s="98"/>
      <c r="M197" s="99"/>
      <c r="N197" s="98"/>
      <c r="O197" s="206"/>
      <c r="P197" s="206"/>
      <c r="Q197" s="206"/>
    </row>
    <row r="198" spans="1:17" ht="13.5" customHeight="1" x14ac:dyDescent="0.25">
      <c r="A198" s="86">
        <v>28</v>
      </c>
      <c r="B198" s="115"/>
      <c r="C198" s="25"/>
      <c r="D198" s="98"/>
      <c r="E198" s="99"/>
      <c r="F198" s="98"/>
      <c r="G198" s="206"/>
      <c r="H198" s="206"/>
      <c r="I198" s="206"/>
      <c r="K198" s="221"/>
      <c r="L198" s="98"/>
      <c r="M198" s="99"/>
      <c r="N198" s="98"/>
      <c r="O198" s="206"/>
      <c r="P198" s="206"/>
      <c r="Q198" s="206"/>
    </row>
    <row r="199" spans="1:17" ht="13.5" customHeight="1" x14ac:dyDescent="0.25">
      <c r="A199" s="86">
        <v>29</v>
      </c>
      <c r="B199" s="115"/>
      <c r="C199" s="25"/>
      <c r="D199" s="98"/>
      <c r="E199" s="99"/>
      <c r="F199" s="98"/>
      <c r="G199" s="206"/>
      <c r="H199" s="206"/>
      <c r="I199" s="206"/>
      <c r="K199" s="221"/>
      <c r="L199" s="98"/>
      <c r="M199" s="99"/>
      <c r="N199" s="98"/>
      <c r="O199" s="206"/>
      <c r="P199" s="206"/>
      <c r="Q199" s="206"/>
    </row>
    <row r="200" spans="1:17" ht="13.5" customHeight="1" x14ac:dyDescent="0.25">
      <c r="A200" s="86">
        <v>30</v>
      </c>
      <c r="B200" s="115"/>
      <c r="C200" s="104"/>
      <c r="D200" s="98"/>
      <c r="E200" s="98"/>
      <c r="F200" s="98"/>
      <c r="G200" s="206"/>
      <c r="H200" s="206"/>
      <c r="I200" s="206"/>
      <c r="K200" s="221"/>
      <c r="L200" s="98"/>
      <c r="M200" s="98"/>
      <c r="N200" s="98"/>
      <c r="O200" s="206"/>
      <c r="P200" s="206"/>
      <c r="Q200" s="206"/>
    </row>
    <row r="201" spans="1:17" ht="13.5" customHeight="1" x14ac:dyDescent="0.25">
      <c r="A201" s="86">
        <v>31</v>
      </c>
      <c r="B201" s="115"/>
      <c r="C201" s="104"/>
      <c r="D201" s="98"/>
      <c r="E201" s="98"/>
      <c r="F201" s="98"/>
      <c r="G201" s="206"/>
      <c r="H201" s="206"/>
      <c r="I201" s="206"/>
      <c r="K201" s="221"/>
      <c r="L201" s="98"/>
      <c r="M201" s="98"/>
      <c r="N201" s="98"/>
      <c r="O201" s="206"/>
      <c r="P201" s="206"/>
      <c r="Q201" s="206"/>
    </row>
    <row r="202" spans="1:17" ht="13.5" customHeight="1" x14ac:dyDescent="0.25">
      <c r="A202" s="86">
        <v>32</v>
      </c>
      <c r="B202" s="115"/>
      <c r="C202" s="104"/>
      <c r="D202" s="98"/>
      <c r="E202" s="98"/>
      <c r="F202" s="98"/>
      <c r="G202" s="206"/>
      <c r="H202" s="206"/>
      <c r="I202" s="206"/>
      <c r="K202" s="221"/>
      <c r="L202" s="98"/>
      <c r="M202" s="98"/>
      <c r="N202" s="98"/>
      <c r="O202" s="206"/>
      <c r="P202" s="206"/>
      <c r="Q202" s="206"/>
    </row>
    <row r="203" spans="1:17" ht="13.5" customHeight="1" x14ac:dyDescent="0.25">
      <c r="A203" s="86">
        <v>33</v>
      </c>
      <c r="B203" s="115"/>
      <c r="C203" s="104"/>
      <c r="D203" s="98"/>
      <c r="E203" s="98"/>
      <c r="F203" s="98"/>
      <c r="G203" s="206"/>
      <c r="H203" s="206"/>
      <c r="I203" s="206"/>
      <c r="K203" s="221"/>
      <c r="L203" s="98"/>
      <c r="M203" s="98"/>
      <c r="N203" s="98"/>
      <c r="O203" s="206"/>
      <c r="P203" s="206"/>
      <c r="Q203" s="206"/>
    </row>
    <row r="204" spans="1:17" ht="13.5" customHeight="1" x14ac:dyDescent="0.25">
      <c r="A204" s="86">
        <v>34</v>
      </c>
      <c r="B204" s="86"/>
      <c r="C204" s="104"/>
      <c r="D204" s="98"/>
      <c r="E204" s="98"/>
      <c r="F204" s="98"/>
      <c r="G204" s="206"/>
      <c r="H204" s="206"/>
      <c r="I204" s="206"/>
      <c r="K204" s="221"/>
      <c r="L204" s="98"/>
      <c r="M204" s="98"/>
      <c r="N204" s="98"/>
      <c r="O204" s="206"/>
      <c r="P204" s="206"/>
      <c r="Q204" s="206"/>
    </row>
    <row r="205" spans="1:17" ht="13.5" customHeight="1" x14ac:dyDescent="0.25">
      <c r="A205" s="86">
        <v>35</v>
      </c>
      <c r="B205" s="86"/>
      <c r="C205" s="104"/>
      <c r="D205" s="98"/>
      <c r="E205" s="98"/>
      <c r="F205" s="98"/>
      <c r="G205" s="206"/>
      <c r="H205" s="206"/>
      <c r="I205" s="206"/>
      <c r="K205" s="221"/>
      <c r="L205" s="98"/>
      <c r="M205" s="98"/>
      <c r="N205" s="98"/>
      <c r="O205" s="206"/>
      <c r="P205" s="206"/>
      <c r="Q205" s="206"/>
    </row>
    <row r="206" spans="1:17" ht="13.5" customHeight="1" x14ac:dyDescent="0.25">
      <c r="A206" s="86">
        <v>36</v>
      </c>
      <c r="B206" s="86"/>
      <c r="C206" s="104"/>
      <c r="D206" s="98"/>
      <c r="E206" s="98"/>
      <c r="F206" s="98"/>
      <c r="G206" s="206"/>
      <c r="H206" s="206"/>
      <c r="I206" s="206"/>
      <c r="K206" s="221"/>
      <c r="L206" s="98"/>
      <c r="M206" s="98"/>
      <c r="N206" s="98"/>
      <c r="O206" s="206"/>
      <c r="P206" s="206"/>
      <c r="Q206" s="206"/>
    </row>
    <row r="207" spans="1:17" ht="13.5" customHeight="1" x14ac:dyDescent="0.25">
      <c r="A207" s="86">
        <v>37</v>
      </c>
      <c r="B207" s="86"/>
      <c r="C207" s="104"/>
      <c r="D207" s="98"/>
      <c r="E207" s="98"/>
      <c r="F207" s="98"/>
      <c r="G207" s="206"/>
      <c r="H207" s="206"/>
      <c r="I207" s="206"/>
      <c r="K207" s="221"/>
      <c r="L207" s="98"/>
      <c r="M207" s="98"/>
      <c r="N207" s="98"/>
      <c r="O207" s="206"/>
      <c r="P207" s="206"/>
      <c r="Q207" s="206"/>
    </row>
    <row r="208" spans="1:17" ht="13.5" customHeight="1" x14ac:dyDescent="0.25">
      <c r="A208" s="86">
        <v>38</v>
      </c>
      <c r="B208" s="86"/>
      <c r="C208" s="104"/>
      <c r="D208" s="98"/>
      <c r="E208" s="98"/>
      <c r="F208" s="98"/>
      <c r="G208" s="206"/>
      <c r="H208" s="206"/>
      <c r="I208" s="206"/>
      <c r="K208" s="221"/>
      <c r="L208" s="98"/>
      <c r="M208" s="98"/>
      <c r="N208" s="98"/>
      <c r="O208" s="206"/>
      <c r="P208" s="206"/>
      <c r="Q208" s="206"/>
    </row>
    <row r="209" spans="1:17" ht="13.5" customHeight="1" x14ac:dyDescent="0.25">
      <c r="A209" s="86">
        <v>39</v>
      </c>
      <c r="B209" s="86"/>
      <c r="C209" s="104"/>
      <c r="D209" s="98"/>
      <c r="E209" s="98"/>
      <c r="F209" s="98"/>
      <c r="G209" s="206"/>
      <c r="H209" s="206"/>
      <c r="I209" s="206"/>
      <c r="K209" s="221"/>
      <c r="L209" s="98"/>
      <c r="M209" s="98"/>
      <c r="N209" s="98"/>
      <c r="O209" s="206"/>
      <c r="P209" s="206"/>
      <c r="Q209" s="206"/>
    </row>
    <row r="210" spans="1:17" ht="13.5" customHeight="1" x14ac:dyDescent="0.25">
      <c r="A210" s="86">
        <v>40</v>
      </c>
      <c r="B210" s="86"/>
      <c r="C210" s="104"/>
      <c r="D210" s="98"/>
      <c r="E210" s="98"/>
      <c r="F210" s="98"/>
      <c r="G210" s="206"/>
      <c r="H210" s="206"/>
      <c r="I210" s="206"/>
      <c r="K210" s="221"/>
      <c r="L210" s="98"/>
      <c r="M210" s="98"/>
      <c r="N210" s="98"/>
      <c r="O210" s="206"/>
      <c r="P210" s="206"/>
      <c r="Q210" s="206"/>
    </row>
    <row r="211" spans="1:17" ht="13.5" customHeight="1" x14ac:dyDescent="0.25">
      <c r="A211" s="86">
        <v>41</v>
      </c>
      <c r="B211" s="86"/>
      <c r="C211" s="104"/>
      <c r="D211" s="98"/>
      <c r="E211" s="105"/>
      <c r="F211" s="105"/>
      <c r="G211" s="206"/>
      <c r="H211" s="206"/>
      <c r="I211" s="206"/>
      <c r="K211" s="221"/>
      <c r="L211" s="98"/>
      <c r="M211" s="105"/>
      <c r="N211" s="105"/>
      <c r="O211" s="206"/>
      <c r="P211" s="206"/>
      <c r="Q211" s="206"/>
    </row>
    <row r="212" spans="1:17" ht="13.5" customHeight="1" x14ac:dyDescent="0.25">
      <c r="A212" s="86">
        <v>42</v>
      </c>
      <c r="B212" s="86"/>
      <c r="C212" s="104"/>
      <c r="D212" s="98"/>
      <c r="E212" s="105"/>
      <c r="F212" s="105"/>
      <c r="G212" s="206"/>
      <c r="H212" s="206"/>
      <c r="I212" s="206"/>
      <c r="K212" s="221"/>
      <c r="L212" s="98"/>
      <c r="M212" s="105"/>
      <c r="N212" s="105"/>
      <c r="O212" s="206"/>
      <c r="P212" s="206"/>
      <c r="Q212" s="206"/>
    </row>
    <row r="213" spans="1:17" ht="13.5" customHeight="1" x14ac:dyDescent="0.25">
      <c r="A213" s="86">
        <v>43</v>
      </c>
      <c r="B213" s="86"/>
      <c r="C213" s="104"/>
      <c r="D213" s="98"/>
      <c r="E213" s="105"/>
      <c r="F213" s="105"/>
      <c r="G213" s="206"/>
      <c r="H213" s="206"/>
      <c r="I213" s="206"/>
      <c r="K213" s="221"/>
      <c r="L213" s="98"/>
      <c r="M213" s="105"/>
      <c r="N213" s="105"/>
      <c r="O213" s="206"/>
      <c r="P213" s="206"/>
      <c r="Q213" s="206"/>
    </row>
    <row r="214" spans="1:17" ht="13.5" customHeight="1" x14ac:dyDescent="0.25">
      <c r="A214" s="86">
        <v>44</v>
      </c>
      <c r="B214" s="86"/>
      <c r="C214" s="104"/>
      <c r="D214" s="98"/>
      <c r="E214" s="105"/>
      <c r="F214" s="105"/>
      <c r="G214" s="206"/>
      <c r="H214" s="206"/>
      <c r="I214" s="206"/>
      <c r="K214" s="221"/>
      <c r="L214" s="98"/>
      <c r="M214" s="105"/>
      <c r="N214" s="105"/>
      <c r="O214" s="206"/>
      <c r="P214" s="206"/>
      <c r="Q214" s="206"/>
    </row>
    <row r="215" spans="1:17" ht="13.5" customHeight="1" x14ac:dyDescent="0.25">
      <c r="A215" s="86">
        <v>45</v>
      </c>
      <c r="B215" s="86"/>
      <c r="C215" s="104"/>
      <c r="D215" s="98"/>
      <c r="E215" s="105"/>
      <c r="F215" s="105"/>
      <c r="G215" s="206"/>
      <c r="H215" s="206"/>
      <c r="I215" s="206"/>
      <c r="K215" s="221"/>
      <c r="L215" s="98"/>
      <c r="M215" s="105"/>
      <c r="N215" s="105"/>
      <c r="O215" s="206"/>
      <c r="P215" s="206"/>
      <c r="Q215" s="206"/>
    </row>
    <row r="216" spans="1:17" ht="13.5" customHeight="1" x14ac:dyDescent="0.25">
      <c r="A216" s="86">
        <v>46</v>
      </c>
      <c r="B216" s="104"/>
      <c r="C216" s="116"/>
      <c r="D216" s="98"/>
      <c r="E216" s="105"/>
      <c r="F216" s="105"/>
      <c r="G216" s="206"/>
      <c r="H216" s="206"/>
      <c r="I216" s="206"/>
      <c r="K216" s="221"/>
      <c r="L216" s="98"/>
      <c r="M216" s="105"/>
      <c r="N216" s="105"/>
      <c r="O216" s="206"/>
      <c r="P216" s="206"/>
      <c r="Q216" s="206"/>
    </row>
    <row r="217" spans="1:17" ht="13.5" customHeight="1" x14ac:dyDescent="0.25">
      <c r="A217" s="86">
        <v>47</v>
      </c>
      <c r="B217" s="104"/>
      <c r="C217" s="116"/>
      <c r="D217" s="98"/>
      <c r="E217" s="105"/>
      <c r="F217" s="105"/>
      <c r="G217" s="206"/>
      <c r="H217" s="206"/>
      <c r="I217" s="206"/>
      <c r="K217" s="221"/>
      <c r="L217" s="98"/>
      <c r="M217" s="105"/>
      <c r="N217" s="105"/>
      <c r="O217" s="206"/>
      <c r="P217" s="206"/>
      <c r="Q217" s="206"/>
    </row>
    <row r="218" spans="1:17" ht="13.5" customHeight="1" x14ac:dyDescent="0.25">
      <c r="A218" s="86">
        <v>48</v>
      </c>
      <c r="B218" s="104"/>
      <c r="C218" s="116"/>
      <c r="D218" s="98"/>
      <c r="E218" s="105"/>
      <c r="F218" s="105"/>
      <c r="G218" s="206"/>
      <c r="H218" s="206"/>
      <c r="I218" s="206"/>
      <c r="K218" s="221"/>
      <c r="L218" s="98"/>
      <c r="M218" s="105"/>
      <c r="N218" s="105"/>
      <c r="O218" s="206"/>
      <c r="P218" s="206"/>
      <c r="Q218" s="206"/>
    </row>
    <row r="219" spans="1:17" ht="13.5" customHeight="1" x14ac:dyDescent="0.25">
      <c r="A219" s="86">
        <v>49</v>
      </c>
      <c r="B219" s="104"/>
      <c r="C219" s="116"/>
      <c r="D219" s="98"/>
      <c r="E219" s="105"/>
      <c r="F219" s="105"/>
      <c r="G219" s="206"/>
      <c r="H219" s="206"/>
      <c r="I219" s="206"/>
      <c r="K219" s="221"/>
      <c r="L219" s="98"/>
      <c r="M219" s="105"/>
      <c r="N219" s="105"/>
      <c r="O219" s="206"/>
      <c r="P219" s="206"/>
      <c r="Q219" s="206"/>
    </row>
    <row r="220" spans="1:17" ht="13.5" customHeight="1" x14ac:dyDescent="0.25">
      <c r="A220" s="86">
        <v>50</v>
      </c>
      <c r="B220" s="104"/>
      <c r="C220" s="116"/>
      <c r="D220" s="98"/>
      <c r="E220" s="105"/>
      <c r="F220" s="105"/>
      <c r="G220" s="206"/>
      <c r="H220" s="206"/>
      <c r="I220" s="206"/>
      <c r="K220" s="221"/>
      <c r="L220" s="98"/>
      <c r="M220" s="105"/>
      <c r="N220" s="105"/>
      <c r="O220" s="206"/>
      <c r="P220" s="206"/>
      <c r="Q220" s="206"/>
    </row>
    <row r="221" spans="1:17" x14ac:dyDescent="0.25">
      <c r="A221" s="84"/>
      <c r="B221" s="84"/>
      <c r="C221" s="84"/>
      <c r="D221" s="121"/>
      <c r="E221" s="121"/>
      <c r="F221" s="121"/>
      <c r="G221" s="33"/>
      <c r="H221" s="33"/>
      <c r="I221" s="33"/>
      <c r="L221" s="121"/>
      <c r="M221" s="121"/>
      <c r="N221" s="121"/>
      <c r="O221" s="33"/>
      <c r="P221" s="33"/>
      <c r="Q221" s="33"/>
    </row>
    <row r="222" spans="1:17" x14ac:dyDescent="0.25">
      <c r="A222" s="84"/>
      <c r="B222" s="84"/>
      <c r="C222" s="84"/>
      <c r="D222" s="121"/>
      <c r="E222" s="121"/>
      <c r="F222" s="121"/>
      <c r="G222" s="49"/>
      <c r="H222" s="49"/>
      <c r="I222" s="49"/>
      <c r="L222" s="121"/>
      <c r="M222" s="121"/>
      <c r="N222" s="121"/>
      <c r="O222" s="49"/>
      <c r="P222" s="49"/>
      <c r="Q222" s="49"/>
    </row>
    <row r="223" spans="1:17" x14ac:dyDescent="0.25">
      <c r="A223" s="82"/>
      <c r="B223" s="82"/>
      <c r="C223" s="82"/>
      <c r="D223" s="122"/>
      <c r="E223" s="122"/>
      <c r="F223" s="122"/>
      <c r="G223" s="82"/>
      <c r="H223" s="82"/>
      <c r="I223" s="82"/>
      <c r="L223" s="122"/>
      <c r="M223" s="122"/>
      <c r="N223" s="122"/>
      <c r="O223" s="82"/>
      <c r="P223" s="82"/>
      <c r="Q223" s="82"/>
    </row>
    <row r="224" spans="1:17" x14ac:dyDescent="0.25">
      <c r="C224" s="69"/>
      <c r="D224" s="69"/>
    </row>
    <row r="225" s="69" customFormat="1" x14ac:dyDescent="0.25"/>
    <row r="226" s="69" customFormat="1" x14ac:dyDescent="0.25"/>
    <row r="227" s="69" customFormat="1" x14ac:dyDescent="0.25"/>
    <row r="228" s="69" customFormat="1" x14ac:dyDescent="0.25"/>
    <row r="229" s="69" customFormat="1" x14ac:dyDescent="0.25"/>
    <row r="230" s="69" customFormat="1" x14ac:dyDescent="0.25"/>
    <row r="231" s="69" customFormat="1" x14ac:dyDescent="0.25"/>
    <row r="232" s="69" customFormat="1" x14ac:dyDescent="0.25"/>
    <row r="233" s="69" customFormat="1" x14ac:dyDescent="0.25"/>
    <row r="234" s="69" customFormat="1" x14ac:dyDescent="0.25"/>
    <row r="235" s="69" customFormat="1" x14ac:dyDescent="0.25"/>
    <row r="236" s="69" customFormat="1" x14ac:dyDescent="0.25"/>
    <row r="237" s="69" customFormat="1" x14ac:dyDescent="0.25"/>
    <row r="238" s="69" customFormat="1" x14ac:dyDescent="0.25"/>
    <row r="239" s="69" customFormat="1" x14ac:dyDescent="0.25"/>
    <row r="240" s="69" customFormat="1" x14ac:dyDescent="0.25"/>
    <row r="241" s="69" customFormat="1" x14ac:dyDescent="0.25"/>
    <row r="242" s="69" customFormat="1" x14ac:dyDescent="0.25"/>
    <row r="243" s="69" customFormat="1" x14ac:dyDescent="0.25"/>
    <row r="244" s="69" customFormat="1" x14ac:dyDescent="0.25"/>
    <row r="245" s="69" customFormat="1" x14ac:dyDescent="0.25"/>
    <row r="246" s="69" customFormat="1" x14ac:dyDescent="0.25"/>
    <row r="247" s="69" customFormat="1" x14ac:dyDescent="0.25"/>
  </sheetData>
  <hyperlinks>
    <hyperlink ref="F1" location="Fechas!R51" display="Ciclo: Corto"/>
    <hyperlink ref="C1" location="Fechas!a2" display="Fechas!a2"/>
  </hyperlinks>
  <pageMargins left="0.75" right="0.75" top="1" bottom="1" header="0" footer="0"/>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V231"/>
  <sheetViews>
    <sheetView zoomScale="80" zoomScaleNormal="80" workbookViewId="0">
      <pane ySplit="5" topLeftCell="A81" activePane="bottomLeft" state="frozen"/>
      <selection pane="bottomLeft" activeCell="L150" sqref="L150"/>
    </sheetView>
  </sheetViews>
  <sheetFormatPr baseColWidth="10" defaultColWidth="11.42578125" defaultRowHeight="15" x14ac:dyDescent="0.25"/>
  <cols>
    <col min="1" max="1" width="5.7109375" style="85" customWidth="1"/>
    <col min="2" max="2" width="25.7109375" style="79" customWidth="1"/>
    <col min="3" max="7" width="12.7109375" style="85" customWidth="1"/>
    <col min="8" max="11" width="12.7109375" style="335" customWidth="1"/>
    <col min="12" max="12" width="12.7109375" style="85" customWidth="1"/>
    <col min="13" max="13" width="25.7109375" style="85" customWidth="1"/>
    <col min="14" max="23" width="12.7109375" style="85" customWidth="1"/>
    <col min="24" max="16384" width="11.42578125" style="85"/>
  </cols>
  <sheetData>
    <row r="1" spans="1:22" x14ac:dyDescent="0.25">
      <c r="B1" s="179" t="s">
        <v>170</v>
      </c>
    </row>
    <row r="2" spans="1:22" x14ac:dyDescent="0.25">
      <c r="B2" s="127" t="s">
        <v>136</v>
      </c>
      <c r="C2" s="78"/>
      <c r="D2" s="78"/>
      <c r="E2" s="78"/>
      <c r="F2" s="69"/>
    </row>
    <row r="3" spans="1:22" x14ac:dyDescent="0.25">
      <c r="B3" s="226" t="s">
        <v>189</v>
      </c>
      <c r="C3" s="181"/>
      <c r="D3" s="182"/>
      <c r="E3" s="182"/>
      <c r="F3" s="78"/>
      <c r="G3" s="78"/>
      <c r="H3" s="67"/>
    </row>
    <row r="4" spans="1:22" x14ac:dyDescent="0.25">
      <c r="B4" s="10" t="str">
        <f>Fechas!$C$4</f>
        <v>3º ÉPOCA: CICLO LARGO SIN FUNGICIDA</v>
      </c>
      <c r="C4" s="11"/>
      <c r="D4" s="11"/>
      <c r="E4" s="11"/>
      <c r="F4" s="11"/>
      <c r="G4" s="11"/>
      <c r="H4" s="336"/>
      <c r="I4" s="336"/>
      <c r="J4" s="336"/>
      <c r="K4" s="344"/>
      <c r="M4" s="12" t="str">
        <f>Fechas!$K$4</f>
        <v>3º ÉPOCA: CICLO LARGO CON FUNGICIDA</v>
      </c>
      <c r="N4" s="13"/>
      <c r="O4" s="13"/>
      <c r="P4" s="13"/>
      <c r="Q4" s="13"/>
      <c r="R4" s="13"/>
      <c r="S4" s="13"/>
      <c r="T4" s="13"/>
      <c r="U4" s="13"/>
      <c r="V4" s="14"/>
    </row>
    <row r="5" spans="1:22" ht="33" customHeight="1" x14ac:dyDescent="0.25">
      <c r="B5" s="171" t="s">
        <v>1</v>
      </c>
      <c r="C5" s="58" t="s">
        <v>13</v>
      </c>
      <c r="D5" s="58" t="s">
        <v>14</v>
      </c>
      <c r="E5" s="58" t="s">
        <v>15</v>
      </c>
      <c r="F5" s="58" t="s">
        <v>313</v>
      </c>
      <c r="G5" s="58" t="s">
        <v>17</v>
      </c>
      <c r="H5" s="20" t="s">
        <v>18</v>
      </c>
      <c r="I5" s="20" t="s">
        <v>19</v>
      </c>
      <c r="J5" s="20" t="s">
        <v>212</v>
      </c>
      <c r="K5" s="129" t="s">
        <v>315</v>
      </c>
      <c r="M5" s="171" t="s">
        <v>1</v>
      </c>
      <c r="N5" s="58" t="s">
        <v>13</v>
      </c>
      <c r="O5" s="58" t="s">
        <v>14</v>
      </c>
      <c r="P5" s="58" t="s">
        <v>15</v>
      </c>
      <c r="Q5" s="58" t="s">
        <v>16</v>
      </c>
      <c r="R5" s="58" t="s">
        <v>17</v>
      </c>
      <c r="S5" s="20" t="s">
        <v>18</v>
      </c>
      <c r="T5" s="20" t="s">
        <v>19</v>
      </c>
      <c r="U5" s="20" t="s">
        <v>212</v>
      </c>
      <c r="V5" s="20" t="s">
        <v>315</v>
      </c>
    </row>
    <row r="6" spans="1:22" x14ac:dyDescent="0.25">
      <c r="A6" s="24">
        <v>1</v>
      </c>
      <c r="B6" s="253">
        <f t="shared" ref="B6:B37" si="0">INDEX(CV1SF,$A6,1)</f>
        <v>0</v>
      </c>
      <c r="C6" s="257"/>
      <c r="D6" s="257"/>
      <c r="E6" s="257"/>
      <c r="F6" s="326"/>
      <c r="G6" s="257"/>
      <c r="H6" s="257"/>
      <c r="I6" s="257"/>
      <c r="J6" s="257"/>
      <c r="K6" s="257"/>
      <c r="M6" s="253"/>
      <c r="N6" s="257"/>
      <c r="O6" s="257"/>
      <c r="P6" s="257"/>
      <c r="Q6" s="257"/>
      <c r="R6" s="257"/>
      <c r="S6" s="257"/>
      <c r="T6" s="257"/>
      <c r="U6" s="257"/>
      <c r="V6" s="257"/>
    </row>
    <row r="7" spans="1:22" x14ac:dyDescent="0.25">
      <c r="A7" s="24">
        <v>2</v>
      </c>
      <c r="B7" s="253">
        <f t="shared" si="0"/>
        <v>0</v>
      </c>
      <c r="C7" s="257"/>
      <c r="D7" s="257"/>
      <c r="E7" s="257"/>
      <c r="F7" s="326"/>
      <c r="G7" s="257"/>
      <c r="H7" s="257"/>
      <c r="I7" s="257"/>
      <c r="J7" s="257"/>
      <c r="K7" s="257"/>
      <c r="M7" s="253"/>
      <c r="N7" s="257"/>
      <c r="O7" s="257"/>
      <c r="P7" s="257"/>
      <c r="Q7" s="257"/>
      <c r="R7" s="257"/>
      <c r="S7" s="257"/>
      <c r="T7" s="257"/>
      <c r="U7" s="257"/>
      <c r="V7" s="257"/>
    </row>
    <row r="8" spans="1:22" x14ac:dyDescent="0.25">
      <c r="A8" s="24">
        <v>3</v>
      </c>
      <c r="B8" s="253">
        <f t="shared" si="0"/>
        <v>0</v>
      </c>
      <c r="C8" s="257"/>
      <c r="D8" s="257"/>
      <c r="E8" s="257"/>
      <c r="F8" s="326"/>
      <c r="G8" s="257"/>
      <c r="H8" s="257"/>
      <c r="I8" s="257"/>
      <c r="J8" s="257"/>
      <c r="K8" s="257"/>
      <c r="M8" s="253"/>
      <c r="N8" s="257"/>
      <c r="O8" s="257"/>
      <c r="P8" s="257"/>
      <c r="Q8" s="257"/>
      <c r="R8" s="257"/>
      <c r="S8" s="257"/>
      <c r="T8" s="257"/>
      <c r="U8" s="257"/>
      <c r="V8" s="257"/>
    </row>
    <row r="9" spans="1:22" x14ac:dyDescent="0.25">
      <c r="A9" s="24">
        <v>4</v>
      </c>
      <c r="B9" s="253">
        <f t="shared" si="0"/>
        <v>0</v>
      </c>
      <c r="C9" s="257"/>
      <c r="D9" s="257"/>
      <c r="E9" s="257"/>
      <c r="F9" s="326"/>
      <c r="G9" s="257"/>
      <c r="H9" s="257"/>
      <c r="I9" s="257"/>
      <c r="J9" s="257"/>
      <c r="K9" s="257"/>
      <c r="M9" s="253"/>
      <c r="N9" s="257"/>
      <c r="O9" s="257"/>
      <c r="P9" s="257"/>
      <c r="Q9" s="257"/>
      <c r="R9" s="257"/>
      <c r="S9" s="257"/>
      <c r="T9" s="257"/>
      <c r="U9" s="257"/>
      <c r="V9" s="257"/>
    </row>
    <row r="10" spans="1:22" x14ac:dyDescent="0.25">
      <c r="A10" s="24">
        <v>5</v>
      </c>
      <c r="B10" s="253">
        <f t="shared" si="0"/>
        <v>0</v>
      </c>
      <c r="C10" s="257"/>
      <c r="D10" s="257"/>
      <c r="E10" s="257"/>
      <c r="F10" s="326"/>
      <c r="G10" s="257"/>
      <c r="H10" s="257"/>
      <c r="I10" s="257"/>
      <c r="J10" s="257"/>
      <c r="K10" s="257"/>
      <c r="M10" s="253"/>
      <c r="N10" s="257"/>
      <c r="O10" s="257"/>
      <c r="P10" s="257"/>
      <c r="Q10" s="257"/>
      <c r="R10" s="257"/>
      <c r="S10" s="257"/>
      <c r="T10" s="257"/>
      <c r="U10" s="257"/>
      <c r="V10" s="257"/>
    </row>
    <row r="11" spans="1:22" x14ac:dyDescent="0.25">
      <c r="A11" s="24">
        <v>6</v>
      </c>
      <c r="B11" s="253">
        <f t="shared" si="0"/>
        <v>0</v>
      </c>
      <c r="C11" s="257"/>
      <c r="D11" s="257"/>
      <c r="E11" s="257"/>
      <c r="F11" s="326"/>
      <c r="G11" s="257"/>
      <c r="H11" s="257"/>
      <c r="I11" s="257"/>
      <c r="J11" s="257"/>
      <c r="K11" s="257"/>
      <c r="M11" s="253"/>
      <c r="N11" s="257"/>
      <c r="O11" s="257"/>
      <c r="P11" s="257"/>
      <c r="Q11" s="257"/>
      <c r="R11" s="257"/>
      <c r="S11" s="257"/>
      <c r="T11" s="257"/>
      <c r="U11" s="257"/>
      <c r="V11" s="257"/>
    </row>
    <row r="12" spans="1:22" x14ac:dyDescent="0.25">
      <c r="A12" s="24">
        <v>7</v>
      </c>
      <c r="B12" s="253">
        <f t="shared" si="0"/>
        <v>0</v>
      </c>
      <c r="C12" s="257"/>
      <c r="D12" s="257"/>
      <c r="E12" s="257"/>
      <c r="F12" s="326"/>
      <c r="G12" s="257"/>
      <c r="H12" s="257"/>
      <c r="I12" s="257"/>
      <c r="J12" s="257"/>
      <c r="K12" s="257"/>
      <c r="M12" s="253"/>
      <c r="N12" s="257"/>
      <c r="O12" s="257"/>
      <c r="P12" s="257"/>
      <c r="Q12" s="257"/>
      <c r="R12" s="257"/>
      <c r="S12" s="257"/>
      <c r="T12" s="257"/>
      <c r="U12" s="257"/>
      <c r="V12" s="257"/>
    </row>
    <row r="13" spans="1:22" x14ac:dyDescent="0.25">
      <c r="A13" s="24">
        <v>8</v>
      </c>
      <c r="B13" s="253">
        <f t="shared" si="0"/>
        <v>0</v>
      </c>
      <c r="C13" s="257"/>
      <c r="D13" s="257"/>
      <c r="E13" s="257"/>
      <c r="F13" s="326"/>
      <c r="G13" s="257"/>
      <c r="H13" s="257"/>
      <c r="I13" s="257"/>
      <c r="J13" s="257"/>
      <c r="K13" s="257"/>
      <c r="M13" s="253"/>
      <c r="N13" s="257"/>
      <c r="O13" s="257"/>
      <c r="P13" s="257"/>
      <c r="Q13" s="257"/>
      <c r="R13" s="257"/>
      <c r="S13" s="257"/>
      <c r="T13" s="257"/>
      <c r="U13" s="257"/>
      <c r="V13" s="257"/>
    </row>
    <row r="14" spans="1:22" x14ac:dyDescent="0.25">
      <c r="A14" s="24">
        <v>9</v>
      </c>
      <c r="B14" s="253">
        <f t="shared" si="0"/>
        <v>0</v>
      </c>
      <c r="C14" s="257"/>
      <c r="D14" s="257"/>
      <c r="E14" s="257"/>
      <c r="F14" s="326"/>
      <c r="G14" s="257"/>
      <c r="H14" s="257"/>
      <c r="I14" s="257"/>
      <c r="J14" s="257"/>
      <c r="K14" s="257"/>
      <c r="M14" s="253"/>
      <c r="N14" s="257"/>
      <c r="O14" s="257"/>
      <c r="P14" s="257"/>
      <c r="Q14" s="257"/>
      <c r="R14" s="257"/>
      <c r="S14" s="257"/>
      <c r="T14" s="257"/>
      <c r="U14" s="257"/>
      <c r="V14" s="257"/>
    </row>
    <row r="15" spans="1:22" x14ac:dyDescent="0.25">
      <c r="A15" s="24">
        <v>10</v>
      </c>
      <c r="B15" s="253">
        <f t="shared" si="0"/>
        <v>0</v>
      </c>
      <c r="C15" s="257"/>
      <c r="D15" s="257"/>
      <c r="E15" s="257"/>
      <c r="F15" s="326"/>
      <c r="G15" s="257"/>
      <c r="H15" s="257"/>
      <c r="I15" s="257"/>
      <c r="J15" s="257"/>
      <c r="K15" s="257"/>
      <c r="M15" s="253"/>
      <c r="N15" s="257"/>
      <c r="O15" s="257"/>
      <c r="P15" s="257"/>
      <c r="Q15" s="257"/>
      <c r="R15" s="257"/>
      <c r="S15" s="257"/>
      <c r="T15" s="257"/>
      <c r="U15" s="257"/>
      <c r="V15" s="257"/>
    </row>
    <row r="16" spans="1:22" x14ac:dyDescent="0.25">
      <c r="A16" s="24">
        <v>11</v>
      </c>
      <c r="B16" s="253">
        <f t="shared" si="0"/>
        <v>0</v>
      </c>
      <c r="C16" s="257"/>
      <c r="D16" s="257"/>
      <c r="E16" s="257"/>
      <c r="F16" s="326"/>
      <c r="G16" s="257"/>
      <c r="H16" s="257"/>
      <c r="I16" s="257"/>
      <c r="J16" s="257"/>
      <c r="K16" s="257"/>
      <c r="M16" s="253"/>
      <c r="N16" s="257"/>
      <c r="O16" s="257"/>
      <c r="P16" s="257"/>
      <c r="Q16" s="257"/>
      <c r="R16" s="257"/>
      <c r="S16" s="257"/>
      <c r="T16" s="257"/>
      <c r="U16" s="257"/>
      <c r="V16" s="257"/>
    </row>
    <row r="17" spans="1:22" x14ac:dyDescent="0.25">
      <c r="A17" s="24">
        <v>12</v>
      </c>
      <c r="B17" s="253">
        <f t="shared" si="0"/>
        <v>0</v>
      </c>
      <c r="C17" s="257"/>
      <c r="D17" s="257"/>
      <c r="E17" s="257"/>
      <c r="F17" s="326"/>
      <c r="G17" s="257"/>
      <c r="H17" s="257"/>
      <c r="I17" s="257"/>
      <c r="J17" s="257"/>
      <c r="K17" s="257"/>
      <c r="M17" s="253"/>
      <c r="N17" s="257"/>
      <c r="O17" s="257"/>
      <c r="P17" s="257"/>
      <c r="Q17" s="257"/>
      <c r="R17" s="257"/>
      <c r="S17" s="257"/>
      <c r="T17" s="257"/>
      <c r="U17" s="257"/>
      <c r="V17" s="257"/>
    </row>
    <row r="18" spans="1:22" x14ac:dyDescent="0.25">
      <c r="A18" s="24">
        <v>13</v>
      </c>
      <c r="B18" s="253">
        <f t="shared" si="0"/>
        <v>0</v>
      </c>
      <c r="C18" s="257"/>
      <c r="D18" s="257"/>
      <c r="E18" s="257"/>
      <c r="F18" s="326"/>
      <c r="G18" s="257"/>
      <c r="H18" s="257"/>
      <c r="I18" s="257"/>
      <c r="J18" s="257"/>
      <c r="K18" s="257"/>
      <c r="M18" s="253"/>
      <c r="N18" s="257"/>
      <c r="O18" s="257"/>
      <c r="P18" s="257"/>
      <c r="Q18" s="257"/>
      <c r="R18" s="257"/>
      <c r="S18" s="257"/>
      <c r="T18" s="257"/>
      <c r="U18" s="257"/>
      <c r="V18" s="257"/>
    </row>
    <row r="19" spans="1:22" x14ac:dyDescent="0.25">
      <c r="A19" s="24">
        <v>14</v>
      </c>
      <c r="B19" s="253">
        <f t="shared" si="0"/>
        <v>0</v>
      </c>
      <c r="C19" s="257"/>
      <c r="D19" s="257"/>
      <c r="E19" s="257"/>
      <c r="F19" s="326"/>
      <c r="G19" s="257"/>
      <c r="H19" s="257"/>
      <c r="I19" s="257"/>
      <c r="J19" s="257"/>
      <c r="K19" s="257"/>
      <c r="M19" s="253"/>
      <c r="N19" s="257"/>
      <c r="O19" s="257"/>
      <c r="P19" s="257"/>
      <c r="Q19" s="257"/>
      <c r="R19" s="257"/>
      <c r="S19" s="257"/>
      <c r="T19" s="257"/>
      <c r="U19" s="257"/>
      <c r="V19" s="257"/>
    </row>
    <row r="20" spans="1:22" x14ac:dyDescent="0.25">
      <c r="A20" s="24">
        <v>15</v>
      </c>
      <c r="B20" s="253">
        <f t="shared" si="0"/>
        <v>0</v>
      </c>
      <c r="C20" s="257"/>
      <c r="D20" s="257"/>
      <c r="E20" s="257"/>
      <c r="F20" s="326"/>
      <c r="G20" s="257"/>
      <c r="H20" s="257"/>
      <c r="I20" s="257"/>
      <c r="J20" s="257"/>
      <c r="K20" s="257"/>
      <c r="M20" s="253"/>
      <c r="N20" s="257"/>
      <c r="O20" s="257"/>
      <c r="P20" s="257"/>
      <c r="Q20" s="257"/>
      <c r="R20" s="257"/>
      <c r="S20" s="257"/>
      <c r="T20" s="257"/>
      <c r="U20" s="257"/>
      <c r="V20" s="257"/>
    </row>
    <row r="21" spans="1:22" x14ac:dyDescent="0.25">
      <c r="A21" s="24">
        <v>16</v>
      </c>
      <c r="B21" s="253">
        <f t="shared" si="0"/>
        <v>0</v>
      </c>
      <c r="C21" s="257"/>
      <c r="D21" s="257"/>
      <c r="E21" s="257"/>
      <c r="F21" s="326"/>
      <c r="G21" s="257"/>
      <c r="H21" s="257"/>
      <c r="I21" s="257"/>
      <c r="J21" s="257"/>
      <c r="K21" s="257"/>
      <c r="M21" s="253"/>
      <c r="N21" s="257"/>
      <c r="O21" s="257"/>
      <c r="P21" s="257"/>
      <c r="Q21" s="257"/>
      <c r="R21" s="257"/>
      <c r="S21" s="257"/>
      <c r="T21" s="257"/>
      <c r="U21" s="257"/>
      <c r="V21" s="257"/>
    </row>
    <row r="22" spans="1:22" x14ac:dyDescent="0.25">
      <c r="A22" s="24">
        <v>17</v>
      </c>
      <c r="B22" s="253">
        <f t="shared" si="0"/>
        <v>0</v>
      </c>
      <c r="C22" s="257"/>
      <c r="D22" s="257"/>
      <c r="E22" s="257"/>
      <c r="F22" s="326"/>
      <c r="G22" s="257"/>
      <c r="H22" s="257"/>
      <c r="I22" s="257"/>
      <c r="J22" s="257"/>
      <c r="K22" s="257"/>
      <c r="M22" s="253"/>
      <c r="N22" s="257"/>
      <c r="O22" s="257"/>
      <c r="P22" s="257"/>
      <c r="Q22" s="257"/>
      <c r="R22" s="257"/>
      <c r="S22" s="257"/>
      <c r="T22" s="257"/>
      <c r="U22" s="257"/>
      <c r="V22" s="257"/>
    </row>
    <row r="23" spans="1:22" x14ac:dyDescent="0.25">
      <c r="A23" s="24">
        <v>18</v>
      </c>
      <c r="B23" s="253">
        <f t="shared" si="0"/>
        <v>0</v>
      </c>
      <c r="C23" s="257"/>
      <c r="D23" s="257"/>
      <c r="E23" s="257"/>
      <c r="F23" s="326"/>
      <c r="G23" s="257"/>
      <c r="H23" s="257"/>
      <c r="I23" s="257"/>
      <c r="J23" s="257"/>
      <c r="K23" s="257"/>
      <c r="M23" s="253"/>
      <c r="N23" s="257"/>
      <c r="O23" s="257"/>
      <c r="P23" s="257"/>
      <c r="Q23" s="257"/>
      <c r="R23" s="257"/>
      <c r="S23" s="257"/>
      <c r="T23" s="257"/>
      <c r="U23" s="257"/>
      <c r="V23" s="257"/>
    </row>
    <row r="24" spans="1:22" x14ac:dyDescent="0.25">
      <c r="A24" s="24">
        <v>19</v>
      </c>
      <c r="B24" s="253">
        <f t="shared" si="0"/>
        <v>0</v>
      </c>
      <c r="C24" s="257"/>
      <c r="D24" s="257"/>
      <c r="E24" s="257"/>
      <c r="F24" s="326"/>
      <c r="G24" s="257"/>
      <c r="H24" s="257"/>
      <c r="I24" s="257"/>
      <c r="J24" s="257"/>
      <c r="K24" s="257"/>
      <c r="M24" s="253"/>
      <c r="N24" s="257"/>
      <c r="O24" s="257"/>
      <c r="P24" s="257"/>
      <c r="Q24" s="257"/>
      <c r="R24" s="257"/>
      <c r="S24" s="257"/>
      <c r="T24" s="257"/>
      <c r="U24" s="257"/>
      <c r="V24" s="257"/>
    </row>
    <row r="25" spans="1:22" x14ac:dyDescent="0.25">
      <c r="A25" s="24">
        <v>20</v>
      </c>
      <c r="B25" s="253">
        <f t="shared" si="0"/>
        <v>0</v>
      </c>
      <c r="C25" s="257"/>
      <c r="D25" s="257"/>
      <c r="E25" s="257"/>
      <c r="F25" s="326"/>
      <c r="G25" s="257"/>
      <c r="H25" s="257"/>
      <c r="I25" s="257"/>
      <c r="J25" s="257"/>
      <c r="K25" s="257"/>
      <c r="M25" s="253"/>
      <c r="N25" s="257" t="s">
        <v>307</v>
      </c>
      <c r="O25" s="257" t="s">
        <v>307</v>
      </c>
      <c r="P25" s="257" t="s">
        <v>307</v>
      </c>
      <c r="Q25" s="257"/>
      <c r="R25" s="257"/>
      <c r="S25" s="257"/>
      <c r="T25" s="257"/>
      <c r="U25" s="257"/>
      <c r="V25" s="257"/>
    </row>
    <row r="26" spans="1:22" x14ac:dyDescent="0.25">
      <c r="A26" s="24">
        <v>21</v>
      </c>
      <c r="B26" s="253">
        <f t="shared" si="0"/>
        <v>0</v>
      </c>
      <c r="C26" s="257"/>
      <c r="D26" s="257"/>
      <c r="E26" s="257"/>
      <c r="F26" s="326"/>
      <c r="G26" s="257"/>
      <c r="H26" s="257"/>
      <c r="I26" s="257"/>
      <c r="J26" s="257"/>
      <c r="K26" s="257"/>
      <c r="M26" s="253"/>
      <c r="N26" s="257" t="s">
        <v>307</v>
      </c>
      <c r="O26" s="257" t="s">
        <v>307</v>
      </c>
      <c r="P26" s="257" t="s">
        <v>307</v>
      </c>
      <c r="Q26" s="257"/>
      <c r="R26" s="257"/>
      <c r="S26" s="257"/>
      <c r="T26" s="257"/>
      <c r="U26" s="257"/>
      <c r="V26" s="257"/>
    </row>
    <row r="27" spans="1:22" x14ac:dyDescent="0.25">
      <c r="A27" s="24">
        <v>22</v>
      </c>
      <c r="B27" s="253">
        <f t="shared" si="0"/>
        <v>0</v>
      </c>
      <c r="C27" s="257"/>
      <c r="D27" s="257"/>
      <c r="E27" s="257"/>
      <c r="F27" s="326"/>
      <c r="G27" s="257"/>
      <c r="H27" s="257"/>
      <c r="I27" s="257"/>
      <c r="J27" s="257"/>
      <c r="K27" s="257"/>
      <c r="M27" s="253"/>
      <c r="N27" s="257" t="s">
        <v>307</v>
      </c>
      <c r="O27" s="257" t="s">
        <v>307</v>
      </c>
      <c r="P27" s="257" t="s">
        <v>307</v>
      </c>
      <c r="Q27" s="257"/>
      <c r="R27" s="257"/>
      <c r="S27" s="257"/>
      <c r="T27" s="257"/>
      <c r="U27" s="257"/>
      <c r="V27" s="257"/>
    </row>
    <row r="28" spans="1:22" x14ac:dyDescent="0.25">
      <c r="A28" s="24">
        <v>23</v>
      </c>
      <c r="B28" s="253">
        <f t="shared" si="0"/>
        <v>0</v>
      </c>
      <c r="C28" s="257"/>
      <c r="D28" s="257"/>
      <c r="E28" s="257"/>
      <c r="F28" s="326"/>
      <c r="G28" s="257"/>
      <c r="H28" s="257"/>
      <c r="I28" s="257"/>
      <c r="J28" s="257"/>
      <c r="K28" s="257"/>
      <c r="M28" s="253"/>
      <c r="N28" s="257" t="s">
        <v>307</v>
      </c>
      <c r="O28" s="257" t="s">
        <v>307</v>
      </c>
      <c r="P28" s="257" t="s">
        <v>307</v>
      </c>
      <c r="Q28" s="257"/>
      <c r="R28" s="257"/>
      <c r="S28" s="257"/>
      <c r="T28" s="257"/>
      <c r="U28" s="257"/>
      <c r="V28" s="257"/>
    </row>
    <row r="29" spans="1:22" x14ac:dyDescent="0.25">
      <c r="A29" s="24">
        <v>24</v>
      </c>
      <c r="B29" s="253">
        <f t="shared" si="0"/>
        <v>0</v>
      </c>
      <c r="C29" s="257"/>
      <c r="D29" s="257"/>
      <c r="E29" s="257"/>
      <c r="F29" s="326"/>
      <c r="G29" s="257"/>
      <c r="H29" s="257"/>
      <c r="I29" s="257"/>
      <c r="J29" s="257"/>
      <c r="K29" s="257"/>
      <c r="M29" s="253"/>
      <c r="N29" s="257" t="s">
        <v>307</v>
      </c>
      <c r="O29" s="257" t="s">
        <v>307</v>
      </c>
      <c r="P29" s="257" t="s">
        <v>307</v>
      </c>
      <c r="Q29" s="257"/>
      <c r="R29" s="257"/>
      <c r="S29" s="257"/>
      <c r="T29" s="257"/>
      <c r="U29" s="257"/>
      <c r="V29" s="257"/>
    </row>
    <row r="30" spans="1:22" x14ac:dyDescent="0.25">
      <c r="A30" s="24">
        <v>25</v>
      </c>
      <c r="B30" s="253">
        <f t="shared" si="0"/>
        <v>0</v>
      </c>
      <c r="C30" s="257"/>
      <c r="D30" s="257"/>
      <c r="E30" s="257"/>
      <c r="F30" s="326"/>
      <c r="G30" s="257"/>
      <c r="H30" s="257"/>
      <c r="I30" s="257"/>
      <c r="J30" s="257"/>
      <c r="K30" s="257"/>
      <c r="M30" s="253"/>
      <c r="N30" s="257" t="s">
        <v>307</v>
      </c>
      <c r="O30" s="257" t="s">
        <v>307</v>
      </c>
      <c r="P30" s="257" t="s">
        <v>307</v>
      </c>
      <c r="Q30" s="257"/>
      <c r="R30" s="257"/>
      <c r="S30" s="257"/>
      <c r="T30" s="257"/>
      <c r="U30" s="257"/>
      <c r="V30" s="257"/>
    </row>
    <row r="31" spans="1:22" x14ac:dyDescent="0.25">
      <c r="A31" s="24">
        <v>26</v>
      </c>
      <c r="B31" s="253">
        <f t="shared" si="0"/>
        <v>0</v>
      </c>
      <c r="C31" s="257"/>
      <c r="D31" s="257"/>
      <c r="E31" s="257"/>
      <c r="F31" s="326"/>
      <c r="G31" s="257"/>
      <c r="H31" s="257"/>
      <c r="I31" s="257"/>
      <c r="J31" s="257"/>
      <c r="K31" s="257"/>
      <c r="M31" s="253"/>
      <c r="N31" s="257" t="s">
        <v>307</v>
      </c>
      <c r="O31" s="257" t="s">
        <v>307</v>
      </c>
      <c r="P31" s="257" t="s">
        <v>307</v>
      </c>
      <c r="Q31" s="257"/>
      <c r="R31" s="257"/>
      <c r="S31" s="257"/>
      <c r="T31" s="257"/>
      <c r="U31" s="257"/>
      <c r="V31" s="257"/>
    </row>
    <row r="32" spans="1:22" x14ac:dyDescent="0.25">
      <c r="A32" s="24">
        <v>27</v>
      </c>
      <c r="B32" s="253">
        <f t="shared" si="0"/>
        <v>0</v>
      </c>
      <c r="C32" s="257"/>
      <c r="D32" s="257"/>
      <c r="E32" s="257"/>
      <c r="F32" s="326"/>
      <c r="G32" s="257"/>
      <c r="H32" s="257"/>
      <c r="I32" s="257"/>
      <c r="J32" s="257"/>
      <c r="K32" s="257"/>
      <c r="M32" s="253"/>
      <c r="N32" s="257" t="s">
        <v>307</v>
      </c>
      <c r="O32" s="257" t="s">
        <v>307</v>
      </c>
      <c r="P32" s="257" t="s">
        <v>307</v>
      </c>
      <c r="Q32" s="257"/>
      <c r="R32" s="257"/>
      <c r="S32" s="257"/>
      <c r="T32" s="257"/>
      <c r="U32" s="257"/>
      <c r="V32" s="257"/>
    </row>
    <row r="33" spans="1:22" x14ac:dyDescent="0.25">
      <c r="A33" s="24">
        <v>28</v>
      </c>
      <c r="B33" s="253">
        <f t="shared" si="0"/>
        <v>0</v>
      </c>
      <c r="C33" s="257"/>
      <c r="D33" s="257"/>
      <c r="E33" s="257"/>
      <c r="F33" s="326"/>
      <c r="G33" s="257"/>
      <c r="H33" s="257"/>
      <c r="I33" s="257"/>
      <c r="J33" s="257"/>
      <c r="K33" s="257"/>
      <c r="M33" s="253"/>
      <c r="N33" s="257" t="s">
        <v>307</v>
      </c>
      <c r="O33" s="257" t="s">
        <v>307</v>
      </c>
      <c r="P33" s="257" t="s">
        <v>307</v>
      </c>
      <c r="Q33" s="257"/>
      <c r="R33" s="257"/>
      <c r="S33" s="257"/>
      <c r="T33" s="257"/>
      <c r="U33" s="257"/>
      <c r="V33" s="257"/>
    </row>
    <row r="34" spans="1:22" x14ac:dyDescent="0.25">
      <c r="A34" s="24">
        <v>29</v>
      </c>
      <c r="B34" s="253">
        <f t="shared" si="0"/>
        <v>0</v>
      </c>
      <c r="C34" s="257"/>
      <c r="D34" s="257"/>
      <c r="E34" s="257"/>
      <c r="F34" s="326"/>
      <c r="G34" s="257"/>
      <c r="H34" s="257"/>
      <c r="I34" s="257"/>
      <c r="J34" s="257"/>
      <c r="K34" s="257"/>
      <c r="M34" s="253"/>
      <c r="N34" s="257" t="s">
        <v>307</v>
      </c>
      <c r="O34" s="257" t="s">
        <v>307</v>
      </c>
      <c r="P34" s="257" t="s">
        <v>307</v>
      </c>
      <c r="Q34" s="257"/>
      <c r="R34" s="257"/>
      <c r="S34" s="257"/>
      <c r="T34" s="257"/>
      <c r="U34" s="257"/>
      <c r="V34" s="257"/>
    </row>
    <row r="35" spans="1:22" x14ac:dyDescent="0.25">
      <c r="A35" s="24">
        <v>30</v>
      </c>
      <c r="B35" s="253">
        <f t="shared" si="0"/>
        <v>0</v>
      </c>
      <c r="C35" s="257"/>
      <c r="D35" s="257"/>
      <c r="E35" s="257"/>
      <c r="F35" s="326"/>
      <c r="G35" s="257"/>
      <c r="H35" s="257"/>
      <c r="I35" s="257"/>
      <c r="J35" s="257"/>
      <c r="K35" s="257"/>
      <c r="M35" s="253"/>
      <c r="N35" s="257" t="s">
        <v>307</v>
      </c>
      <c r="O35" s="257" t="s">
        <v>307</v>
      </c>
      <c r="P35" s="257" t="s">
        <v>307</v>
      </c>
      <c r="Q35" s="257"/>
      <c r="R35" s="257"/>
      <c r="S35" s="257"/>
      <c r="T35" s="258"/>
      <c r="U35" s="258"/>
      <c r="V35" s="258"/>
    </row>
    <row r="36" spans="1:22" x14ac:dyDescent="0.25">
      <c r="A36" s="24">
        <v>31</v>
      </c>
      <c r="B36" s="253">
        <f t="shared" si="0"/>
        <v>0</v>
      </c>
      <c r="C36" s="257"/>
      <c r="D36" s="257"/>
      <c r="E36" s="257"/>
      <c r="F36" s="326"/>
      <c r="G36" s="257"/>
      <c r="H36" s="257"/>
      <c r="I36" s="257"/>
      <c r="J36" s="257"/>
      <c r="K36" s="257"/>
      <c r="M36" s="253"/>
      <c r="N36" s="257" t="s">
        <v>307</v>
      </c>
      <c r="O36" s="257" t="s">
        <v>307</v>
      </c>
      <c r="P36" s="257" t="s">
        <v>307</v>
      </c>
      <c r="Q36" s="257"/>
      <c r="R36" s="257"/>
      <c r="S36" s="257"/>
      <c r="T36" s="258"/>
      <c r="U36" s="258"/>
      <c r="V36" s="258"/>
    </row>
    <row r="37" spans="1:22" x14ac:dyDescent="0.25">
      <c r="A37" s="24">
        <v>32</v>
      </c>
      <c r="B37" s="253">
        <f t="shared" si="0"/>
        <v>0</v>
      </c>
      <c r="C37" s="257"/>
      <c r="D37" s="257"/>
      <c r="E37" s="257"/>
      <c r="F37" s="257"/>
      <c r="G37" s="257"/>
      <c r="H37" s="257"/>
      <c r="I37" s="257"/>
      <c r="J37" s="257"/>
      <c r="K37" s="257"/>
      <c r="M37" s="253"/>
      <c r="N37" s="257" t="s">
        <v>307</v>
      </c>
      <c r="O37" s="257" t="s">
        <v>307</v>
      </c>
      <c r="P37" s="257" t="s">
        <v>307</v>
      </c>
      <c r="Q37" s="257"/>
      <c r="R37" s="257"/>
      <c r="S37" s="257"/>
      <c r="T37" s="258"/>
      <c r="U37" s="258"/>
      <c r="V37" s="258"/>
    </row>
    <row r="38" spans="1:22" x14ac:dyDescent="0.25">
      <c r="A38" s="24">
        <v>33</v>
      </c>
      <c r="B38" s="253">
        <f t="shared" ref="B38:B55" si="1">INDEX(CV1SF,$A38,1)</f>
        <v>0</v>
      </c>
      <c r="C38" s="257"/>
      <c r="D38" s="257"/>
      <c r="E38" s="257"/>
      <c r="F38" s="257"/>
      <c r="G38" s="257"/>
      <c r="H38" s="257"/>
      <c r="I38" s="257"/>
      <c r="J38" s="257"/>
      <c r="K38" s="257"/>
      <c r="M38" s="253"/>
      <c r="N38" s="257" t="s">
        <v>307</v>
      </c>
      <c r="O38" s="257" t="s">
        <v>307</v>
      </c>
      <c r="P38" s="257" t="s">
        <v>307</v>
      </c>
      <c r="Q38" s="257"/>
      <c r="R38" s="257"/>
      <c r="S38" s="257"/>
      <c r="T38" s="258"/>
      <c r="U38" s="258"/>
      <c r="V38" s="258"/>
    </row>
    <row r="39" spans="1:22" x14ac:dyDescent="0.25">
      <c r="A39" s="24">
        <v>34</v>
      </c>
      <c r="B39" s="253">
        <f t="shared" si="1"/>
        <v>0</v>
      </c>
      <c r="C39" s="257"/>
      <c r="D39" s="257"/>
      <c r="E39" s="257"/>
      <c r="F39" s="257"/>
      <c r="G39" s="257"/>
      <c r="H39" s="257"/>
      <c r="I39" s="257"/>
      <c r="J39" s="257"/>
      <c r="K39" s="257"/>
      <c r="M39" s="253"/>
      <c r="N39" s="257" t="s">
        <v>307</v>
      </c>
      <c r="O39" s="257" t="s">
        <v>307</v>
      </c>
      <c r="P39" s="257" t="s">
        <v>307</v>
      </c>
      <c r="Q39" s="257"/>
      <c r="R39" s="257"/>
      <c r="S39" s="257"/>
      <c r="T39" s="258"/>
      <c r="U39" s="258"/>
      <c r="V39" s="258"/>
    </row>
    <row r="40" spans="1:22" x14ac:dyDescent="0.25">
      <c r="A40" s="24">
        <v>35</v>
      </c>
      <c r="B40" s="253">
        <f t="shared" si="1"/>
        <v>0</v>
      </c>
      <c r="C40" s="258"/>
      <c r="D40" s="258"/>
      <c r="E40" s="258"/>
      <c r="F40" s="258"/>
      <c r="G40" s="258"/>
      <c r="H40" s="257"/>
      <c r="I40" s="257"/>
      <c r="J40" s="257"/>
      <c r="K40" s="257"/>
      <c r="M40" s="253"/>
      <c r="N40" s="257" t="s">
        <v>307</v>
      </c>
      <c r="O40" s="257" t="s">
        <v>307</v>
      </c>
      <c r="P40" s="257" t="s">
        <v>307</v>
      </c>
      <c r="Q40" s="258"/>
      <c r="R40" s="258"/>
      <c r="S40" s="258"/>
      <c r="T40" s="258"/>
      <c r="U40" s="258"/>
      <c r="V40" s="258"/>
    </row>
    <row r="41" spans="1:22" x14ac:dyDescent="0.25">
      <c r="A41" s="24">
        <v>36</v>
      </c>
      <c r="B41" s="253">
        <f t="shared" si="1"/>
        <v>0</v>
      </c>
      <c r="C41" s="258"/>
      <c r="D41" s="258"/>
      <c r="E41" s="258"/>
      <c r="F41" s="258"/>
      <c r="G41" s="258"/>
      <c r="H41" s="257"/>
      <c r="I41" s="257"/>
      <c r="J41" s="257"/>
      <c r="K41" s="257"/>
      <c r="M41" s="253"/>
      <c r="N41" s="257" t="s">
        <v>307</v>
      </c>
      <c r="O41" s="257" t="s">
        <v>307</v>
      </c>
      <c r="P41" s="257" t="s">
        <v>307</v>
      </c>
      <c r="Q41" s="258"/>
      <c r="R41" s="258"/>
      <c r="S41" s="258"/>
      <c r="T41" s="258"/>
      <c r="U41" s="258"/>
      <c r="V41" s="258"/>
    </row>
    <row r="42" spans="1:22" x14ac:dyDescent="0.25">
      <c r="A42" s="24">
        <v>37</v>
      </c>
      <c r="B42" s="253">
        <f t="shared" si="1"/>
        <v>0</v>
      </c>
      <c r="C42" s="258"/>
      <c r="D42" s="258"/>
      <c r="E42" s="258"/>
      <c r="F42" s="258"/>
      <c r="G42" s="258"/>
      <c r="H42" s="257"/>
      <c r="I42" s="257"/>
      <c r="J42" s="257"/>
      <c r="K42" s="257"/>
      <c r="M42" s="253"/>
      <c r="N42" s="257" t="s">
        <v>307</v>
      </c>
      <c r="O42" s="257" t="s">
        <v>307</v>
      </c>
      <c r="P42" s="257" t="s">
        <v>307</v>
      </c>
      <c r="Q42" s="258"/>
      <c r="R42" s="258"/>
      <c r="S42" s="258"/>
      <c r="T42" s="258"/>
      <c r="U42" s="258"/>
      <c r="V42" s="258"/>
    </row>
    <row r="43" spans="1:22" x14ac:dyDescent="0.25">
      <c r="A43" s="24">
        <v>38</v>
      </c>
      <c r="B43" s="253">
        <f t="shared" si="1"/>
        <v>0</v>
      </c>
      <c r="C43" s="261"/>
      <c r="D43" s="261"/>
      <c r="E43" s="261"/>
      <c r="F43" s="261"/>
      <c r="G43" s="261"/>
      <c r="H43" s="337"/>
      <c r="I43" s="337"/>
      <c r="J43" s="337"/>
      <c r="K43" s="257"/>
      <c r="M43" s="253"/>
      <c r="N43" s="257" t="s">
        <v>307</v>
      </c>
      <c r="O43" s="257" t="s">
        <v>307</v>
      </c>
      <c r="P43" s="257" t="s">
        <v>307</v>
      </c>
      <c r="Q43" s="261"/>
      <c r="R43" s="261"/>
      <c r="S43" s="261"/>
      <c r="T43" s="261"/>
      <c r="U43" s="261"/>
      <c r="V43" s="258"/>
    </row>
    <row r="44" spans="1:22" x14ac:dyDescent="0.25">
      <c r="A44" s="24">
        <v>39</v>
      </c>
      <c r="B44" s="253">
        <f t="shared" si="1"/>
        <v>0</v>
      </c>
      <c r="C44" s="258"/>
      <c r="D44" s="258"/>
      <c r="E44" s="258"/>
      <c r="F44" s="258"/>
      <c r="G44" s="258"/>
      <c r="H44" s="257"/>
      <c r="I44" s="257"/>
      <c r="J44" s="257"/>
      <c r="K44" s="257"/>
      <c r="M44" s="253"/>
      <c r="N44" s="257" t="s">
        <v>307</v>
      </c>
      <c r="O44" s="257" t="s">
        <v>307</v>
      </c>
      <c r="P44" s="257" t="s">
        <v>307</v>
      </c>
      <c r="Q44" s="258"/>
      <c r="R44" s="258"/>
      <c r="S44" s="258"/>
      <c r="T44" s="258"/>
      <c r="U44" s="258"/>
      <c r="V44" s="258"/>
    </row>
    <row r="45" spans="1:22" x14ac:dyDescent="0.25">
      <c r="A45" s="24">
        <v>40</v>
      </c>
      <c r="B45" s="253">
        <f t="shared" si="1"/>
        <v>0</v>
      </c>
      <c r="C45" s="260"/>
      <c r="D45" s="260"/>
      <c r="E45" s="260"/>
      <c r="F45" s="260"/>
      <c r="G45" s="260"/>
      <c r="H45" s="338"/>
      <c r="I45" s="338"/>
      <c r="J45" s="338"/>
      <c r="K45" s="338"/>
      <c r="M45" s="253"/>
      <c r="N45" s="257" t="s">
        <v>307</v>
      </c>
      <c r="O45" s="257" t="s">
        <v>307</v>
      </c>
      <c r="P45" s="257" t="s">
        <v>307</v>
      </c>
      <c r="Q45" s="260"/>
      <c r="R45" s="260"/>
      <c r="S45" s="260"/>
      <c r="T45" s="260"/>
      <c r="U45" s="260"/>
      <c r="V45" s="260"/>
    </row>
    <row r="46" spans="1:22" x14ac:dyDescent="0.25">
      <c r="A46" s="24">
        <v>41</v>
      </c>
      <c r="B46" s="253">
        <f t="shared" si="1"/>
        <v>0</v>
      </c>
      <c r="C46" s="260"/>
      <c r="D46" s="260"/>
      <c r="E46" s="260"/>
      <c r="F46" s="260"/>
      <c r="G46" s="260"/>
      <c r="H46" s="338"/>
      <c r="I46" s="338"/>
      <c r="J46" s="338"/>
      <c r="K46" s="338"/>
      <c r="M46" s="253"/>
      <c r="N46" s="257" t="s">
        <v>307</v>
      </c>
      <c r="O46" s="257" t="s">
        <v>307</v>
      </c>
      <c r="P46" s="257" t="s">
        <v>307</v>
      </c>
      <c r="Q46" s="260"/>
      <c r="R46" s="260"/>
      <c r="S46" s="260"/>
      <c r="T46" s="260"/>
      <c r="U46" s="260"/>
      <c r="V46" s="260"/>
    </row>
    <row r="47" spans="1:22" x14ac:dyDescent="0.25">
      <c r="A47" s="24">
        <v>42</v>
      </c>
      <c r="B47" s="253">
        <f t="shared" si="1"/>
        <v>0</v>
      </c>
      <c r="C47" s="260"/>
      <c r="D47" s="260"/>
      <c r="E47" s="260"/>
      <c r="F47" s="260"/>
      <c r="G47" s="260"/>
      <c r="H47" s="338"/>
      <c r="I47" s="338"/>
      <c r="J47" s="338"/>
      <c r="K47" s="338"/>
      <c r="M47" s="253"/>
      <c r="N47" s="257" t="s">
        <v>307</v>
      </c>
      <c r="O47" s="257" t="s">
        <v>307</v>
      </c>
      <c r="P47" s="257" t="s">
        <v>307</v>
      </c>
      <c r="Q47" s="260"/>
      <c r="R47" s="260"/>
      <c r="S47" s="260"/>
      <c r="T47" s="260"/>
      <c r="U47" s="260"/>
      <c r="V47" s="260"/>
    </row>
    <row r="48" spans="1:22" x14ac:dyDescent="0.25">
      <c r="A48" s="24">
        <v>43</v>
      </c>
      <c r="B48" s="253">
        <f t="shared" si="1"/>
        <v>0</v>
      </c>
      <c r="C48" s="260"/>
      <c r="D48" s="260"/>
      <c r="E48" s="260"/>
      <c r="F48" s="260"/>
      <c r="G48" s="260"/>
      <c r="H48" s="338"/>
      <c r="I48" s="338"/>
      <c r="J48" s="338"/>
      <c r="K48" s="338"/>
      <c r="M48" s="253"/>
      <c r="N48" s="257" t="s">
        <v>307</v>
      </c>
      <c r="O48" s="257" t="s">
        <v>307</v>
      </c>
      <c r="P48" s="257" t="s">
        <v>307</v>
      </c>
      <c r="Q48" s="260"/>
      <c r="R48" s="260"/>
      <c r="S48" s="260"/>
      <c r="T48" s="260"/>
      <c r="U48" s="260"/>
      <c r="V48" s="260"/>
    </row>
    <row r="49" spans="1:22" x14ac:dyDescent="0.25">
      <c r="A49" s="24">
        <v>44</v>
      </c>
      <c r="B49" s="253">
        <f t="shared" si="1"/>
        <v>0</v>
      </c>
      <c r="C49" s="260"/>
      <c r="D49" s="260"/>
      <c r="E49" s="260"/>
      <c r="F49" s="260"/>
      <c r="G49" s="260"/>
      <c r="H49" s="338"/>
      <c r="I49" s="338"/>
      <c r="J49" s="338"/>
      <c r="K49" s="338"/>
      <c r="M49" s="253"/>
      <c r="N49" s="257" t="s">
        <v>307</v>
      </c>
      <c r="O49" s="257" t="s">
        <v>307</v>
      </c>
      <c r="P49" s="257" t="s">
        <v>307</v>
      </c>
      <c r="Q49" s="260"/>
      <c r="R49" s="260"/>
      <c r="S49" s="260"/>
      <c r="T49" s="260"/>
      <c r="U49" s="260"/>
      <c r="V49" s="260"/>
    </row>
    <row r="50" spans="1:22" x14ac:dyDescent="0.25">
      <c r="A50" s="24">
        <v>45</v>
      </c>
      <c r="B50" s="253">
        <f t="shared" si="1"/>
        <v>0</v>
      </c>
      <c r="C50" s="260"/>
      <c r="D50" s="260"/>
      <c r="E50" s="260"/>
      <c r="F50" s="260"/>
      <c r="G50" s="260"/>
      <c r="H50" s="338"/>
      <c r="I50" s="338"/>
      <c r="J50" s="338"/>
      <c r="K50" s="338"/>
      <c r="M50" s="253"/>
      <c r="N50" s="257" t="s">
        <v>307</v>
      </c>
      <c r="O50" s="257" t="s">
        <v>307</v>
      </c>
      <c r="P50" s="257" t="s">
        <v>307</v>
      </c>
      <c r="Q50" s="260"/>
      <c r="R50" s="260"/>
      <c r="S50" s="260"/>
      <c r="T50" s="260"/>
      <c r="U50" s="260"/>
      <c r="V50" s="260"/>
    </row>
    <row r="51" spans="1:22" x14ac:dyDescent="0.25">
      <c r="A51" s="24">
        <v>46</v>
      </c>
      <c r="B51" s="253">
        <f t="shared" si="1"/>
        <v>0</v>
      </c>
      <c r="C51" s="260"/>
      <c r="D51" s="260"/>
      <c r="E51" s="260"/>
      <c r="F51" s="260"/>
      <c r="G51" s="260"/>
      <c r="H51" s="338"/>
      <c r="I51" s="338"/>
      <c r="J51" s="338"/>
      <c r="K51" s="338"/>
      <c r="M51" s="253"/>
      <c r="N51" s="257" t="s">
        <v>307</v>
      </c>
      <c r="O51" s="257" t="s">
        <v>307</v>
      </c>
      <c r="P51" s="257" t="s">
        <v>307</v>
      </c>
      <c r="Q51" s="260"/>
      <c r="R51" s="260"/>
      <c r="S51" s="260"/>
      <c r="T51" s="260"/>
      <c r="U51" s="260"/>
      <c r="V51" s="260"/>
    </row>
    <row r="52" spans="1:22" x14ac:dyDescent="0.25">
      <c r="A52" s="24">
        <v>47</v>
      </c>
      <c r="B52" s="253">
        <f t="shared" si="1"/>
        <v>0</v>
      </c>
      <c r="C52" s="260"/>
      <c r="D52" s="260"/>
      <c r="E52" s="260"/>
      <c r="F52" s="260"/>
      <c r="G52" s="260"/>
      <c r="H52" s="338"/>
      <c r="I52" s="338"/>
      <c r="J52" s="338"/>
      <c r="K52" s="338"/>
      <c r="M52" s="253"/>
      <c r="N52" s="257" t="s">
        <v>307</v>
      </c>
      <c r="O52" s="257" t="s">
        <v>307</v>
      </c>
      <c r="P52" s="257" t="s">
        <v>307</v>
      </c>
      <c r="Q52" s="260"/>
      <c r="R52" s="260"/>
      <c r="S52" s="260"/>
      <c r="T52" s="260"/>
      <c r="U52" s="260"/>
      <c r="V52" s="260"/>
    </row>
    <row r="53" spans="1:22" x14ac:dyDescent="0.25">
      <c r="A53" s="24">
        <v>48</v>
      </c>
      <c r="B53" s="253">
        <f t="shared" si="1"/>
        <v>0</v>
      </c>
      <c r="C53" s="260"/>
      <c r="D53" s="260"/>
      <c r="E53" s="260"/>
      <c r="F53" s="260"/>
      <c r="G53" s="260"/>
      <c r="H53" s="338"/>
      <c r="I53" s="338"/>
      <c r="J53" s="338"/>
      <c r="K53" s="338"/>
      <c r="M53" s="253"/>
      <c r="N53" s="257" t="s">
        <v>307</v>
      </c>
      <c r="O53" s="257" t="s">
        <v>307</v>
      </c>
      <c r="P53" s="257" t="s">
        <v>307</v>
      </c>
      <c r="Q53" s="260"/>
      <c r="R53" s="260"/>
      <c r="S53" s="260"/>
      <c r="T53" s="260"/>
      <c r="U53" s="260"/>
      <c r="V53" s="260"/>
    </row>
    <row r="54" spans="1:22" x14ac:dyDescent="0.25">
      <c r="A54" s="24">
        <v>49</v>
      </c>
      <c r="B54" s="253">
        <f t="shared" si="1"/>
        <v>0</v>
      </c>
      <c r="C54" s="260"/>
      <c r="D54" s="260"/>
      <c r="E54" s="260"/>
      <c r="F54" s="260"/>
      <c r="G54" s="260"/>
      <c r="H54" s="338"/>
      <c r="I54" s="338"/>
      <c r="J54" s="338"/>
      <c r="K54" s="338"/>
      <c r="M54" s="253"/>
      <c r="N54" s="257" t="s">
        <v>307</v>
      </c>
      <c r="O54" s="257" t="s">
        <v>307</v>
      </c>
      <c r="P54" s="257" t="s">
        <v>307</v>
      </c>
      <c r="Q54" s="260"/>
      <c r="R54" s="260"/>
      <c r="S54" s="260"/>
      <c r="T54" s="260"/>
      <c r="U54" s="260"/>
      <c r="V54" s="260"/>
    </row>
    <row r="55" spans="1:22" x14ac:dyDescent="0.25">
      <c r="A55" s="24">
        <v>50</v>
      </c>
      <c r="B55" s="253">
        <f t="shared" si="1"/>
        <v>0</v>
      </c>
      <c r="C55" s="260"/>
      <c r="D55" s="260"/>
      <c r="E55" s="260"/>
      <c r="F55" s="260"/>
      <c r="G55" s="260"/>
      <c r="H55" s="338"/>
      <c r="I55" s="338"/>
      <c r="J55" s="338"/>
      <c r="K55" s="338"/>
      <c r="M55" s="253"/>
      <c r="N55" s="257" t="s">
        <v>307</v>
      </c>
      <c r="O55" s="257" t="s">
        <v>307</v>
      </c>
      <c r="P55" s="257" t="s">
        <v>307</v>
      </c>
      <c r="Q55" s="260"/>
      <c r="R55" s="260"/>
      <c r="S55" s="260"/>
      <c r="T55" s="260"/>
      <c r="U55" s="260"/>
      <c r="V55" s="260"/>
    </row>
    <row r="56" spans="1:22" x14ac:dyDescent="0.25">
      <c r="B56" s="128"/>
      <c r="C56" s="124"/>
      <c r="D56" s="124"/>
      <c r="E56" s="124"/>
      <c r="F56" s="124"/>
      <c r="G56" s="124"/>
      <c r="H56" s="339"/>
      <c r="I56" s="339"/>
      <c r="J56" s="339"/>
      <c r="K56" s="339"/>
      <c r="M56" s="128"/>
      <c r="N56" s="124"/>
      <c r="O56" s="124"/>
      <c r="P56" s="124"/>
      <c r="Q56" s="124"/>
      <c r="R56" s="124"/>
      <c r="S56" s="124"/>
      <c r="T56" s="124"/>
      <c r="U56" s="124"/>
    </row>
    <row r="57" spans="1:22" x14ac:dyDescent="0.25">
      <c r="B57" s="85"/>
      <c r="C57" s="124"/>
      <c r="D57" s="124"/>
      <c r="E57" s="124"/>
      <c r="F57" s="124"/>
      <c r="G57" s="124"/>
      <c r="H57" s="339"/>
      <c r="I57" s="339"/>
      <c r="J57" s="339"/>
      <c r="K57" s="339"/>
      <c r="N57" s="124"/>
      <c r="O57" s="124"/>
      <c r="P57" s="124"/>
      <c r="Q57" s="124"/>
      <c r="R57" s="124"/>
      <c r="S57" s="124"/>
      <c r="T57" s="124"/>
      <c r="U57" s="124"/>
    </row>
    <row r="58" spans="1:22" x14ac:dyDescent="0.25">
      <c r="M58" s="79"/>
    </row>
    <row r="59" spans="1:22" x14ac:dyDescent="0.25">
      <c r="B59" s="109" t="str">
        <f>Fechas!$C$59</f>
        <v>2º ÉPOCA: CICLOS LARGOS E INTERMEDIOS SIN FUNG.</v>
      </c>
      <c r="C59" s="110"/>
      <c r="D59" s="110"/>
      <c r="E59" s="110"/>
      <c r="F59" s="110"/>
      <c r="G59" s="110"/>
      <c r="H59" s="340"/>
      <c r="I59" s="340"/>
      <c r="J59" s="340"/>
      <c r="K59" s="345"/>
      <c r="M59" s="112" t="str">
        <f>Fechas!$K$59</f>
        <v>2º ÉPOCA: CICLOS LARGOS E INTERMEDIOS CON FUNG.</v>
      </c>
      <c r="N59" s="113"/>
      <c r="O59" s="113"/>
      <c r="P59" s="113"/>
      <c r="Q59" s="113"/>
      <c r="R59" s="113"/>
      <c r="S59" s="113"/>
      <c r="T59" s="113"/>
      <c r="U59" s="113"/>
      <c r="V59" s="114"/>
    </row>
    <row r="60" spans="1:22" ht="30" x14ac:dyDescent="0.25">
      <c r="B60" s="171" t="str">
        <f>B$5</f>
        <v>Cultivar</v>
      </c>
      <c r="C60" s="58" t="str">
        <f t="shared" ref="C60:J60" si="2">C$5</f>
        <v>Helada</v>
      </c>
      <c r="D60" s="58" t="str">
        <f t="shared" si="2"/>
        <v>Vuelco</v>
      </c>
      <c r="E60" s="58" t="str">
        <f t="shared" si="2"/>
        <v>Desgrane</v>
      </c>
      <c r="F60" s="58" t="str">
        <f t="shared" si="2"/>
        <v>Altura m</v>
      </c>
      <c r="G60" s="58" t="str">
        <f t="shared" si="2"/>
        <v xml:space="preserve">Aspecto </v>
      </c>
      <c r="H60" s="20" t="str">
        <f t="shared" si="2"/>
        <v>Peso hectolítrico</v>
      </c>
      <c r="I60" s="20" t="str">
        <f t="shared" si="2"/>
        <v>Peso de 1000 granos</v>
      </c>
      <c r="J60" s="20" t="str">
        <f t="shared" si="2"/>
        <v>Proteina en grano</v>
      </c>
      <c r="K60" s="129" t="s">
        <v>315</v>
      </c>
      <c r="M60" s="171" t="str">
        <f>M$5</f>
        <v>Cultivar</v>
      </c>
      <c r="N60" s="58" t="str">
        <f t="shared" ref="N60:U60" si="3">N$5</f>
        <v>Helada</v>
      </c>
      <c r="O60" s="58" t="str">
        <f t="shared" si="3"/>
        <v>Vuelco</v>
      </c>
      <c r="P60" s="58" t="str">
        <f t="shared" si="3"/>
        <v>Desgrane</v>
      </c>
      <c r="Q60" s="58" t="str">
        <f t="shared" si="3"/>
        <v>Altura</v>
      </c>
      <c r="R60" s="58" t="str">
        <f t="shared" si="3"/>
        <v xml:space="preserve">Aspecto </v>
      </c>
      <c r="S60" s="20" t="str">
        <f t="shared" si="3"/>
        <v>Peso hectolítrico</v>
      </c>
      <c r="T60" s="20" t="str">
        <f t="shared" si="3"/>
        <v>Peso de 1000 granos</v>
      </c>
      <c r="U60" s="20" t="str">
        <f t="shared" si="3"/>
        <v>Proteina en grano</v>
      </c>
      <c r="V60" s="129" t="s">
        <v>137</v>
      </c>
    </row>
    <row r="61" spans="1:22" x14ac:dyDescent="0.25">
      <c r="A61" s="24">
        <v>1</v>
      </c>
      <c r="B61" s="253">
        <f t="shared" ref="B61:B92" si="4">INDEX(CV2SF,$A61,1)</f>
        <v>0</v>
      </c>
      <c r="C61" s="167"/>
      <c r="D61" s="167"/>
      <c r="E61" s="167"/>
      <c r="F61" s="326"/>
      <c r="G61" s="167"/>
      <c r="H61" s="257"/>
      <c r="I61" s="257"/>
      <c r="J61" s="257"/>
      <c r="K61" s="257"/>
      <c r="M61" s="253"/>
      <c r="N61" s="167"/>
      <c r="O61" s="167"/>
      <c r="P61" s="167"/>
      <c r="Q61" s="167"/>
      <c r="R61" s="167"/>
      <c r="S61" s="167"/>
      <c r="T61" s="167"/>
      <c r="U61" s="167"/>
      <c r="V61" s="167"/>
    </row>
    <row r="62" spans="1:22" x14ac:dyDescent="0.25">
      <c r="A62" s="24">
        <v>2</v>
      </c>
      <c r="B62" s="253">
        <f t="shared" si="4"/>
        <v>0</v>
      </c>
      <c r="C62" s="167"/>
      <c r="D62" s="167"/>
      <c r="E62" s="167"/>
      <c r="F62" s="326"/>
      <c r="G62" s="167"/>
      <c r="H62" s="257"/>
      <c r="I62" s="257"/>
      <c r="J62" s="257"/>
      <c r="K62" s="257"/>
      <c r="M62" s="253"/>
      <c r="N62" s="167"/>
      <c r="O62" s="167"/>
      <c r="P62" s="167"/>
      <c r="Q62" s="167"/>
      <c r="R62" s="167"/>
      <c r="S62" s="167"/>
      <c r="T62" s="167"/>
      <c r="U62" s="167"/>
      <c r="V62" s="167"/>
    </row>
    <row r="63" spans="1:22" x14ac:dyDescent="0.25">
      <c r="A63" s="24">
        <v>3</v>
      </c>
      <c r="B63" s="253">
        <f t="shared" si="4"/>
        <v>0</v>
      </c>
      <c r="C63" s="167"/>
      <c r="D63" s="167"/>
      <c r="E63" s="167"/>
      <c r="F63" s="326"/>
      <c r="G63" s="167"/>
      <c r="H63" s="257"/>
      <c r="I63" s="257"/>
      <c r="J63" s="257"/>
      <c r="K63" s="257"/>
      <c r="M63" s="253"/>
      <c r="N63" s="167"/>
      <c r="O63" s="167"/>
      <c r="P63" s="167"/>
      <c r="Q63" s="167"/>
      <c r="R63" s="167"/>
      <c r="S63" s="167"/>
      <c r="T63" s="167"/>
      <c r="U63" s="167"/>
      <c r="V63" s="167"/>
    </row>
    <row r="64" spans="1:22" x14ac:dyDescent="0.25">
      <c r="A64" s="24">
        <v>4</v>
      </c>
      <c r="B64" s="253">
        <f t="shared" si="4"/>
        <v>0</v>
      </c>
      <c r="C64" s="167"/>
      <c r="D64" s="167"/>
      <c r="E64" s="167"/>
      <c r="F64" s="167"/>
      <c r="G64" s="167"/>
      <c r="H64" s="257"/>
      <c r="I64" s="257"/>
      <c r="J64" s="257"/>
      <c r="K64" s="257"/>
      <c r="M64" s="253"/>
      <c r="N64" s="167"/>
      <c r="O64" s="167"/>
      <c r="P64" s="167"/>
      <c r="Q64" s="167"/>
      <c r="R64" s="167"/>
      <c r="S64" s="167"/>
      <c r="T64" s="167"/>
      <c r="U64" s="167"/>
      <c r="V64" s="167"/>
    </row>
    <row r="65" spans="1:22" x14ac:dyDescent="0.25">
      <c r="A65" s="24">
        <v>5</v>
      </c>
      <c r="B65" s="253">
        <f t="shared" si="4"/>
        <v>0</v>
      </c>
      <c r="C65" s="167"/>
      <c r="D65" s="167"/>
      <c r="E65" s="167"/>
      <c r="F65" s="167"/>
      <c r="G65" s="167"/>
      <c r="H65" s="257"/>
      <c r="I65" s="257"/>
      <c r="J65" s="257"/>
      <c r="K65" s="257"/>
      <c r="M65" s="253"/>
      <c r="N65" s="167"/>
      <c r="O65" s="167"/>
      <c r="P65" s="167"/>
      <c r="Q65" s="167"/>
      <c r="R65" s="167"/>
      <c r="S65" s="167"/>
      <c r="T65" s="167"/>
      <c r="U65" s="167"/>
      <c r="V65" s="167"/>
    </row>
    <row r="66" spans="1:22" x14ac:dyDescent="0.25">
      <c r="A66" s="24">
        <v>6</v>
      </c>
      <c r="B66" s="253">
        <f t="shared" si="4"/>
        <v>0</v>
      </c>
      <c r="C66" s="167"/>
      <c r="D66" s="167"/>
      <c r="E66" s="167"/>
      <c r="F66" s="326"/>
      <c r="G66" s="167"/>
      <c r="H66" s="257"/>
      <c r="I66" s="257"/>
      <c r="J66" s="257"/>
      <c r="K66" s="257"/>
      <c r="M66" s="253"/>
      <c r="N66" s="167"/>
      <c r="O66" s="167"/>
      <c r="P66" s="167"/>
      <c r="Q66" s="167"/>
      <c r="R66" s="167"/>
      <c r="S66" s="167"/>
      <c r="T66" s="167"/>
      <c r="U66" s="167"/>
      <c r="V66" s="167"/>
    </row>
    <row r="67" spans="1:22" x14ac:dyDescent="0.25">
      <c r="A67" s="24">
        <v>7</v>
      </c>
      <c r="B67" s="253">
        <f t="shared" si="4"/>
        <v>0</v>
      </c>
      <c r="C67" s="167"/>
      <c r="D67" s="167"/>
      <c r="E67" s="167"/>
      <c r="F67" s="326"/>
      <c r="G67" s="167"/>
      <c r="H67" s="257"/>
      <c r="I67" s="257"/>
      <c r="J67" s="257"/>
      <c r="K67" s="257"/>
      <c r="M67" s="253"/>
      <c r="N67" s="167"/>
      <c r="O67" s="167"/>
      <c r="P67" s="167"/>
      <c r="Q67" s="167"/>
      <c r="R67" s="167"/>
      <c r="S67" s="167"/>
      <c r="T67" s="167"/>
      <c r="U67" s="167"/>
      <c r="V67" s="167"/>
    </row>
    <row r="68" spans="1:22" x14ac:dyDescent="0.25">
      <c r="A68" s="24">
        <v>8</v>
      </c>
      <c r="B68" s="253">
        <f t="shared" si="4"/>
        <v>0</v>
      </c>
      <c r="C68" s="167"/>
      <c r="D68" s="167"/>
      <c r="E68" s="167"/>
      <c r="F68" s="326"/>
      <c r="G68" s="167"/>
      <c r="H68" s="257"/>
      <c r="I68" s="257"/>
      <c r="J68" s="257"/>
      <c r="K68" s="257"/>
      <c r="M68" s="253"/>
      <c r="N68" s="167"/>
      <c r="O68" s="167"/>
      <c r="P68" s="167"/>
      <c r="Q68" s="167"/>
      <c r="R68" s="167"/>
      <c r="S68" s="167"/>
      <c r="T68" s="167"/>
      <c r="U68" s="167"/>
      <c r="V68" s="167"/>
    </row>
    <row r="69" spans="1:22" x14ac:dyDescent="0.25">
      <c r="A69" s="24">
        <v>9</v>
      </c>
      <c r="B69" s="253">
        <f t="shared" si="4"/>
        <v>0</v>
      </c>
      <c r="C69" s="167"/>
      <c r="D69" s="167"/>
      <c r="E69" s="167"/>
      <c r="F69" s="326"/>
      <c r="G69" s="167"/>
      <c r="H69" s="257"/>
      <c r="I69" s="257"/>
      <c r="J69" s="257"/>
      <c r="K69" s="257"/>
      <c r="M69" s="253"/>
      <c r="N69" s="167"/>
      <c r="O69" s="167"/>
      <c r="P69" s="167"/>
      <c r="Q69" s="167"/>
      <c r="R69" s="167"/>
      <c r="S69" s="167"/>
      <c r="T69" s="167"/>
      <c r="U69" s="167"/>
      <c r="V69" s="167"/>
    </row>
    <row r="70" spans="1:22" x14ac:dyDescent="0.25">
      <c r="A70" s="24">
        <v>10</v>
      </c>
      <c r="B70" s="253">
        <f t="shared" si="4"/>
        <v>0</v>
      </c>
      <c r="C70" s="167"/>
      <c r="D70" s="167"/>
      <c r="E70" s="167"/>
      <c r="F70" s="326"/>
      <c r="G70" s="167"/>
      <c r="H70" s="257"/>
      <c r="I70" s="257"/>
      <c r="J70" s="257"/>
      <c r="K70" s="257"/>
      <c r="M70" s="253"/>
      <c r="N70" s="167"/>
      <c r="O70" s="167"/>
      <c r="P70" s="167"/>
      <c r="Q70" s="167"/>
      <c r="R70" s="167"/>
      <c r="S70" s="167"/>
      <c r="T70" s="167"/>
      <c r="U70" s="167"/>
      <c r="V70" s="167"/>
    </row>
    <row r="71" spans="1:22" x14ac:dyDescent="0.25">
      <c r="A71" s="24">
        <v>11</v>
      </c>
      <c r="B71" s="253">
        <f t="shared" si="4"/>
        <v>0</v>
      </c>
      <c r="C71" s="167"/>
      <c r="D71" s="167"/>
      <c r="E71" s="167"/>
      <c r="F71" s="326"/>
      <c r="G71" s="167"/>
      <c r="H71" s="257"/>
      <c r="I71" s="257"/>
      <c r="J71" s="257"/>
      <c r="K71" s="257"/>
      <c r="M71" s="253"/>
      <c r="N71" s="167"/>
      <c r="O71" s="167"/>
      <c r="P71" s="167"/>
      <c r="Q71" s="167"/>
      <c r="R71" s="167"/>
      <c r="S71" s="167"/>
      <c r="T71" s="167"/>
      <c r="U71" s="167"/>
      <c r="V71" s="167"/>
    </row>
    <row r="72" spans="1:22" x14ac:dyDescent="0.25">
      <c r="A72" s="24">
        <v>12</v>
      </c>
      <c r="B72" s="253">
        <f t="shared" si="4"/>
        <v>0</v>
      </c>
      <c r="C72" s="167"/>
      <c r="D72" s="167"/>
      <c r="E72" s="167"/>
      <c r="F72" s="326"/>
      <c r="G72" s="167"/>
      <c r="H72" s="257"/>
      <c r="I72" s="257"/>
      <c r="J72" s="257"/>
      <c r="K72" s="257"/>
      <c r="M72" s="253"/>
      <c r="N72" s="167"/>
      <c r="O72" s="167"/>
      <c r="P72" s="167"/>
      <c r="Q72" s="167"/>
      <c r="R72" s="167"/>
      <c r="S72" s="167"/>
      <c r="T72" s="167"/>
      <c r="U72" s="167"/>
      <c r="V72" s="167"/>
    </row>
    <row r="73" spans="1:22" x14ac:dyDescent="0.25">
      <c r="A73" s="24">
        <v>13</v>
      </c>
      <c r="B73" s="253">
        <f t="shared" si="4"/>
        <v>0</v>
      </c>
      <c r="C73" s="167"/>
      <c r="D73" s="167"/>
      <c r="E73" s="167"/>
      <c r="F73" s="326"/>
      <c r="G73" s="167"/>
      <c r="H73" s="257"/>
      <c r="I73" s="257"/>
      <c r="J73" s="257"/>
      <c r="K73" s="257"/>
      <c r="M73" s="253"/>
      <c r="N73" s="167"/>
      <c r="O73" s="167"/>
      <c r="P73" s="167"/>
      <c r="Q73" s="167"/>
      <c r="R73" s="167"/>
      <c r="S73" s="167"/>
      <c r="T73" s="167"/>
      <c r="U73" s="167"/>
      <c r="V73" s="167"/>
    </row>
    <row r="74" spans="1:22" x14ac:dyDescent="0.25">
      <c r="A74" s="24">
        <v>14</v>
      </c>
      <c r="B74" s="253">
        <f t="shared" si="4"/>
        <v>0</v>
      </c>
      <c r="C74" s="167"/>
      <c r="D74" s="167"/>
      <c r="E74" s="167"/>
      <c r="F74" s="326"/>
      <c r="G74" s="167"/>
      <c r="H74" s="257"/>
      <c r="I74" s="257"/>
      <c r="J74" s="257"/>
      <c r="K74" s="257"/>
      <c r="M74" s="253"/>
      <c r="N74" s="167"/>
      <c r="O74" s="167"/>
      <c r="P74" s="167"/>
      <c r="Q74" s="167"/>
      <c r="R74" s="167"/>
      <c r="S74" s="167"/>
      <c r="T74" s="167"/>
      <c r="U74" s="167"/>
      <c r="V74" s="167"/>
    </row>
    <row r="75" spans="1:22" x14ac:dyDescent="0.25">
      <c r="A75" s="24">
        <v>15</v>
      </c>
      <c r="B75" s="253">
        <f t="shared" si="4"/>
        <v>0</v>
      </c>
      <c r="C75" s="167"/>
      <c r="D75" s="167"/>
      <c r="E75" s="167"/>
      <c r="F75" s="326"/>
      <c r="G75" s="167"/>
      <c r="H75" s="257"/>
      <c r="I75" s="257"/>
      <c r="J75" s="257"/>
      <c r="K75" s="257"/>
      <c r="M75" s="253"/>
      <c r="N75" s="167"/>
      <c r="O75" s="167"/>
      <c r="P75" s="167"/>
      <c r="Q75" s="167"/>
      <c r="R75" s="167"/>
      <c r="S75" s="167"/>
      <c r="T75" s="167"/>
      <c r="U75" s="167"/>
      <c r="V75" s="167"/>
    </row>
    <row r="76" spans="1:22" x14ac:dyDescent="0.25">
      <c r="A76" s="24">
        <v>16</v>
      </c>
      <c r="B76" s="253">
        <f t="shared" si="4"/>
        <v>0</v>
      </c>
      <c r="C76" s="167"/>
      <c r="D76" s="167"/>
      <c r="E76" s="167"/>
      <c r="F76" s="326"/>
      <c r="G76" s="167"/>
      <c r="H76" s="257"/>
      <c r="I76" s="257"/>
      <c r="J76" s="257"/>
      <c r="K76" s="257"/>
      <c r="M76" s="253"/>
      <c r="N76" s="167"/>
      <c r="O76" s="167"/>
      <c r="P76" s="167"/>
      <c r="Q76" s="167"/>
      <c r="R76" s="167"/>
      <c r="S76" s="167"/>
      <c r="T76" s="167"/>
      <c r="U76" s="167"/>
      <c r="V76" s="167"/>
    </row>
    <row r="77" spans="1:22" x14ac:dyDescent="0.25">
      <c r="A77" s="24">
        <v>17</v>
      </c>
      <c r="B77" s="253">
        <f t="shared" si="4"/>
        <v>0</v>
      </c>
      <c r="C77" s="167"/>
      <c r="D77" s="167"/>
      <c r="E77" s="167"/>
      <c r="F77" s="326"/>
      <c r="G77" s="167"/>
      <c r="H77" s="257"/>
      <c r="I77" s="257"/>
      <c r="J77" s="257"/>
      <c r="K77" s="257"/>
      <c r="M77" s="253"/>
      <c r="N77" s="167"/>
      <c r="O77" s="167"/>
      <c r="P77" s="167"/>
      <c r="Q77" s="167"/>
      <c r="R77" s="167"/>
      <c r="S77" s="167"/>
      <c r="T77" s="167"/>
      <c r="U77" s="167"/>
      <c r="V77" s="167"/>
    </row>
    <row r="78" spans="1:22" x14ac:dyDescent="0.25">
      <c r="A78" s="24">
        <v>18</v>
      </c>
      <c r="B78" s="253">
        <f t="shared" si="4"/>
        <v>0</v>
      </c>
      <c r="C78" s="167"/>
      <c r="D78" s="167"/>
      <c r="E78" s="167"/>
      <c r="F78" s="326"/>
      <c r="G78" s="167"/>
      <c r="H78" s="257"/>
      <c r="I78" s="257"/>
      <c r="J78" s="257"/>
      <c r="K78" s="257"/>
      <c r="M78" s="253"/>
      <c r="N78" s="167"/>
      <c r="O78" s="167"/>
      <c r="P78" s="167"/>
      <c r="Q78" s="167"/>
      <c r="R78" s="167"/>
      <c r="S78" s="167"/>
      <c r="T78" s="167"/>
      <c r="U78" s="167"/>
      <c r="V78" s="167"/>
    </row>
    <row r="79" spans="1:22" x14ac:dyDescent="0.25">
      <c r="A79" s="24">
        <v>19</v>
      </c>
      <c r="B79" s="253">
        <f t="shared" si="4"/>
        <v>0</v>
      </c>
      <c r="C79" s="167"/>
      <c r="D79" s="167"/>
      <c r="E79" s="167"/>
      <c r="F79" s="326"/>
      <c r="G79" s="167"/>
      <c r="H79" s="257"/>
      <c r="I79" s="257"/>
      <c r="J79" s="257"/>
      <c r="K79" s="257"/>
      <c r="M79" s="253"/>
      <c r="N79" s="167"/>
      <c r="O79" s="167"/>
      <c r="P79" s="167"/>
      <c r="Q79" s="167"/>
      <c r="R79" s="167"/>
      <c r="S79" s="167"/>
      <c r="T79" s="167"/>
      <c r="U79" s="167"/>
      <c r="V79" s="167"/>
    </row>
    <row r="80" spans="1:22" x14ac:dyDescent="0.25">
      <c r="A80" s="24">
        <v>20</v>
      </c>
      <c r="B80" s="253">
        <f t="shared" si="4"/>
        <v>0</v>
      </c>
      <c r="C80" s="167"/>
      <c r="D80" s="167"/>
      <c r="E80" s="167"/>
      <c r="F80" s="326"/>
      <c r="G80" s="167"/>
      <c r="H80" s="257"/>
      <c r="I80" s="257"/>
      <c r="J80" s="257"/>
      <c r="K80" s="257"/>
      <c r="M80" s="253"/>
      <c r="N80" s="167"/>
      <c r="O80" s="167"/>
      <c r="P80" s="167"/>
      <c r="Q80" s="167"/>
      <c r="R80" s="167"/>
      <c r="S80" s="167"/>
      <c r="T80" s="167"/>
      <c r="U80" s="167"/>
      <c r="V80" s="167"/>
    </row>
    <row r="81" spans="1:22" x14ac:dyDescent="0.25">
      <c r="A81" s="24">
        <v>21</v>
      </c>
      <c r="B81" s="253">
        <f t="shared" si="4"/>
        <v>0</v>
      </c>
      <c r="C81" s="167"/>
      <c r="D81" s="167"/>
      <c r="E81" s="167"/>
      <c r="F81" s="326"/>
      <c r="G81" s="167"/>
      <c r="H81" s="257"/>
      <c r="I81" s="257"/>
      <c r="J81" s="257"/>
      <c r="K81" s="257"/>
      <c r="M81" s="253"/>
      <c r="N81" s="167"/>
      <c r="O81" s="167"/>
      <c r="P81" s="167"/>
      <c r="Q81" s="167"/>
      <c r="R81" s="167"/>
      <c r="S81" s="167"/>
      <c r="T81" s="167"/>
      <c r="U81" s="167"/>
      <c r="V81" s="167"/>
    </row>
    <row r="82" spans="1:22" x14ac:dyDescent="0.25">
      <c r="A82" s="24">
        <v>22</v>
      </c>
      <c r="B82" s="253">
        <f t="shared" si="4"/>
        <v>0</v>
      </c>
      <c r="C82" s="167"/>
      <c r="D82" s="167"/>
      <c r="E82" s="167"/>
      <c r="F82" s="326"/>
      <c r="G82" s="167"/>
      <c r="H82" s="257"/>
      <c r="I82" s="257"/>
      <c r="J82" s="257"/>
      <c r="K82" s="257"/>
      <c r="M82" s="253"/>
      <c r="N82" s="167"/>
      <c r="O82" s="167"/>
      <c r="P82" s="167"/>
      <c r="Q82" s="167"/>
      <c r="R82" s="167"/>
      <c r="S82" s="167"/>
      <c r="T82" s="167"/>
      <c r="U82" s="167"/>
      <c r="V82" s="167"/>
    </row>
    <row r="83" spans="1:22" x14ac:dyDescent="0.25">
      <c r="A83" s="24">
        <v>23</v>
      </c>
      <c r="B83" s="253">
        <f t="shared" si="4"/>
        <v>0</v>
      </c>
      <c r="C83" s="167"/>
      <c r="D83" s="167"/>
      <c r="E83" s="167"/>
      <c r="F83" s="326"/>
      <c r="G83" s="167"/>
      <c r="H83" s="257"/>
      <c r="I83" s="257"/>
      <c r="J83" s="257"/>
      <c r="K83" s="257"/>
      <c r="M83" s="253"/>
      <c r="N83" s="167"/>
      <c r="O83" s="167"/>
      <c r="P83" s="167"/>
      <c r="Q83" s="167"/>
      <c r="R83" s="167"/>
      <c r="S83" s="167"/>
      <c r="T83" s="167"/>
      <c r="U83" s="167"/>
      <c r="V83" s="167"/>
    </row>
    <row r="84" spans="1:22" x14ac:dyDescent="0.25">
      <c r="A84" s="24">
        <v>24</v>
      </c>
      <c r="B84" s="253">
        <f t="shared" si="4"/>
        <v>0</v>
      </c>
      <c r="C84" s="167"/>
      <c r="D84" s="167"/>
      <c r="E84" s="167"/>
      <c r="F84" s="326"/>
      <c r="G84" s="167"/>
      <c r="H84" s="257"/>
      <c r="I84" s="257"/>
      <c r="J84" s="257"/>
      <c r="K84" s="257"/>
      <c r="M84" s="253"/>
      <c r="N84" s="167"/>
      <c r="O84" s="167"/>
      <c r="P84" s="167"/>
      <c r="Q84" s="167"/>
      <c r="R84" s="167"/>
      <c r="S84" s="167"/>
      <c r="T84" s="167"/>
      <c r="U84" s="167"/>
      <c r="V84" s="167"/>
    </row>
    <row r="85" spans="1:22" x14ac:dyDescent="0.25">
      <c r="A85" s="24">
        <v>25</v>
      </c>
      <c r="B85" s="253">
        <f t="shared" si="4"/>
        <v>0</v>
      </c>
      <c r="C85" s="167"/>
      <c r="D85" s="167"/>
      <c r="E85" s="167"/>
      <c r="F85" s="326"/>
      <c r="G85" s="167"/>
      <c r="H85" s="257"/>
      <c r="I85" s="257"/>
      <c r="J85" s="257"/>
      <c r="K85" s="257"/>
      <c r="M85" s="253"/>
      <c r="N85" s="167"/>
      <c r="O85" s="167"/>
      <c r="P85" s="167"/>
      <c r="Q85" s="167"/>
      <c r="R85" s="167"/>
      <c r="S85" s="167"/>
      <c r="T85" s="167"/>
      <c r="U85" s="167"/>
      <c r="V85" s="167"/>
    </row>
    <row r="86" spans="1:22" x14ac:dyDescent="0.25">
      <c r="A86" s="24">
        <v>26</v>
      </c>
      <c r="B86" s="253">
        <f t="shared" si="4"/>
        <v>0</v>
      </c>
      <c r="C86" s="167"/>
      <c r="D86" s="167"/>
      <c r="E86" s="167"/>
      <c r="F86" s="326"/>
      <c r="G86" s="167"/>
      <c r="H86" s="257"/>
      <c r="I86" s="257"/>
      <c r="J86" s="257"/>
      <c r="K86" s="257"/>
      <c r="M86" s="253"/>
      <c r="N86" s="167"/>
      <c r="O86" s="167"/>
      <c r="P86" s="167"/>
      <c r="Q86" s="167"/>
      <c r="R86" s="167"/>
      <c r="S86" s="167"/>
      <c r="T86" s="167"/>
      <c r="U86" s="167"/>
      <c r="V86" s="167"/>
    </row>
    <row r="87" spans="1:22" x14ac:dyDescent="0.25">
      <c r="A87" s="24">
        <v>27</v>
      </c>
      <c r="B87" s="253">
        <f t="shared" si="4"/>
        <v>0</v>
      </c>
      <c r="C87" s="167"/>
      <c r="D87" s="167"/>
      <c r="E87" s="167"/>
      <c r="F87" s="326"/>
      <c r="G87" s="167"/>
      <c r="H87" s="257"/>
      <c r="I87" s="257"/>
      <c r="J87" s="257"/>
      <c r="K87" s="257"/>
      <c r="M87" s="253"/>
      <c r="N87" s="167"/>
      <c r="O87" s="167"/>
      <c r="P87" s="167"/>
      <c r="Q87" s="167"/>
      <c r="R87" s="167"/>
      <c r="S87" s="167"/>
      <c r="T87" s="167"/>
      <c r="U87" s="167"/>
      <c r="V87" s="167"/>
    </row>
    <row r="88" spans="1:22" x14ac:dyDescent="0.25">
      <c r="A88" s="24">
        <v>28</v>
      </c>
      <c r="B88" s="253">
        <f t="shared" si="4"/>
        <v>0</v>
      </c>
      <c r="C88" s="167"/>
      <c r="D88" s="167"/>
      <c r="E88" s="167"/>
      <c r="F88" s="326"/>
      <c r="G88" s="167"/>
      <c r="H88" s="257"/>
      <c r="I88" s="257"/>
      <c r="J88" s="257"/>
      <c r="K88" s="257"/>
      <c r="M88" s="253"/>
      <c r="N88" s="167"/>
      <c r="O88" s="167"/>
      <c r="P88" s="167"/>
      <c r="Q88" s="167"/>
      <c r="R88" s="167"/>
      <c r="S88" s="167"/>
      <c r="T88" s="167"/>
      <c r="U88" s="167"/>
      <c r="V88" s="167"/>
    </row>
    <row r="89" spans="1:22" x14ac:dyDescent="0.25">
      <c r="A89" s="24">
        <v>29</v>
      </c>
      <c r="B89" s="253">
        <f t="shared" si="4"/>
        <v>0</v>
      </c>
      <c r="C89" s="167"/>
      <c r="D89" s="167"/>
      <c r="E89" s="167"/>
      <c r="F89" s="326"/>
      <c r="G89" s="167"/>
      <c r="H89" s="257"/>
      <c r="I89" s="257"/>
      <c r="J89" s="257"/>
      <c r="K89" s="257"/>
      <c r="M89" s="253"/>
      <c r="N89" s="167"/>
      <c r="O89" s="167"/>
      <c r="P89" s="167"/>
      <c r="Q89" s="167"/>
      <c r="R89" s="167"/>
      <c r="S89" s="167"/>
      <c r="T89" s="167"/>
      <c r="U89" s="167"/>
      <c r="V89" s="167"/>
    </row>
    <row r="90" spans="1:22" x14ac:dyDescent="0.25">
      <c r="A90" s="24">
        <v>30</v>
      </c>
      <c r="B90" s="253">
        <f t="shared" si="4"/>
        <v>0</v>
      </c>
      <c r="C90" s="167"/>
      <c r="D90" s="167"/>
      <c r="E90" s="167"/>
      <c r="F90" s="326"/>
      <c r="G90" s="167"/>
      <c r="H90" s="257"/>
      <c r="I90" s="257"/>
      <c r="J90" s="257"/>
      <c r="K90" s="257"/>
      <c r="M90" s="253"/>
      <c r="N90" s="167"/>
      <c r="O90" s="167"/>
      <c r="P90" s="167"/>
      <c r="Q90" s="167"/>
      <c r="R90" s="167"/>
      <c r="S90" s="167"/>
      <c r="T90" s="168"/>
      <c r="U90" s="168"/>
      <c r="V90" s="168"/>
    </row>
    <row r="91" spans="1:22" x14ac:dyDescent="0.25">
      <c r="A91" s="24">
        <v>31</v>
      </c>
      <c r="B91" s="253">
        <f t="shared" si="4"/>
        <v>0</v>
      </c>
      <c r="C91" s="167"/>
      <c r="D91" s="167"/>
      <c r="E91" s="167"/>
      <c r="F91" s="326"/>
      <c r="G91" s="167"/>
      <c r="H91" s="257"/>
      <c r="I91" s="257"/>
      <c r="J91" s="257"/>
      <c r="K91" s="257"/>
      <c r="M91" s="253"/>
      <c r="N91" s="167"/>
      <c r="O91" s="167"/>
      <c r="P91" s="167"/>
      <c r="Q91" s="167"/>
      <c r="R91" s="167"/>
      <c r="S91" s="167"/>
      <c r="T91" s="168"/>
      <c r="U91" s="168"/>
      <c r="V91" s="168"/>
    </row>
    <row r="92" spans="1:22" x14ac:dyDescent="0.25">
      <c r="A92" s="24">
        <v>32</v>
      </c>
      <c r="B92" s="253">
        <f t="shared" si="4"/>
        <v>0</v>
      </c>
      <c r="C92" s="167"/>
      <c r="D92" s="167"/>
      <c r="E92" s="167"/>
      <c r="F92" s="326"/>
      <c r="G92" s="167"/>
      <c r="H92" s="257"/>
      <c r="I92" s="257"/>
      <c r="J92" s="257"/>
      <c r="K92" s="257"/>
      <c r="M92" s="253"/>
      <c r="N92" s="167"/>
      <c r="O92" s="167"/>
      <c r="P92" s="167"/>
      <c r="Q92" s="167"/>
      <c r="R92" s="167"/>
      <c r="S92" s="167"/>
      <c r="T92" s="168"/>
      <c r="U92" s="168"/>
      <c r="V92" s="168"/>
    </row>
    <row r="93" spans="1:22" x14ac:dyDescent="0.25">
      <c r="A93" s="24">
        <v>33</v>
      </c>
      <c r="B93" s="253">
        <f t="shared" ref="B93" si="5">INDEX(CV2SF,$A93,1)</f>
        <v>0</v>
      </c>
      <c r="C93" s="167"/>
      <c r="D93" s="167"/>
      <c r="E93" s="167"/>
      <c r="F93" s="326"/>
      <c r="G93" s="167"/>
      <c r="H93" s="257"/>
      <c r="I93" s="257"/>
      <c r="J93" s="257"/>
      <c r="K93" s="257"/>
      <c r="M93" s="253"/>
      <c r="N93" s="167"/>
      <c r="O93" s="167"/>
      <c r="P93" s="167"/>
      <c r="Q93" s="167"/>
      <c r="R93" s="167"/>
      <c r="S93" s="167"/>
      <c r="T93" s="168"/>
      <c r="U93" s="168"/>
      <c r="V93" s="168"/>
    </row>
    <row r="94" spans="1:22" x14ac:dyDescent="0.25">
      <c r="A94" s="24">
        <v>34</v>
      </c>
      <c r="B94" s="253"/>
      <c r="C94" s="167"/>
      <c r="D94" s="167"/>
      <c r="E94" s="167"/>
      <c r="F94" s="326"/>
      <c r="G94" s="167"/>
      <c r="H94" s="257"/>
      <c r="I94" s="257"/>
      <c r="J94" s="257"/>
      <c r="K94" s="167"/>
      <c r="M94" s="253"/>
      <c r="N94" s="167"/>
      <c r="O94" s="167"/>
      <c r="P94" s="167"/>
      <c r="Q94" s="167"/>
      <c r="R94" s="167"/>
      <c r="S94" s="167"/>
      <c r="T94" s="168"/>
      <c r="U94" s="168"/>
      <c r="V94" s="168"/>
    </row>
    <row r="95" spans="1:22" x14ac:dyDescent="0.25">
      <c r="A95" s="24">
        <v>35</v>
      </c>
      <c r="B95" s="253"/>
      <c r="C95" s="168"/>
      <c r="D95" s="168"/>
      <c r="E95" s="168"/>
      <c r="F95" s="327"/>
      <c r="G95" s="168"/>
      <c r="H95" s="257"/>
      <c r="I95" s="257"/>
      <c r="J95" s="257"/>
      <c r="K95" s="167"/>
      <c r="M95" s="253"/>
      <c r="N95" s="168"/>
      <c r="O95" s="168"/>
      <c r="P95" s="168"/>
      <c r="Q95" s="168"/>
      <c r="R95" s="168"/>
      <c r="S95" s="168"/>
      <c r="T95" s="168"/>
      <c r="U95" s="168"/>
      <c r="V95" s="168"/>
    </row>
    <row r="96" spans="1:22" x14ac:dyDescent="0.25">
      <c r="A96" s="24">
        <v>36</v>
      </c>
      <c r="B96" s="253"/>
      <c r="C96" s="168"/>
      <c r="D96" s="168"/>
      <c r="E96" s="168"/>
      <c r="F96" s="327"/>
      <c r="G96" s="168"/>
      <c r="H96" s="257"/>
      <c r="I96" s="257"/>
      <c r="J96" s="257"/>
      <c r="K96" s="167"/>
      <c r="M96" s="253"/>
      <c r="N96" s="168"/>
      <c r="O96" s="168"/>
      <c r="P96" s="168"/>
      <c r="Q96" s="168"/>
      <c r="R96" s="168"/>
      <c r="S96" s="168"/>
      <c r="T96" s="168"/>
      <c r="U96" s="168"/>
      <c r="V96" s="168"/>
    </row>
    <row r="97" spans="1:22" x14ac:dyDescent="0.25">
      <c r="A97" s="24">
        <v>37</v>
      </c>
      <c r="B97" s="253"/>
      <c r="C97" s="168"/>
      <c r="D97" s="168"/>
      <c r="E97" s="168"/>
      <c r="F97" s="327"/>
      <c r="G97" s="168"/>
      <c r="H97" s="257"/>
      <c r="I97" s="257"/>
      <c r="J97" s="257"/>
      <c r="K97" s="167"/>
      <c r="M97" s="253"/>
      <c r="N97" s="168"/>
      <c r="O97" s="168"/>
      <c r="P97" s="168"/>
      <c r="Q97" s="168"/>
      <c r="R97" s="168"/>
      <c r="S97" s="168"/>
      <c r="T97" s="168"/>
      <c r="U97" s="168"/>
      <c r="V97" s="168"/>
    </row>
    <row r="98" spans="1:22" x14ac:dyDescent="0.25">
      <c r="A98" s="24">
        <v>38</v>
      </c>
      <c r="B98" s="253"/>
      <c r="C98" s="169"/>
      <c r="D98" s="169"/>
      <c r="E98" s="169"/>
      <c r="F98" s="328"/>
      <c r="G98" s="169"/>
      <c r="H98" s="337"/>
      <c r="I98" s="337"/>
      <c r="J98" s="337"/>
      <c r="K98" s="167"/>
      <c r="M98" s="253"/>
      <c r="N98" s="169"/>
      <c r="O98" s="169"/>
      <c r="P98" s="169"/>
      <c r="Q98" s="169"/>
      <c r="R98" s="169"/>
      <c r="S98" s="169"/>
      <c r="T98" s="169"/>
      <c r="U98" s="169"/>
      <c r="V98" s="168"/>
    </row>
    <row r="99" spans="1:22" x14ac:dyDescent="0.25">
      <c r="A99" s="24">
        <v>39</v>
      </c>
      <c r="B99" s="253"/>
      <c r="C99" s="168"/>
      <c r="D99" s="168"/>
      <c r="E99" s="168"/>
      <c r="F99" s="327"/>
      <c r="G99" s="168"/>
      <c r="H99" s="257"/>
      <c r="I99" s="257"/>
      <c r="J99" s="257"/>
      <c r="K99" s="167"/>
      <c r="M99" s="253"/>
      <c r="N99" s="168"/>
      <c r="O99" s="168"/>
      <c r="P99" s="168"/>
      <c r="Q99" s="168"/>
      <c r="R99" s="168"/>
      <c r="S99" s="168"/>
      <c r="T99" s="168"/>
      <c r="U99" s="168"/>
      <c r="V99" s="168"/>
    </row>
    <row r="100" spans="1:22" x14ac:dyDescent="0.25">
      <c r="A100" s="24">
        <v>40</v>
      </c>
      <c r="B100" s="253"/>
      <c r="C100" s="170"/>
      <c r="D100" s="170"/>
      <c r="E100" s="170"/>
      <c r="F100" s="329"/>
      <c r="G100" s="170"/>
      <c r="H100" s="338"/>
      <c r="I100" s="338"/>
      <c r="J100" s="338"/>
      <c r="K100" s="341"/>
      <c r="M100" s="253"/>
      <c r="N100" s="170"/>
      <c r="O100" s="170"/>
      <c r="P100" s="170"/>
      <c r="Q100" s="170"/>
      <c r="R100" s="170"/>
      <c r="S100" s="170"/>
      <c r="T100" s="170"/>
      <c r="U100" s="170"/>
      <c r="V100" s="170"/>
    </row>
    <row r="101" spans="1:22" x14ac:dyDescent="0.25">
      <c r="A101" s="24">
        <v>41</v>
      </c>
      <c r="B101" s="253"/>
      <c r="C101" s="170"/>
      <c r="D101" s="170"/>
      <c r="E101" s="170"/>
      <c r="F101" s="329"/>
      <c r="G101" s="170"/>
      <c r="H101" s="338"/>
      <c r="I101" s="338"/>
      <c r="J101" s="338"/>
      <c r="K101" s="341"/>
      <c r="M101" s="253"/>
      <c r="N101" s="170"/>
      <c r="O101" s="170"/>
      <c r="P101" s="170"/>
      <c r="Q101" s="170"/>
      <c r="R101" s="170"/>
      <c r="S101" s="170"/>
      <c r="T101" s="170"/>
      <c r="U101" s="170"/>
      <c r="V101" s="170"/>
    </row>
    <row r="102" spans="1:22" x14ac:dyDescent="0.25">
      <c r="A102" s="24">
        <v>42</v>
      </c>
      <c r="B102" s="253"/>
      <c r="C102" s="170"/>
      <c r="D102" s="170"/>
      <c r="E102" s="170"/>
      <c r="F102" s="329"/>
      <c r="G102" s="170"/>
      <c r="H102" s="338"/>
      <c r="I102" s="338"/>
      <c r="J102" s="338"/>
      <c r="K102" s="341"/>
      <c r="M102" s="253"/>
      <c r="N102" s="170"/>
      <c r="O102" s="170"/>
      <c r="P102" s="170"/>
      <c r="Q102" s="170"/>
      <c r="R102" s="170"/>
      <c r="S102" s="170"/>
      <c r="T102" s="170"/>
      <c r="U102" s="170"/>
      <c r="V102" s="170"/>
    </row>
    <row r="103" spans="1:22" x14ac:dyDescent="0.25">
      <c r="A103" s="24">
        <v>43</v>
      </c>
      <c r="B103" s="253"/>
      <c r="C103" s="170"/>
      <c r="D103" s="170"/>
      <c r="E103" s="170"/>
      <c r="F103" s="329"/>
      <c r="G103" s="170"/>
      <c r="H103" s="341"/>
      <c r="I103" s="341"/>
      <c r="J103" s="341"/>
      <c r="K103" s="341"/>
      <c r="M103" s="253"/>
      <c r="N103" s="170"/>
      <c r="O103" s="170"/>
      <c r="P103" s="170"/>
      <c r="Q103" s="170"/>
      <c r="R103" s="170"/>
      <c r="S103" s="170"/>
      <c r="T103" s="170"/>
      <c r="U103" s="170"/>
      <c r="V103" s="170"/>
    </row>
    <row r="104" spans="1:22" x14ac:dyDescent="0.25">
      <c r="A104" s="24">
        <v>44</v>
      </c>
      <c r="B104" s="253"/>
      <c r="C104" s="170"/>
      <c r="D104" s="170"/>
      <c r="E104" s="170"/>
      <c r="F104" s="329"/>
      <c r="G104" s="170"/>
      <c r="H104" s="341"/>
      <c r="I104" s="341"/>
      <c r="J104" s="341"/>
      <c r="K104" s="341"/>
      <c r="M104" s="253"/>
      <c r="N104" s="170"/>
      <c r="O104" s="170"/>
      <c r="P104" s="170"/>
      <c r="Q104" s="170"/>
      <c r="R104" s="170"/>
      <c r="S104" s="170"/>
      <c r="T104" s="170"/>
      <c r="U104" s="170"/>
      <c r="V104" s="170"/>
    </row>
    <row r="105" spans="1:22" x14ac:dyDescent="0.25">
      <c r="A105" s="24">
        <v>45</v>
      </c>
      <c r="B105" s="253"/>
      <c r="C105" s="170"/>
      <c r="D105" s="170"/>
      <c r="E105" s="170"/>
      <c r="F105" s="329"/>
      <c r="G105" s="170"/>
      <c r="H105" s="341"/>
      <c r="I105" s="341"/>
      <c r="J105" s="341"/>
      <c r="K105" s="341"/>
      <c r="M105" s="253"/>
      <c r="N105" s="170"/>
      <c r="O105" s="170"/>
      <c r="P105" s="170"/>
      <c r="Q105" s="170"/>
      <c r="R105" s="170"/>
      <c r="S105" s="170"/>
      <c r="T105" s="170"/>
      <c r="U105" s="170"/>
      <c r="V105" s="170"/>
    </row>
    <row r="106" spans="1:22" x14ac:dyDescent="0.25">
      <c r="A106" s="24">
        <v>46</v>
      </c>
      <c r="B106" s="253"/>
      <c r="C106" s="170"/>
      <c r="D106" s="170"/>
      <c r="E106" s="170"/>
      <c r="F106" s="329"/>
      <c r="G106" s="170"/>
      <c r="H106" s="341"/>
      <c r="I106" s="341"/>
      <c r="J106" s="341"/>
      <c r="K106" s="341"/>
      <c r="M106" s="253"/>
      <c r="N106" s="170"/>
      <c r="O106" s="170"/>
      <c r="P106" s="170"/>
      <c r="Q106" s="170"/>
      <c r="R106" s="170"/>
      <c r="S106" s="170"/>
      <c r="T106" s="170"/>
      <c r="U106" s="170"/>
      <c r="V106" s="170"/>
    </row>
    <row r="107" spans="1:22" x14ac:dyDescent="0.25">
      <c r="A107" s="24">
        <v>47</v>
      </c>
      <c r="B107" s="253"/>
      <c r="C107" s="170"/>
      <c r="D107" s="170"/>
      <c r="E107" s="170"/>
      <c r="F107" s="329"/>
      <c r="G107" s="170"/>
      <c r="H107" s="341"/>
      <c r="I107" s="341"/>
      <c r="J107" s="341"/>
      <c r="K107" s="341"/>
      <c r="M107" s="253"/>
      <c r="N107" s="170"/>
      <c r="O107" s="170"/>
      <c r="P107" s="170"/>
      <c r="Q107" s="170"/>
      <c r="R107" s="170"/>
      <c r="S107" s="170"/>
      <c r="T107" s="170"/>
      <c r="U107" s="170"/>
      <c r="V107" s="170"/>
    </row>
    <row r="108" spans="1:22" x14ac:dyDescent="0.25">
      <c r="A108" s="24">
        <v>48</v>
      </c>
      <c r="B108" s="253"/>
      <c r="C108" s="170"/>
      <c r="D108" s="170"/>
      <c r="E108" s="170"/>
      <c r="F108" s="329"/>
      <c r="G108" s="170"/>
      <c r="H108" s="341"/>
      <c r="I108" s="341"/>
      <c r="J108" s="341"/>
      <c r="K108" s="341"/>
      <c r="M108" s="253"/>
      <c r="N108" s="170"/>
      <c r="O108" s="170"/>
      <c r="P108" s="170"/>
      <c r="Q108" s="170"/>
      <c r="R108" s="170"/>
      <c r="S108" s="170"/>
      <c r="T108" s="170"/>
      <c r="U108" s="170"/>
      <c r="V108" s="170"/>
    </row>
    <row r="109" spans="1:22" x14ac:dyDescent="0.25">
      <c r="A109" s="24">
        <v>49</v>
      </c>
      <c r="B109" s="253"/>
      <c r="C109" s="170"/>
      <c r="D109" s="170"/>
      <c r="E109" s="170"/>
      <c r="F109" s="329"/>
      <c r="G109" s="170"/>
      <c r="H109" s="341"/>
      <c r="I109" s="341"/>
      <c r="J109" s="341"/>
      <c r="K109" s="341"/>
      <c r="M109" s="253"/>
      <c r="N109" s="170"/>
      <c r="O109" s="170"/>
      <c r="P109" s="170"/>
      <c r="Q109" s="170"/>
      <c r="R109" s="170"/>
      <c r="S109" s="170"/>
      <c r="T109" s="170"/>
      <c r="U109" s="170"/>
      <c r="V109" s="170"/>
    </row>
    <row r="110" spans="1:22" x14ac:dyDescent="0.25">
      <c r="A110" s="24">
        <v>50</v>
      </c>
      <c r="B110" s="253"/>
      <c r="C110" s="170"/>
      <c r="D110" s="170"/>
      <c r="E110" s="170"/>
      <c r="F110" s="329"/>
      <c r="G110" s="170"/>
      <c r="H110" s="341"/>
      <c r="I110" s="341"/>
      <c r="J110" s="341"/>
      <c r="K110" s="341"/>
      <c r="M110" s="253"/>
      <c r="N110" s="170"/>
      <c r="O110" s="170"/>
      <c r="P110" s="170"/>
      <c r="Q110" s="170"/>
      <c r="R110" s="170"/>
      <c r="S110" s="170"/>
      <c r="T110" s="170"/>
      <c r="U110" s="170"/>
      <c r="V110" s="170"/>
    </row>
    <row r="111" spans="1:22" x14ac:dyDescent="0.25">
      <c r="B111" s="107"/>
      <c r="C111" s="69"/>
      <c r="D111" s="69"/>
      <c r="E111" s="69"/>
      <c r="F111" s="330"/>
      <c r="M111" s="107"/>
      <c r="N111" s="69"/>
      <c r="O111" s="69"/>
      <c r="P111" s="69"/>
    </row>
    <row r="112" spans="1:22" x14ac:dyDescent="0.25">
      <c r="B112" s="85"/>
      <c r="F112" s="330"/>
    </row>
    <row r="113" spans="1:22" x14ac:dyDescent="0.25">
      <c r="F113" s="330"/>
      <c r="M113" s="79"/>
    </row>
    <row r="114" spans="1:22" x14ac:dyDescent="0.25">
      <c r="B114" s="51" t="str">
        <f>Fechas!$C$114</f>
        <v>3º ÉPOCA: CICLOS CORTOS E INTERMEDIOS SIN FUNG.</v>
      </c>
      <c r="C114" s="52"/>
      <c r="D114" s="53"/>
      <c r="E114" s="53"/>
      <c r="F114" s="119"/>
      <c r="G114" s="119"/>
      <c r="H114" s="342"/>
      <c r="I114" s="342"/>
      <c r="J114" s="342"/>
      <c r="K114" s="346"/>
      <c r="M114" s="55" t="str">
        <f>Fechas!$K$114</f>
        <v>3º ÉPOCA: CICLOS CORTOS E INTERMEDIOS CON FUNG.</v>
      </c>
      <c r="N114" s="56"/>
      <c r="O114" s="56"/>
      <c r="P114" s="56"/>
      <c r="Q114" s="56"/>
      <c r="R114" s="56"/>
      <c r="S114" s="56"/>
      <c r="T114" s="56"/>
      <c r="U114" s="56"/>
      <c r="V114" s="172"/>
    </row>
    <row r="115" spans="1:22" ht="33" customHeight="1" x14ac:dyDescent="0.25">
      <c r="B115" s="171" t="str">
        <f>B$5</f>
        <v>Cultivar</v>
      </c>
      <c r="C115" s="58" t="str">
        <f t="shared" ref="C115:J115" si="6">C$5</f>
        <v>Helada</v>
      </c>
      <c r="D115" s="58" t="str">
        <f t="shared" si="6"/>
        <v>Vuelco</v>
      </c>
      <c r="E115" s="58" t="str">
        <f t="shared" si="6"/>
        <v>Desgrane</v>
      </c>
      <c r="F115" s="331" t="str">
        <f t="shared" si="6"/>
        <v>Altura m</v>
      </c>
      <c r="G115" s="58" t="str">
        <f t="shared" si="6"/>
        <v xml:space="preserve">Aspecto </v>
      </c>
      <c r="H115" s="20" t="str">
        <f t="shared" si="6"/>
        <v>Peso hectolítrico</v>
      </c>
      <c r="I115" s="20" t="str">
        <f t="shared" si="6"/>
        <v>Peso de 1000 granos</v>
      </c>
      <c r="J115" s="20" t="str">
        <f t="shared" si="6"/>
        <v>Proteina en grano</v>
      </c>
      <c r="K115" s="129" t="s">
        <v>315</v>
      </c>
      <c r="M115" s="171" t="str">
        <f>M$5</f>
        <v>Cultivar</v>
      </c>
      <c r="N115" s="58" t="str">
        <f t="shared" ref="N115:U115" si="7">N$5</f>
        <v>Helada</v>
      </c>
      <c r="O115" s="58" t="str">
        <f t="shared" si="7"/>
        <v>Vuelco</v>
      </c>
      <c r="P115" s="58" t="str">
        <f t="shared" si="7"/>
        <v>Desgrane</v>
      </c>
      <c r="Q115" s="58" t="str">
        <f t="shared" si="7"/>
        <v>Altura</v>
      </c>
      <c r="R115" s="58" t="str">
        <f t="shared" si="7"/>
        <v xml:space="preserve">Aspecto </v>
      </c>
      <c r="S115" s="20" t="str">
        <f t="shared" si="7"/>
        <v>Peso hectolítrico</v>
      </c>
      <c r="T115" s="20" t="str">
        <f t="shared" si="7"/>
        <v>Peso de 1000 granos</v>
      </c>
      <c r="U115" s="20" t="str">
        <f t="shared" si="7"/>
        <v>Proteina en grano</v>
      </c>
      <c r="V115" s="129" t="s">
        <v>315</v>
      </c>
    </row>
    <row r="116" spans="1:22" x14ac:dyDescent="0.25">
      <c r="A116" s="24">
        <v>1</v>
      </c>
      <c r="B116" s="253" t="str">
        <f t="shared" ref="B116:B129" si="8">INDEX(CV3SF,$A116,1)</f>
        <v>MS INTA 415</v>
      </c>
      <c r="C116" s="167"/>
      <c r="D116" s="167"/>
      <c r="E116" s="167"/>
      <c r="F116" s="326"/>
      <c r="G116" s="167"/>
      <c r="H116" s="257">
        <v>74</v>
      </c>
      <c r="I116" s="257"/>
      <c r="J116" s="257">
        <v>11</v>
      </c>
      <c r="K116" s="257">
        <v>28</v>
      </c>
      <c r="M116" s="253"/>
      <c r="N116" s="167"/>
      <c r="O116" s="167"/>
      <c r="P116" s="167"/>
      <c r="Q116" s="326"/>
      <c r="R116" s="167"/>
      <c r="S116" s="257"/>
      <c r="T116" s="257"/>
      <c r="U116" s="257"/>
      <c r="V116" s="257"/>
    </row>
    <row r="117" spans="1:22" x14ac:dyDescent="0.25">
      <c r="A117" s="24">
        <v>2</v>
      </c>
      <c r="B117" s="253" t="str">
        <f t="shared" si="8"/>
        <v>MS INTA 521</v>
      </c>
      <c r="C117" s="167"/>
      <c r="D117" s="167"/>
      <c r="E117" s="167"/>
      <c r="F117" s="326"/>
      <c r="G117" s="167"/>
      <c r="H117" s="257">
        <v>79</v>
      </c>
      <c r="I117" s="257"/>
      <c r="J117" s="257">
        <v>11</v>
      </c>
      <c r="K117" s="257">
        <v>29</v>
      </c>
      <c r="M117" s="253"/>
      <c r="N117" s="167"/>
      <c r="O117" s="167"/>
      <c r="P117" s="167"/>
      <c r="Q117" s="326"/>
      <c r="R117" s="167"/>
      <c r="S117" s="257"/>
      <c r="T117" s="257"/>
      <c r="U117" s="257"/>
      <c r="V117" s="257"/>
    </row>
    <row r="118" spans="1:22" x14ac:dyDescent="0.25">
      <c r="A118" s="24">
        <v>3</v>
      </c>
      <c r="B118" s="253" t="str">
        <f t="shared" si="8"/>
        <v>MS INTA 817</v>
      </c>
      <c r="C118" s="167"/>
      <c r="D118" s="167"/>
      <c r="E118" s="167"/>
      <c r="F118" s="326"/>
      <c r="G118" s="167"/>
      <c r="H118" s="257"/>
      <c r="I118" s="257"/>
      <c r="J118" s="257"/>
      <c r="K118" s="257"/>
      <c r="M118" s="253"/>
      <c r="N118" s="167"/>
      <c r="O118" s="167"/>
      <c r="P118" s="167"/>
      <c r="Q118" s="326"/>
      <c r="R118" s="167"/>
      <c r="S118" s="257"/>
      <c r="T118" s="257"/>
      <c r="U118" s="257"/>
      <c r="V118" s="257"/>
    </row>
    <row r="119" spans="1:22" x14ac:dyDescent="0.25">
      <c r="A119" s="24">
        <v>4</v>
      </c>
      <c r="B119" s="253" t="str">
        <f t="shared" si="8"/>
        <v>Ñandubay</v>
      </c>
      <c r="C119" s="167"/>
      <c r="D119" s="167"/>
      <c r="E119" s="167"/>
      <c r="F119" s="326"/>
      <c r="G119" s="167"/>
      <c r="H119" s="257">
        <v>72</v>
      </c>
      <c r="I119" s="257"/>
      <c r="J119" s="257">
        <v>11</v>
      </c>
      <c r="K119" s="257">
        <v>30</v>
      </c>
      <c r="M119" s="253"/>
      <c r="N119" s="167"/>
      <c r="O119" s="167"/>
      <c r="P119" s="167"/>
      <c r="Q119" s="326"/>
      <c r="R119" s="167"/>
      <c r="S119" s="257"/>
      <c r="T119" s="257"/>
      <c r="U119" s="257"/>
      <c r="V119" s="257"/>
    </row>
    <row r="120" spans="1:22" x14ac:dyDescent="0.25">
      <c r="A120" s="24">
        <v>5</v>
      </c>
      <c r="B120" s="253" t="str">
        <f t="shared" si="8"/>
        <v>Ceibo</v>
      </c>
      <c r="C120" s="167"/>
      <c r="D120" s="167"/>
      <c r="E120" s="167"/>
      <c r="F120" s="326"/>
      <c r="G120" s="167"/>
      <c r="H120" s="257">
        <v>74</v>
      </c>
      <c r="I120" s="257"/>
      <c r="J120" s="257">
        <v>11</v>
      </c>
      <c r="K120" s="257">
        <v>27</v>
      </c>
      <c r="M120" s="253"/>
      <c r="N120" s="167"/>
      <c r="O120" s="167"/>
      <c r="P120" s="167"/>
      <c r="Q120" s="326"/>
      <c r="R120" s="167"/>
      <c r="S120" s="257"/>
      <c r="T120" s="257"/>
      <c r="U120" s="257"/>
      <c r="V120" s="257"/>
    </row>
    <row r="121" spans="1:22" x14ac:dyDescent="0.25">
      <c r="A121" s="24">
        <v>6</v>
      </c>
      <c r="B121" s="253" t="str">
        <f t="shared" si="8"/>
        <v>Audaz</v>
      </c>
      <c r="C121" s="167"/>
      <c r="D121" s="167"/>
      <c r="E121" s="167"/>
      <c r="F121" s="326"/>
      <c r="G121" s="167"/>
      <c r="H121" s="257">
        <v>73</v>
      </c>
      <c r="I121" s="257"/>
      <c r="J121" s="257">
        <v>11</v>
      </c>
      <c r="K121" s="257">
        <v>27</v>
      </c>
      <c r="M121" s="253"/>
      <c r="N121" s="167"/>
      <c r="O121" s="167"/>
      <c r="P121" s="167"/>
      <c r="Q121" s="326"/>
      <c r="R121" s="167"/>
      <c r="S121" s="257"/>
      <c r="T121" s="257"/>
      <c r="U121" s="257"/>
      <c r="V121" s="257"/>
    </row>
    <row r="122" spans="1:22" x14ac:dyDescent="0.25">
      <c r="A122" s="24">
        <v>7</v>
      </c>
      <c r="B122" s="253" t="str">
        <f t="shared" si="8"/>
        <v>Alerce</v>
      </c>
      <c r="C122" s="167"/>
      <c r="D122" s="167"/>
      <c r="E122" s="167"/>
      <c r="F122" s="326"/>
      <c r="G122" s="167"/>
      <c r="H122" s="257">
        <v>75</v>
      </c>
      <c r="I122" s="257"/>
      <c r="J122" s="257">
        <v>11</v>
      </c>
      <c r="K122" s="257">
        <v>28</v>
      </c>
      <c r="M122" s="253"/>
      <c r="N122" s="167"/>
      <c r="O122" s="167"/>
      <c r="P122" s="167"/>
      <c r="Q122" s="326"/>
      <c r="R122" s="167"/>
      <c r="S122" s="257"/>
      <c r="T122" s="257"/>
      <c r="U122" s="257"/>
      <c r="V122" s="257"/>
    </row>
    <row r="123" spans="1:22" x14ac:dyDescent="0.25">
      <c r="A123" s="24">
        <v>8</v>
      </c>
      <c r="B123" s="253" t="str">
        <f t="shared" si="8"/>
        <v>Aromo</v>
      </c>
      <c r="C123" s="167"/>
      <c r="D123" s="167"/>
      <c r="E123" s="167"/>
      <c r="F123" s="326"/>
      <c r="G123" s="167"/>
      <c r="H123" s="257">
        <v>76</v>
      </c>
      <c r="I123" s="257"/>
      <c r="J123" s="257">
        <v>11</v>
      </c>
      <c r="K123" s="257">
        <v>27</v>
      </c>
      <c r="M123" s="253"/>
      <c r="N123" s="167"/>
      <c r="O123" s="167"/>
      <c r="P123" s="167"/>
      <c r="Q123" s="326"/>
      <c r="R123" s="167"/>
      <c r="S123" s="257"/>
      <c r="T123" s="257"/>
      <c r="U123" s="257"/>
      <c r="V123" s="257"/>
    </row>
    <row r="124" spans="1:22" x14ac:dyDescent="0.25">
      <c r="A124" s="24">
        <v>9</v>
      </c>
      <c r="B124" s="253" t="str">
        <f t="shared" si="8"/>
        <v>Tordo</v>
      </c>
      <c r="C124" s="167"/>
      <c r="D124" s="167"/>
      <c r="E124" s="167"/>
      <c r="F124" s="326"/>
      <c r="G124" s="167"/>
      <c r="H124" s="257">
        <v>71</v>
      </c>
      <c r="I124" s="257"/>
      <c r="J124" s="257">
        <v>11</v>
      </c>
      <c r="K124" s="257">
        <v>27</v>
      </c>
      <c r="M124" s="253"/>
      <c r="N124" s="167"/>
      <c r="O124" s="167"/>
      <c r="P124" s="167"/>
      <c r="Q124" s="326"/>
      <c r="R124" s="167"/>
      <c r="S124" s="257"/>
      <c r="T124" s="257"/>
      <c r="U124" s="257"/>
      <c r="V124" s="257"/>
    </row>
    <row r="125" spans="1:22" x14ac:dyDescent="0.25">
      <c r="A125" s="24">
        <v>10</v>
      </c>
      <c r="B125" s="253" t="str">
        <f t="shared" si="8"/>
        <v>Hornero</v>
      </c>
      <c r="C125" s="167"/>
      <c r="D125" s="167"/>
      <c r="E125" s="167"/>
      <c r="F125" s="326"/>
      <c r="G125" s="167"/>
      <c r="H125" s="257">
        <v>75</v>
      </c>
      <c r="I125" s="257"/>
      <c r="J125" s="257">
        <v>11</v>
      </c>
      <c r="K125" s="257">
        <v>28</v>
      </c>
      <c r="M125" s="253"/>
      <c r="N125" s="167"/>
      <c r="O125" s="167"/>
      <c r="P125" s="167"/>
      <c r="Q125" s="326"/>
      <c r="R125" s="167"/>
      <c r="S125" s="257"/>
      <c r="T125" s="257"/>
      <c r="U125" s="257"/>
      <c r="V125" s="257"/>
    </row>
    <row r="126" spans="1:22" x14ac:dyDescent="0.25">
      <c r="A126" s="24">
        <v>11</v>
      </c>
      <c r="B126" s="253" t="str">
        <f t="shared" si="8"/>
        <v>LG Zaino</v>
      </c>
      <c r="C126" s="167"/>
      <c r="D126" s="167"/>
      <c r="E126" s="167"/>
      <c r="F126" s="326"/>
      <c r="G126" s="167"/>
      <c r="H126" s="257">
        <v>71</v>
      </c>
      <c r="I126" s="257"/>
      <c r="J126" s="257">
        <v>11</v>
      </c>
      <c r="K126" s="257">
        <v>26</v>
      </c>
      <c r="M126" s="253"/>
      <c r="N126" s="167"/>
      <c r="O126" s="167"/>
      <c r="P126" s="167"/>
      <c r="Q126" s="326"/>
      <c r="R126" s="167"/>
      <c r="S126" s="257"/>
      <c r="T126" s="257"/>
      <c r="U126" s="257"/>
      <c r="V126" s="257"/>
    </row>
    <row r="127" spans="1:22" x14ac:dyDescent="0.25">
      <c r="A127" s="24">
        <v>12</v>
      </c>
      <c r="B127" s="253" t="str">
        <f t="shared" si="8"/>
        <v>LGWA11-0169</v>
      </c>
      <c r="C127" s="167"/>
      <c r="D127" s="167"/>
      <c r="E127" s="167"/>
      <c r="F127" s="326"/>
      <c r="G127" s="167"/>
      <c r="H127" s="257">
        <v>75</v>
      </c>
      <c r="I127" s="257"/>
      <c r="J127" s="257">
        <v>11</v>
      </c>
      <c r="K127" s="257">
        <v>29</v>
      </c>
      <c r="M127" s="253"/>
      <c r="N127" s="167"/>
      <c r="O127" s="167"/>
      <c r="P127" s="167"/>
      <c r="Q127" s="326"/>
      <c r="R127" s="167"/>
      <c r="S127" s="257"/>
      <c r="T127" s="257"/>
      <c r="U127" s="257"/>
      <c r="V127" s="257"/>
    </row>
    <row r="128" spans="1:22" x14ac:dyDescent="0.25">
      <c r="A128" s="24">
        <v>13</v>
      </c>
      <c r="B128" s="253" t="str">
        <f t="shared" si="8"/>
        <v>Baguette 450</v>
      </c>
      <c r="C128" s="167"/>
      <c r="D128" s="167"/>
      <c r="E128" s="167"/>
      <c r="F128" s="326"/>
      <c r="G128" s="167"/>
      <c r="H128" s="257">
        <v>78</v>
      </c>
      <c r="I128" s="257"/>
      <c r="J128" s="257">
        <v>12</v>
      </c>
      <c r="K128" s="257">
        <v>32</v>
      </c>
      <c r="M128" s="253"/>
      <c r="N128" s="167"/>
      <c r="O128" s="167"/>
      <c r="P128" s="167"/>
      <c r="Q128" s="326"/>
      <c r="R128" s="167"/>
      <c r="S128" s="257"/>
      <c r="T128" s="257"/>
      <c r="U128" s="257"/>
      <c r="V128" s="257"/>
    </row>
    <row r="129" spans="1:22" x14ac:dyDescent="0.25">
      <c r="A129" s="24">
        <v>14</v>
      </c>
      <c r="B129" s="253" t="str">
        <f t="shared" si="8"/>
        <v>ACA 603</v>
      </c>
      <c r="C129" s="167"/>
      <c r="D129" s="167"/>
      <c r="E129" s="167"/>
      <c r="F129" s="326"/>
      <c r="G129" s="167"/>
      <c r="H129" s="257">
        <v>73</v>
      </c>
      <c r="I129" s="257"/>
      <c r="J129" s="257">
        <v>10</v>
      </c>
      <c r="K129" s="257">
        <v>27</v>
      </c>
      <c r="M129" s="253"/>
      <c r="N129" s="167"/>
      <c r="O129" s="167"/>
      <c r="P129" s="167"/>
      <c r="Q129" s="326"/>
      <c r="R129" s="167"/>
      <c r="S129" s="257"/>
      <c r="T129" s="257"/>
      <c r="U129" s="257"/>
      <c r="V129" s="257"/>
    </row>
    <row r="130" spans="1:22" x14ac:dyDescent="0.25">
      <c r="A130" s="24">
        <v>15</v>
      </c>
      <c r="B130" s="253" t="str">
        <f t="shared" ref="B130:B150" si="9">INDEX(CV3SF,$A131,1)</f>
        <v>ACA 916</v>
      </c>
      <c r="C130" s="167"/>
      <c r="D130" s="167"/>
      <c r="E130" s="167"/>
      <c r="F130" s="326"/>
      <c r="G130" s="167"/>
      <c r="H130" s="257">
        <v>67</v>
      </c>
      <c r="I130" s="257"/>
      <c r="J130" s="257">
        <v>10</v>
      </c>
      <c r="K130" s="257">
        <v>24</v>
      </c>
      <c r="M130" s="253"/>
      <c r="N130" s="167"/>
      <c r="O130" s="167"/>
      <c r="P130" s="167"/>
      <c r="Q130" s="326"/>
      <c r="R130" s="167"/>
      <c r="S130" s="257"/>
      <c r="T130" s="257"/>
      <c r="U130" s="257"/>
      <c r="V130" s="257"/>
    </row>
    <row r="131" spans="1:22" x14ac:dyDescent="0.25">
      <c r="A131" s="24">
        <v>16</v>
      </c>
      <c r="B131" s="253" t="str">
        <f t="shared" si="9"/>
        <v>ACA 920</v>
      </c>
      <c r="C131" s="167"/>
      <c r="D131" s="167"/>
      <c r="E131" s="167"/>
      <c r="F131" s="326"/>
      <c r="G131" s="167"/>
      <c r="H131" s="257">
        <v>78</v>
      </c>
      <c r="I131" s="257"/>
      <c r="J131" s="257">
        <v>11</v>
      </c>
      <c r="K131" s="257">
        <v>29</v>
      </c>
      <c r="M131" s="253"/>
      <c r="N131" s="167"/>
      <c r="O131" s="167"/>
      <c r="P131" s="167"/>
      <c r="Q131" s="326"/>
      <c r="R131" s="167"/>
      <c r="S131" s="257"/>
      <c r="T131" s="257"/>
      <c r="U131" s="257"/>
      <c r="V131" s="257"/>
    </row>
    <row r="132" spans="1:22" x14ac:dyDescent="0.25">
      <c r="A132" s="24">
        <v>17</v>
      </c>
      <c r="B132" s="253" t="str">
        <f t="shared" si="9"/>
        <v>ACA 917</v>
      </c>
      <c r="C132" s="167"/>
      <c r="D132" s="167"/>
      <c r="E132" s="167"/>
      <c r="F132" s="326"/>
      <c r="G132" s="167"/>
      <c r="H132" s="257">
        <v>73</v>
      </c>
      <c r="I132" s="257"/>
      <c r="J132" s="257">
        <v>11</v>
      </c>
      <c r="K132" s="257">
        <v>28</v>
      </c>
      <c r="M132" s="253"/>
      <c r="N132" s="167"/>
      <c r="O132" s="167"/>
      <c r="P132" s="167"/>
      <c r="Q132" s="326"/>
      <c r="R132" s="167"/>
      <c r="S132" s="257"/>
      <c r="T132" s="257"/>
      <c r="U132" s="257"/>
      <c r="V132" s="257"/>
    </row>
    <row r="133" spans="1:22" x14ac:dyDescent="0.25">
      <c r="A133" s="24">
        <v>18</v>
      </c>
      <c r="B133" s="253" t="str">
        <f t="shared" si="9"/>
        <v>ACA 460</v>
      </c>
      <c r="C133" s="167"/>
      <c r="D133" s="167"/>
      <c r="E133" s="167"/>
      <c r="F133" s="326"/>
      <c r="G133" s="167"/>
      <c r="H133" s="257">
        <v>72</v>
      </c>
      <c r="I133" s="257"/>
      <c r="J133" s="257">
        <v>10</v>
      </c>
      <c r="K133" s="257">
        <v>26</v>
      </c>
      <c r="M133" s="253"/>
      <c r="N133" s="167"/>
      <c r="O133" s="167"/>
      <c r="P133" s="167"/>
      <c r="Q133" s="326"/>
      <c r="R133" s="167"/>
      <c r="S133" s="257"/>
      <c r="T133" s="257"/>
      <c r="U133" s="257"/>
      <c r="V133" s="257"/>
    </row>
    <row r="134" spans="1:22" x14ac:dyDescent="0.25">
      <c r="A134" s="24">
        <v>19</v>
      </c>
      <c r="B134" s="253" t="str">
        <f t="shared" si="9"/>
        <v>ACA 921</v>
      </c>
      <c r="C134" s="167"/>
      <c r="D134" s="167"/>
      <c r="E134" s="167"/>
      <c r="F134" s="326"/>
      <c r="G134" s="167"/>
      <c r="H134" s="257">
        <v>77</v>
      </c>
      <c r="I134" s="257"/>
      <c r="J134" s="257">
        <v>12</v>
      </c>
      <c r="K134" s="257">
        <v>33</v>
      </c>
      <c r="M134" s="253"/>
      <c r="N134" s="167"/>
      <c r="O134" s="167"/>
      <c r="P134" s="167"/>
      <c r="Q134" s="326"/>
      <c r="R134" s="167"/>
      <c r="S134" s="257"/>
      <c r="T134" s="257"/>
      <c r="U134" s="257"/>
      <c r="V134" s="257"/>
    </row>
    <row r="135" spans="1:22" x14ac:dyDescent="0.25">
      <c r="A135" s="24">
        <v>20</v>
      </c>
      <c r="B135" s="253" t="str">
        <f t="shared" si="9"/>
        <v>Buck Bravío</v>
      </c>
      <c r="C135" s="167"/>
      <c r="D135" s="167"/>
      <c r="E135" s="167"/>
      <c r="F135" s="326"/>
      <c r="G135" s="167"/>
      <c r="H135" s="257">
        <v>77</v>
      </c>
      <c r="I135" s="257"/>
      <c r="J135" s="257">
        <v>12</v>
      </c>
      <c r="K135" s="257">
        <v>25</v>
      </c>
      <c r="M135" s="253"/>
      <c r="N135" s="167"/>
      <c r="O135" s="167"/>
      <c r="P135" s="167"/>
      <c r="Q135" s="326"/>
      <c r="R135" s="167"/>
      <c r="S135" s="257"/>
      <c r="T135" s="257"/>
      <c r="U135" s="257"/>
      <c r="V135" s="257"/>
    </row>
    <row r="136" spans="1:22" x14ac:dyDescent="0.25">
      <c r="A136" s="24">
        <v>21</v>
      </c>
      <c r="B136" s="253" t="str">
        <f t="shared" si="9"/>
        <v>Buck Saeta</v>
      </c>
      <c r="C136" s="167"/>
      <c r="D136" s="167"/>
      <c r="E136" s="167"/>
      <c r="F136" s="326"/>
      <c r="G136" s="167"/>
      <c r="H136" s="257">
        <v>71</v>
      </c>
      <c r="I136" s="257"/>
      <c r="J136" s="257">
        <v>11</v>
      </c>
      <c r="K136" s="257">
        <v>28</v>
      </c>
      <c r="M136" s="253"/>
      <c r="N136" s="167"/>
      <c r="O136" s="167"/>
      <c r="P136" s="167"/>
      <c r="Q136" s="326"/>
      <c r="R136" s="167"/>
      <c r="S136" s="257"/>
      <c r="T136" s="257"/>
      <c r="U136" s="257"/>
      <c r="V136" s="257"/>
    </row>
    <row r="137" spans="1:22" x14ac:dyDescent="0.25">
      <c r="A137" s="24">
        <v>22</v>
      </c>
      <c r="B137" s="253" t="str">
        <f t="shared" si="9"/>
        <v>Buck Fulgor</v>
      </c>
      <c r="C137" s="167"/>
      <c r="D137" s="167"/>
      <c r="E137" s="167"/>
      <c r="F137" s="326"/>
      <c r="G137" s="167"/>
      <c r="H137" s="257">
        <v>75</v>
      </c>
      <c r="I137" s="257"/>
      <c r="J137" s="257">
        <v>11</v>
      </c>
      <c r="K137" s="257">
        <v>29</v>
      </c>
      <c r="M137" s="253"/>
      <c r="N137" s="167"/>
      <c r="O137" s="167"/>
      <c r="P137" s="167"/>
      <c r="Q137" s="326"/>
      <c r="R137" s="167"/>
      <c r="S137" s="257"/>
      <c r="T137" s="257"/>
      <c r="U137" s="257"/>
      <c r="V137" s="257"/>
    </row>
    <row r="138" spans="1:22" x14ac:dyDescent="0.25">
      <c r="A138" s="24">
        <v>23</v>
      </c>
      <c r="B138" s="253" t="str">
        <f t="shared" si="9"/>
        <v>Buck Mutisia</v>
      </c>
      <c r="C138" s="167"/>
      <c r="D138" s="167"/>
      <c r="E138" s="167"/>
      <c r="F138" s="326"/>
      <c r="G138" s="167"/>
      <c r="H138" s="257">
        <v>77</v>
      </c>
      <c r="I138" s="257"/>
      <c r="J138" s="257">
        <v>11</v>
      </c>
      <c r="K138" s="257">
        <v>28</v>
      </c>
      <c r="M138" s="253"/>
      <c r="N138" s="167"/>
      <c r="O138" s="167"/>
      <c r="P138" s="167"/>
      <c r="Q138" s="326"/>
      <c r="R138" s="167"/>
      <c r="S138" s="257"/>
      <c r="T138" s="257"/>
      <c r="U138" s="257"/>
      <c r="V138" s="257"/>
    </row>
    <row r="139" spans="1:22" x14ac:dyDescent="0.25">
      <c r="A139" s="24">
        <v>24</v>
      </c>
      <c r="B139" s="253" t="str">
        <f t="shared" si="9"/>
        <v>Buck Favorito</v>
      </c>
      <c r="C139" s="167"/>
      <c r="D139" s="167"/>
      <c r="E139" s="167"/>
      <c r="F139" s="326"/>
      <c r="G139" s="167"/>
      <c r="H139" s="257">
        <v>80</v>
      </c>
      <c r="I139" s="257"/>
      <c r="J139" s="257">
        <v>10</v>
      </c>
      <c r="K139" s="257">
        <v>26</v>
      </c>
      <c r="M139" s="253"/>
      <c r="N139" s="167"/>
      <c r="O139" s="167"/>
      <c r="P139" s="167"/>
      <c r="Q139" s="326"/>
      <c r="R139" s="167"/>
      <c r="S139" s="257"/>
      <c r="T139" s="257"/>
      <c r="U139" s="257"/>
      <c r="V139" s="257"/>
    </row>
    <row r="140" spans="1:22" x14ac:dyDescent="0.25">
      <c r="A140" s="24">
        <v>25</v>
      </c>
      <c r="B140" s="253" t="str">
        <f t="shared" si="9"/>
        <v>Klein Prometeo</v>
      </c>
      <c r="C140" s="167"/>
      <c r="D140" s="167"/>
      <c r="E140" s="167"/>
      <c r="F140" s="326"/>
      <c r="G140" s="167"/>
      <c r="H140" s="257">
        <v>74</v>
      </c>
      <c r="I140" s="257"/>
      <c r="J140" s="257">
        <v>11</v>
      </c>
      <c r="K140" s="257">
        <v>30</v>
      </c>
      <c r="M140" s="253"/>
      <c r="N140" s="167"/>
      <c r="O140" s="167"/>
      <c r="P140" s="167"/>
      <c r="Q140" s="326"/>
      <c r="R140" s="167"/>
      <c r="S140" s="257"/>
      <c r="T140" s="257"/>
      <c r="U140" s="257"/>
      <c r="V140" s="257"/>
    </row>
    <row r="141" spans="1:22" x14ac:dyDescent="0.25">
      <c r="A141" s="24">
        <v>26</v>
      </c>
      <c r="B141" s="253" t="str">
        <f t="shared" si="9"/>
        <v>Klein Nutria</v>
      </c>
      <c r="C141" s="167"/>
      <c r="D141" s="167"/>
      <c r="E141" s="167"/>
      <c r="F141" s="326"/>
      <c r="G141" s="167"/>
      <c r="H141" s="257">
        <v>62</v>
      </c>
      <c r="I141" s="257"/>
      <c r="J141" s="257">
        <v>13</v>
      </c>
      <c r="K141" s="257">
        <v>33</v>
      </c>
      <c r="M141" s="253"/>
      <c r="N141" s="167"/>
      <c r="O141" s="167"/>
      <c r="P141" s="167"/>
      <c r="Q141" s="326"/>
      <c r="R141" s="167"/>
      <c r="S141" s="257"/>
      <c r="T141" s="257"/>
      <c r="U141" s="257"/>
      <c r="V141" s="257"/>
    </row>
    <row r="142" spans="1:22" x14ac:dyDescent="0.25">
      <c r="A142" s="24">
        <v>27</v>
      </c>
      <c r="B142" s="253" t="str">
        <f t="shared" si="9"/>
        <v>Klein Potro</v>
      </c>
      <c r="C142" s="167"/>
      <c r="D142" s="167"/>
      <c r="E142" s="167"/>
      <c r="F142" s="326"/>
      <c r="G142" s="167"/>
      <c r="H142" s="257">
        <v>78</v>
      </c>
      <c r="I142" s="257"/>
      <c r="J142" s="257">
        <v>11</v>
      </c>
      <c r="K142" s="257">
        <v>29</v>
      </c>
      <c r="M142" s="253"/>
      <c r="N142" s="167"/>
      <c r="O142" s="167"/>
      <c r="P142" s="167"/>
      <c r="Q142" s="326"/>
      <c r="R142" s="167"/>
      <c r="S142" s="257"/>
      <c r="T142" s="257"/>
      <c r="U142" s="257"/>
      <c r="V142" s="257"/>
    </row>
    <row r="143" spans="1:22" x14ac:dyDescent="0.25">
      <c r="A143" s="24">
        <v>28</v>
      </c>
      <c r="B143" s="253" t="str">
        <f t="shared" si="9"/>
        <v>Klein Valor</v>
      </c>
      <c r="C143" s="167"/>
      <c r="D143" s="167"/>
      <c r="E143" s="167"/>
      <c r="F143" s="326"/>
      <c r="G143" s="167"/>
      <c r="H143" s="257">
        <v>73</v>
      </c>
      <c r="I143" s="257"/>
      <c r="J143" s="257">
        <v>11</v>
      </c>
      <c r="K143" s="257">
        <v>26</v>
      </c>
      <c r="M143" s="253"/>
      <c r="N143" s="167"/>
      <c r="O143" s="167"/>
      <c r="P143" s="167"/>
      <c r="Q143" s="326"/>
      <c r="R143" s="167"/>
      <c r="S143" s="257"/>
      <c r="T143" s="257"/>
      <c r="U143" s="257"/>
      <c r="V143" s="257"/>
    </row>
    <row r="144" spans="1:22" x14ac:dyDescent="0.25">
      <c r="A144" s="24">
        <v>29</v>
      </c>
      <c r="B144" s="253" t="str">
        <f t="shared" si="9"/>
        <v>SP 12</v>
      </c>
      <c r="C144" s="167"/>
      <c r="D144" s="167"/>
      <c r="E144" s="167"/>
      <c r="F144" s="326"/>
      <c r="G144" s="167"/>
      <c r="H144" s="257">
        <v>73</v>
      </c>
      <c r="I144" s="257"/>
      <c r="J144" s="257">
        <v>12</v>
      </c>
      <c r="K144" s="257">
        <v>31</v>
      </c>
      <c r="M144" s="253"/>
      <c r="N144" s="167"/>
      <c r="O144" s="167"/>
      <c r="P144" s="167"/>
      <c r="Q144" s="326"/>
      <c r="R144" s="167"/>
      <c r="S144" s="257"/>
      <c r="T144" s="257"/>
      <c r="U144" s="257"/>
      <c r="V144" s="257"/>
    </row>
    <row r="145" spans="1:22" x14ac:dyDescent="0.25">
      <c r="A145" s="24">
        <v>30</v>
      </c>
      <c r="B145" s="253" t="str">
        <f t="shared" si="9"/>
        <v>Bointa 1006</v>
      </c>
      <c r="C145" s="167"/>
      <c r="D145" s="167"/>
      <c r="E145" s="167"/>
      <c r="F145" s="326"/>
      <c r="G145" s="167"/>
      <c r="H145" s="257">
        <v>74</v>
      </c>
      <c r="I145" s="257"/>
      <c r="J145" s="257">
        <v>11</v>
      </c>
      <c r="K145" s="257">
        <v>26</v>
      </c>
      <c r="M145" s="253"/>
      <c r="N145" s="167"/>
      <c r="O145" s="167"/>
      <c r="P145" s="167"/>
      <c r="Q145" s="326"/>
      <c r="R145" s="167"/>
      <c r="S145" s="257"/>
      <c r="T145" s="257"/>
      <c r="U145" s="257"/>
      <c r="V145" s="257"/>
    </row>
    <row r="146" spans="1:22" x14ac:dyDescent="0.25">
      <c r="A146" s="24">
        <v>31</v>
      </c>
      <c r="B146" s="253" t="str">
        <f t="shared" si="9"/>
        <v>Biointa 1008</v>
      </c>
      <c r="C146" s="167"/>
      <c r="D146" s="167"/>
      <c r="E146" s="167"/>
      <c r="F146" s="326"/>
      <c r="G146" s="167"/>
      <c r="H146" s="257">
        <v>69</v>
      </c>
      <c r="I146" s="257"/>
      <c r="J146" s="257">
        <v>10</v>
      </c>
      <c r="K146" s="257">
        <v>24</v>
      </c>
      <c r="M146" s="253"/>
      <c r="N146" s="167"/>
      <c r="O146" s="167"/>
      <c r="P146" s="167"/>
      <c r="Q146" s="326"/>
      <c r="R146" s="167"/>
      <c r="S146" s="257"/>
      <c r="T146" s="257"/>
      <c r="U146" s="257"/>
      <c r="V146" s="257"/>
    </row>
    <row r="147" spans="1:22" x14ac:dyDescent="0.25">
      <c r="A147" s="24">
        <v>32</v>
      </c>
      <c r="B147" s="253" t="str">
        <f t="shared" si="9"/>
        <v>Ginko</v>
      </c>
      <c r="C147" s="167"/>
      <c r="D147" s="167"/>
      <c r="E147" s="167"/>
      <c r="F147" s="326"/>
      <c r="G147" s="167"/>
      <c r="H147" s="257">
        <v>72</v>
      </c>
      <c r="I147" s="257"/>
      <c r="J147" s="257">
        <v>10</v>
      </c>
      <c r="K147" s="257">
        <v>24</v>
      </c>
      <c r="M147" s="253"/>
      <c r="N147" s="167"/>
      <c r="O147" s="167"/>
      <c r="P147" s="167"/>
      <c r="Q147" s="326"/>
      <c r="R147" s="167"/>
      <c r="S147" s="257"/>
      <c r="T147" s="257"/>
      <c r="U147" s="257"/>
      <c r="V147" s="257"/>
    </row>
    <row r="148" spans="1:22" x14ac:dyDescent="0.25">
      <c r="A148" s="24">
        <v>33</v>
      </c>
      <c r="B148" s="253" t="str">
        <f t="shared" si="9"/>
        <v>Exp. Arce</v>
      </c>
      <c r="C148" s="167"/>
      <c r="D148" s="167"/>
      <c r="E148" s="167"/>
      <c r="F148" s="326"/>
      <c r="G148" s="167"/>
      <c r="H148" s="257">
        <v>76</v>
      </c>
      <c r="I148" s="257"/>
      <c r="J148" s="257">
        <v>10</v>
      </c>
      <c r="K148" s="257">
        <v>23</v>
      </c>
      <c r="M148" s="253"/>
      <c r="N148" s="167"/>
      <c r="O148" s="167"/>
      <c r="P148" s="167"/>
      <c r="Q148" s="326"/>
      <c r="R148" s="167"/>
      <c r="S148" s="257"/>
      <c r="T148" s="257"/>
      <c r="U148" s="257"/>
      <c r="V148" s="257"/>
    </row>
    <row r="149" spans="1:22" x14ac:dyDescent="0.25">
      <c r="A149" s="24">
        <v>34</v>
      </c>
      <c r="B149" s="253" t="str">
        <f t="shared" si="9"/>
        <v>Guayabo</v>
      </c>
      <c r="C149" s="167"/>
      <c r="D149" s="167"/>
      <c r="E149" s="167"/>
      <c r="F149" s="326"/>
      <c r="G149" s="168"/>
      <c r="H149" s="257">
        <v>71</v>
      </c>
      <c r="I149" s="257"/>
      <c r="J149" s="257">
        <v>11</v>
      </c>
      <c r="K149" s="257">
        <v>26</v>
      </c>
      <c r="M149" s="253"/>
      <c r="N149" s="167"/>
      <c r="O149" s="167"/>
      <c r="P149" s="167"/>
      <c r="Q149" s="326"/>
      <c r="R149" s="167"/>
      <c r="S149" s="257"/>
      <c r="T149" s="257"/>
      <c r="U149" s="257"/>
      <c r="V149" s="257"/>
    </row>
    <row r="150" spans="1:22" x14ac:dyDescent="0.25">
      <c r="A150" s="24">
        <v>35</v>
      </c>
      <c r="B150" s="253">
        <f t="shared" si="9"/>
        <v>0</v>
      </c>
      <c r="C150" s="167"/>
      <c r="D150" s="167"/>
      <c r="E150" s="167"/>
      <c r="F150" s="326"/>
      <c r="G150" s="168"/>
      <c r="H150" s="257"/>
      <c r="I150" s="257"/>
      <c r="J150" s="257"/>
      <c r="K150" s="257"/>
      <c r="M150" s="253"/>
      <c r="N150" s="167"/>
      <c r="O150" s="167"/>
      <c r="P150" s="167"/>
      <c r="Q150" s="326"/>
      <c r="R150" s="168"/>
      <c r="S150" s="257"/>
      <c r="T150" s="257"/>
      <c r="U150" s="257"/>
      <c r="V150" s="257"/>
    </row>
    <row r="151" spans="1:22" x14ac:dyDescent="0.25">
      <c r="A151" s="24">
        <v>36</v>
      </c>
      <c r="M151" s="253"/>
      <c r="N151" s="167"/>
      <c r="O151" s="167"/>
      <c r="P151" s="167"/>
      <c r="Q151" s="326"/>
      <c r="R151" s="168"/>
      <c r="S151" s="257"/>
      <c r="T151" s="257"/>
      <c r="U151" s="257"/>
      <c r="V151" s="257"/>
    </row>
    <row r="152" spans="1:22" x14ac:dyDescent="0.25">
      <c r="A152" s="24">
        <v>37</v>
      </c>
      <c r="B152" s="253"/>
      <c r="C152" s="167"/>
      <c r="D152" s="167"/>
      <c r="E152" s="167"/>
      <c r="F152" s="327"/>
      <c r="G152" s="168"/>
      <c r="H152" s="257"/>
      <c r="I152" s="257"/>
      <c r="J152" s="257"/>
      <c r="K152" s="257"/>
      <c r="M152" s="253"/>
      <c r="N152" s="168"/>
      <c r="O152" s="168"/>
      <c r="P152" s="168"/>
      <c r="Q152" s="327"/>
      <c r="R152" s="168"/>
      <c r="S152" s="167"/>
      <c r="T152" s="167"/>
      <c r="U152" s="167"/>
      <c r="V152" s="167"/>
    </row>
    <row r="153" spans="1:22" x14ac:dyDescent="0.25">
      <c r="A153" s="24">
        <v>38</v>
      </c>
      <c r="B153" s="253"/>
      <c r="C153" s="167"/>
      <c r="D153" s="167"/>
      <c r="E153" s="167"/>
      <c r="F153" s="328"/>
      <c r="G153" s="169"/>
      <c r="H153" s="343"/>
      <c r="I153" s="343"/>
      <c r="J153" s="343"/>
      <c r="K153" s="167"/>
      <c r="M153" s="253"/>
      <c r="N153" s="169"/>
      <c r="O153" s="169"/>
      <c r="P153" s="169"/>
      <c r="Q153" s="169"/>
      <c r="R153" s="169"/>
      <c r="S153" s="169"/>
      <c r="T153" s="169"/>
      <c r="U153" s="169"/>
      <c r="V153" s="168"/>
    </row>
    <row r="154" spans="1:22" x14ac:dyDescent="0.25">
      <c r="A154" s="24">
        <v>39</v>
      </c>
      <c r="B154" s="253"/>
      <c r="C154" s="167"/>
      <c r="D154" s="167"/>
      <c r="E154" s="167"/>
      <c r="F154" s="327"/>
      <c r="G154" s="168"/>
      <c r="H154" s="167"/>
      <c r="I154" s="167"/>
      <c r="J154" s="167"/>
      <c r="K154" s="167"/>
      <c r="M154" s="253"/>
      <c r="N154" s="168"/>
      <c r="O154" s="168"/>
      <c r="P154" s="168"/>
      <c r="Q154" s="168"/>
      <c r="R154" s="168"/>
      <c r="S154" s="168"/>
      <c r="T154" s="168"/>
      <c r="U154" s="168"/>
      <c r="V154" s="168"/>
    </row>
    <row r="155" spans="1:22" x14ac:dyDescent="0.25">
      <c r="A155" s="24">
        <v>40</v>
      </c>
      <c r="B155" s="253"/>
      <c r="C155" s="167"/>
      <c r="D155" s="167"/>
      <c r="E155" s="167"/>
      <c r="F155" s="329"/>
      <c r="G155" s="170"/>
      <c r="H155" s="341"/>
      <c r="I155" s="341"/>
      <c r="J155" s="341"/>
      <c r="K155" s="341"/>
      <c r="M155" s="253"/>
      <c r="N155" s="170"/>
      <c r="O155" s="170"/>
      <c r="P155" s="170"/>
      <c r="Q155" s="170"/>
      <c r="R155" s="170"/>
      <c r="S155" s="170"/>
      <c r="T155" s="170"/>
      <c r="U155" s="170"/>
      <c r="V155" s="170"/>
    </row>
    <row r="156" spans="1:22" x14ac:dyDescent="0.25">
      <c r="A156" s="24">
        <v>41</v>
      </c>
      <c r="B156" s="253"/>
      <c r="C156" s="167"/>
      <c r="D156" s="167"/>
      <c r="E156" s="167"/>
      <c r="F156" s="329"/>
      <c r="G156" s="170"/>
      <c r="H156" s="341"/>
      <c r="I156" s="341"/>
      <c r="J156" s="341"/>
      <c r="K156" s="341"/>
      <c r="M156" s="253">
        <f t="shared" ref="M156:M165" si="10">INDEX(CV3CF,$A156,1)</f>
        <v>0</v>
      </c>
      <c r="N156" s="170"/>
      <c r="O156" s="170"/>
      <c r="P156" s="170"/>
      <c r="Q156" s="170"/>
      <c r="R156" s="170"/>
      <c r="S156" s="170"/>
      <c r="T156" s="170"/>
      <c r="U156" s="170"/>
      <c r="V156" s="170"/>
    </row>
    <row r="157" spans="1:22" x14ac:dyDescent="0.25">
      <c r="A157" s="24">
        <v>42</v>
      </c>
      <c r="B157" s="253">
        <f t="shared" ref="B157:B165" si="11">INDEX(CV3SF,$A157,1)</f>
        <v>0</v>
      </c>
      <c r="C157" s="170"/>
      <c r="D157" s="170"/>
      <c r="E157" s="170"/>
      <c r="F157" s="329"/>
      <c r="G157" s="170"/>
      <c r="H157" s="341"/>
      <c r="I157" s="341"/>
      <c r="J157" s="341"/>
      <c r="K157" s="341"/>
      <c r="M157" s="253">
        <f t="shared" si="10"/>
        <v>0</v>
      </c>
      <c r="N157" s="170"/>
      <c r="O157" s="170"/>
      <c r="P157" s="170"/>
      <c r="Q157" s="170"/>
      <c r="R157" s="170"/>
      <c r="S157" s="170"/>
      <c r="T157" s="170"/>
      <c r="U157" s="170"/>
      <c r="V157" s="170"/>
    </row>
    <row r="158" spans="1:22" x14ac:dyDescent="0.25">
      <c r="A158" s="24">
        <v>43</v>
      </c>
      <c r="B158" s="253">
        <f t="shared" si="11"/>
        <v>0</v>
      </c>
      <c r="C158" s="170"/>
      <c r="D158" s="170"/>
      <c r="E158" s="170"/>
      <c r="F158" s="329"/>
      <c r="G158" s="170"/>
      <c r="H158" s="341"/>
      <c r="I158" s="341"/>
      <c r="J158" s="341"/>
      <c r="K158" s="341"/>
      <c r="M158" s="253">
        <f t="shared" si="10"/>
        <v>0</v>
      </c>
      <c r="N158" s="170"/>
      <c r="O158" s="170"/>
      <c r="P158" s="170"/>
      <c r="Q158" s="170"/>
      <c r="R158" s="170"/>
      <c r="S158" s="170"/>
      <c r="T158" s="170"/>
      <c r="U158" s="170"/>
      <c r="V158" s="170"/>
    </row>
    <row r="159" spans="1:22" x14ac:dyDescent="0.25">
      <c r="A159" s="24">
        <v>44</v>
      </c>
      <c r="B159" s="253">
        <f t="shared" si="11"/>
        <v>0</v>
      </c>
      <c r="C159" s="170"/>
      <c r="D159" s="170"/>
      <c r="E159" s="170"/>
      <c r="F159" s="329"/>
      <c r="G159" s="170"/>
      <c r="H159" s="341"/>
      <c r="I159" s="341"/>
      <c r="J159" s="341"/>
      <c r="K159" s="341"/>
      <c r="M159" s="253">
        <f t="shared" si="10"/>
        <v>0</v>
      </c>
      <c r="N159" s="170"/>
      <c r="O159" s="170"/>
      <c r="P159" s="170"/>
      <c r="Q159" s="170"/>
      <c r="R159" s="170"/>
      <c r="S159" s="170"/>
      <c r="T159" s="170"/>
      <c r="U159" s="170"/>
      <c r="V159" s="170"/>
    </row>
    <row r="160" spans="1:22" x14ac:dyDescent="0.25">
      <c r="A160" s="24">
        <v>45</v>
      </c>
      <c r="B160" s="253">
        <f t="shared" si="11"/>
        <v>0</v>
      </c>
      <c r="C160" s="170"/>
      <c r="D160" s="170"/>
      <c r="E160" s="170"/>
      <c r="F160" s="329"/>
      <c r="G160" s="170"/>
      <c r="H160" s="341"/>
      <c r="I160" s="341"/>
      <c r="J160" s="341"/>
      <c r="K160" s="341"/>
      <c r="M160" s="253">
        <f t="shared" si="10"/>
        <v>0</v>
      </c>
      <c r="N160" s="170"/>
      <c r="O160" s="170"/>
      <c r="P160" s="170"/>
      <c r="Q160" s="170"/>
      <c r="R160" s="170"/>
      <c r="S160" s="170"/>
      <c r="T160" s="170"/>
      <c r="U160" s="170"/>
      <c r="V160" s="170"/>
    </row>
    <row r="161" spans="1:22" x14ac:dyDescent="0.25">
      <c r="A161" s="24">
        <v>46</v>
      </c>
      <c r="B161" s="253">
        <f t="shared" si="11"/>
        <v>0</v>
      </c>
      <c r="C161" s="170"/>
      <c r="D161" s="170"/>
      <c r="E161" s="170"/>
      <c r="F161" s="329"/>
      <c r="G161" s="170"/>
      <c r="H161" s="341"/>
      <c r="I161" s="341"/>
      <c r="J161" s="341"/>
      <c r="K161" s="341"/>
      <c r="M161" s="253">
        <f t="shared" si="10"/>
        <v>0</v>
      </c>
      <c r="N161" s="170"/>
      <c r="O161" s="170"/>
      <c r="P161" s="170"/>
      <c r="Q161" s="170"/>
      <c r="R161" s="170"/>
      <c r="S161" s="170"/>
      <c r="T161" s="170"/>
      <c r="U161" s="170"/>
      <c r="V161" s="170"/>
    </row>
    <row r="162" spans="1:22" x14ac:dyDescent="0.25">
      <c r="A162" s="24">
        <v>47</v>
      </c>
      <c r="B162" s="253">
        <f t="shared" si="11"/>
        <v>0</v>
      </c>
      <c r="C162" s="170"/>
      <c r="D162" s="170"/>
      <c r="E162" s="170"/>
      <c r="F162" s="329"/>
      <c r="G162" s="170"/>
      <c r="H162" s="341"/>
      <c r="I162" s="341"/>
      <c r="J162" s="341"/>
      <c r="K162" s="341"/>
      <c r="M162" s="253">
        <f t="shared" si="10"/>
        <v>0</v>
      </c>
      <c r="N162" s="170"/>
      <c r="O162" s="170"/>
      <c r="P162" s="170"/>
      <c r="Q162" s="170"/>
      <c r="R162" s="170"/>
      <c r="S162" s="170"/>
      <c r="T162" s="170"/>
      <c r="U162" s="170"/>
      <c r="V162" s="170"/>
    </row>
    <row r="163" spans="1:22" x14ac:dyDescent="0.25">
      <c r="A163" s="24">
        <v>48</v>
      </c>
      <c r="B163" s="253">
        <f t="shared" si="11"/>
        <v>0</v>
      </c>
      <c r="C163" s="170"/>
      <c r="D163" s="170"/>
      <c r="E163" s="170"/>
      <c r="F163" s="329"/>
      <c r="G163" s="170"/>
      <c r="H163" s="341"/>
      <c r="I163" s="341"/>
      <c r="J163" s="341"/>
      <c r="K163" s="341"/>
      <c r="M163" s="253">
        <f t="shared" si="10"/>
        <v>0</v>
      </c>
      <c r="N163" s="170"/>
      <c r="O163" s="170"/>
      <c r="P163" s="170"/>
      <c r="Q163" s="170"/>
      <c r="R163" s="170"/>
      <c r="S163" s="170"/>
      <c r="T163" s="170"/>
      <c r="U163" s="170"/>
      <c r="V163" s="170"/>
    </row>
    <row r="164" spans="1:22" x14ac:dyDescent="0.25">
      <c r="A164" s="24">
        <v>49</v>
      </c>
      <c r="B164" s="253">
        <f t="shared" si="11"/>
        <v>0</v>
      </c>
      <c r="C164" s="170"/>
      <c r="D164" s="170"/>
      <c r="E164" s="170"/>
      <c r="F164" s="329"/>
      <c r="G164" s="170"/>
      <c r="H164" s="341"/>
      <c r="I164" s="341"/>
      <c r="J164" s="341"/>
      <c r="K164" s="341"/>
      <c r="M164" s="253">
        <f t="shared" si="10"/>
        <v>0</v>
      </c>
      <c r="N164" s="170"/>
      <c r="O164" s="170"/>
      <c r="P164" s="170"/>
      <c r="Q164" s="170"/>
      <c r="R164" s="170"/>
      <c r="S164" s="170"/>
      <c r="T164" s="170"/>
      <c r="U164" s="170"/>
      <c r="V164" s="170"/>
    </row>
    <row r="165" spans="1:22" x14ac:dyDescent="0.25">
      <c r="A165" s="24">
        <v>50</v>
      </c>
      <c r="B165" s="253">
        <f t="shared" si="11"/>
        <v>0</v>
      </c>
      <c r="C165" s="170"/>
      <c r="D165" s="170"/>
      <c r="E165" s="170"/>
      <c r="F165" s="329"/>
      <c r="G165" s="170"/>
      <c r="H165" s="341"/>
      <c r="I165" s="341"/>
      <c r="J165" s="341"/>
      <c r="K165" s="341"/>
      <c r="M165" s="253">
        <f t="shared" si="10"/>
        <v>0</v>
      </c>
      <c r="N165" s="170"/>
      <c r="O165" s="170"/>
      <c r="P165" s="170"/>
      <c r="Q165" s="170"/>
      <c r="R165" s="170"/>
      <c r="S165" s="170"/>
      <c r="T165" s="170"/>
      <c r="U165" s="170"/>
      <c r="V165" s="170"/>
    </row>
    <row r="166" spans="1:22" x14ac:dyDescent="0.25">
      <c r="B166" s="131"/>
      <c r="C166" s="124"/>
      <c r="D166" s="124"/>
      <c r="E166" s="124"/>
      <c r="F166" s="332"/>
      <c r="G166" s="125"/>
      <c r="H166" s="132"/>
      <c r="I166" s="339"/>
      <c r="J166" s="339"/>
      <c r="K166" s="339"/>
      <c r="M166" s="131"/>
      <c r="N166" s="124"/>
      <c r="O166" s="124"/>
      <c r="P166" s="124"/>
      <c r="Q166" s="132"/>
      <c r="R166" s="125"/>
      <c r="S166" s="132"/>
      <c r="T166" s="124"/>
      <c r="U166" s="124"/>
    </row>
    <row r="167" spans="1:22" x14ac:dyDescent="0.25">
      <c r="B167" s="85"/>
      <c r="C167" s="124"/>
      <c r="D167" s="124"/>
      <c r="E167" s="124"/>
      <c r="F167" s="332"/>
      <c r="G167" s="125"/>
      <c r="H167" s="132"/>
      <c r="I167" s="339"/>
      <c r="J167" s="339"/>
      <c r="K167" s="339"/>
      <c r="N167" s="124"/>
      <c r="O167" s="124"/>
      <c r="P167" s="124"/>
      <c r="Q167" s="132"/>
      <c r="R167" s="125"/>
      <c r="S167" s="132"/>
      <c r="T167" s="124"/>
      <c r="U167" s="124"/>
    </row>
    <row r="168" spans="1:22" x14ac:dyDescent="0.25">
      <c r="B168" s="126"/>
      <c r="F168" s="330"/>
      <c r="M168" s="126"/>
    </row>
    <row r="169" spans="1:22" x14ac:dyDescent="0.25">
      <c r="B169" s="61" t="str">
        <f>Fechas!$C$169</f>
        <v>4º ÉPOCA: CICLOS CORTOS SIN FUNGICIDA</v>
      </c>
      <c r="C169" s="62"/>
      <c r="D169" s="62"/>
      <c r="E169" s="62"/>
      <c r="F169" s="164"/>
      <c r="G169" s="62"/>
      <c r="H169" s="62"/>
      <c r="I169" s="62"/>
      <c r="J169" s="62"/>
      <c r="K169" s="174"/>
      <c r="M169" s="64" t="str">
        <f>Fechas!$K$169</f>
        <v>4º ÉPOCA: CICLOS CORTOS CON FUNGICIDA</v>
      </c>
      <c r="N169" s="65"/>
      <c r="O169" s="65"/>
      <c r="P169" s="65"/>
      <c r="Q169" s="65"/>
      <c r="R169" s="65"/>
      <c r="S169" s="65"/>
      <c r="T169" s="65"/>
      <c r="U169" s="65"/>
      <c r="V169" s="173"/>
    </row>
    <row r="170" spans="1:22" ht="30" x14ac:dyDescent="0.25">
      <c r="B170" s="171" t="str">
        <f>B$5</f>
        <v>Cultivar</v>
      </c>
      <c r="C170" s="58" t="str">
        <f t="shared" ref="C170:J170" si="12">C$5</f>
        <v>Helada</v>
      </c>
      <c r="D170" s="58" t="str">
        <f t="shared" si="12"/>
        <v>Vuelco</v>
      </c>
      <c r="E170" s="58" t="str">
        <f t="shared" si="12"/>
        <v>Desgrane</v>
      </c>
      <c r="F170" s="331" t="str">
        <f t="shared" si="12"/>
        <v>Altura m</v>
      </c>
      <c r="G170" s="58" t="str">
        <f t="shared" si="12"/>
        <v xml:space="preserve">Aspecto </v>
      </c>
      <c r="H170" s="20" t="str">
        <f t="shared" si="12"/>
        <v>Peso hectolítrico</v>
      </c>
      <c r="I170" s="20" t="str">
        <f t="shared" si="12"/>
        <v>Peso de 1000 granos</v>
      </c>
      <c r="J170" s="20" t="str">
        <f t="shared" si="12"/>
        <v>Proteina en grano</v>
      </c>
      <c r="K170" s="129" t="s">
        <v>137</v>
      </c>
      <c r="M170" s="171" t="str">
        <f>M$5</f>
        <v>Cultivar</v>
      </c>
      <c r="N170" s="58" t="str">
        <f t="shared" ref="N170:U170" si="13">N$5</f>
        <v>Helada</v>
      </c>
      <c r="O170" s="58" t="str">
        <f t="shared" si="13"/>
        <v>Vuelco</v>
      </c>
      <c r="P170" s="58" t="str">
        <f t="shared" si="13"/>
        <v>Desgrane</v>
      </c>
      <c r="Q170" s="58" t="str">
        <f t="shared" si="13"/>
        <v>Altura</v>
      </c>
      <c r="R170" s="58" t="str">
        <f t="shared" si="13"/>
        <v xml:space="preserve">Aspecto </v>
      </c>
      <c r="S170" s="20" t="str">
        <f t="shared" si="13"/>
        <v>Peso hectolítrico</v>
      </c>
      <c r="T170" s="20" t="str">
        <f t="shared" si="13"/>
        <v>Peso de 1000 granos</v>
      </c>
      <c r="U170" s="20" t="str">
        <f t="shared" si="13"/>
        <v>Proteina en grano</v>
      </c>
      <c r="V170" s="129" t="s">
        <v>137</v>
      </c>
    </row>
    <row r="171" spans="1:22" x14ac:dyDescent="0.25">
      <c r="A171" s="24">
        <v>1</v>
      </c>
      <c r="B171" s="253">
        <f t="shared" ref="B171:B202" si="14">INDEX(CV4SF,$A171,1)</f>
        <v>0</v>
      </c>
      <c r="C171" s="167"/>
      <c r="D171" s="167"/>
      <c r="E171" s="167"/>
      <c r="F171" s="326"/>
      <c r="G171" s="167"/>
      <c r="H171" s="257"/>
      <c r="I171" s="257"/>
      <c r="J171" s="257"/>
      <c r="K171" s="257"/>
      <c r="M171" s="253">
        <f t="shared" ref="M171:M202" si="15">INDEX(CV4CF,$A171,1)</f>
        <v>0</v>
      </c>
      <c r="N171" s="167"/>
      <c r="O171" s="167"/>
      <c r="P171" s="167"/>
      <c r="Q171" s="167"/>
      <c r="R171" s="167"/>
      <c r="S171" s="167"/>
      <c r="T171" s="167"/>
      <c r="U171" s="167"/>
      <c r="V171" s="167"/>
    </row>
    <row r="172" spans="1:22" x14ac:dyDescent="0.25">
      <c r="A172" s="24">
        <v>2</v>
      </c>
      <c r="B172" s="253">
        <f t="shared" si="14"/>
        <v>0</v>
      </c>
      <c r="C172" s="167"/>
      <c r="D172" s="167"/>
      <c r="E172" s="167"/>
      <c r="F172" s="326"/>
      <c r="G172" s="167"/>
      <c r="H172" s="257"/>
      <c r="I172" s="257"/>
      <c r="J172" s="257"/>
      <c r="K172" s="257"/>
      <c r="M172" s="253">
        <f t="shared" si="15"/>
        <v>0</v>
      </c>
      <c r="N172" s="167"/>
      <c r="O172" s="167"/>
      <c r="P172" s="167"/>
      <c r="Q172" s="167"/>
      <c r="R172" s="167"/>
      <c r="S172" s="167"/>
      <c r="T172" s="167"/>
      <c r="U172" s="167"/>
      <c r="V172" s="167"/>
    </row>
    <row r="173" spans="1:22" x14ac:dyDescent="0.25">
      <c r="A173" s="24">
        <v>3</v>
      </c>
      <c r="B173" s="253">
        <f t="shared" si="14"/>
        <v>0</v>
      </c>
      <c r="C173" s="167"/>
      <c r="D173" s="167"/>
      <c r="E173" s="167"/>
      <c r="F173" s="326"/>
      <c r="G173" s="167"/>
      <c r="H173" s="257"/>
      <c r="I173" s="257"/>
      <c r="J173" s="257"/>
      <c r="K173" s="257"/>
      <c r="M173" s="253">
        <f t="shared" si="15"/>
        <v>0</v>
      </c>
      <c r="N173" s="167"/>
      <c r="O173" s="167"/>
      <c r="P173" s="167"/>
      <c r="Q173" s="167"/>
      <c r="R173" s="167"/>
      <c r="S173" s="167"/>
      <c r="T173" s="167"/>
      <c r="U173" s="167"/>
      <c r="V173" s="167"/>
    </row>
    <row r="174" spans="1:22" x14ac:dyDescent="0.25">
      <c r="A174" s="24">
        <v>4</v>
      </c>
      <c r="B174" s="253">
        <f t="shared" si="14"/>
        <v>0</v>
      </c>
      <c r="C174" s="167"/>
      <c r="D174" s="167"/>
      <c r="E174" s="167"/>
      <c r="F174" s="326"/>
      <c r="G174" s="167"/>
      <c r="H174" s="257"/>
      <c r="I174" s="257"/>
      <c r="J174" s="257"/>
      <c r="K174" s="257"/>
      <c r="M174" s="253">
        <f t="shared" si="15"/>
        <v>0</v>
      </c>
      <c r="N174" s="167"/>
      <c r="O174" s="167"/>
      <c r="P174" s="167"/>
      <c r="Q174" s="167"/>
      <c r="R174" s="167"/>
      <c r="S174" s="167"/>
      <c r="T174" s="167"/>
      <c r="U174" s="167"/>
      <c r="V174" s="167"/>
    </row>
    <row r="175" spans="1:22" x14ac:dyDescent="0.25">
      <c r="A175" s="24">
        <v>5</v>
      </c>
      <c r="B175" s="253">
        <f t="shared" si="14"/>
        <v>0</v>
      </c>
      <c r="C175" s="167"/>
      <c r="D175" s="167"/>
      <c r="E175" s="167"/>
      <c r="F175" s="326"/>
      <c r="G175" s="167"/>
      <c r="H175" s="257"/>
      <c r="I175" s="257"/>
      <c r="J175" s="257"/>
      <c r="K175" s="257"/>
      <c r="M175" s="253">
        <f t="shared" si="15"/>
        <v>0</v>
      </c>
      <c r="N175" s="167"/>
      <c r="O175" s="167"/>
      <c r="P175" s="167"/>
      <c r="Q175" s="167"/>
      <c r="R175" s="167"/>
      <c r="S175" s="167"/>
      <c r="T175" s="167"/>
      <c r="U175" s="167"/>
      <c r="V175" s="167"/>
    </row>
    <row r="176" spans="1:22" x14ac:dyDescent="0.25">
      <c r="A176" s="24">
        <v>6</v>
      </c>
      <c r="B176" s="253">
        <f t="shared" si="14"/>
        <v>0</v>
      </c>
      <c r="C176" s="167"/>
      <c r="D176" s="167"/>
      <c r="E176" s="167"/>
      <c r="F176" s="326"/>
      <c r="G176" s="167"/>
      <c r="H176" s="257"/>
      <c r="I176" s="257"/>
      <c r="J176" s="257"/>
      <c r="K176" s="257"/>
      <c r="M176" s="253">
        <f t="shared" si="15"/>
        <v>0</v>
      </c>
      <c r="N176" s="167"/>
      <c r="O176" s="167"/>
      <c r="P176" s="167"/>
      <c r="Q176" s="167"/>
      <c r="R176" s="167"/>
      <c r="S176" s="167"/>
      <c r="T176" s="167"/>
      <c r="U176" s="167"/>
      <c r="V176" s="167"/>
    </row>
    <row r="177" spans="1:22" x14ac:dyDescent="0.25">
      <c r="A177" s="24">
        <v>7</v>
      </c>
      <c r="B177" s="253">
        <f t="shared" si="14"/>
        <v>0</v>
      </c>
      <c r="C177" s="167"/>
      <c r="D177" s="167"/>
      <c r="E177" s="167"/>
      <c r="F177" s="326"/>
      <c r="G177" s="167"/>
      <c r="H177" s="257"/>
      <c r="I177" s="257"/>
      <c r="J177" s="257"/>
      <c r="K177" s="257"/>
      <c r="M177" s="253">
        <f t="shared" si="15"/>
        <v>0</v>
      </c>
      <c r="N177" s="167"/>
      <c r="O177" s="167"/>
      <c r="P177" s="167"/>
      <c r="Q177" s="167"/>
      <c r="R177" s="167"/>
      <c r="S177" s="167"/>
      <c r="T177" s="167"/>
      <c r="U177" s="167"/>
      <c r="V177" s="167"/>
    </row>
    <row r="178" spans="1:22" x14ac:dyDescent="0.25">
      <c r="A178" s="24">
        <v>8</v>
      </c>
      <c r="B178" s="253">
        <f t="shared" si="14"/>
        <v>0</v>
      </c>
      <c r="C178" s="167"/>
      <c r="D178" s="167"/>
      <c r="E178" s="167"/>
      <c r="F178" s="326"/>
      <c r="G178" s="167"/>
      <c r="H178" s="257"/>
      <c r="I178" s="257"/>
      <c r="J178" s="257"/>
      <c r="K178" s="257"/>
      <c r="M178" s="253">
        <f t="shared" si="15"/>
        <v>0</v>
      </c>
      <c r="N178" s="167"/>
      <c r="O178" s="167"/>
      <c r="P178" s="167"/>
      <c r="Q178" s="167"/>
      <c r="R178" s="167"/>
      <c r="S178" s="167"/>
      <c r="T178" s="167"/>
      <c r="U178" s="167"/>
      <c r="V178" s="167"/>
    </row>
    <row r="179" spans="1:22" x14ac:dyDescent="0.25">
      <c r="A179" s="24">
        <v>9</v>
      </c>
      <c r="B179" s="253">
        <f t="shared" si="14"/>
        <v>0</v>
      </c>
      <c r="C179" s="167"/>
      <c r="D179" s="167"/>
      <c r="E179" s="167"/>
      <c r="F179" s="326"/>
      <c r="G179" s="167"/>
      <c r="H179" s="257"/>
      <c r="I179" s="257"/>
      <c r="J179" s="257"/>
      <c r="K179" s="257"/>
      <c r="M179" s="253">
        <f t="shared" si="15"/>
        <v>0</v>
      </c>
      <c r="N179" s="167"/>
      <c r="O179" s="167"/>
      <c r="P179" s="167"/>
      <c r="Q179" s="167"/>
      <c r="R179" s="167"/>
      <c r="S179" s="167"/>
      <c r="T179" s="167"/>
      <c r="U179" s="167"/>
      <c r="V179" s="167"/>
    </row>
    <row r="180" spans="1:22" x14ac:dyDescent="0.25">
      <c r="A180" s="24">
        <v>10</v>
      </c>
      <c r="B180" s="253">
        <f t="shared" si="14"/>
        <v>0</v>
      </c>
      <c r="C180" s="167"/>
      <c r="D180" s="167"/>
      <c r="E180" s="167"/>
      <c r="F180" s="326"/>
      <c r="G180" s="167"/>
      <c r="H180" s="257"/>
      <c r="I180" s="257"/>
      <c r="J180" s="257"/>
      <c r="K180" s="257"/>
      <c r="M180" s="253">
        <f t="shared" si="15"/>
        <v>0</v>
      </c>
      <c r="N180" s="167"/>
      <c r="O180" s="167"/>
      <c r="P180" s="167"/>
      <c r="Q180" s="167"/>
      <c r="R180" s="167"/>
      <c r="S180" s="167"/>
      <c r="T180" s="167"/>
      <c r="U180" s="167"/>
      <c r="V180" s="167"/>
    </row>
    <row r="181" spans="1:22" x14ac:dyDescent="0.25">
      <c r="A181" s="24">
        <v>11</v>
      </c>
      <c r="B181" s="253">
        <f t="shared" si="14"/>
        <v>0</v>
      </c>
      <c r="C181" s="167"/>
      <c r="D181" s="167"/>
      <c r="E181" s="167"/>
      <c r="F181" s="326"/>
      <c r="G181" s="167"/>
      <c r="H181" s="257"/>
      <c r="I181" s="257"/>
      <c r="J181" s="257"/>
      <c r="K181" s="257"/>
      <c r="M181" s="253">
        <f t="shared" si="15"/>
        <v>0</v>
      </c>
      <c r="N181" s="167"/>
      <c r="O181" s="167"/>
      <c r="P181" s="167"/>
      <c r="Q181" s="167"/>
      <c r="R181" s="167"/>
      <c r="S181" s="167"/>
      <c r="T181" s="167"/>
      <c r="U181" s="167"/>
      <c r="V181" s="167"/>
    </row>
    <row r="182" spans="1:22" x14ac:dyDescent="0.25">
      <c r="A182" s="24">
        <v>12</v>
      </c>
      <c r="B182" s="253">
        <f t="shared" si="14"/>
        <v>0</v>
      </c>
      <c r="C182" s="167"/>
      <c r="D182" s="167"/>
      <c r="E182" s="167"/>
      <c r="F182" s="326"/>
      <c r="G182" s="167"/>
      <c r="H182" s="257"/>
      <c r="I182" s="257"/>
      <c r="J182" s="257"/>
      <c r="K182" s="257"/>
      <c r="M182" s="253">
        <f t="shared" si="15"/>
        <v>0</v>
      </c>
      <c r="N182" s="167"/>
      <c r="O182" s="167"/>
      <c r="P182" s="167"/>
      <c r="Q182" s="167"/>
      <c r="R182" s="167"/>
      <c r="S182" s="167"/>
      <c r="T182" s="167"/>
      <c r="U182" s="167"/>
      <c r="V182" s="167"/>
    </row>
    <row r="183" spans="1:22" x14ac:dyDescent="0.25">
      <c r="A183" s="24">
        <v>13</v>
      </c>
      <c r="B183" s="253">
        <f t="shared" si="14"/>
        <v>0</v>
      </c>
      <c r="C183" s="167"/>
      <c r="D183" s="167"/>
      <c r="E183" s="167"/>
      <c r="F183" s="326"/>
      <c r="G183" s="167"/>
      <c r="H183" s="257"/>
      <c r="I183" s="257"/>
      <c r="J183" s="257"/>
      <c r="K183" s="257"/>
      <c r="M183" s="253">
        <f t="shared" si="15"/>
        <v>0</v>
      </c>
      <c r="N183" s="167"/>
      <c r="O183" s="167"/>
      <c r="P183" s="167"/>
      <c r="Q183" s="167"/>
      <c r="R183" s="167"/>
      <c r="S183" s="167"/>
      <c r="T183" s="167"/>
      <c r="U183" s="167"/>
      <c r="V183" s="167"/>
    </row>
    <row r="184" spans="1:22" x14ac:dyDescent="0.25">
      <c r="A184" s="24">
        <v>14</v>
      </c>
      <c r="B184" s="253">
        <f t="shared" si="14"/>
        <v>0</v>
      </c>
      <c r="C184" s="167"/>
      <c r="D184" s="167"/>
      <c r="E184" s="167"/>
      <c r="F184" s="326"/>
      <c r="G184" s="167"/>
      <c r="H184" s="257"/>
      <c r="I184" s="257"/>
      <c r="J184" s="257"/>
      <c r="K184" s="257"/>
      <c r="M184" s="253">
        <f t="shared" si="15"/>
        <v>0</v>
      </c>
      <c r="N184" s="167"/>
      <c r="O184" s="167"/>
      <c r="P184" s="167"/>
      <c r="Q184" s="167"/>
      <c r="R184" s="167"/>
      <c r="S184" s="167"/>
      <c r="T184" s="167"/>
      <c r="U184" s="167"/>
      <c r="V184" s="167"/>
    </row>
    <row r="185" spans="1:22" x14ac:dyDescent="0.25">
      <c r="A185" s="24">
        <v>15</v>
      </c>
      <c r="B185" s="253">
        <f t="shared" si="14"/>
        <v>0</v>
      </c>
      <c r="C185" s="167"/>
      <c r="D185" s="167"/>
      <c r="E185" s="167"/>
      <c r="F185" s="326"/>
      <c r="G185" s="167"/>
      <c r="H185" s="257"/>
      <c r="I185" s="257"/>
      <c r="J185" s="257"/>
      <c r="K185" s="257"/>
      <c r="M185" s="253">
        <f t="shared" si="15"/>
        <v>0</v>
      </c>
      <c r="N185" s="167"/>
      <c r="O185" s="167"/>
      <c r="P185" s="167"/>
      <c r="Q185" s="167"/>
      <c r="R185" s="167"/>
      <c r="S185" s="167"/>
      <c r="T185" s="167"/>
      <c r="U185" s="167"/>
      <c r="V185" s="167"/>
    </row>
    <row r="186" spans="1:22" x14ac:dyDescent="0.25">
      <c r="A186" s="24">
        <v>16</v>
      </c>
      <c r="B186" s="253">
        <f t="shared" si="14"/>
        <v>0</v>
      </c>
      <c r="C186" s="167"/>
      <c r="D186" s="167"/>
      <c r="E186" s="167"/>
      <c r="F186" s="326"/>
      <c r="G186" s="167"/>
      <c r="H186" s="257"/>
      <c r="I186" s="257"/>
      <c r="J186" s="257"/>
      <c r="K186" s="257"/>
      <c r="M186" s="253">
        <f t="shared" si="15"/>
        <v>0</v>
      </c>
      <c r="N186" s="167"/>
      <c r="O186" s="167"/>
      <c r="P186" s="167"/>
      <c r="Q186" s="167"/>
      <c r="R186" s="167"/>
      <c r="S186" s="167"/>
      <c r="T186" s="167"/>
      <c r="U186" s="167"/>
      <c r="V186" s="167"/>
    </row>
    <row r="187" spans="1:22" x14ac:dyDescent="0.25">
      <c r="A187" s="24">
        <v>17</v>
      </c>
      <c r="B187" s="253">
        <f t="shared" si="14"/>
        <v>0</v>
      </c>
      <c r="C187" s="167"/>
      <c r="D187" s="167"/>
      <c r="E187" s="167"/>
      <c r="F187" s="326"/>
      <c r="G187" s="167"/>
      <c r="H187" s="257"/>
      <c r="I187" s="257"/>
      <c r="J187" s="257"/>
      <c r="K187" s="257"/>
      <c r="M187" s="253">
        <f t="shared" si="15"/>
        <v>0</v>
      </c>
      <c r="N187" s="167"/>
      <c r="O187" s="167"/>
      <c r="P187" s="167"/>
      <c r="Q187" s="167"/>
      <c r="R187" s="167"/>
      <c r="S187" s="167"/>
      <c r="T187" s="167"/>
      <c r="U187" s="167"/>
      <c r="V187" s="167"/>
    </row>
    <row r="188" spans="1:22" x14ac:dyDescent="0.25">
      <c r="A188" s="24">
        <v>18</v>
      </c>
      <c r="B188" s="253">
        <f t="shared" si="14"/>
        <v>0</v>
      </c>
      <c r="C188" s="167"/>
      <c r="D188" s="167"/>
      <c r="E188" s="167"/>
      <c r="F188" s="326"/>
      <c r="G188" s="167"/>
      <c r="H188" s="257"/>
      <c r="I188" s="257"/>
      <c r="J188" s="257"/>
      <c r="K188" s="257"/>
      <c r="M188" s="253">
        <f t="shared" si="15"/>
        <v>0</v>
      </c>
      <c r="N188" s="167"/>
      <c r="O188" s="167"/>
      <c r="P188" s="167"/>
      <c r="Q188" s="167"/>
      <c r="R188" s="167"/>
      <c r="S188" s="167"/>
      <c r="T188" s="167"/>
      <c r="U188" s="167"/>
      <c r="V188" s="167"/>
    </row>
    <row r="189" spans="1:22" x14ac:dyDescent="0.25">
      <c r="A189" s="24">
        <v>19</v>
      </c>
      <c r="B189" s="253">
        <f t="shared" si="14"/>
        <v>0</v>
      </c>
      <c r="C189" s="167"/>
      <c r="D189" s="167"/>
      <c r="E189" s="167"/>
      <c r="F189" s="326"/>
      <c r="G189" s="167"/>
      <c r="H189" s="257"/>
      <c r="I189" s="257"/>
      <c r="J189" s="257"/>
      <c r="K189" s="257"/>
      <c r="M189" s="253">
        <f t="shared" si="15"/>
        <v>0</v>
      </c>
      <c r="N189" s="167"/>
      <c r="O189" s="167"/>
      <c r="P189" s="167"/>
      <c r="Q189" s="167"/>
      <c r="R189" s="167"/>
      <c r="S189" s="167"/>
      <c r="T189" s="167"/>
      <c r="U189" s="167"/>
      <c r="V189" s="167"/>
    </row>
    <row r="190" spans="1:22" x14ac:dyDescent="0.25">
      <c r="A190" s="24">
        <v>20</v>
      </c>
      <c r="B190" s="253">
        <f t="shared" si="14"/>
        <v>0</v>
      </c>
      <c r="C190" s="167"/>
      <c r="D190" s="167"/>
      <c r="E190" s="167"/>
      <c r="F190" s="326"/>
      <c r="G190" s="167"/>
      <c r="H190" s="257"/>
      <c r="I190" s="257"/>
      <c r="J190" s="257"/>
      <c r="K190" s="257"/>
      <c r="M190" s="253">
        <f t="shared" si="15"/>
        <v>0</v>
      </c>
      <c r="N190" s="167"/>
      <c r="O190" s="167"/>
      <c r="P190" s="167"/>
      <c r="Q190" s="167"/>
      <c r="R190" s="167"/>
      <c r="S190" s="167"/>
      <c r="T190" s="167"/>
      <c r="U190" s="167"/>
      <c r="V190" s="167"/>
    </row>
    <row r="191" spans="1:22" x14ac:dyDescent="0.25">
      <c r="A191" s="24">
        <v>21</v>
      </c>
      <c r="B191" s="253">
        <f t="shared" si="14"/>
        <v>0</v>
      </c>
      <c r="C191" s="167"/>
      <c r="D191" s="167"/>
      <c r="E191" s="167"/>
      <c r="F191" s="326"/>
      <c r="G191" s="167"/>
      <c r="H191" s="257"/>
      <c r="I191" s="257"/>
      <c r="J191" s="257"/>
      <c r="K191" s="257"/>
      <c r="M191" s="253">
        <f t="shared" si="15"/>
        <v>0</v>
      </c>
      <c r="N191" s="167"/>
      <c r="O191" s="167"/>
      <c r="P191" s="167"/>
      <c r="Q191" s="167"/>
      <c r="R191" s="167"/>
      <c r="S191" s="167"/>
      <c r="T191" s="167"/>
      <c r="U191" s="167"/>
      <c r="V191" s="167"/>
    </row>
    <row r="192" spans="1:22" x14ac:dyDescent="0.25">
      <c r="A192" s="24">
        <v>22</v>
      </c>
      <c r="B192" s="253">
        <f t="shared" si="14"/>
        <v>0</v>
      </c>
      <c r="C192" s="167"/>
      <c r="D192" s="167"/>
      <c r="E192" s="167"/>
      <c r="F192" s="326"/>
      <c r="G192" s="167"/>
      <c r="H192" s="257"/>
      <c r="I192" s="257"/>
      <c r="J192" s="257"/>
      <c r="K192" s="257"/>
      <c r="M192" s="253">
        <f t="shared" si="15"/>
        <v>0</v>
      </c>
      <c r="N192" s="167"/>
      <c r="O192" s="167"/>
      <c r="P192" s="167"/>
      <c r="Q192" s="167"/>
      <c r="R192" s="167"/>
      <c r="S192" s="167"/>
      <c r="T192" s="167"/>
      <c r="U192" s="167"/>
      <c r="V192" s="167"/>
    </row>
    <row r="193" spans="1:22" x14ac:dyDescent="0.25">
      <c r="A193" s="24">
        <v>23</v>
      </c>
      <c r="B193" s="253">
        <f t="shared" si="14"/>
        <v>0</v>
      </c>
      <c r="C193" s="167"/>
      <c r="D193" s="167"/>
      <c r="E193" s="167"/>
      <c r="F193" s="326"/>
      <c r="G193" s="167"/>
      <c r="H193" s="257"/>
      <c r="I193" s="257"/>
      <c r="J193" s="257"/>
      <c r="K193" s="257"/>
      <c r="M193" s="253">
        <f t="shared" si="15"/>
        <v>0</v>
      </c>
      <c r="N193" s="167"/>
      <c r="O193" s="167"/>
      <c r="P193" s="167"/>
      <c r="Q193" s="167"/>
      <c r="R193" s="167"/>
      <c r="S193" s="167"/>
      <c r="T193" s="167"/>
      <c r="U193" s="167"/>
      <c r="V193" s="167"/>
    </row>
    <row r="194" spans="1:22" x14ac:dyDescent="0.25">
      <c r="A194" s="24">
        <v>24</v>
      </c>
      <c r="B194" s="253">
        <f t="shared" si="14"/>
        <v>0</v>
      </c>
      <c r="C194" s="167"/>
      <c r="D194" s="167"/>
      <c r="E194" s="167"/>
      <c r="F194" s="326"/>
      <c r="G194" s="167"/>
      <c r="H194" s="257"/>
      <c r="I194" s="257"/>
      <c r="J194" s="257"/>
      <c r="K194" s="257"/>
      <c r="M194" s="253">
        <f t="shared" si="15"/>
        <v>0</v>
      </c>
      <c r="N194" s="167"/>
      <c r="O194" s="167"/>
      <c r="P194" s="167"/>
      <c r="Q194" s="167"/>
      <c r="R194" s="167"/>
      <c r="S194" s="167"/>
      <c r="T194" s="167"/>
      <c r="U194" s="167"/>
      <c r="V194" s="167"/>
    </row>
    <row r="195" spans="1:22" x14ac:dyDescent="0.25">
      <c r="A195" s="24">
        <v>25</v>
      </c>
      <c r="B195" s="253">
        <f t="shared" si="14"/>
        <v>0</v>
      </c>
      <c r="C195" s="167"/>
      <c r="D195" s="167"/>
      <c r="E195" s="167"/>
      <c r="F195" s="326"/>
      <c r="G195" s="167"/>
      <c r="H195" s="257"/>
      <c r="I195" s="257"/>
      <c r="J195" s="257"/>
      <c r="K195" s="257"/>
      <c r="M195" s="253">
        <f t="shared" si="15"/>
        <v>0</v>
      </c>
      <c r="N195" s="167"/>
      <c r="O195" s="167"/>
      <c r="P195" s="167"/>
      <c r="Q195" s="167"/>
      <c r="R195" s="167"/>
      <c r="S195" s="167"/>
      <c r="T195" s="167"/>
      <c r="U195" s="167"/>
      <c r="V195" s="167"/>
    </row>
    <row r="196" spans="1:22" x14ac:dyDescent="0.25">
      <c r="A196" s="24">
        <v>26</v>
      </c>
      <c r="B196" s="253">
        <f t="shared" si="14"/>
        <v>0</v>
      </c>
      <c r="C196" s="167"/>
      <c r="D196" s="167"/>
      <c r="E196" s="167"/>
      <c r="F196" s="326"/>
      <c r="G196" s="167"/>
      <c r="H196" s="257"/>
      <c r="I196" s="257"/>
      <c r="J196" s="257"/>
      <c r="K196" s="257"/>
      <c r="M196" s="253">
        <f t="shared" si="15"/>
        <v>0</v>
      </c>
      <c r="N196" s="167"/>
      <c r="O196" s="167"/>
      <c r="P196" s="167"/>
      <c r="Q196" s="167"/>
      <c r="R196" s="167"/>
      <c r="S196" s="167"/>
      <c r="T196" s="167"/>
      <c r="U196" s="167"/>
      <c r="V196" s="167"/>
    </row>
    <row r="197" spans="1:22" x14ac:dyDescent="0.25">
      <c r="A197" s="24">
        <v>27</v>
      </c>
      <c r="B197" s="253">
        <f t="shared" si="14"/>
        <v>0</v>
      </c>
      <c r="C197" s="167"/>
      <c r="D197" s="167"/>
      <c r="E197" s="167"/>
      <c r="F197" s="326"/>
      <c r="G197" s="167"/>
      <c r="H197" s="257"/>
      <c r="I197" s="257"/>
      <c r="J197" s="257"/>
      <c r="K197" s="257"/>
      <c r="M197" s="253">
        <f t="shared" si="15"/>
        <v>0</v>
      </c>
      <c r="N197" s="167"/>
      <c r="O197" s="167"/>
      <c r="P197" s="167"/>
      <c r="Q197" s="167"/>
      <c r="R197" s="167"/>
      <c r="S197" s="167"/>
      <c r="T197" s="167"/>
      <c r="U197" s="167"/>
      <c r="V197" s="167"/>
    </row>
    <row r="198" spans="1:22" x14ac:dyDescent="0.25">
      <c r="A198" s="24">
        <v>28</v>
      </c>
      <c r="B198" s="253">
        <f t="shared" si="14"/>
        <v>0</v>
      </c>
      <c r="C198" s="167"/>
      <c r="D198" s="167"/>
      <c r="E198" s="167"/>
      <c r="F198" s="326"/>
      <c r="G198" s="167"/>
      <c r="H198" s="257"/>
      <c r="I198" s="257"/>
      <c r="J198" s="257"/>
      <c r="K198" s="257"/>
      <c r="M198" s="253">
        <f t="shared" si="15"/>
        <v>0</v>
      </c>
      <c r="N198" s="167"/>
      <c r="O198" s="167"/>
      <c r="P198" s="167"/>
      <c r="Q198" s="167"/>
      <c r="R198" s="167"/>
      <c r="S198" s="167"/>
      <c r="T198" s="167"/>
      <c r="U198" s="167"/>
      <c r="V198" s="167"/>
    </row>
    <row r="199" spans="1:22" x14ac:dyDescent="0.25">
      <c r="A199" s="24">
        <v>29</v>
      </c>
      <c r="B199" s="253">
        <f t="shared" si="14"/>
        <v>0</v>
      </c>
      <c r="C199" s="167"/>
      <c r="D199" s="167"/>
      <c r="E199" s="167"/>
      <c r="F199" s="326"/>
      <c r="G199" s="167"/>
      <c r="H199" s="257"/>
      <c r="I199" s="257"/>
      <c r="J199" s="257"/>
      <c r="K199" s="257"/>
      <c r="M199" s="253">
        <f t="shared" si="15"/>
        <v>0</v>
      </c>
      <c r="N199" s="167"/>
      <c r="O199" s="167"/>
      <c r="P199" s="167"/>
      <c r="Q199" s="167"/>
      <c r="R199" s="167"/>
      <c r="S199" s="167"/>
      <c r="T199" s="167"/>
      <c r="U199" s="167"/>
      <c r="V199" s="167"/>
    </row>
    <row r="200" spans="1:22" x14ac:dyDescent="0.25">
      <c r="A200" s="24">
        <v>30</v>
      </c>
      <c r="B200" s="253">
        <f t="shared" si="14"/>
        <v>0</v>
      </c>
      <c r="C200" s="167"/>
      <c r="D200" s="167"/>
      <c r="E200" s="167"/>
      <c r="F200" s="326"/>
      <c r="G200" s="167"/>
      <c r="H200" s="257"/>
      <c r="I200" s="257"/>
      <c r="J200" s="257"/>
      <c r="K200" s="257"/>
      <c r="M200" s="253">
        <f t="shared" si="15"/>
        <v>0</v>
      </c>
      <c r="N200" s="167"/>
      <c r="O200" s="167"/>
      <c r="P200" s="167"/>
      <c r="Q200" s="167"/>
      <c r="R200" s="167"/>
      <c r="S200" s="167"/>
      <c r="T200" s="168"/>
      <c r="U200" s="168"/>
      <c r="V200" s="168"/>
    </row>
    <row r="201" spans="1:22" x14ac:dyDescent="0.25">
      <c r="A201" s="24">
        <v>31</v>
      </c>
      <c r="B201" s="253">
        <f t="shared" si="14"/>
        <v>0</v>
      </c>
      <c r="C201" s="167"/>
      <c r="D201" s="167"/>
      <c r="E201" s="167"/>
      <c r="F201" s="326"/>
      <c r="G201" s="167"/>
      <c r="H201" s="167"/>
      <c r="I201" s="167"/>
      <c r="J201" s="167"/>
      <c r="K201" s="167"/>
      <c r="M201" s="253">
        <f t="shared" si="15"/>
        <v>0</v>
      </c>
      <c r="N201" s="167"/>
      <c r="O201" s="167"/>
      <c r="P201" s="167"/>
      <c r="Q201" s="167"/>
      <c r="R201" s="167"/>
      <c r="S201" s="167"/>
      <c r="T201" s="168"/>
      <c r="U201" s="168"/>
      <c r="V201" s="168"/>
    </row>
    <row r="202" spans="1:22" x14ac:dyDescent="0.25">
      <c r="A202" s="24">
        <v>32</v>
      </c>
      <c r="B202" s="253">
        <f t="shared" si="14"/>
        <v>0</v>
      </c>
      <c r="C202" s="167"/>
      <c r="D202" s="167"/>
      <c r="E202" s="167"/>
      <c r="F202" s="326"/>
      <c r="G202" s="167"/>
      <c r="H202" s="167"/>
      <c r="I202" s="167"/>
      <c r="J202" s="167"/>
      <c r="K202" s="167"/>
      <c r="M202" s="253">
        <f t="shared" si="15"/>
        <v>0</v>
      </c>
      <c r="N202" s="167"/>
      <c r="O202" s="167"/>
      <c r="P202" s="167"/>
      <c r="Q202" s="167"/>
      <c r="R202" s="167"/>
      <c r="S202" s="167"/>
      <c r="T202" s="168"/>
      <c r="U202" s="168"/>
      <c r="V202" s="168"/>
    </row>
    <row r="203" spans="1:22" x14ac:dyDescent="0.25">
      <c r="A203" s="24">
        <v>33</v>
      </c>
      <c r="B203" s="253">
        <f t="shared" ref="B203:B220" si="16">INDEX(CV4SF,$A203,1)</f>
        <v>0</v>
      </c>
      <c r="C203" s="167"/>
      <c r="D203" s="167"/>
      <c r="E203" s="167"/>
      <c r="F203" s="326"/>
      <c r="G203" s="167"/>
      <c r="H203" s="167"/>
      <c r="I203" s="167"/>
      <c r="J203" s="167"/>
      <c r="K203" s="167"/>
      <c r="M203" s="253">
        <f t="shared" ref="M203:M220" si="17">INDEX(CV4CF,$A203,1)</f>
        <v>0</v>
      </c>
      <c r="N203" s="167"/>
      <c r="O203" s="167"/>
      <c r="P203" s="167"/>
      <c r="Q203" s="167"/>
      <c r="R203" s="167"/>
      <c r="S203" s="167"/>
      <c r="T203" s="168"/>
      <c r="U203" s="168"/>
      <c r="V203" s="168"/>
    </row>
    <row r="204" spans="1:22" x14ac:dyDescent="0.25">
      <c r="A204" s="24">
        <v>34</v>
      </c>
      <c r="B204" s="253">
        <f t="shared" si="16"/>
        <v>0</v>
      </c>
      <c r="C204" s="167"/>
      <c r="D204" s="167"/>
      <c r="E204" s="167"/>
      <c r="F204" s="326"/>
      <c r="G204" s="167"/>
      <c r="H204" s="167"/>
      <c r="I204" s="167"/>
      <c r="J204" s="167"/>
      <c r="K204" s="167"/>
      <c r="M204" s="253">
        <f t="shared" si="17"/>
        <v>0</v>
      </c>
      <c r="N204" s="167"/>
      <c r="O204" s="167"/>
      <c r="P204" s="167"/>
      <c r="Q204" s="167"/>
      <c r="R204" s="167"/>
      <c r="S204" s="167"/>
      <c r="T204" s="168"/>
      <c r="U204" s="168"/>
      <c r="V204" s="168"/>
    </row>
    <row r="205" spans="1:22" x14ac:dyDescent="0.25">
      <c r="A205" s="24">
        <v>35</v>
      </c>
      <c r="B205" s="253">
        <f t="shared" si="16"/>
        <v>0</v>
      </c>
      <c r="C205" s="168"/>
      <c r="D205" s="168"/>
      <c r="E205" s="168"/>
      <c r="F205" s="327"/>
      <c r="G205" s="168"/>
      <c r="H205" s="167"/>
      <c r="I205" s="167"/>
      <c r="J205" s="167"/>
      <c r="K205" s="167"/>
      <c r="M205" s="253">
        <f t="shared" si="17"/>
        <v>0</v>
      </c>
      <c r="N205" s="168"/>
      <c r="O205" s="168"/>
      <c r="P205" s="168"/>
      <c r="Q205" s="168"/>
      <c r="R205" s="168"/>
      <c r="S205" s="168"/>
      <c r="T205" s="168"/>
      <c r="U205" s="168"/>
      <c r="V205" s="168"/>
    </row>
    <row r="206" spans="1:22" x14ac:dyDescent="0.25">
      <c r="A206" s="24">
        <v>36</v>
      </c>
      <c r="B206" s="253">
        <f t="shared" si="16"/>
        <v>0</v>
      </c>
      <c r="C206" s="168"/>
      <c r="D206" s="168"/>
      <c r="E206" s="168"/>
      <c r="F206" s="327"/>
      <c r="G206" s="168"/>
      <c r="H206" s="167"/>
      <c r="I206" s="167"/>
      <c r="J206" s="167"/>
      <c r="K206" s="167"/>
      <c r="M206" s="253">
        <f t="shared" si="17"/>
        <v>0</v>
      </c>
      <c r="N206" s="168"/>
      <c r="O206" s="168"/>
      <c r="P206" s="168"/>
      <c r="Q206" s="168"/>
      <c r="R206" s="168"/>
      <c r="S206" s="168"/>
      <c r="T206" s="168"/>
      <c r="U206" s="168"/>
      <c r="V206" s="168"/>
    </row>
    <row r="207" spans="1:22" x14ac:dyDescent="0.25">
      <c r="A207" s="24">
        <v>37</v>
      </c>
      <c r="B207" s="253">
        <f t="shared" si="16"/>
        <v>0</v>
      </c>
      <c r="C207" s="168"/>
      <c r="D207" s="168"/>
      <c r="E207" s="168"/>
      <c r="F207" s="327"/>
      <c r="G207" s="168"/>
      <c r="H207" s="167"/>
      <c r="I207" s="167"/>
      <c r="J207" s="167"/>
      <c r="K207" s="167"/>
      <c r="M207" s="253">
        <f t="shared" si="17"/>
        <v>0</v>
      </c>
      <c r="N207" s="168"/>
      <c r="O207" s="168"/>
      <c r="P207" s="168"/>
      <c r="Q207" s="168"/>
      <c r="R207" s="168"/>
      <c r="S207" s="168"/>
      <c r="T207" s="168"/>
      <c r="U207" s="168"/>
      <c r="V207" s="168"/>
    </row>
    <row r="208" spans="1:22" x14ac:dyDescent="0.25">
      <c r="A208" s="24">
        <v>38</v>
      </c>
      <c r="B208" s="253">
        <f t="shared" si="16"/>
        <v>0</v>
      </c>
      <c r="C208" s="169"/>
      <c r="D208" s="169"/>
      <c r="E208" s="169"/>
      <c r="F208" s="328"/>
      <c r="G208" s="169"/>
      <c r="H208" s="343"/>
      <c r="I208" s="343"/>
      <c r="J208" s="343"/>
      <c r="K208" s="167"/>
      <c r="M208" s="253">
        <f t="shared" si="17"/>
        <v>0</v>
      </c>
      <c r="N208" s="169"/>
      <c r="O208" s="169"/>
      <c r="P208" s="169"/>
      <c r="Q208" s="169"/>
      <c r="R208" s="169"/>
      <c r="S208" s="169"/>
      <c r="T208" s="169"/>
      <c r="U208" s="169"/>
      <c r="V208" s="168"/>
    </row>
    <row r="209" spans="1:22" x14ac:dyDescent="0.25">
      <c r="A209" s="24">
        <v>39</v>
      </c>
      <c r="B209" s="253">
        <f t="shared" si="16"/>
        <v>0</v>
      </c>
      <c r="C209" s="168"/>
      <c r="D209" s="168"/>
      <c r="E209" s="168"/>
      <c r="F209" s="327"/>
      <c r="G209" s="168"/>
      <c r="H209" s="167"/>
      <c r="I209" s="167"/>
      <c r="J209" s="167"/>
      <c r="K209" s="167"/>
      <c r="M209" s="253">
        <f t="shared" si="17"/>
        <v>0</v>
      </c>
      <c r="N209" s="168"/>
      <c r="O209" s="168"/>
      <c r="P209" s="168"/>
      <c r="Q209" s="168"/>
      <c r="R209" s="168"/>
      <c r="S209" s="168"/>
      <c r="T209" s="168"/>
      <c r="U209" s="168"/>
      <c r="V209" s="168"/>
    </row>
    <row r="210" spans="1:22" x14ac:dyDescent="0.25">
      <c r="A210" s="24">
        <v>40</v>
      </c>
      <c r="B210" s="253">
        <f t="shared" si="16"/>
        <v>0</v>
      </c>
      <c r="C210" s="170"/>
      <c r="D210" s="170"/>
      <c r="E210" s="170"/>
      <c r="F210" s="329"/>
      <c r="G210" s="170"/>
      <c r="H210" s="341"/>
      <c r="I210" s="341"/>
      <c r="J210" s="341"/>
      <c r="K210" s="341"/>
      <c r="M210" s="253">
        <f t="shared" si="17"/>
        <v>0</v>
      </c>
      <c r="N210" s="170"/>
      <c r="O210" s="170"/>
      <c r="P210" s="170"/>
      <c r="Q210" s="170"/>
      <c r="R210" s="170"/>
      <c r="S210" s="170"/>
      <c r="T210" s="170"/>
      <c r="U210" s="170"/>
      <c r="V210" s="170"/>
    </row>
    <row r="211" spans="1:22" x14ac:dyDescent="0.25">
      <c r="A211" s="24">
        <v>41</v>
      </c>
      <c r="B211" s="253">
        <f t="shared" si="16"/>
        <v>0</v>
      </c>
      <c r="C211" s="170"/>
      <c r="D211" s="170"/>
      <c r="E211" s="170"/>
      <c r="F211" s="329"/>
      <c r="G211" s="170"/>
      <c r="H211" s="341"/>
      <c r="I211" s="341"/>
      <c r="J211" s="341"/>
      <c r="K211" s="341"/>
      <c r="M211" s="253">
        <f t="shared" si="17"/>
        <v>0</v>
      </c>
      <c r="N211" s="170"/>
      <c r="O211" s="170"/>
      <c r="P211" s="170"/>
      <c r="Q211" s="170"/>
      <c r="R211" s="170"/>
      <c r="S211" s="170"/>
      <c r="T211" s="170"/>
      <c r="U211" s="170"/>
      <c r="V211" s="170"/>
    </row>
    <row r="212" spans="1:22" x14ac:dyDescent="0.25">
      <c r="A212" s="24">
        <v>42</v>
      </c>
      <c r="B212" s="253">
        <f t="shared" si="16"/>
        <v>0</v>
      </c>
      <c r="C212" s="170"/>
      <c r="D212" s="170"/>
      <c r="E212" s="170"/>
      <c r="F212" s="329"/>
      <c r="G212" s="170"/>
      <c r="H212" s="341"/>
      <c r="I212" s="341"/>
      <c r="J212" s="341"/>
      <c r="K212" s="341"/>
      <c r="M212" s="253">
        <f t="shared" si="17"/>
        <v>0</v>
      </c>
      <c r="N212" s="170"/>
      <c r="O212" s="170"/>
      <c r="P212" s="170"/>
      <c r="Q212" s="170"/>
      <c r="R212" s="170"/>
      <c r="S212" s="170"/>
      <c r="T212" s="170"/>
      <c r="U212" s="170"/>
      <c r="V212" s="170"/>
    </row>
    <row r="213" spans="1:22" x14ac:dyDescent="0.25">
      <c r="A213" s="24">
        <v>43</v>
      </c>
      <c r="B213" s="253">
        <f t="shared" si="16"/>
        <v>0</v>
      </c>
      <c r="C213" s="170"/>
      <c r="D213" s="170"/>
      <c r="E213" s="170"/>
      <c r="F213" s="329"/>
      <c r="G213" s="170"/>
      <c r="H213" s="341"/>
      <c r="I213" s="341"/>
      <c r="J213" s="341"/>
      <c r="K213" s="341"/>
      <c r="M213" s="253">
        <f t="shared" si="17"/>
        <v>0</v>
      </c>
      <c r="N213" s="170"/>
      <c r="O213" s="170"/>
      <c r="P213" s="170"/>
      <c r="Q213" s="170"/>
      <c r="R213" s="170"/>
      <c r="S213" s="170"/>
      <c r="T213" s="170"/>
      <c r="U213" s="170"/>
      <c r="V213" s="170"/>
    </row>
    <row r="214" spans="1:22" x14ac:dyDescent="0.25">
      <c r="A214" s="24">
        <v>44</v>
      </c>
      <c r="B214" s="253">
        <f t="shared" si="16"/>
        <v>0</v>
      </c>
      <c r="C214" s="170"/>
      <c r="D214" s="170"/>
      <c r="E214" s="170"/>
      <c r="F214" s="329"/>
      <c r="G214" s="170"/>
      <c r="H214" s="341"/>
      <c r="I214" s="341"/>
      <c r="J214" s="341"/>
      <c r="K214" s="341"/>
      <c r="M214" s="253">
        <f t="shared" si="17"/>
        <v>0</v>
      </c>
      <c r="N214" s="170"/>
      <c r="O214" s="170"/>
      <c r="P214" s="170"/>
      <c r="Q214" s="170"/>
      <c r="R214" s="170"/>
      <c r="S214" s="170"/>
      <c r="T214" s="170"/>
      <c r="U214" s="170"/>
      <c r="V214" s="170"/>
    </row>
    <row r="215" spans="1:22" x14ac:dyDescent="0.25">
      <c r="A215" s="24">
        <v>45</v>
      </c>
      <c r="B215" s="253">
        <f t="shared" si="16"/>
        <v>0</v>
      </c>
      <c r="C215" s="170"/>
      <c r="D215" s="170"/>
      <c r="E215" s="170"/>
      <c r="F215" s="329"/>
      <c r="G215" s="170"/>
      <c r="H215" s="341"/>
      <c r="I215" s="341"/>
      <c r="J215" s="341"/>
      <c r="K215" s="341"/>
      <c r="M215" s="253">
        <f t="shared" si="17"/>
        <v>0</v>
      </c>
      <c r="N215" s="170"/>
      <c r="O215" s="170"/>
      <c r="P215" s="170"/>
      <c r="Q215" s="170"/>
      <c r="R215" s="170"/>
      <c r="S215" s="170"/>
      <c r="T215" s="170"/>
      <c r="U215" s="170"/>
      <c r="V215" s="170"/>
    </row>
    <row r="216" spans="1:22" x14ac:dyDescent="0.25">
      <c r="A216" s="24">
        <v>46</v>
      </c>
      <c r="B216" s="253">
        <f t="shared" si="16"/>
        <v>0</v>
      </c>
      <c r="C216" s="170"/>
      <c r="D216" s="170"/>
      <c r="E216" s="170"/>
      <c r="F216" s="329"/>
      <c r="G216" s="170"/>
      <c r="H216" s="341"/>
      <c r="I216" s="341"/>
      <c r="J216" s="341"/>
      <c r="K216" s="341"/>
      <c r="M216" s="253">
        <f t="shared" si="17"/>
        <v>0</v>
      </c>
      <c r="N216" s="170"/>
      <c r="O216" s="170"/>
      <c r="P216" s="170"/>
      <c r="Q216" s="170"/>
      <c r="R216" s="170"/>
      <c r="S216" s="170"/>
      <c r="T216" s="170"/>
      <c r="U216" s="170"/>
      <c r="V216" s="170"/>
    </row>
    <row r="217" spans="1:22" x14ac:dyDescent="0.25">
      <c r="A217" s="24">
        <v>47</v>
      </c>
      <c r="B217" s="253">
        <f t="shared" si="16"/>
        <v>0</v>
      </c>
      <c r="C217" s="170"/>
      <c r="D217" s="170"/>
      <c r="E217" s="170"/>
      <c r="F217" s="329"/>
      <c r="G217" s="170"/>
      <c r="H217" s="341"/>
      <c r="I217" s="341"/>
      <c r="J217" s="341"/>
      <c r="K217" s="341"/>
      <c r="M217" s="253">
        <f t="shared" si="17"/>
        <v>0</v>
      </c>
      <c r="N217" s="170"/>
      <c r="O217" s="170"/>
      <c r="P217" s="170"/>
      <c r="Q217" s="170"/>
      <c r="R217" s="170"/>
      <c r="S217" s="170"/>
      <c r="T217" s="170"/>
      <c r="U217" s="170"/>
      <c r="V217" s="170"/>
    </row>
    <row r="218" spans="1:22" x14ac:dyDescent="0.25">
      <c r="A218" s="24">
        <v>48</v>
      </c>
      <c r="B218" s="253">
        <f t="shared" si="16"/>
        <v>0</v>
      </c>
      <c r="C218" s="170"/>
      <c r="D218" s="170"/>
      <c r="E218" s="170"/>
      <c r="F218" s="329"/>
      <c r="G218" s="170"/>
      <c r="H218" s="341"/>
      <c r="I218" s="341"/>
      <c r="J218" s="341"/>
      <c r="K218" s="341"/>
      <c r="M218" s="253">
        <f t="shared" si="17"/>
        <v>0</v>
      </c>
      <c r="N218" s="170"/>
      <c r="O218" s="170"/>
      <c r="P218" s="170"/>
      <c r="Q218" s="170"/>
      <c r="R218" s="170"/>
      <c r="S218" s="170"/>
      <c r="T218" s="170"/>
      <c r="U218" s="170"/>
      <c r="V218" s="170"/>
    </row>
    <row r="219" spans="1:22" x14ac:dyDescent="0.25">
      <c r="A219" s="24">
        <v>49</v>
      </c>
      <c r="B219" s="253">
        <f t="shared" si="16"/>
        <v>0</v>
      </c>
      <c r="C219" s="170"/>
      <c r="D219" s="170"/>
      <c r="E219" s="170"/>
      <c r="F219" s="329"/>
      <c r="G219" s="170"/>
      <c r="H219" s="341"/>
      <c r="I219" s="341"/>
      <c r="J219" s="341"/>
      <c r="K219" s="341"/>
      <c r="M219" s="253">
        <f t="shared" si="17"/>
        <v>0</v>
      </c>
      <c r="N219" s="170"/>
      <c r="O219" s="170"/>
      <c r="P219" s="170"/>
      <c r="Q219" s="170"/>
      <c r="R219" s="170"/>
      <c r="S219" s="170"/>
      <c r="T219" s="170"/>
      <c r="U219" s="170"/>
      <c r="V219" s="170"/>
    </row>
    <row r="220" spans="1:22" x14ac:dyDescent="0.25">
      <c r="A220" s="24">
        <v>50</v>
      </c>
      <c r="B220" s="253">
        <f t="shared" si="16"/>
        <v>0</v>
      </c>
      <c r="C220" s="170"/>
      <c r="D220" s="170"/>
      <c r="E220" s="170"/>
      <c r="F220" s="329"/>
      <c r="G220" s="170"/>
      <c r="H220" s="341"/>
      <c r="I220" s="341"/>
      <c r="J220" s="341"/>
      <c r="K220" s="341"/>
      <c r="M220" s="253">
        <f t="shared" si="17"/>
        <v>0</v>
      </c>
      <c r="N220" s="170"/>
      <c r="O220" s="170"/>
      <c r="P220" s="170"/>
      <c r="Q220" s="170"/>
      <c r="R220" s="170"/>
      <c r="S220" s="170"/>
      <c r="T220" s="170"/>
      <c r="U220" s="170"/>
      <c r="V220" s="170"/>
    </row>
    <row r="221" spans="1:22" x14ac:dyDescent="0.25">
      <c r="B221" s="126"/>
      <c r="F221" s="330"/>
    </row>
    <row r="222" spans="1:22" x14ac:dyDescent="0.25">
      <c r="F222" s="330"/>
    </row>
    <row r="223" spans="1:22" x14ac:dyDescent="0.25">
      <c r="B223" s="130" t="s">
        <v>71</v>
      </c>
      <c r="C223" s="79"/>
      <c r="D223" s="79"/>
      <c r="E223" s="79"/>
      <c r="F223" s="330"/>
    </row>
    <row r="224" spans="1:22" x14ac:dyDescent="0.25">
      <c r="B224" s="130" t="s">
        <v>30</v>
      </c>
      <c r="C224" s="133" t="s">
        <v>64</v>
      </c>
      <c r="D224" s="80" t="s">
        <v>73</v>
      </c>
      <c r="E224" s="80"/>
      <c r="F224" s="330"/>
    </row>
    <row r="225" spans="2:6" x14ac:dyDescent="0.25">
      <c r="B225" s="130" t="s">
        <v>14</v>
      </c>
      <c r="C225" s="133" t="s">
        <v>64</v>
      </c>
      <c r="D225" s="134" t="s">
        <v>72</v>
      </c>
      <c r="E225" s="79"/>
      <c r="F225" s="330"/>
    </row>
    <row r="226" spans="2:6" x14ac:dyDescent="0.25">
      <c r="B226" s="130" t="s">
        <v>15</v>
      </c>
      <c r="C226" s="133" t="s">
        <v>64</v>
      </c>
      <c r="D226" s="80" t="s">
        <v>72</v>
      </c>
      <c r="E226" s="79"/>
      <c r="F226" s="330"/>
    </row>
    <row r="227" spans="2:6" x14ac:dyDescent="0.25">
      <c r="B227" s="130" t="s">
        <v>64</v>
      </c>
      <c r="C227" s="79"/>
      <c r="D227" s="79"/>
      <c r="E227" s="79"/>
      <c r="F227" s="330"/>
    </row>
    <row r="228" spans="2:6" x14ac:dyDescent="0.25">
      <c r="B228" s="130" t="s">
        <v>67</v>
      </c>
      <c r="C228" s="79"/>
      <c r="D228" s="79"/>
      <c r="E228" s="79"/>
      <c r="F228" s="330"/>
    </row>
    <row r="229" spans="2:6" x14ac:dyDescent="0.25">
      <c r="B229" s="130" t="s">
        <v>68</v>
      </c>
      <c r="C229" s="79"/>
      <c r="D229" s="79"/>
      <c r="E229" s="79"/>
      <c r="F229" s="330"/>
    </row>
    <row r="230" spans="2:6" x14ac:dyDescent="0.25">
      <c r="B230" s="126"/>
      <c r="C230" s="79"/>
      <c r="D230" s="79"/>
      <c r="E230" s="79"/>
      <c r="F230" s="330"/>
    </row>
    <row r="231" spans="2:6" x14ac:dyDescent="0.25">
      <c r="B231" s="126"/>
      <c r="F231" s="330"/>
    </row>
  </sheetData>
  <hyperlinks>
    <hyperlink ref="B2" location="'Comportamiento CON Fungicida'!B225" display="Ver escalas en nota a pie de página, haciendo click aquí"/>
  </hyperlinks>
  <pageMargins left="0.75" right="0.75" top="1" bottom="1" header="0" footer="0"/>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Z276"/>
  <sheetViews>
    <sheetView zoomScale="80" zoomScaleNormal="80" workbookViewId="0">
      <pane ySplit="5" topLeftCell="A119" activePane="bottomLeft" state="frozen"/>
      <selection pane="bottomLeft" activeCell="E126" sqref="E126"/>
    </sheetView>
  </sheetViews>
  <sheetFormatPr baseColWidth="10" defaultColWidth="11.42578125" defaultRowHeight="15" x14ac:dyDescent="0.25"/>
  <cols>
    <col min="1" max="1" width="5.7109375" style="85" customWidth="1"/>
    <col min="2" max="2" width="28.140625" style="85" customWidth="1"/>
    <col min="3" max="12" width="12.7109375" style="85" customWidth="1"/>
    <col min="13" max="14" width="12.7109375" style="79" customWidth="1"/>
    <col min="15" max="15" width="28.140625" style="85" customWidth="1"/>
    <col min="16" max="27" width="12.7109375" style="85" customWidth="1"/>
    <col min="28" max="16384" width="11.42578125" style="85"/>
  </cols>
  <sheetData>
    <row r="1" spans="1:26" ht="15" customHeight="1" x14ac:dyDescent="0.25">
      <c r="B1" s="179" t="s">
        <v>171</v>
      </c>
      <c r="D1" s="79"/>
      <c r="E1" s="79"/>
      <c r="F1" s="79"/>
      <c r="G1" s="79"/>
      <c r="H1" s="79"/>
      <c r="I1" s="79"/>
      <c r="J1" s="79"/>
      <c r="K1" s="79"/>
      <c r="L1" s="79"/>
      <c r="M1" s="69"/>
      <c r="N1" s="117"/>
      <c r="O1" s="79"/>
      <c r="P1" s="79"/>
      <c r="Q1" s="79"/>
      <c r="R1" s="79"/>
      <c r="S1" s="79"/>
      <c r="T1" s="79"/>
      <c r="U1" s="79"/>
      <c r="V1" s="79"/>
      <c r="W1" s="79"/>
      <c r="X1" s="79"/>
      <c r="Y1" s="69"/>
    </row>
    <row r="2" spans="1:26" ht="15" customHeight="1" x14ac:dyDescent="0.25">
      <c r="B2" s="175" t="s">
        <v>136</v>
      </c>
      <c r="D2" s="79"/>
      <c r="E2" s="79"/>
      <c r="F2" s="79"/>
      <c r="G2" s="79"/>
      <c r="H2" s="79"/>
      <c r="I2" s="79"/>
      <c r="J2" s="79"/>
      <c r="K2" s="79"/>
      <c r="L2" s="79"/>
      <c r="M2" s="69"/>
      <c r="Y2" s="69"/>
    </row>
    <row r="3" spans="1:26" ht="15" customHeight="1" x14ac:dyDescent="0.25">
      <c r="B3" s="226" t="s">
        <v>189</v>
      </c>
      <c r="C3" s="181"/>
      <c r="D3" s="182"/>
      <c r="E3" s="182"/>
      <c r="F3" s="79"/>
      <c r="G3" s="79"/>
      <c r="H3" s="79"/>
      <c r="I3" s="79"/>
      <c r="J3" s="79"/>
      <c r="K3" s="79"/>
      <c r="L3" s="79"/>
      <c r="M3" s="69"/>
      <c r="Y3" s="69"/>
    </row>
    <row r="4" spans="1:26" ht="15" customHeight="1" x14ac:dyDescent="0.25">
      <c r="B4" s="10" t="str">
        <f>Fechas!$C$4</f>
        <v>3º ÉPOCA: CICLO LARGO SIN FUNGICIDA</v>
      </c>
      <c r="C4" s="11"/>
      <c r="D4" s="11"/>
      <c r="E4" s="11"/>
      <c r="F4" s="11"/>
      <c r="G4" s="11"/>
      <c r="H4" s="11"/>
      <c r="I4" s="11"/>
      <c r="J4" s="11"/>
      <c r="K4" s="11"/>
      <c r="L4" s="11"/>
      <c r="M4" s="93"/>
      <c r="O4" s="12" t="str">
        <f>Fechas!$K$4</f>
        <v>3º ÉPOCA: CICLO LARGO CON FUNGICIDA</v>
      </c>
      <c r="P4" s="13"/>
      <c r="Q4" s="13"/>
      <c r="R4" s="13"/>
      <c r="S4" s="13"/>
      <c r="T4" s="13"/>
      <c r="U4" s="13"/>
      <c r="V4" s="13"/>
      <c r="W4" s="13"/>
      <c r="X4" s="13"/>
      <c r="Y4" s="13"/>
      <c r="Z4" s="14"/>
    </row>
    <row r="5" spans="1:26" ht="30" customHeight="1" x14ac:dyDescent="0.25">
      <c r="B5" s="95" t="s">
        <v>1</v>
      </c>
      <c r="C5" s="95" t="s">
        <v>4</v>
      </c>
      <c r="D5" s="95" t="s">
        <v>5</v>
      </c>
      <c r="E5" s="95" t="s">
        <v>6</v>
      </c>
      <c r="F5" s="95" t="s">
        <v>7</v>
      </c>
      <c r="G5" s="95" t="s">
        <v>8</v>
      </c>
      <c r="H5" s="95" t="s">
        <v>9</v>
      </c>
      <c r="I5" s="95" t="s">
        <v>10</v>
      </c>
      <c r="J5" s="95" t="s">
        <v>11</v>
      </c>
      <c r="K5" s="95" t="s">
        <v>55</v>
      </c>
      <c r="L5" s="95" t="s">
        <v>12</v>
      </c>
      <c r="M5" s="129" t="s">
        <v>137</v>
      </c>
      <c r="O5" s="95" t="s">
        <v>1</v>
      </c>
      <c r="P5" s="95" t="s">
        <v>4</v>
      </c>
      <c r="Q5" s="95" t="s">
        <v>5</v>
      </c>
      <c r="R5" s="95" t="s">
        <v>6</v>
      </c>
      <c r="S5" s="95" t="s">
        <v>7</v>
      </c>
      <c r="T5" s="95" t="s">
        <v>8</v>
      </c>
      <c r="U5" s="95" t="s">
        <v>9</v>
      </c>
      <c r="V5" s="95" t="s">
        <v>10</v>
      </c>
      <c r="W5" s="95" t="s">
        <v>11</v>
      </c>
      <c r="X5" s="95" t="s">
        <v>55</v>
      </c>
      <c r="Y5" s="95" t="s">
        <v>12</v>
      </c>
      <c r="Z5" s="129" t="s">
        <v>137</v>
      </c>
    </row>
    <row r="6" spans="1:26" x14ac:dyDescent="0.25">
      <c r="A6" s="24">
        <v>1</v>
      </c>
      <c r="B6" s="253">
        <f t="shared" ref="B6:B37" si="0">INDEX(CV1SF,$A6,1)</f>
        <v>0</v>
      </c>
      <c r="C6" s="257"/>
      <c r="D6" s="257"/>
      <c r="E6" s="257"/>
      <c r="F6" s="257"/>
      <c r="G6" s="257"/>
      <c r="H6" s="257"/>
      <c r="I6" s="257"/>
      <c r="J6" s="257"/>
      <c r="K6" s="257"/>
      <c r="L6" s="257"/>
      <c r="M6" s="257"/>
      <c r="O6" s="253">
        <f t="shared" ref="O6:O37" si="1">INDEX(CV1CF,$A6,1)</f>
        <v>0</v>
      </c>
      <c r="P6" s="257"/>
      <c r="Q6" s="257"/>
      <c r="R6" s="257"/>
      <c r="S6" s="257"/>
      <c r="T6" s="257"/>
      <c r="U6" s="257"/>
      <c r="V6" s="257"/>
      <c r="W6" s="257"/>
      <c r="X6" s="257"/>
      <c r="Y6" s="257"/>
      <c r="Z6" s="257"/>
    </row>
    <row r="7" spans="1:26" x14ac:dyDescent="0.25">
      <c r="A7" s="24">
        <v>2</v>
      </c>
      <c r="B7" s="253">
        <f t="shared" si="0"/>
        <v>0</v>
      </c>
      <c r="C7" s="26"/>
      <c r="D7" s="257"/>
      <c r="E7" s="257"/>
      <c r="F7" s="257"/>
      <c r="G7" s="257"/>
      <c r="H7" s="257"/>
      <c r="I7" s="257"/>
      <c r="J7" s="257"/>
      <c r="K7" s="257"/>
      <c r="L7" s="257"/>
      <c r="M7" s="257"/>
      <c r="O7" s="253">
        <f t="shared" si="1"/>
        <v>0</v>
      </c>
      <c r="P7" s="257"/>
      <c r="Q7" s="257"/>
      <c r="R7" s="257"/>
      <c r="S7" s="257"/>
      <c r="T7" s="257"/>
      <c r="U7" s="257"/>
      <c r="V7" s="257"/>
      <c r="W7" s="257"/>
      <c r="X7" s="257"/>
      <c r="Y7" s="257"/>
      <c r="Z7" s="257"/>
    </row>
    <row r="8" spans="1:26" x14ac:dyDescent="0.25">
      <c r="A8" s="24">
        <v>3</v>
      </c>
      <c r="B8" s="253">
        <f t="shared" si="0"/>
        <v>0</v>
      </c>
      <c r="C8" s="26"/>
      <c r="D8" s="257"/>
      <c r="E8" s="257"/>
      <c r="F8" s="257"/>
      <c r="G8" s="257"/>
      <c r="H8" s="257"/>
      <c r="I8" s="257"/>
      <c r="J8" s="257"/>
      <c r="K8" s="257"/>
      <c r="L8" s="257"/>
      <c r="M8" s="257"/>
      <c r="O8" s="253">
        <f t="shared" si="1"/>
        <v>0</v>
      </c>
      <c r="P8" s="257"/>
      <c r="Q8" s="257"/>
      <c r="R8" s="257"/>
      <c r="S8" s="257"/>
      <c r="T8" s="257"/>
      <c r="U8" s="257"/>
      <c r="V8" s="257"/>
      <c r="W8" s="257"/>
      <c r="X8" s="257"/>
      <c r="Y8" s="257"/>
      <c r="Z8" s="257"/>
    </row>
    <row r="9" spans="1:26" x14ac:dyDescent="0.25">
      <c r="A9" s="24">
        <v>4</v>
      </c>
      <c r="B9" s="253">
        <f t="shared" si="0"/>
        <v>0</v>
      </c>
      <c r="C9" s="26"/>
      <c r="D9" s="257"/>
      <c r="E9" s="257"/>
      <c r="F9" s="257"/>
      <c r="G9" s="257"/>
      <c r="H9" s="257"/>
      <c r="I9" s="257"/>
      <c r="J9" s="257"/>
      <c r="K9" s="257"/>
      <c r="L9" s="257"/>
      <c r="M9" s="257"/>
      <c r="O9" s="253">
        <f t="shared" si="1"/>
        <v>0</v>
      </c>
      <c r="P9" s="257"/>
      <c r="Q9" s="257"/>
      <c r="R9" s="257"/>
      <c r="S9" s="257"/>
      <c r="T9" s="257"/>
      <c r="U9" s="257"/>
      <c r="V9" s="257"/>
      <c r="W9" s="257"/>
      <c r="X9" s="257"/>
      <c r="Y9" s="257"/>
      <c r="Z9" s="257"/>
    </row>
    <row r="10" spans="1:26" x14ac:dyDescent="0.25">
      <c r="A10" s="24">
        <v>5</v>
      </c>
      <c r="B10" s="253">
        <f t="shared" si="0"/>
        <v>0</v>
      </c>
      <c r="C10" s="26"/>
      <c r="D10" s="257"/>
      <c r="E10" s="257"/>
      <c r="F10" s="257"/>
      <c r="G10" s="257"/>
      <c r="H10" s="257"/>
      <c r="I10" s="257"/>
      <c r="J10" s="257"/>
      <c r="K10" s="257"/>
      <c r="L10" s="257"/>
      <c r="M10" s="257"/>
      <c r="O10" s="253">
        <f t="shared" si="1"/>
        <v>0</v>
      </c>
      <c r="P10" s="257"/>
      <c r="Q10" s="257"/>
      <c r="R10" s="257"/>
      <c r="S10" s="257"/>
      <c r="T10" s="257"/>
      <c r="U10" s="257"/>
      <c r="V10" s="257"/>
      <c r="W10" s="257"/>
      <c r="X10" s="257"/>
      <c r="Y10" s="257"/>
      <c r="Z10" s="257"/>
    </row>
    <row r="11" spans="1:26" ht="12.75" customHeight="1" x14ac:dyDescent="0.25">
      <c r="A11" s="24">
        <v>6</v>
      </c>
      <c r="B11" s="253">
        <f t="shared" si="0"/>
        <v>0</v>
      </c>
      <c r="C11" s="26"/>
      <c r="D11" s="257"/>
      <c r="E11" s="257"/>
      <c r="F11" s="257"/>
      <c r="G11" s="257"/>
      <c r="H11" s="257"/>
      <c r="I11" s="257"/>
      <c r="J11" s="257"/>
      <c r="K11" s="257"/>
      <c r="L11" s="257"/>
      <c r="M11" s="257"/>
      <c r="O11" s="253">
        <f t="shared" si="1"/>
        <v>0</v>
      </c>
      <c r="P11" s="257"/>
      <c r="Q11" s="257"/>
      <c r="R11" s="257"/>
      <c r="S11" s="257"/>
      <c r="T11" s="257"/>
      <c r="U11" s="257"/>
      <c r="V11" s="257"/>
      <c r="W11" s="257"/>
      <c r="X11" s="257"/>
      <c r="Y11" s="257"/>
      <c r="Z11" s="257"/>
    </row>
    <row r="12" spans="1:26" x14ac:dyDescent="0.25">
      <c r="A12" s="24">
        <v>7</v>
      </c>
      <c r="B12" s="253">
        <f t="shared" si="0"/>
        <v>0</v>
      </c>
      <c r="C12" s="26"/>
      <c r="D12" s="257"/>
      <c r="E12" s="257"/>
      <c r="F12" s="257"/>
      <c r="G12" s="257"/>
      <c r="H12" s="257"/>
      <c r="I12" s="257"/>
      <c r="J12" s="257"/>
      <c r="K12" s="257"/>
      <c r="L12" s="257"/>
      <c r="M12" s="257"/>
      <c r="O12" s="253">
        <f t="shared" si="1"/>
        <v>0</v>
      </c>
      <c r="P12" s="257"/>
      <c r="Q12" s="257"/>
      <c r="R12" s="257"/>
      <c r="S12" s="257"/>
      <c r="T12" s="257"/>
      <c r="U12" s="257"/>
      <c r="V12" s="257"/>
      <c r="W12" s="257"/>
      <c r="X12" s="257"/>
      <c r="Y12" s="257"/>
      <c r="Z12" s="257"/>
    </row>
    <row r="13" spans="1:26" x14ac:dyDescent="0.25">
      <c r="A13" s="24">
        <v>8</v>
      </c>
      <c r="B13" s="253">
        <f t="shared" si="0"/>
        <v>0</v>
      </c>
      <c r="C13" s="26"/>
      <c r="D13" s="257"/>
      <c r="E13" s="257"/>
      <c r="F13" s="257"/>
      <c r="G13" s="257"/>
      <c r="H13" s="257"/>
      <c r="I13" s="257"/>
      <c r="J13" s="257"/>
      <c r="K13" s="257"/>
      <c r="L13" s="257"/>
      <c r="M13" s="257"/>
      <c r="O13" s="253">
        <f t="shared" si="1"/>
        <v>0</v>
      </c>
      <c r="P13" s="257"/>
      <c r="Q13" s="257"/>
      <c r="R13" s="257"/>
      <c r="S13" s="257"/>
      <c r="T13" s="257"/>
      <c r="U13" s="257"/>
      <c r="V13" s="257"/>
      <c r="W13" s="257"/>
      <c r="X13" s="257"/>
      <c r="Y13" s="257"/>
      <c r="Z13" s="257"/>
    </row>
    <row r="14" spans="1:26" x14ac:dyDescent="0.25">
      <c r="A14" s="24">
        <v>9</v>
      </c>
      <c r="B14" s="253">
        <f t="shared" si="0"/>
        <v>0</v>
      </c>
      <c r="C14" s="26"/>
      <c r="D14" s="257"/>
      <c r="E14" s="257"/>
      <c r="F14" s="257"/>
      <c r="G14" s="257"/>
      <c r="H14" s="257"/>
      <c r="I14" s="257"/>
      <c r="J14" s="257"/>
      <c r="K14" s="257"/>
      <c r="L14" s="257"/>
      <c r="M14" s="257"/>
      <c r="O14" s="253">
        <f t="shared" si="1"/>
        <v>0</v>
      </c>
      <c r="P14" s="257"/>
      <c r="Q14" s="257"/>
      <c r="R14" s="257"/>
      <c r="S14" s="257"/>
      <c r="T14" s="257"/>
      <c r="U14" s="257"/>
      <c r="V14" s="257"/>
      <c r="W14" s="257"/>
      <c r="X14" s="257"/>
      <c r="Y14" s="257"/>
      <c r="Z14" s="257"/>
    </row>
    <row r="15" spans="1:26" x14ac:dyDescent="0.25">
      <c r="A15" s="24">
        <v>10</v>
      </c>
      <c r="B15" s="253">
        <f t="shared" si="0"/>
        <v>0</v>
      </c>
      <c r="C15" s="26"/>
      <c r="D15" s="257"/>
      <c r="E15" s="257"/>
      <c r="F15" s="257"/>
      <c r="G15" s="257"/>
      <c r="H15" s="257"/>
      <c r="I15" s="257"/>
      <c r="J15" s="257"/>
      <c r="K15" s="257"/>
      <c r="L15" s="257"/>
      <c r="M15" s="257"/>
      <c r="O15" s="253">
        <f t="shared" si="1"/>
        <v>0</v>
      </c>
      <c r="P15" s="257"/>
      <c r="Q15" s="257"/>
      <c r="R15" s="257"/>
      <c r="S15" s="257"/>
      <c r="T15" s="257"/>
      <c r="U15" s="257"/>
      <c r="V15" s="257"/>
      <c r="W15" s="257"/>
      <c r="X15" s="257"/>
      <c r="Y15" s="257"/>
      <c r="Z15" s="257"/>
    </row>
    <row r="16" spans="1:26" x14ac:dyDescent="0.25">
      <c r="A16" s="24">
        <v>11</v>
      </c>
      <c r="B16" s="253">
        <f t="shared" si="0"/>
        <v>0</v>
      </c>
      <c r="C16" s="26"/>
      <c r="D16" s="257"/>
      <c r="E16" s="257"/>
      <c r="F16" s="257"/>
      <c r="G16" s="257"/>
      <c r="H16" s="257"/>
      <c r="I16" s="257"/>
      <c r="J16" s="257"/>
      <c r="K16" s="257"/>
      <c r="L16" s="257"/>
      <c r="M16" s="257"/>
      <c r="O16" s="253">
        <f t="shared" si="1"/>
        <v>0</v>
      </c>
      <c r="P16" s="257"/>
      <c r="Q16" s="257"/>
      <c r="R16" s="257"/>
      <c r="S16" s="257"/>
      <c r="T16" s="257"/>
      <c r="U16" s="257"/>
      <c r="V16" s="257"/>
      <c r="W16" s="257"/>
      <c r="X16" s="257"/>
      <c r="Y16" s="257"/>
      <c r="Z16" s="257"/>
    </row>
    <row r="17" spans="1:26" x14ac:dyDescent="0.25">
      <c r="A17" s="24">
        <v>12</v>
      </c>
      <c r="B17" s="253">
        <f t="shared" si="0"/>
        <v>0</v>
      </c>
      <c r="C17" s="26"/>
      <c r="D17" s="257"/>
      <c r="E17" s="257"/>
      <c r="F17" s="257"/>
      <c r="G17" s="257"/>
      <c r="H17" s="257"/>
      <c r="I17" s="257"/>
      <c r="J17" s="257"/>
      <c r="K17" s="257"/>
      <c r="L17" s="257"/>
      <c r="M17" s="257"/>
      <c r="O17" s="253">
        <f t="shared" si="1"/>
        <v>0</v>
      </c>
      <c r="P17" s="257"/>
      <c r="Q17" s="257"/>
      <c r="R17" s="257"/>
      <c r="S17" s="257"/>
      <c r="T17" s="257"/>
      <c r="U17" s="257"/>
      <c r="V17" s="257"/>
      <c r="W17" s="257"/>
      <c r="X17" s="257"/>
      <c r="Y17" s="257"/>
      <c r="Z17" s="257"/>
    </row>
    <row r="18" spans="1:26" x14ac:dyDescent="0.25">
      <c r="A18" s="24">
        <v>13</v>
      </c>
      <c r="B18" s="253">
        <f t="shared" si="0"/>
        <v>0</v>
      </c>
      <c r="C18" s="26"/>
      <c r="D18" s="257"/>
      <c r="E18" s="257"/>
      <c r="F18" s="257"/>
      <c r="G18" s="257"/>
      <c r="H18" s="257"/>
      <c r="I18" s="257"/>
      <c r="J18" s="257"/>
      <c r="K18" s="257"/>
      <c r="L18" s="257"/>
      <c r="M18" s="257"/>
      <c r="O18" s="253">
        <f t="shared" si="1"/>
        <v>0</v>
      </c>
      <c r="P18" s="257"/>
      <c r="Q18" s="257"/>
      <c r="R18" s="257"/>
      <c r="S18" s="257"/>
      <c r="T18" s="257"/>
      <c r="U18" s="257"/>
      <c r="V18" s="257"/>
      <c r="W18" s="257"/>
      <c r="X18" s="257"/>
      <c r="Y18" s="257"/>
      <c r="Z18" s="257"/>
    </row>
    <row r="19" spans="1:26" x14ac:dyDescent="0.25">
      <c r="A19" s="24">
        <v>14</v>
      </c>
      <c r="B19" s="253">
        <f t="shared" si="0"/>
        <v>0</v>
      </c>
      <c r="C19" s="26"/>
      <c r="D19" s="257"/>
      <c r="E19" s="257"/>
      <c r="F19" s="257"/>
      <c r="G19" s="257"/>
      <c r="H19" s="257"/>
      <c r="I19" s="257"/>
      <c r="J19" s="257"/>
      <c r="K19" s="257"/>
      <c r="L19" s="257"/>
      <c r="M19" s="257"/>
      <c r="O19" s="253">
        <f t="shared" si="1"/>
        <v>0</v>
      </c>
      <c r="P19" s="257"/>
      <c r="Q19" s="257"/>
      <c r="R19" s="257"/>
      <c r="S19" s="257"/>
      <c r="T19" s="257"/>
      <c r="U19" s="257"/>
      <c r="V19" s="257"/>
      <c r="W19" s="257"/>
      <c r="X19" s="257"/>
      <c r="Y19" s="257"/>
      <c r="Z19" s="257"/>
    </row>
    <row r="20" spans="1:26" x14ac:dyDescent="0.25">
      <c r="A20" s="24">
        <v>15</v>
      </c>
      <c r="B20" s="253">
        <f t="shared" si="0"/>
        <v>0</v>
      </c>
      <c r="C20" s="26"/>
      <c r="D20" s="257"/>
      <c r="E20" s="257"/>
      <c r="F20" s="257"/>
      <c r="G20" s="257"/>
      <c r="H20" s="257"/>
      <c r="I20" s="257"/>
      <c r="J20" s="257"/>
      <c r="K20" s="257"/>
      <c r="L20" s="257"/>
      <c r="M20" s="257"/>
      <c r="O20" s="253">
        <f t="shared" si="1"/>
        <v>0</v>
      </c>
      <c r="P20" s="257"/>
      <c r="Q20" s="257"/>
      <c r="R20" s="257"/>
      <c r="S20" s="257"/>
      <c r="T20" s="257"/>
      <c r="U20" s="257"/>
      <c r="V20" s="257"/>
      <c r="W20" s="257"/>
      <c r="X20" s="257"/>
      <c r="Y20" s="257"/>
      <c r="Z20" s="257"/>
    </row>
    <row r="21" spans="1:26" x14ac:dyDescent="0.25">
      <c r="A21" s="24">
        <v>16</v>
      </c>
      <c r="B21" s="253">
        <f t="shared" si="0"/>
        <v>0</v>
      </c>
      <c r="C21" s="26"/>
      <c r="D21" s="257"/>
      <c r="E21" s="257"/>
      <c r="F21" s="257"/>
      <c r="G21" s="257"/>
      <c r="H21" s="257"/>
      <c r="I21" s="257"/>
      <c r="J21" s="257"/>
      <c r="K21" s="257"/>
      <c r="L21" s="257"/>
      <c r="M21" s="257"/>
      <c r="O21" s="253">
        <f t="shared" si="1"/>
        <v>0</v>
      </c>
      <c r="P21" s="257"/>
      <c r="Q21" s="257"/>
      <c r="R21" s="257"/>
      <c r="S21" s="257"/>
      <c r="T21" s="257"/>
      <c r="U21" s="257"/>
      <c r="V21" s="257"/>
      <c r="W21" s="257"/>
      <c r="X21" s="257"/>
      <c r="Y21" s="257"/>
      <c r="Z21" s="257"/>
    </row>
    <row r="22" spans="1:26" x14ac:dyDescent="0.25">
      <c r="A22" s="24">
        <v>17</v>
      </c>
      <c r="B22" s="253">
        <f t="shared" si="0"/>
        <v>0</v>
      </c>
      <c r="C22" s="26"/>
      <c r="D22" s="257"/>
      <c r="E22" s="257"/>
      <c r="F22" s="257"/>
      <c r="G22" s="257"/>
      <c r="H22" s="257"/>
      <c r="I22" s="257"/>
      <c r="J22" s="257"/>
      <c r="K22" s="257"/>
      <c r="L22" s="257"/>
      <c r="M22" s="257"/>
      <c r="O22" s="253">
        <f t="shared" si="1"/>
        <v>0</v>
      </c>
      <c r="P22" s="257"/>
      <c r="Q22" s="257"/>
      <c r="R22" s="257"/>
      <c r="S22" s="257"/>
      <c r="T22" s="257"/>
      <c r="U22" s="257"/>
      <c r="V22" s="257"/>
      <c r="W22" s="257"/>
      <c r="X22" s="257"/>
      <c r="Y22" s="257"/>
      <c r="Z22" s="257"/>
    </row>
    <row r="23" spans="1:26" x14ac:dyDescent="0.25">
      <c r="A23" s="24">
        <v>18</v>
      </c>
      <c r="B23" s="253">
        <f t="shared" si="0"/>
        <v>0</v>
      </c>
      <c r="C23" s="26"/>
      <c r="D23" s="257"/>
      <c r="E23" s="257"/>
      <c r="F23" s="257"/>
      <c r="G23" s="257"/>
      <c r="H23" s="257"/>
      <c r="I23" s="257"/>
      <c r="J23" s="257"/>
      <c r="K23" s="257"/>
      <c r="L23" s="257"/>
      <c r="M23" s="257"/>
      <c r="O23" s="253">
        <f t="shared" si="1"/>
        <v>0</v>
      </c>
      <c r="P23" s="257"/>
      <c r="Q23" s="257"/>
      <c r="R23" s="257"/>
      <c r="S23" s="257"/>
      <c r="T23" s="257"/>
      <c r="U23" s="257"/>
      <c r="V23" s="257"/>
      <c r="W23" s="257"/>
      <c r="X23" s="257"/>
      <c r="Y23" s="257"/>
      <c r="Z23" s="257"/>
    </row>
    <row r="24" spans="1:26" x14ac:dyDescent="0.25">
      <c r="A24" s="24">
        <v>19</v>
      </c>
      <c r="B24" s="253">
        <f t="shared" si="0"/>
        <v>0</v>
      </c>
      <c r="C24" s="26"/>
      <c r="D24" s="257"/>
      <c r="E24" s="257"/>
      <c r="F24" s="257"/>
      <c r="G24" s="257"/>
      <c r="H24" s="257"/>
      <c r="I24" s="257"/>
      <c r="J24" s="257"/>
      <c r="K24" s="257"/>
      <c r="L24" s="257"/>
      <c r="M24" s="257"/>
      <c r="O24" s="253">
        <f t="shared" si="1"/>
        <v>0</v>
      </c>
      <c r="P24" s="257"/>
      <c r="Q24" s="257"/>
      <c r="R24" s="257"/>
      <c r="S24" s="257"/>
      <c r="T24" s="257"/>
      <c r="U24" s="257"/>
      <c r="V24" s="257"/>
      <c r="W24" s="257"/>
      <c r="X24" s="257"/>
      <c r="Y24" s="257"/>
      <c r="Z24" s="257"/>
    </row>
    <row r="25" spans="1:26" x14ac:dyDescent="0.25">
      <c r="A25" s="24">
        <v>20</v>
      </c>
      <c r="B25" s="253">
        <f t="shared" si="0"/>
        <v>0</v>
      </c>
      <c r="C25" s="26"/>
      <c r="D25" s="257"/>
      <c r="E25" s="257"/>
      <c r="F25" s="257"/>
      <c r="G25" s="257"/>
      <c r="H25" s="257"/>
      <c r="I25" s="257"/>
      <c r="J25" s="257"/>
      <c r="K25" s="257"/>
      <c r="L25" s="257"/>
      <c r="M25" s="257"/>
      <c r="O25" s="253">
        <f t="shared" si="1"/>
        <v>0</v>
      </c>
      <c r="P25" s="257"/>
      <c r="Q25" s="257"/>
      <c r="R25" s="257"/>
      <c r="S25" s="257"/>
      <c r="T25" s="257"/>
      <c r="U25" s="257"/>
      <c r="V25" s="257"/>
      <c r="W25" s="257"/>
      <c r="X25" s="257"/>
      <c r="Y25" s="257"/>
      <c r="Z25" s="257"/>
    </row>
    <row r="26" spans="1:26" x14ac:dyDescent="0.25">
      <c r="A26" s="24">
        <v>21</v>
      </c>
      <c r="B26" s="253">
        <f t="shared" si="0"/>
        <v>0</v>
      </c>
      <c r="C26" s="26"/>
      <c r="D26" s="257"/>
      <c r="E26" s="257"/>
      <c r="F26" s="257"/>
      <c r="G26" s="257"/>
      <c r="H26" s="257"/>
      <c r="I26" s="257"/>
      <c r="J26" s="257"/>
      <c r="K26" s="257"/>
      <c r="L26" s="257"/>
      <c r="M26" s="257"/>
      <c r="O26" s="253">
        <f t="shared" si="1"/>
        <v>0</v>
      </c>
      <c r="P26" s="257"/>
      <c r="Q26" s="257"/>
      <c r="R26" s="257"/>
      <c r="S26" s="257"/>
      <c r="T26" s="257"/>
      <c r="U26" s="257"/>
      <c r="V26" s="257"/>
      <c r="W26" s="257"/>
      <c r="X26" s="257"/>
      <c r="Y26" s="257"/>
      <c r="Z26" s="257"/>
    </row>
    <row r="27" spans="1:26" x14ac:dyDescent="0.25">
      <c r="A27" s="24">
        <v>22</v>
      </c>
      <c r="B27" s="253">
        <f t="shared" si="0"/>
        <v>0</v>
      </c>
      <c r="C27" s="26"/>
      <c r="D27" s="257"/>
      <c r="E27" s="257"/>
      <c r="F27" s="257"/>
      <c r="G27" s="257"/>
      <c r="H27" s="257"/>
      <c r="I27" s="257"/>
      <c r="J27" s="257"/>
      <c r="K27" s="257"/>
      <c r="L27" s="257"/>
      <c r="M27" s="257"/>
      <c r="O27" s="253">
        <f t="shared" si="1"/>
        <v>0</v>
      </c>
      <c r="P27" s="257"/>
      <c r="Q27" s="257"/>
      <c r="R27" s="257"/>
      <c r="S27" s="257"/>
      <c r="T27" s="257"/>
      <c r="U27" s="257"/>
      <c r="V27" s="257"/>
      <c r="W27" s="257"/>
      <c r="X27" s="257"/>
      <c r="Y27" s="257"/>
      <c r="Z27" s="257"/>
    </row>
    <row r="28" spans="1:26" x14ac:dyDescent="0.25">
      <c r="A28" s="24">
        <v>23</v>
      </c>
      <c r="B28" s="253">
        <f t="shared" si="0"/>
        <v>0</v>
      </c>
      <c r="C28" s="26"/>
      <c r="D28" s="26"/>
      <c r="E28" s="257"/>
      <c r="F28" s="257"/>
      <c r="G28" s="257"/>
      <c r="H28" s="257"/>
      <c r="I28" s="257"/>
      <c r="J28" s="257"/>
      <c r="K28" s="257"/>
      <c r="L28" s="257"/>
      <c r="M28" s="257"/>
      <c r="O28" s="253">
        <f t="shared" si="1"/>
        <v>0</v>
      </c>
      <c r="P28" s="257"/>
      <c r="Q28" s="257"/>
      <c r="R28" s="257"/>
      <c r="S28" s="257"/>
      <c r="T28" s="257"/>
      <c r="U28" s="257"/>
      <c r="V28" s="257"/>
      <c r="W28" s="257"/>
      <c r="X28" s="257"/>
      <c r="Y28" s="257"/>
      <c r="Z28" s="257"/>
    </row>
    <row r="29" spans="1:26" x14ac:dyDescent="0.25">
      <c r="A29" s="24">
        <v>24</v>
      </c>
      <c r="B29" s="253">
        <f t="shared" si="0"/>
        <v>0</v>
      </c>
      <c r="C29" s="26"/>
      <c r="D29" s="257"/>
      <c r="E29" s="257"/>
      <c r="F29" s="257"/>
      <c r="G29" s="257"/>
      <c r="H29" s="257"/>
      <c r="I29" s="257"/>
      <c r="J29" s="257"/>
      <c r="K29" s="257"/>
      <c r="L29" s="257"/>
      <c r="M29" s="257"/>
      <c r="O29" s="253">
        <f t="shared" si="1"/>
        <v>0</v>
      </c>
      <c r="P29" s="257"/>
      <c r="Q29" s="257"/>
      <c r="R29" s="257"/>
      <c r="S29" s="257"/>
      <c r="T29" s="257"/>
      <c r="U29" s="257"/>
      <c r="V29" s="257"/>
      <c r="W29" s="257"/>
      <c r="X29" s="257"/>
      <c r="Y29" s="257"/>
      <c r="Z29" s="257"/>
    </row>
    <row r="30" spans="1:26" x14ac:dyDescent="0.25">
      <c r="A30" s="24">
        <v>25</v>
      </c>
      <c r="B30" s="253">
        <f t="shared" si="0"/>
        <v>0</v>
      </c>
      <c r="C30" s="26"/>
      <c r="D30" s="257"/>
      <c r="E30" s="257"/>
      <c r="F30" s="257"/>
      <c r="G30" s="257"/>
      <c r="H30" s="257"/>
      <c r="I30" s="257"/>
      <c r="J30" s="257"/>
      <c r="K30" s="257"/>
      <c r="L30" s="257"/>
      <c r="M30" s="257"/>
      <c r="O30" s="253">
        <f t="shared" si="1"/>
        <v>0</v>
      </c>
      <c r="P30" s="257"/>
      <c r="Q30" s="257"/>
      <c r="R30" s="257"/>
      <c r="S30" s="257"/>
      <c r="T30" s="257"/>
      <c r="U30" s="257"/>
      <c r="V30" s="257"/>
      <c r="W30" s="257"/>
      <c r="X30" s="257"/>
      <c r="Y30" s="257"/>
      <c r="Z30" s="257"/>
    </row>
    <row r="31" spans="1:26" ht="12.75" customHeight="1" x14ac:dyDescent="0.25">
      <c r="A31" s="24">
        <v>26</v>
      </c>
      <c r="B31" s="253">
        <f t="shared" si="0"/>
        <v>0</v>
      </c>
      <c r="C31" s="26"/>
      <c r="D31" s="257"/>
      <c r="E31" s="257"/>
      <c r="F31" s="257"/>
      <c r="G31" s="257"/>
      <c r="H31" s="257"/>
      <c r="I31" s="257"/>
      <c r="J31" s="257"/>
      <c r="K31" s="257"/>
      <c r="L31" s="257"/>
      <c r="M31" s="257"/>
      <c r="O31" s="253">
        <f t="shared" si="1"/>
        <v>0</v>
      </c>
      <c r="P31" s="257"/>
      <c r="Q31" s="257"/>
      <c r="R31" s="257"/>
      <c r="S31" s="257"/>
      <c r="T31" s="257"/>
      <c r="U31" s="257"/>
      <c r="V31" s="257"/>
      <c r="W31" s="257"/>
      <c r="X31" s="257"/>
      <c r="Y31" s="257"/>
      <c r="Z31" s="257"/>
    </row>
    <row r="32" spans="1:26" ht="12.75" customHeight="1" x14ac:dyDescent="0.25">
      <c r="A32" s="24">
        <v>27</v>
      </c>
      <c r="B32" s="253">
        <f t="shared" si="0"/>
        <v>0</v>
      </c>
      <c r="C32" s="26"/>
      <c r="D32" s="257"/>
      <c r="E32" s="257"/>
      <c r="F32" s="257"/>
      <c r="G32" s="257"/>
      <c r="H32" s="257"/>
      <c r="I32" s="257"/>
      <c r="J32" s="257"/>
      <c r="K32" s="257"/>
      <c r="L32" s="257"/>
      <c r="M32" s="257"/>
      <c r="O32" s="253">
        <f t="shared" si="1"/>
        <v>0</v>
      </c>
      <c r="P32" s="257"/>
      <c r="Q32" s="257"/>
      <c r="R32" s="257"/>
      <c r="S32" s="257"/>
      <c r="T32" s="257"/>
      <c r="U32" s="257"/>
      <c r="V32" s="257"/>
      <c r="W32" s="257"/>
      <c r="X32" s="257"/>
      <c r="Y32" s="257"/>
      <c r="Z32" s="257"/>
    </row>
    <row r="33" spans="1:26" ht="12.75" customHeight="1" x14ac:dyDescent="0.25">
      <c r="A33" s="24">
        <v>28</v>
      </c>
      <c r="B33" s="253">
        <f t="shared" si="0"/>
        <v>0</v>
      </c>
      <c r="C33" s="26"/>
      <c r="D33" s="257"/>
      <c r="E33" s="257"/>
      <c r="F33" s="257"/>
      <c r="G33" s="257"/>
      <c r="H33" s="257"/>
      <c r="I33" s="257"/>
      <c r="J33" s="257"/>
      <c r="K33" s="257"/>
      <c r="L33" s="257"/>
      <c r="M33" s="257"/>
      <c r="O33" s="253">
        <f t="shared" si="1"/>
        <v>0</v>
      </c>
      <c r="P33" s="257"/>
      <c r="Q33" s="257"/>
      <c r="R33" s="257"/>
      <c r="S33" s="257"/>
      <c r="T33" s="257"/>
      <c r="U33" s="257"/>
      <c r="V33" s="257"/>
      <c r="W33" s="257"/>
      <c r="X33" s="257"/>
      <c r="Y33" s="257"/>
      <c r="Z33" s="257"/>
    </row>
    <row r="34" spans="1:26" ht="12.75" customHeight="1" x14ac:dyDescent="0.25">
      <c r="A34" s="24">
        <v>29</v>
      </c>
      <c r="B34" s="253">
        <f t="shared" si="0"/>
        <v>0</v>
      </c>
      <c r="C34" s="26"/>
      <c r="D34" s="257"/>
      <c r="E34" s="257"/>
      <c r="F34" s="257"/>
      <c r="G34" s="257"/>
      <c r="H34" s="257"/>
      <c r="I34" s="257"/>
      <c r="J34" s="257"/>
      <c r="K34" s="257"/>
      <c r="L34" s="257"/>
      <c r="M34" s="257"/>
      <c r="O34" s="253">
        <f t="shared" si="1"/>
        <v>0</v>
      </c>
      <c r="P34" s="257"/>
      <c r="Q34" s="257"/>
      <c r="R34" s="257"/>
      <c r="S34" s="257"/>
      <c r="T34" s="257"/>
      <c r="U34" s="257"/>
      <c r="V34" s="257"/>
      <c r="W34" s="257"/>
      <c r="X34" s="257"/>
      <c r="Y34" s="257"/>
      <c r="Z34" s="257"/>
    </row>
    <row r="35" spans="1:26" ht="12.75" customHeight="1" x14ac:dyDescent="0.25">
      <c r="A35" s="24">
        <v>30</v>
      </c>
      <c r="B35" s="253">
        <f t="shared" si="0"/>
        <v>0</v>
      </c>
      <c r="C35" s="26"/>
      <c r="D35" s="257"/>
      <c r="E35" s="257"/>
      <c r="F35" s="257"/>
      <c r="G35" s="257"/>
      <c r="H35" s="257"/>
      <c r="I35" s="257"/>
      <c r="J35" s="257"/>
      <c r="K35" s="257"/>
      <c r="L35" s="257"/>
      <c r="M35" s="257"/>
      <c r="O35" s="253">
        <f t="shared" si="1"/>
        <v>0</v>
      </c>
      <c r="P35" s="257"/>
      <c r="Q35" s="257"/>
      <c r="R35" s="257"/>
      <c r="S35" s="257"/>
      <c r="T35" s="257"/>
      <c r="U35" s="257"/>
      <c r="V35" s="257"/>
      <c r="W35" s="257"/>
      <c r="X35" s="257"/>
      <c r="Y35" s="257"/>
      <c r="Z35" s="257"/>
    </row>
    <row r="36" spans="1:26" x14ac:dyDescent="0.25">
      <c r="A36" s="24">
        <v>31</v>
      </c>
      <c r="B36" s="253">
        <f t="shared" si="0"/>
        <v>0</v>
      </c>
      <c r="C36" s="257"/>
      <c r="D36" s="257"/>
      <c r="E36" s="257"/>
      <c r="F36" s="257"/>
      <c r="G36" s="257"/>
      <c r="H36" s="257"/>
      <c r="I36" s="257"/>
      <c r="J36" s="257"/>
      <c r="K36" s="257"/>
      <c r="L36" s="257"/>
      <c r="M36" s="257"/>
      <c r="O36" s="253">
        <f t="shared" si="1"/>
        <v>0</v>
      </c>
      <c r="P36" s="257"/>
      <c r="Q36" s="257"/>
      <c r="R36" s="257"/>
      <c r="S36" s="257"/>
      <c r="T36" s="257"/>
      <c r="U36" s="257"/>
      <c r="V36" s="257"/>
      <c r="W36" s="257"/>
      <c r="X36" s="257"/>
      <c r="Y36" s="257"/>
      <c r="Z36" s="257"/>
    </row>
    <row r="37" spans="1:26" x14ac:dyDescent="0.25">
      <c r="A37" s="24">
        <v>32</v>
      </c>
      <c r="B37" s="253">
        <f t="shared" si="0"/>
        <v>0</v>
      </c>
      <c r="C37" s="257"/>
      <c r="D37" s="257"/>
      <c r="E37" s="257"/>
      <c r="F37" s="257"/>
      <c r="G37" s="257"/>
      <c r="H37" s="257"/>
      <c r="I37" s="257"/>
      <c r="J37" s="257"/>
      <c r="K37" s="257"/>
      <c r="L37" s="257"/>
      <c r="M37" s="257"/>
      <c r="O37" s="253">
        <f t="shared" si="1"/>
        <v>0</v>
      </c>
      <c r="P37" s="257"/>
      <c r="Q37" s="257"/>
      <c r="R37" s="257"/>
      <c r="S37" s="257"/>
      <c r="T37" s="257"/>
      <c r="U37" s="257"/>
      <c r="V37" s="257"/>
      <c r="W37" s="257"/>
      <c r="X37" s="257"/>
      <c r="Y37" s="257"/>
      <c r="Z37" s="257"/>
    </row>
    <row r="38" spans="1:26" x14ac:dyDescent="0.25">
      <c r="A38" s="24">
        <v>33</v>
      </c>
      <c r="B38" s="253">
        <f t="shared" ref="B38:B55" si="2">INDEX(CV1SF,$A38,1)</f>
        <v>0</v>
      </c>
      <c r="C38" s="258"/>
      <c r="D38" s="258"/>
      <c r="E38" s="257"/>
      <c r="F38" s="258"/>
      <c r="G38" s="258"/>
      <c r="H38" s="258"/>
      <c r="I38" s="258"/>
      <c r="J38" s="258"/>
      <c r="K38" s="258"/>
      <c r="L38" s="258"/>
      <c r="M38" s="258"/>
      <c r="O38" s="253">
        <f t="shared" ref="O38:O55" si="3">INDEX(CV1CF,$A38,1)</f>
        <v>0</v>
      </c>
      <c r="P38" s="258"/>
      <c r="Q38" s="258"/>
      <c r="R38" s="257"/>
      <c r="S38" s="258"/>
      <c r="T38" s="258"/>
      <c r="U38" s="258"/>
      <c r="V38" s="258"/>
      <c r="W38" s="258"/>
      <c r="X38" s="258"/>
      <c r="Y38" s="258"/>
      <c r="Z38" s="258"/>
    </row>
    <row r="39" spans="1:26" x14ac:dyDescent="0.25">
      <c r="A39" s="24">
        <v>34</v>
      </c>
      <c r="B39" s="253">
        <f t="shared" si="2"/>
        <v>0</v>
      </c>
      <c r="C39" s="258"/>
      <c r="D39" s="258"/>
      <c r="E39" s="257"/>
      <c r="F39" s="258"/>
      <c r="G39" s="258"/>
      <c r="H39" s="258"/>
      <c r="I39" s="258"/>
      <c r="J39" s="258"/>
      <c r="K39" s="258"/>
      <c r="L39" s="258"/>
      <c r="M39" s="258"/>
      <c r="O39" s="253">
        <f t="shared" si="3"/>
        <v>0</v>
      </c>
      <c r="P39" s="258"/>
      <c r="Q39" s="258"/>
      <c r="R39" s="257"/>
      <c r="S39" s="258"/>
      <c r="T39" s="258"/>
      <c r="U39" s="258"/>
      <c r="V39" s="258"/>
      <c r="W39" s="258"/>
      <c r="X39" s="258"/>
      <c r="Y39" s="258"/>
      <c r="Z39" s="258"/>
    </row>
    <row r="40" spans="1:26" x14ac:dyDescent="0.25">
      <c r="A40" s="24">
        <v>35</v>
      </c>
      <c r="B40" s="253">
        <f t="shared" si="2"/>
        <v>0</v>
      </c>
      <c r="C40" s="258"/>
      <c r="D40" s="258"/>
      <c r="E40" s="258"/>
      <c r="F40" s="258"/>
      <c r="G40" s="258"/>
      <c r="H40" s="258"/>
      <c r="I40" s="258"/>
      <c r="J40" s="258"/>
      <c r="K40" s="258"/>
      <c r="L40" s="258"/>
      <c r="M40" s="258"/>
      <c r="O40" s="253">
        <f t="shared" si="3"/>
        <v>0</v>
      </c>
      <c r="P40" s="258"/>
      <c r="Q40" s="258"/>
      <c r="R40" s="258"/>
      <c r="S40" s="258"/>
      <c r="T40" s="258"/>
      <c r="U40" s="258"/>
      <c r="V40" s="258"/>
      <c r="W40" s="258"/>
      <c r="X40" s="258"/>
      <c r="Y40" s="258"/>
      <c r="Z40" s="258"/>
    </row>
    <row r="41" spans="1:26" x14ac:dyDescent="0.25">
      <c r="A41" s="24">
        <v>36</v>
      </c>
      <c r="B41" s="253">
        <f t="shared" si="2"/>
        <v>0</v>
      </c>
      <c r="C41" s="258"/>
      <c r="D41" s="258"/>
      <c r="E41" s="258"/>
      <c r="F41" s="258"/>
      <c r="G41" s="258"/>
      <c r="H41" s="258"/>
      <c r="I41" s="258"/>
      <c r="J41" s="258"/>
      <c r="K41" s="258"/>
      <c r="L41" s="258"/>
      <c r="M41" s="258"/>
      <c r="O41" s="253">
        <f t="shared" si="3"/>
        <v>0</v>
      </c>
      <c r="P41" s="258"/>
      <c r="Q41" s="258"/>
      <c r="R41" s="258"/>
      <c r="S41" s="258"/>
      <c r="T41" s="258"/>
      <c r="U41" s="258"/>
      <c r="V41" s="258"/>
      <c r="W41" s="258"/>
      <c r="X41" s="258"/>
      <c r="Y41" s="258"/>
      <c r="Z41" s="258"/>
    </row>
    <row r="42" spans="1:26" x14ac:dyDescent="0.25">
      <c r="A42" s="24">
        <v>37</v>
      </c>
      <c r="B42" s="253">
        <f t="shared" si="2"/>
        <v>0</v>
      </c>
      <c r="C42" s="258"/>
      <c r="D42" s="258"/>
      <c r="E42" s="258"/>
      <c r="F42" s="258"/>
      <c r="G42" s="258"/>
      <c r="H42" s="258"/>
      <c r="I42" s="258"/>
      <c r="J42" s="258"/>
      <c r="K42" s="258"/>
      <c r="L42" s="258"/>
      <c r="M42" s="258"/>
      <c r="O42" s="253">
        <f t="shared" si="3"/>
        <v>0</v>
      </c>
      <c r="P42" s="258"/>
      <c r="Q42" s="258"/>
      <c r="R42" s="258"/>
      <c r="S42" s="258"/>
      <c r="T42" s="258"/>
      <c r="U42" s="258"/>
      <c r="V42" s="258"/>
      <c r="W42" s="258"/>
      <c r="X42" s="258"/>
      <c r="Y42" s="258"/>
      <c r="Z42" s="258"/>
    </row>
    <row r="43" spans="1:26" x14ac:dyDescent="0.25">
      <c r="A43" s="24">
        <v>38</v>
      </c>
      <c r="B43" s="253">
        <f t="shared" si="2"/>
        <v>0</v>
      </c>
      <c r="C43" s="258"/>
      <c r="D43" s="258"/>
      <c r="E43" s="258"/>
      <c r="F43" s="258"/>
      <c r="G43" s="258"/>
      <c r="H43" s="258"/>
      <c r="I43" s="258"/>
      <c r="J43" s="258"/>
      <c r="K43" s="258"/>
      <c r="L43" s="258"/>
      <c r="M43" s="258"/>
      <c r="O43" s="253">
        <f t="shared" si="3"/>
        <v>0</v>
      </c>
      <c r="P43" s="258"/>
      <c r="Q43" s="258"/>
      <c r="R43" s="258"/>
      <c r="S43" s="258"/>
      <c r="T43" s="258"/>
      <c r="U43" s="258"/>
      <c r="V43" s="258"/>
      <c r="W43" s="258"/>
      <c r="X43" s="258"/>
      <c r="Y43" s="258"/>
      <c r="Z43" s="258"/>
    </row>
    <row r="44" spans="1:26" x14ac:dyDescent="0.25">
      <c r="A44" s="24">
        <v>39</v>
      </c>
      <c r="B44" s="253">
        <f t="shared" si="2"/>
        <v>0</v>
      </c>
      <c r="C44" s="258"/>
      <c r="D44" s="258"/>
      <c r="E44" s="258"/>
      <c r="F44" s="258"/>
      <c r="G44" s="258"/>
      <c r="H44" s="258"/>
      <c r="I44" s="258"/>
      <c r="J44" s="258"/>
      <c r="K44" s="258"/>
      <c r="L44" s="258"/>
      <c r="M44" s="258"/>
      <c r="O44" s="253">
        <f t="shared" si="3"/>
        <v>0</v>
      </c>
      <c r="P44" s="258"/>
      <c r="Q44" s="258"/>
      <c r="R44" s="258"/>
      <c r="S44" s="258"/>
      <c r="T44" s="258"/>
      <c r="U44" s="258"/>
      <c r="V44" s="258"/>
      <c r="W44" s="258"/>
      <c r="X44" s="258"/>
      <c r="Y44" s="258"/>
      <c r="Z44" s="258"/>
    </row>
    <row r="45" spans="1:26" x14ac:dyDescent="0.25">
      <c r="A45" s="24">
        <v>40</v>
      </c>
      <c r="B45" s="253">
        <f t="shared" si="2"/>
        <v>0</v>
      </c>
      <c r="C45" s="258"/>
      <c r="D45" s="258"/>
      <c r="E45" s="258"/>
      <c r="F45" s="258"/>
      <c r="G45" s="258"/>
      <c r="H45" s="258"/>
      <c r="I45" s="258"/>
      <c r="J45" s="258"/>
      <c r="K45" s="258"/>
      <c r="L45" s="258"/>
      <c r="M45" s="258"/>
      <c r="O45" s="253">
        <f t="shared" si="3"/>
        <v>0</v>
      </c>
      <c r="P45" s="258"/>
      <c r="Q45" s="258"/>
      <c r="R45" s="258"/>
      <c r="S45" s="258"/>
      <c r="T45" s="258"/>
      <c r="U45" s="258"/>
      <c r="V45" s="258"/>
      <c r="W45" s="258"/>
      <c r="X45" s="258"/>
      <c r="Y45" s="258"/>
      <c r="Z45" s="258"/>
    </row>
    <row r="46" spans="1:26" x14ac:dyDescent="0.25">
      <c r="A46" s="24">
        <v>41</v>
      </c>
      <c r="B46" s="253">
        <f t="shared" si="2"/>
        <v>0</v>
      </c>
      <c r="C46" s="259"/>
      <c r="D46" s="259"/>
      <c r="E46" s="259"/>
      <c r="F46" s="259"/>
      <c r="G46" s="259"/>
      <c r="H46" s="259"/>
      <c r="I46" s="259"/>
      <c r="J46" s="259"/>
      <c r="K46" s="259"/>
      <c r="L46" s="259"/>
      <c r="M46" s="259"/>
      <c r="O46" s="253">
        <f t="shared" si="3"/>
        <v>0</v>
      </c>
      <c r="P46" s="259"/>
      <c r="Q46" s="259"/>
      <c r="R46" s="259"/>
      <c r="S46" s="259"/>
      <c r="T46" s="259"/>
      <c r="U46" s="259"/>
      <c r="V46" s="259"/>
      <c r="W46" s="259"/>
      <c r="X46" s="259"/>
      <c r="Y46" s="259"/>
      <c r="Z46" s="259"/>
    </row>
    <row r="47" spans="1:26" x14ac:dyDescent="0.25">
      <c r="A47" s="24">
        <v>42</v>
      </c>
      <c r="B47" s="253">
        <f t="shared" si="2"/>
        <v>0</v>
      </c>
      <c r="C47" s="259"/>
      <c r="D47" s="259"/>
      <c r="E47" s="259"/>
      <c r="F47" s="259"/>
      <c r="G47" s="259"/>
      <c r="H47" s="259"/>
      <c r="I47" s="259"/>
      <c r="J47" s="259"/>
      <c r="K47" s="259"/>
      <c r="L47" s="259"/>
      <c r="M47" s="259"/>
      <c r="O47" s="253">
        <f t="shared" si="3"/>
        <v>0</v>
      </c>
      <c r="P47" s="259"/>
      <c r="Q47" s="259"/>
      <c r="R47" s="259"/>
      <c r="S47" s="259"/>
      <c r="T47" s="259"/>
      <c r="U47" s="259"/>
      <c r="V47" s="259"/>
      <c r="W47" s="259"/>
      <c r="X47" s="259"/>
      <c r="Y47" s="259"/>
      <c r="Z47" s="259"/>
    </row>
    <row r="48" spans="1:26" x14ac:dyDescent="0.25">
      <c r="A48" s="24">
        <v>43</v>
      </c>
      <c r="B48" s="253">
        <f t="shared" si="2"/>
        <v>0</v>
      </c>
      <c r="C48" s="259"/>
      <c r="D48" s="259"/>
      <c r="E48" s="259"/>
      <c r="F48" s="259"/>
      <c r="G48" s="259"/>
      <c r="H48" s="259"/>
      <c r="I48" s="259"/>
      <c r="J48" s="259"/>
      <c r="K48" s="259"/>
      <c r="L48" s="259"/>
      <c r="M48" s="259"/>
      <c r="O48" s="253">
        <f t="shared" si="3"/>
        <v>0</v>
      </c>
      <c r="P48" s="259"/>
      <c r="Q48" s="259"/>
      <c r="R48" s="259"/>
      <c r="S48" s="259"/>
      <c r="T48" s="259"/>
      <c r="U48" s="259"/>
      <c r="V48" s="259"/>
      <c r="W48" s="259"/>
      <c r="X48" s="259"/>
      <c r="Y48" s="259"/>
      <c r="Z48" s="259"/>
    </row>
    <row r="49" spans="1:26" x14ac:dyDescent="0.25">
      <c r="A49" s="24">
        <v>44</v>
      </c>
      <c r="B49" s="253">
        <f t="shared" si="2"/>
        <v>0</v>
      </c>
      <c r="C49" s="260"/>
      <c r="D49" s="260"/>
      <c r="E49" s="260"/>
      <c r="F49" s="260"/>
      <c r="G49" s="260"/>
      <c r="H49" s="260"/>
      <c r="I49" s="260"/>
      <c r="J49" s="260"/>
      <c r="K49" s="260"/>
      <c r="L49" s="260"/>
      <c r="M49" s="260"/>
      <c r="O49" s="253">
        <f t="shared" si="3"/>
        <v>0</v>
      </c>
      <c r="P49" s="260"/>
      <c r="Q49" s="260"/>
      <c r="R49" s="260"/>
      <c r="S49" s="260"/>
      <c r="T49" s="260"/>
      <c r="U49" s="260"/>
      <c r="V49" s="260"/>
      <c r="W49" s="260"/>
      <c r="X49" s="260"/>
      <c r="Y49" s="260"/>
      <c r="Z49" s="260"/>
    </row>
    <row r="50" spans="1:26" x14ac:dyDescent="0.25">
      <c r="A50" s="24">
        <v>45</v>
      </c>
      <c r="B50" s="253">
        <f t="shared" si="2"/>
        <v>0</v>
      </c>
      <c r="C50" s="260"/>
      <c r="D50" s="260"/>
      <c r="E50" s="260"/>
      <c r="F50" s="260"/>
      <c r="G50" s="260"/>
      <c r="H50" s="260"/>
      <c r="I50" s="260"/>
      <c r="J50" s="260"/>
      <c r="K50" s="260"/>
      <c r="L50" s="260"/>
      <c r="M50" s="260"/>
      <c r="O50" s="253">
        <f t="shared" si="3"/>
        <v>0</v>
      </c>
      <c r="P50" s="260"/>
      <c r="Q50" s="260"/>
      <c r="R50" s="260"/>
      <c r="S50" s="260"/>
      <c r="T50" s="260"/>
      <c r="U50" s="260"/>
      <c r="V50" s="260"/>
      <c r="W50" s="260"/>
      <c r="X50" s="260"/>
      <c r="Y50" s="260"/>
      <c r="Z50" s="260"/>
    </row>
    <row r="51" spans="1:26" x14ac:dyDescent="0.25">
      <c r="A51" s="24">
        <v>46</v>
      </c>
      <c r="B51" s="253">
        <f t="shared" si="2"/>
        <v>0</v>
      </c>
      <c r="C51" s="260"/>
      <c r="D51" s="260"/>
      <c r="E51" s="260"/>
      <c r="F51" s="260"/>
      <c r="G51" s="260"/>
      <c r="H51" s="260"/>
      <c r="I51" s="260"/>
      <c r="J51" s="260"/>
      <c r="K51" s="260"/>
      <c r="L51" s="260"/>
      <c r="M51" s="260"/>
      <c r="O51" s="253">
        <f t="shared" si="3"/>
        <v>0</v>
      </c>
      <c r="P51" s="260"/>
      <c r="Q51" s="260"/>
      <c r="R51" s="260"/>
      <c r="S51" s="260"/>
      <c r="T51" s="260"/>
      <c r="U51" s="260"/>
      <c r="V51" s="260"/>
      <c r="W51" s="260"/>
      <c r="X51" s="260"/>
      <c r="Y51" s="260"/>
      <c r="Z51" s="260"/>
    </row>
    <row r="52" spans="1:26" x14ac:dyDescent="0.25">
      <c r="A52" s="24">
        <v>47</v>
      </c>
      <c r="B52" s="253">
        <f t="shared" si="2"/>
        <v>0</v>
      </c>
      <c r="C52" s="260"/>
      <c r="D52" s="260"/>
      <c r="E52" s="260"/>
      <c r="F52" s="260"/>
      <c r="G52" s="260"/>
      <c r="H52" s="260"/>
      <c r="I52" s="260"/>
      <c r="J52" s="260"/>
      <c r="K52" s="260"/>
      <c r="L52" s="260"/>
      <c r="M52" s="260"/>
      <c r="O52" s="253">
        <f t="shared" si="3"/>
        <v>0</v>
      </c>
      <c r="P52" s="260"/>
      <c r="Q52" s="260"/>
      <c r="R52" s="260"/>
      <c r="S52" s="260"/>
      <c r="T52" s="260"/>
      <c r="U52" s="260"/>
      <c r="V52" s="260"/>
      <c r="W52" s="260"/>
      <c r="X52" s="260"/>
      <c r="Y52" s="260"/>
      <c r="Z52" s="260"/>
    </row>
    <row r="53" spans="1:26" x14ac:dyDescent="0.25">
      <c r="A53" s="24">
        <v>48</v>
      </c>
      <c r="B53" s="253">
        <f t="shared" si="2"/>
        <v>0</v>
      </c>
      <c r="C53" s="260"/>
      <c r="D53" s="260"/>
      <c r="E53" s="260"/>
      <c r="F53" s="260"/>
      <c r="G53" s="260"/>
      <c r="H53" s="260"/>
      <c r="I53" s="260"/>
      <c r="J53" s="260"/>
      <c r="K53" s="260"/>
      <c r="L53" s="260"/>
      <c r="M53" s="260"/>
      <c r="O53" s="253">
        <f t="shared" si="3"/>
        <v>0</v>
      </c>
      <c r="P53" s="260"/>
      <c r="Q53" s="260"/>
      <c r="R53" s="260"/>
      <c r="S53" s="260"/>
      <c r="T53" s="260"/>
      <c r="U53" s="260"/>
      <c r="V53" s="260"/>
      <c r="W53" s="260"/>
      <c r="X53" s="260"/>
      <c r="Y53" s="260"/>
      <c r="Z53" s="260"/>
    </row>
    <row r="54" spans="1:26" x14ac:dyDescent="0.25">
      <c r="A54" s="24">
        <v>49</v>
      </c>
      <c r="B54" s="253">
        <f t="shared" si="2"/>
        <v>0</v>
      </c>
      <c r="C54" s="260"/>
      <c r="D54" s="260"/>
      <c r="E54" s="260"/>
      <c r="F54" s="260"/>
      <c r="G54" s="260"/>
      <c r="H54" s="260"/>
      <c r="I54" s="260"/>
      <c r="J54" s="260"/>
      <c r="K54" s="260"/>
      <c r="L54" s="260"/>
      <c r="M54" s="260"/>
      <c r="O54" s="253">
        <f t="shared" si="3"/>
        <v>0</v>
      </c>
      <c r="P54" s="260"/>
      <c r="Q54" s="260"/>
      <c r="R54" s="260"/>
      <c r="S54" s="260"/>
      <c r="T54" s="260"/>
      <c r="U54" s="260"/>
      <c r="V54" s="260"/>
      <c r="W54" s="260"/>
      <c r="X54" s="260"/>
      <c r="Y54" s="260"/>
      <c r="Z54" s="260"/>
    </row>
    <row r="55" spans="1:26" x14ac:dyDescent="0.25">
      <c r="A55" s="24">
        <v>50</v>
      </c>
      <c r="B55" s="253">
        <f t="shared" si="2"/>
        <v>0</v>
      </c>
      <c r="C55" s="260"/>
      <c r="D55" s="260"/>
      <c r="E55" s="260"/>
      <c r="F55" s="260"/>
      <c r="G55" s="260"/>
      <c r="H55" s="260"/>
      <c r="I55" s="260"/>
      <c r="J55" s="260"/>
      <c r="K55" s="260"/>
      <c r="L55" s="260"/>
      <c r="M55" s="260"/>
      <c r="O55" s="253">
        <f t="shared" si="3"/>
        <v>0</v>
      </c>
      <c r="P55" s="260"/>
      <c r="Q55" s="260"/>
      <c r="R55" s="260"/>
      <c r="S55" s="260"/>
      <c r="T55" s="260"/>
      <c r="U55" s="260"/>
      <c r="V55" s="260"/>
      <c r="W55" s="260"/>
      <c r="X55" s="260"/>
      <c r="Y55" s="260"/>
      <c r="Z55" s="260"/>
    </row>
    <row r="56" spans="1:26" x14ac:dyDescent="0.25">
      <c r="Z56" s="79"/>
    </row>
    <row r="57" spans="1:26" x14ac:dyDescent="0.25">
      <c r="Z57" s="79"/>
    </row>
    <row r="58" spans="1:26" x14ac:dyDescent="0.25">
      <c r="Z58" s="79"/>
    </row>
    <row r="59" spans="1:26" x14ac:dyDescent="0.25">
      <c r="B59" s="109" t="str">
        <f>Fechas!$C$59</f>
        <v>2º ÉPOCA: CICLOS LARGOS E INTERMEDIOS SIN FUNG.</v>
      </c>
      <c r="C59" s="110"/>
      <c r="D59" s="110"/>
      <c r="E59" s="110"/>
      <c r="F59" s="110"/>
      <c r="G59" s="110"/>
      <c r="H59" s="110"/>
      <c r="I59" s="110"/>
      <c r="J59" s="110"/>
      <c r="K59" s="110"/>
      <c r="L59" s="110"/>
      <c r="M59" s="111"/>
      <c r="O59" s="112" t="str">
        <f>Fechas!$K$59</f>
        <v>2º ÉPOCA: CICLOS LARGOS E INTERMEDIOS CON FUNG.</v>
      </c>
      <c r="P59" s="113"/>
      <c r="Q59" s="113"/>
      <c r="R59" s="113"/>
      <c r="S59" s="113"/>
      <c r="T59" s="113"/>
      <c r="U59" s="113"/>
      <c r="V59" s="113"/>
      <c r="W59" s="113"/>
      <c r="X59" s="113"/>
      <c r="Y59" s="113"/>
      <c r="Z59" s="114"/>
    </row>
    <row r="60" spans="1:26" ht="30" customHeight="1" x14ac:dyDescent="0.25">
      <c r="B60" s="95" t="str">
        <f>B$5</f>
        <v>Cultivar</v>
      </c>
      <c r="C60" s="129" t="str">
        <f t="shared" ref="C60:L60" si="4">C$5</f>
        <v>Roya de la hoja</v>
      </c>
      <c r="D60" s="129" t="str">
        <f t="shared" si="4"/>
        <v>Roya del tallo</v>
      </c>
      <c r="E60" s="129" t="str">
        <f t="shared" si="4"/>
        <v>Roya estriada</v>
      </c>
      <c r="F60" s="129" t="str">
        <f t="shared" si="4"/>
        <v>Septoriosis de la hoja</v>
      </c>
      <c r="G60" s="129" t="str">
        <f t="shared" si="4"/>
        <v>Mancha amarilla</v>
      </c>
      <c r="H60" s="129" t="str">
        <f t="shared" si="4"/>
        <v>Fusariosis de la espiga</v>
      </c>
      <c r="I60" s="129" t="str">
        <f t="shared" si="4"/>
        <v>Tizón bacteriano</v>
      </c>
      <c r="J60" s="129" t="str">
        <f t="shared" si="4"/>
        <v>Estría bacteriana</v>
      </c>
      <c r="K60" s="129" t="str">
        <f t="shared" si="4"/>
        <v>Oidio</v>
      </c>
      <c r="L60" s="129" t="str">
        <f t="shared" si="4"/>
        <v>Plagas</v>
      </c>
      <c r="M60" s="129" t="s">
        <v>137</v>
      </c>
      <c r="O60" s="95" t="str">
        <f>O$5</f>
        <v>Cultivar</v>
      </c>
      <c r="P60" s="129" t="str">
        <f t="shared" ref="P60:Y60" si="5">P$5</f>
        <v>Roya de la hoja</v>
      </c>
      <c r="Q60" s="129" t="str">
        <f t="shared" si="5"/>
        <v>Roya del tallo</v>
      </c>
      <c r="R60" s="129" t="str">
        <f t="shared" si="5"/>
        <v>Roya estriada</v>
      </c>
      <c r="S60" s="129" t="str">
        <f t="shared" si="5"/>
        <v>Septoriosis de la hoja</v>
      </c>
      <c r="T60" s="129" t="str">
        <f t="shared" si="5"/>
        <v>Mancha amarilla</v>
      </c>
      <c r="U60" s="129" t="str">
        <f t="shared" si="5"/>
        <v>Fusariosis de la espiga</v>
      </c>
      <c r="V60" s="129" t="str">
        <f t="shared" si="5"/>
        <v>Tizón bacteriano</v>
      </c>
      <c r="W60" s="129" t="str">
        <f t="shared" si="5"/>
        <v>Estría bacteriana</v>
      </c>
      <c r="X60" s="129" t="str">
        <f t="shared" si="5"/>
        <v>Oidio</v>
      </c>
      <c r="Y60" s="129" t="str">
        <f t="shared" si="5"/>
        <v>Plagas</v>
      </c>
      <c r="Z60" s="129" t="s">
        <v>137</v>
      </c>
    </row>
    <row r="61" spans="1:26" x14ac:dyDescent="0.25">
      <c r="A61" s="24">
        <v>1</v>
      </c>
      <c r="B61" s="253">
        <f t="shared" ref="B61:B92" si="6">INDEX(CV2SF,$A61,1)</f>
        <v>0</v>
      </c>
      <c r="C61" s="136"/>
      <c r="D61" s="136"/>
      <c r="E61" s="136"/>
      <c r="F61" s="136"/>
      <c r="G61" s="136"/>
      <c r="H61" s="136"/>
      <c r="I61" s="136"/>
      <c r="J61" s="136"/>
      <c r="K61" s="136"/>
      <c r="L61" s="136"/>
      <c r="M61" s="88"/>
      <c r="O61" s="253">
        <f t="shared" ref="O61:O92" si="7">INDEX(CV2CF,$A61,1)</f>
        <v>0</v>
      </c>
      <c r="P61" s="136"/>
      <c r="Q61" s="136"/>
      <c r="R61" s="136"/>
      <c r="S61" s="136"/>
      <c r="T61" s="136"/>
      <c r="U61" s="136"/>
      <c r="V61" s="136"/>
      <c r="W61" s="136"/>
      <c r="X61" s="136"/>
      <c r="Y61" s="136"/>
      <c r="Z61" s="88"/>
    </row>
    <row r="62" spans="1:26" x14ac:dyDescent="0.25">
      <c r="A62" s="24">
        <v>2</v>
      </c>
      <c r="B62" s="253">
        <f t="shared" si="6"/>
        <v>0</v>
      </c>
      <c r="C62" s="88"/>
      <c r="D62" s="88"/>
      <c r="E62" s="88"/>
      <c r="F62" s="88"/>
      <c r="G62" s="88"/>
      <c r="H62" s="88"/>
      <c r="I62" s="88"/>
      <c r="J62" s="136"/>
      <c r="K62" s="136"/>
      <c r="L62" s="136"/>
      <c r="M62" s="88"/>
      <c r="O62" s="253">
        <f t="shared" si="7"/>
        <v>0</v>
      </c>
      <c r="P62" s="88"/>
      <c r="Q62" s="88"/>
      <c r="R62" s="88"/>
      <c r="S62" s="88"/>
      <c r="T62" s="88"/>
      <c r="U62" s="88"/>
      <c r="V62" s="88"/>
      <c r="W62" s="136"/>
      <c r="X62" s="136"/>
      <c r="Y62" s="136"/>
      <c r="Z62" s="88"/>
    </row>
    <row r="63" spans="1:26" x14ac:dyDescent="0.25">
      <c r="A63" s="24">
        <v>3</v>
      </c>
      <c r="B63" s="253">
        <f t="shared" si="6"/>
        <v>0</v>
      </c>
      <c r="C63" s="88"/>
      <c r="D63" s="88"/>
      <c r="E63" s="88"/>
      <c r="F63" s="88"/>
      <c r="G63" s="88"/>
      <c r="H63" s="88"/>
      <c r="I63" s="88"/>
      <c r="J63" s="136"/>
      <c r="K63" s="136"/>
      <c r="L63" s="136"/>
      <c r="M63" s="88"/>
      <c r="O63" s="253">
        <f t="shared" si="7"/>
        <v>0</v>
      </c>
      <c r="P63" s="88"/>
      <c r="Q63" s="88"/>
      <c r="R63" s="88"/>
      <c r="S63" s="88"/>
      <c r="T63" s="88"/>
      <c r="U63" s="88"/>
      <c r="V63" s="88"/>
      <c r="W63" s="136"/>
      <c r="X63" s="136"/>
      <c r="Y63" s="136"/>
      <c r="Z63" s="88"/>
    </row>
    <row r="64" spans="1:26" x14ac:dyDescent="0.25">
      <c r="A64" s="24">
        <v>4</v>
      </c>
      <c r="B64" s="253">
        <f t="shared" si="6"/>
        <v>0</v>
      </c>
      <c r="C64" s="88"/>
      <c r="D64" s="88"/>
      <c r="E64" s="88"/>
      <c r="F64" s="88"/>
      <c r="G64" s="88"/>
      <c r="H64" s="88"/>
      <c r="I64" s="88"/>
      <c r="J64" s="136"/>
      <c r="K64" s="136"/>
      <c r="L64" s="136"/>
      <c r="M64" s="88"/>
      <c r="O64" s="253">
        <f t="shared" si="7"/>
        <v>0</v>
      </c>
      <c r="P64" s="88"/>
      <c r="Q64" s="88"/>
      <c r="R64" s="88"/>
      <c r="S64" s="88"/>
      <c r="T64" s="88"/>
      <c r="U64" s="88"/>
      <c r="V64" s="88"/>
      <c r="W64" s="136"/>
      <c r="X64" s="136"/>
      <c r="Y64" s="136"/>
      <c r="Z64" s="88"/>
    </row>
    <row r="65" spans="1:26" x14ac:dyDescent="0.25">
      <c r="A65" s="24">
        <v>5</v>
      </c>
      <c r="B65" s="253">
        <f t="shared" si="6"/>
        <v>0</v>
      </c>
      <c r="C65" s="88"/>
      <c r="D65" s="88"/>
      <c r="E65" s="88"/>
      <c r="F65" s="88"/>
      <c r="G65" s="88"/>
      <c r="H65" s="88"/>
      <c r="I65" s="88"/>
      <c r="J65" s="136"/>
      <c r="K65" s="136"/>
      <c r="L65" s="136"/>
      <c r="M65" s="88"/>
      <c r="O65" s="253">
        <f t="shared" si="7"/>
        <v>0</v>
      </c>
      <c r="P65" s="88"/>
      <c r="Q65" s="88"/>
      <c r="R65" s="88"/>
      <c r="S65" s="88"/>
      <c r="T65" s="88"/>
      <c r="U65" s="88"/>
      <c r="V65" s="88"/>
      <c r="W65" s="136"/>
      <c r="X65" s="136"/>
      <c r="Y65" s="136"/>
      <c r="Z65" s="88"/>
    </row>
    <row r="66" spans="1:26" x14ac:dyDescent="0.25">
      <c r="A66" s="24">
        <v>6</v>
      </c>
      <c r="B66" s="253">
        <f t="shared" si="6"/>
        <v>0</v>
      </c>
      <c r="C66" s="88"/>
      <c r="D66" s="88"/>
      <c r="E66" s="88"/>
      <c r="F66" s="88"/>
      <c r="G66" s="88"/>
      <c r="H66" s="88"/>
      <c r="I66" s="88"/>
      <c r="J66" s="136"/>
      <c r="K66" s="136"/>
      <c r="L66" s="136"/>
      <c r="M66" s="88"/>
      <c r="O66" s="253">
        <f t="shared" si="7"/>
        <v>0</v>
      </c>
      <c r="P66" s="88"/>
      <c r="Q66" s="88"/>
      <c r="R66" s="88"/>
      <c r="S66" s="88"/>
      <c r="T66" s="88"/>
      <c r="U66" s="88"/>
      <c r="V66" s="88"/>
      <c r="W66" s="136"/>
      <c r="X66" s="136"/>
      <c r="Y66" s="136"/>
      <c r="Z66" s="88"/>
    </row>
    <row r="67" spans="1:26" x14ac:dyDescent="0.25">
      <c r="A67" s="24">
        <v>7</v>
      </c>
      <c r="B67" s="253">
        <f t="shared" si="6"/>
        <v>0</v>
      </c>
      <c r="C67" s="88"/>
      <c r="D67" s="88"/>
      <c r="E67" s="88"/>
      <c r="F67" s="88"/>
      <c r="G67" s="88"/>
      <c r="H67" s="88"/>
      <c r="I67" s="88"/>
      <c r="J67" s="136"/>
      <c r="K67" s="136"/>
      <c r="L67" s="136"/>
      <c r="M67" s="88"/>
      <c r="O67" s="253">
        <f t="shared" si="7"/>
        <v>0</v>
      </c>
      <c r="P67" s="88"/>
      <c r="Q67" s="88"/>
      <c r="R67" s="88"/>
      <c r="S67" s="88"/>
      <c r="T67" s="88"/>
      <c r="U67" s="88"/>
      <c r="V67" s="88"/>
      <c r="W67" s="136"/>
      <c r="X67" s="136"/>
      <c r="Y67" s="136"/>
      <c r="Z67" s="88"/>
    </row>
    <row r="68" spans="1:26" x14ac:dyDescent="0.25">
      <c r="A68" s="24">
        <v>8</v>
      </c>
      <c r="B68" s="253">
        <f t="shared" si="6"/>
        <v>0</v>
      </c>
      <c r="C68" s="88"/>
      <c r="D68" s="88"/>
      <c r="E68" s="88"/>
      <c r="F68" s="88"/>
      <c r="G68" s="88"/>
      <c r="H68" s="88"/>
      <c r="I68" s="88"/>
      <c r="J68" s="136"/>
      <c r="K68" s="136"/>
      <c r="L68" s="136"/>
      <c r="M68" s="88"/>
      <c r="O68" s="253">
        <f t="shared" si="7"/>
        <v>0</v>
      </c>
      <c r="P68" s="88"/>
      <c r="Q68" s="88"/>
      <c r="R68" s="88"/>
      <c r="S68" s="88"/>
      <c r="T68" s="88"/>
      <c r="U68" s="88"/>
      <c r="V68" s="88"/>
      <c r="W68" s="136"/>
      <c r="X68" s="136"/>
      <c r="Y68" s="136"/>
      <c r="Z68" s="88"/>
    </row>
    <row r="69" spans="1:26" x14ac:dyDescent="0.25">
      <c r="A69" s="24">
        <v>9</v>
      </c>
      <c r="B69" s="253">
        <f t="shared" si="6"/>
        <v>0</v>
      </c>
      <c r="C69" s="88"/>
      <c r="D69" s="88"/>
      <c r="E69" s="88"/>
      <c r="F69" s="88"/>
      <c r="G69" s="88"/>
      <c r="H69" s="88"/>
      <c r="I69" s="88"/>
      <c r="J69" s="136"/>
      <c r="K69" s="136"/>
      <c r="L69" s="136"/>
      <c r="M69" s="88"/>
      <c r="O69" s="253">
        <f t="shared" si="7"/>
        <v>0</v>
      </c>
      <c r="P69" s="88"/>
      <c r="Q69" s="88"/>
      <c r="R69" s="88"/>
      <c r="S69" s="88"/>
      <c r="T69" s="88"/>
      <c r="U69" s="88"/>
      <c r="V69" s="88"/>
      <c r="W69" s="136"/>
      <c r="X69" s="136"/>
      <c r="Y69" s="136"/>
      <c r="Z69" s="88"/>
    </row>
    <row r="70" spans="1:26" x14ac:dyDescent="0.25">
      <c r="A70" s="24">
        <v>10</v>
      </c>
      <c r="B70" s="253">
        <f t="shared" si="6"/>
        <v>0</v>
      </c>
      <c r="C70" s="88"/>
      <c r="D70" s="88"/>
      <c r="E70" s="88"/>
      <c r="F70" s="88"/>
      <c r="G70" s="88"/>
      <c r="H70" s="88"/>
      <c r="I70" s="88"/>
      <c r="J70" s="136"/>
      <c r="K70" s="136"/>
      <c r="L70" s="136"/>
      <c r="M70" s="88"/>
      <c r="O70" s="253">
        <f t="shared" si="7"/>
        <v>0</v>
      </c>
      <c r="P70" s="88"/>
      <c r="Q70" s="88"/>
      <c r="R70" s="88"/>
      <c r="S70" s="88"/>
      <c r="T70" s="88"/>
      <c r="U70" s="88"/>
      <c r="V70" s="88"/>
      <c r="W70" s="136"/>
      <c r="X70" s="136"/>
      <c r="Y70" s="136"/>
      <c r="Z70" s="88"/>
    </row>
    <row r="71" spans="1:26" x14ac:dyDescent="0.25">
      <c r="A71" s="24">
        <v>11</v>
      </c>
      <c r="B71" s="253">
        <f t="shared" si="6"/>
        <v>0</v>
      </c>
      <c r="C71" s="88"/>
      <c r="D71" s="88"/>
      <c r="E71" s="88"/>
      <c r="F71" s="88"/>
      <c r="G71" s="88"/>
      <c r="H71" s="88"/>
      <c r="I71" s="88"/>
      <c r="J71" s="136"/>
      <c r="K71" s="136"/>
      <c r="L71" s="136"/>
      <c r="M71" s="88"/>
      <c r="O71" s="253">
        <f t="shared" si="7"/>
        <v>0</v>
      </c>
      <c r="P71" s="88"/>
      <c r="Q71" s="88"/>
      <c r="R71" s="88"/>
      <c r="S71" s="88"/>
      <c r="T71" s="88"/>
      <c r="U71" s="88"/>
      <c r="V71" s="88"/>
      <c r="W71" s="136"/>
      <c r="X71" s="136"/>
      <c r="Y71" s="136"/>
      <c r="Z71" s="88"/>
    </row>
    <row r="72" spans="1:26" x14ac:dyDescent="0.25">
      <c r="A72" s="24">
        <v>12</v>
      </c>
      <c r="B72" s="253">
        <f t="shared" si="6"/>
        <v>0</v>
      </c>
      <c r="C72" s="88"/>
      <c r="D72" s="88"/>
      <c r="E72" s="88"/>
      <c r="F72" s="88"/>
      <c r="G72" s="88"/>
      <c r="H72" s="88"/>
      <c r="I72" s="88"/>
      <c r="J72" s="136"/>
      <c r="K72" s="136"/>
      <c r="L72" s="136"/>
      <c r="M72" s="88"/>
      <c r="O72" s="253">
        <f t="shared" si="7"/>
        <v>0</v>
      </c>
      <c r="P72" s="88"/>
      <c r="Q72" s="88"/>
      <c r="R72" s="88"/>
      <c r="S72" s="88"/>
      <c r="T72" s="88"/>
      <c r="U72" s="88"/>
      <c r="V72" s="88"/>
      <c r="W72" s="136"/>
      <c r="X72" s="136"/>
      <c r="Y72" s="136"/>
      <c r="Z72" s="88"/>
    </row>
    <row r="73" spans="1:26" x14ac:dyDescent="0.25">
      <c r="A73" s="24">
        <v>13</v>
      </c>
      <c r="B73" s="253">
        <f t="shared" si="6"/>
        <v>0</v>
      </c>
      <c r="C73" s="88"/>
      <c r="D73" s="88"/>
      <c r="E73" s="88"/>
      <c r="F73" s="88"/>
      <c r="G73" s="88"/>
      <c r="H73" s="88"/>
      <c r="I73" s="88"/>
      <c r="J73" s="136"/>
      <c r="K73" s="136"/>
      <c r="L73" s="136"/>
      <c r="M73" s="88"/>
      <c r="O73" s="253">
        <f t="shared" si="7"/>
        <v>0</v>
      </c>
      <c r="P73" s="88"/>
      <c r="Q73" s="88"/>
      <c r="R73" s="88"/>
      <c r="S73" s="88"/>
      <c r="T73" s="88"/>
      <c r="U73" s="88"/>
      <c r="V73" s="88"/>
      <c r="W73" s="136"/>
      <c r="X73" s="136"/>
      <c r="Y73" s="136"/>
      <c r="Z73" s="88"/>
    </row>
    <row r="74" spans="1:26" x14ac:dyDescent="0.25">
      <c r="A74" s="24">
        <v>14</v>
      </c>
      <c r="B74" s="253">
        <f t="shared" si="6"/>
        <v>0</v>
      </c>
      <c r="C74" s="88"/>
      <c r="D74" s="88"/>
      <c r="E74" s="88"/>
      <c r="F74" s="88"/>
      <c r="G74" s="88"/>
      <c r="H74" s="88"/>
      <c r="I74" s="88"/>
      <c r="J74" s="136"/>
      <c r="K74" s="136"/>
      <c r="L74" s="136"/>
      <c r="M74" s="88"/>
      <c r="O74" s="253">
        <f t="shared" si="7"/>
        <v>0</v>
      </c>
      <c r="P74" s="88"/>
      <c r="Q74" s="88"/>
      <c r="R74" s="88"/>
      <c r="S74" s="88"/>
      <c r="T74" s="88"/>
      <c r="U74" s="88"/>
      <c r="V74" s="88"/>
      <c r="W74" s="136"/>
      <c r="X74" s="136"/>
      <c r="Y74" s="136"/>
      <c r="Z74" s="88"/>
    </row>
    <row r="75" spans="1:26" x14ac:dyDescent="0.25">
      <c r="A75" s="24">
        <v>15</v>
      </c>
      <c r="B75" s="253">
        <f t="shared" si="6"/>
        <v>0</v>
      </c>
      <c r="C75" s="88"/>
      <c r="D75" s="88"/>
      <c r="E75" s="88"/>
      <c r="F75" s="88"/>
      <c r="G75" s="88"/>
      <c r="H75" s="88"/>
      <c r="I75" s="88"/>
      <c r="J75" s="136"/>
      <c r="K75" s="136"/>
      <c r="L75" s="136"/>
      <c r="M75" s="88"/>
      <c r="O75" s="253">
        <f t="shared" si="7"/>
        <v>0</v>
      </c>
      <c r="P75" s="88"/>
      <c r="Q75" s="88"/>
      <c r="R75" s="88"/>
      <c r="S75" s="88"/>
      <c r="T75" s="88"/>
      <c r="U75" s="88"/>
      <c r="V75" s="88"/>
      <c r="W75" s="136"/>
      <c r="X75" s="136"/>
      <c r="Y75" s="136"/>
      <c r="Z75" s="88"/>
    </row>
    <row r="76" spans="1:26" x14ac:dyDescent="0.25">
      <c r="A76" s="24">
        <v>16</v>
      </c>
      <c r="B76" s="253">
        <f t="shared" si="6"/>
        <v>0</v>
      </c>
      <c r="C76" s="88"/>
      <c r="D76" s="88"/>
      <c r="E76" s="88"/>
      <c r="F76" s="88"/>
      <c r="G76" s="88"/>
      <c r="H76" s="88"/>
      <c r="I76" s="88"/>
      <c r="J76" s="136"/>
      <c r="K76" s="136"/>
      <c r="L76" s="136"/>
      <c r="M76" s="88"/>
      <c r="O76" s="253">
        <f t="shared" si="7"/>
        <v>0</v>
      </c>
      <c r="P76" s="88"/>
      <c r="Q76" s="88"/>
      <c r="R76" s="88"/>
      <c r="S76" s="88"/>
      <c r="T76" s="88"/>
      <c r="U76" s="88"/>
      <c r="V76" s="88"/>
      <c r="W76" s="136"/>
      <c r="X76" s="136"/>
      <c r="Y76" s="136"/>
      <c r="Z76" s="88"/>
    </row>
    <row r="77" spans="1:26" x14ac:dyDescent="0.25">
      <c r="A77" s="24">
        <v>17</v>
      </c>
      <c r="B77" s="253">
        <f t="shared" si="6"/>
        <v>0</v>
      </c>
      <c r="C77" s="88"/>
      <c r="D77" s="88"/>
      <c r="E77" s="88"/>
      <c r="F77" s="88"/>
      <c r="G77" s="88"/>
      <c r="H77" s="88"/>
      <c r="I77" s="88"/>
      <c r="J77" s="136"/>
      <c r="K77" s="136"/>
      <c r="L77" s="136"/>
      <c r="M77" s="88"/>
      <c r="O77" s="253">
        <f t="shared" si="7"/>
        <v>0</v>
      </c>
      <c r="P77" s="88"/>
      <c r="Q77" s="88"/>
      <c r="R77" s="88"/>
      <c r="S77" s="88"/>
      <c r="T77" s="88"/>
      <c r="U77" s="88"/>
      <c r="V77" s="88"/>
      <c r="W77" s="136"/>
      <c r="X77" s="136"/>
      <c r="Y77" s="136"/>
      <c r="Z77" s="88"/>
    </row>
    <row r="78" spans="1:26" x14ac:dyDescent="0.25">
      <c r="A78" s="24">
        <v>18</v>
      </c>
      <c r="B78" s="253">
        <f t="shared" si="6"/>
        <v>0</v>
      </c>
      <c r="C78" s="88"/>
      <c r="D78" s="88"/>
      <c r="E78" s="88"/>
      <c r="F78" s="88"/>
      <c r="G78" s="88"/>
      <c r="H78" s="88"/>
      <c r="I78" s="88"/>
      <c r="J78" s="136"/>
      <c r="K78" s="136"/>
      <c r="L78" s="136"/>
      <c r="M78" s="88"/>
      <c r="O78" s="253">
        <f t="shared" si="7"/>
        <v>0</v>
      </c>
      <c r="P78" s="88"/>
      <c r="Q78" s="88"/>
      <c r="R78" s="88"/>
      <c r="S78" s="88"/>
      <c r="T78" s="88"/>
      <c r="U78" s="88"/>
      <c r="V78" s="88"/>
      <c r="W78" s="136"/>
      <c r="X78" s="136"/>
      <c r="Y78" s="136"/>
      <c r="Z78" s="88"/>
    </row>
    <row r="79" spans="1:26" x14ac:dyDescent="0.25">
      <c r="A79" s="24">
        <v>19</v>
      </c>
      <c r="B79" s="253">
        <f t="shared" si="6"/>
        <v>0</v>
      </c>
      <c r="C79" s="88"/>
      <c r="D79" s="88"/>
      <c r="E79" s="88"/>
      <c r="F79" s="88"/>
      <c r="G79" s="88"/>
      <c r="H79" s="88"/>
      <c r="I79" s="88"/>
      <c r="J79" s="136"/>
      <c r="K79" s="136"/>
      <c r="L79" s="136"/>
      <c r="M79" s="88"/>
      <c r="O79" s="253">
        <f t="shared" si="7"/>
        <v>0</v>
      </c>
      <c r="P79" s="88"/>
      <c r="Q79" s="88"/>
      <c r="R79" s="88"/>
      <c r="S79" s="88"/>
      <c r="T79" s="88"/>
      <c r="U79" s="88"/>
      <c r="V79" s="88"/>
      <c r="W79" s="136"/>
      <c r="X79" s="136"/>
      <c r="Y79" s="136"/>
      <c r="Z79" s="88"/>
    </row>
    <row r="80" spans="1:26" x14ac:dyDescent="0.25">
      <c r="A80" s="24">
        <v>20</v>
      </c>
      <c r="B80" s="253">
        <f t="shared" si="6"/>
        <v>0</v>
      </c>
      <c r="C80" s="88"/>
      <c r="D80" s="88"/>
      <c r="E80" s="88"/>
      <c r="F80" s="88"/>
      <c r="G80" s="88"/>
      <c r="H80" s="88"/>
      <c r="I80" s="88"/>
      <c r="J80" s="136"/>
      <c r="K80" s="136"/>
      <c r="L80" s="136"/>
      <c r="M80" s="88"/>
      <c r="O80" s="253">
        <f t="shared" si="7"/>
        <v>0</v>
      </c>
      <c r="P80" s="88"/>
      <c r="Q80" s="88"/>
      <c r="R80" s="88"/>
      <c r="S80" s="88"/>
      <c r="T80" s="88"/>
      <c r="U80" s="88"/>
      <c r="V80" s="88"/>
      <c r="W80" s="136"/>
      <c r="X80" s="136"/>
      <c r="Y80" s="136"/>
      <c r="Z80" s="88"/>
    </row>
    <row r="81" spans="1:26" x14ac:dyDescent="0.25">
      <c r="A81" s="24">
        <v>21</v>
      </c>
      <c r="B81" s="253">
        <f t="shared" si="6"/>
        <v>0</v>
      </c>
      <c r="C81" s="88"/>
      <c r="D81" s="88"/>
      <c r="E81" s="88"/>
      <c r="F81" s="88"/>
      <c r="G81" s="88"/>
      <c r="H81" s="88"/>
      <c r="I81" s="88"/>
      <c r="J81" s="136"/>
      <c r="K81" s="136"/>
      <c r="L81" s="136"/>
      <c r="M81" s="88"/>
      <c r="O81" s="253">
        <f t="shared" si="7"/>
        <v>0</v>
      </c>
      <c r="P81" s="88"/>
      <c r="Q81" s="88"/>
      <c r="R81" s="88"/>
      <c r="S81" s="88"/>
      <c r="T81" s="88"/>
      <c r="U81" s="88"/>
      <c r="V81" s="88"/>
      <c r="W81" s="136"/>
      <c r="X81" s="136"/>
      <c r="Y81" s="136"/>
      <c r="Z81" s="88"/>
    </row>
    <row r="82" spans="1:26" x14ac:dyDescent="0.25">
      <c r="A82" s="24">
        <v>22</v>
      </c>
      <c r="B82" s="253">
        <f t="shared" si="6"/>
        <v>0</v>
      </c>
      <c r="C82" s="88"/>
      <c r="D82" s="88"/>
      <c r="E82" s="88"/>
      <c r="F82" s="88"/>
      <c r="G82" s="88"/>
      <c r="H82" s="88"/>
      <c r="I82" s="88"/>
      <c r="J82" s="136"/>
      <c r="K82" s="136"/>
      <c r="L82" s="136"/>
      <c r="M82" s="88"/>
      <c r="O82" s="253">
        <f t="shared" si="7"/>
        <v>0</v>
      </c>
      <c r="P82" s="88"/>
      <c r="Q82" s="88"/>
      <c r="R82" s="88"/>
      <c r="S82" s="88"/>
      <c r="T82" s="88"/>
      <c r="U82" s="88"/>
      <c r="V82" s="88"/>
      <c r="W82" s="136"/>
      <c r="X82" s="136"/>
      <c r="Y82" s="136"/>
      <c r="Z82" s="88"/>
    </row>
    <row r="83" spans="1:26" x14ac:dyDescent="0.25">
      <c r="A83" s="24">
        <v>23</v>
      </c>
      <c r="B83" s="253">
        <f t="shared" si="6"/>
        <v>0</v>
      </c>
      <c r="C83" s="88"/>
      <c r="D83" s="88"/>
      <c r="E83" s="88"/>
      <c r="F83" s="88"/>
      <c r="G83" s="88"/>
      <c r="H83" s="88"/>
      <c r="I83" s="88"/>
      <c r="J83" s="136"/>
      <c r="K83" s="136"/>
      <c r="L83" s="136"/>
      <c r="M83" s="88"/>
      <c r="O83" s="253">
        <f t="shared" si="7"/>
        <v>0</v>
      </c>
      <c r="P83" s="88"/>
      <c r="Q83" s="88"/>
      <c r="R83" s="88"/>
      <c r="S83" s="88"/>
      <c r="T83" s="88"/>
      <c r="U83" s="88"/>
      <c r="V83" s="88"/>
      <c r="W83" s="136"/>
      <c r="X83" s="136"/>
      <c r="Y83" s="136"/>
      <c r="Z83" s="88"/>
    </row>
    <row r="84" spans="1:26" x14ac:dyDescent="0.25">
      <c r="A84" s="24">
        <v>24</v>
      </c>
      <c r="B84" s="253">
        <f t="shared" si="6"/>
        <v>0</v>
      </c>
      <c r="C84" s="88"/>
      <c r="D84" s="88"/>
      <c r="E84" s="88"/>
      <c r="F84" s="88"/>
      <c r="G84" s="88"/>
      <c r="H84" s="88"/>
      <c r="I84" s="88"/>
      <c r="J84" s="136"/>
      <c r="K84" s="136"/>
      <c r="L84" s="136"/>
      <c r="M84" s="88"/>
      <c r="O84" s="253">
        <f t="shared" si="7"/>
        <v>0</v>
      </c>
      <c r="P84" s="88"/>
      <c r="Q84" s="88"/>
      <c r="R84" s="88"/>
      <c r="S84" s="88"/>
      <c r="T84" s="88"/>
      <c r="U84" s="88"/>
      <c r="V84" s="88"/>
      <c r="W84" s="136"/>
      <c r="X84" s="136"/>
      <c r="Y84" s="136"/>
      <c r="Z84" s="88"/>
    </row>
    <row r="85" spans="1:26" x14ac:dyDescent="0.25">
      <c r="A85" s="24">
        <v>25</v>
      </c>
      <c r="B85" s="253">
        <f t="shared" si="6"/>
        <v>0</v>
      </c>
      <c r="C85" s="88"/>
      <c r="D85" s="88"/>
      <c r="E85" s="88"/>
      <c r="F85" s="88"/>
      <c r="G85" s="88"/>
      <c r="H85" s="88"/>
      <c r="I85" s="88"/>
      <c r="J85" s="136"/>
      <c r="K85" s="136"/>
      <c r="L85" s="136"/>
      <c r="M85" s="88"/>
      <c r="O85" s="253">
        <f t="shared" si="7"/>
        <v>0</v>
      </c>
      <c r="P85" s="88"/>
      <c r="Q85" s="88"/>
      <c r="R85" s="88"/>
      <c r="S85" s="88"/>
      <c r="T85" s="88"/>
      <c r="U85" s="88"/>
      <c r="V85" s="88"/>
      <c r="W85" s="136"/>
      <c r="X85" s="136"/>
      <c r="Y85" s="136"/>
      <c r="Z85" s="88"/>
    </row>
    <row r="86" spans="1:26" x14ac:dyDescent="0.25">
      <c r="A86" s="24">
        <v>26</v>
      </c>
      <c r="B86" s="253">
        <f t="shared" si="6"/>
        <v>0</v>
      </c>
      <c r="C86" s="88"/>
      <c r="D86" s="88"/>
      <c r="E86" s="88"/>
      <c r="F86" s="88"/>
      <c r="G86" s="88"/>
      <c r="H86" s="88"/>
      <c r="I86" s="88"/>
      <c r="J86" s="136"/>
      <c r="K86" s="136"/>
      <c r="L86" s="136"/>
      <c r="M86" s="88"/>
      <c r="O86" s="253">
        <f t="shared" si="7"/>
        <v>0</v>
      </c>
      <c r="P86" s="88"/>
      <c r="Q86" s="88"/>
      <c r="R86" s="88"/>
      <c r="S86" s="88"/>
      <c r="T86" s="88"/>
      <c r="U86" s="88"/>
      <c r="V86" s="88"/>
      <c r="W86" s="136"/>
      <c r="X86" s="136"/>
      <c r="Y86" s="136"/>
      <c r="Z86" s="88"/>
    </row>
    <row r="87" spans="1:26" x14ac:dyDescent="0.25">
      <c r="A87" s="24">
        <v>27</v>
      </c>
      <c r="B87" s="253">
        <f t="shared" si="6"/>
        <v>0</v>
      </c>
      <c r="C87" s="88"/>
      <c r="D87" s="88"/>
      <c r="E87" s="88"/>
      <c r="F87" s="88"/>
      <c r="G87" s="88"/>
      <c r="H87" s="88"/>
      <c r="I87" s="88"/>
      <c r="J87" s="136"/>
      <c r="K87" s="136"/>
      <c r="L87" s="136"/>
      <c r="M87" s="88"/>
      <c r="O87" s="253">
        <f t="shared" si="7"/>
        <v>0</v>
      </c>
      <c r="P87" s="88"/>
      <c r="Q87" s="88"/>
      <c r="R87" s="88"/>
      <c r="S87" s="88"/>
      <c r="T87" s="88"/>
      <c r="U87" s="88"/>
      <c r="V87" s="88"/>
      <c r="W87" s="136"/>
      <c r="X87" s="136"/>
      <c r="Y87" s="136"/>
      <c r="Z87" s="88"/>
    </row>
    <row r="88" spans="1:26" x14ac:dyDescent="0.25">
      <c r="A88" s="24">
        <v>28</v>
      </c>
      <c r="B88" s="253">
        <f t="shared" si="6"/>
        <v>0</v>
      </c>
      <c r="C88" s="88"/>
      <c r="D88" s="88"/>
      <c r="E88" s="88"/>
      <c r="F88" s="88"/>
      <c r="G88" s="88"/>
      <c r="H88" s="88"/>
      <c r="I88" s="88"/>
      <c r="J88" s="136"/>
      <c r="K88" s="136"/>
      <c r="L88" s="136"/>
      <c r="M88" s="88"/>
      <c r="O88" s="253">
        <f t="shared" si="7"/>
        <v>0</v>
      </c>
      <c r="P88" s="88"/>
      <c r="Q88" s="88"/>
      <c r="R88" s="88"/>
      <c r="S88" s="88"/>
      <c r="T88" s="88"/>
      <c r="U88" s="88"/>
      <c r="V88" s="88"/>
      <c r="W88" s="136"/>
      <c r="X88" s="136"/>
      <c r="Y88" s="136"/>
      <c r="Z88" s="88"/>
    </row>
    <row r="89" spans="1:26" x14ac:dyDescent="0.25">
      <c r="A89" s="24">
        <v>29</v>
      </c>
      <c r="B89" s="253">
        <f t="shared" si="6"/>
        <v>0</v>
      </c>
      <c r="C89" s="88"/>
      <c r="D89" s="88"/>
      <c r="E89" s="88"/>
      <c r="F89" s="88"/>
      <c r="G89" s="88"/>
      <c r="H89" s="88"/>
      <c r="I89" s="88"/>
      <c r="J89" s="136"/>
      <c r="K89" s="136"/>
      <c r="L89" s="136"/>
      <c r="M89" s="88"/>
      <c r="O89" s="253">
        <f t="shared" si="7"/>
        <v>0</v>
      </c>
      <c r="P89" s="88"/>
      <c r="Q89" s="88"/>
      <c r="R89" s="88"/>
      <c r="S89" s="88"/>
      <c r="T89" s="88"/>
      <c r="U89" s="88"/>
      <c r="V89" s="88"/>
      <c r="W89" s="136"/>
      <c r="X89" s="136"/>
      <c r="Y89" s="136"/>
      <c r="Z89" s="88"/>
    </row>
    <row r="90" spans="1:26" x14ac:dyDescent="0.25">
      <c r="A90" s="24">
        <v>30</v>
      </c>
      <c r="B90" s="253">
        <f t="shared" si="6"/>
        <v>0</v>
      </c>
      <c r="C90" s="88"/>
      <c r="D90" s="88"/>
      <c r="E90" s="88"/>
      <c r="F90" s="88"/>
      <c r="G90" s="88"/>
      <c r="H90" s="88"/>
      <c r="I90" s="88"/>
      <c r="J90" s="136"/>
      <c r="K90" s="136"/>
      <c r="L90" s="136"/>
      <c r="M90" s="88"/>
      <c r="O90" s="253">
        <f t="shared" si="7"/>
        <v>0</v>
      </c>
      <c r="P90" s="88"/>
      <c r="Q90" s="88"/>
      <c r="R90" s="88"/>
      <c r="S90" s="88"/>
      <c r="T90" s="88"/>
      <c r="U90" s="88"/>
      <c r="V90" s="88"/>
      <c r="W90" s="136"/>
      <c r="X90" s="136"/>
      <c r="Y90" s="136"/>
      <c r="Z90" s="88"/>
    </row>
    <row r="91" spans="1:26" x14ac:dyDescent="0.25">
      <c r="A91" s="24">
        <v>31</v>
      </c>
      <c r="B91" s="253">
        <f t="shared" si="6"/>
        <v>0</v>
      </c>
      <c r="C91" s="88"/>
      <c r="D91" s="88"/>
      <c r="E91" s="88"/>
      <c r="F91" s="88"/>
      <c r="G91" s="88"/>
      <c r="H91" s="88"/>
      <c r="I91" s="88"/>
      <c r="J91" s="136"/>
      <c r="K91" s="136"/>
      <c r="L91" s="136"/>
      <c r="M91" s="88"/>
      <c r="O91" s="253">
        <f t="shared" si="7"/>
        <v>0</v>
      </c>
      <c r="P91" s="88"/>
      <c r="Q91" s="88"/>
      <c r="R91" s="88"/>
      <c r="S91" s="88"/>
      <c r="T91" s="88"/>
      <c r="U91" s="88"/>
      <c r="V91" s="88"/>
      <c r="W91" s="136"/>
      <c r="X91" s="136"/>
      <c r="Y91" s="136"/>
      <c r="Z91" s="88"/>
    </row>
    <row r="92" spans="1:26" x14ac:dyDescent="0.25">
      <c r="A92" s="24">
        <v>32</v>
      </c>
      <c r="B92" s="253">
        <f t="shared" si="6"/>
        <v>0</v>
      </c>
      <c r="C92" s="88"/>
      <c r="D92" s="88"/>
      <c r="E92" s="88"/>
      <c r="F92" s="88"/>
      <c r="G92" s="88"/>
      <c r="H92" s="88"/>
      <c r="I92" s="88"/>
      <c r="J92" s="136"/>
      <c r="K92" s="136"/>
      <c r="L92" s="136"/>
      <c r="M92" s="88"/>
      <c r="O92" s="253">
        <f t="shared" si="7"/>
        <v>0</v>
      </c>
      <c r="P92" s="88"/>
      <c r="Q92" s="88"/>
      <c r="R92" s="88"/>
      <c r="S92" s="88"/>
      <c r="T92" s="88"/>
      <c r="U92" s="88"/>
      <c r="V92" s="88"/>
      <c r="W92" s="136"/>
      <c r="X92" s="136"/>
      <c r="Y92" s="136"/>
      <c r="Z92" s="88"/>
    </row>
    <row r="93" spans="1:26" x14ac:dyDescent="0.25">
      <c r="A93" s="24">
        <v>33</v>
      </c>
      <c r="B93" s="253">
        <f t="shared" ref="B93:B110" si="8">INDEX(CV2SF,$A93,1)</f>
        <v>0</v>
      </c>
      <c r="C93" s="88"/>
      <c r="D93" s="88"/>
      <c r="E93" s="88"/>
      <c r="F93" s="88"/>
      <c r="G93" s="88"/>
      <c r="H93" s="88"/>
      <c r="I93" s="88"/>
      <c r="J93" s="136"/>
      <c r="K93" s="136"/>
      <c r="L93" s="136"/>
      <c r="M93" s="86"/>
      <c r="O93" s="253">
        <f t="shared" ref="O93:O110" si="9">INDEX(CV2CF,$A93,1)</f>
        <v>0</v>
      </c>
      <c r="P93" s="88"/>
      <c r="Q93" s="88"/>
      <c r="R93" s="88"/>
      <c r="S93" s="88"/>
      <c r="T93" s="88"/>
      <c r="U93" s="88"/>
      <c r="V93" s="88"/>
      <c r="W93" s="136"/>
      <c r="X93" s="136"/>
      <c r="Y93" s="136"/>
      <c r="Z93" s="86"/>
    </row>
    <row r="94" spans="1:26" x14ac:dyDescent="0.25">
      <c r="A94" s="24">
        <v>34</v>
      </c>
      <c r="B94" s="253">
        <f t="shared" si="8"/>
        <v>0</v>
      </c>
      <c r="C94" s="88"/>
      <c r="D94" s="88"/>
      <c r="E94" s="88"/>
      <c r="F94" s="88"/>
      <c r="G94" s="88"/>
      <c r="H94" s="88"/>
      <c r="I94" s="88"/>
      <c r="J94" s="136"/>
      <c r="K94" s="136"/>
      <c r="L94" s="136"/>
      <c r="M94" s="86"/>
      <c r="O94" s="253">
        <f t="shared" si="9"/>
        <v>0</v>
      </c>
      <c r="P94" s="88"/>
      <c r="Q94" s="88"/>
      <c r="R94" s="88"/>
      <c r="S94" s="88"/>
      <c r="T94" s="88"/>
      <c r="U94" s="88"/>
      <c r="V94" s="88"/>
      <c r="W94" s="136"/>
      <c r="X94" s="136"/>
      <c r="Y94" s="136"/>
      <c r="Z94" s="86"/>
    </row>
    <row r="95" spans="1:26" x14ac:dyDescent="0.25">
      <c r="A95" s="24">
        <v>35</v>
      </c>
      <c r="B95" s="253">
        <f t="shared" si="8"/>
        <v>0</v>
      </c>
      <c r="C95" s="88"/>
      <c r="D95" s="88"/>
      <c r="E95" s="88"/>
      <c r="F95" s="88"/>
      <c r="G95" s="88"/>
      <c r="H95" s="88"/>
      <c r="I95" s="88"/>
      <c r="J95" s="136"/>
      <c r="K95" s="136"/>
      <c r="L95" s="136"/>
      <c r="M95" s="86"/>
      <c r="O95" s="253">
        <f t="shared" si="9"/>
        <v>0</v>
      </c>
      <c r="P95" s="88"/>
      <c r="Q95" s="88"/>
      <c r="R95" s="88"/>
      <c r="S95" s="88"/>
      <c r="T95" s="88"/>
      <c r="U95" s="88"/>
      <c r="V95" s="88"/>
      <c r="W95" s="136"/>
      <c r="X95" s="136"/>
      <c r="Y95" s="136"/>
      <c r="Z95" s="86"/>
    </row>
    <row r="96" spans="1:26" x14ac:dyDescent="0.25">
      <c r="A96" s="24">
        <v>36</v>
      </c>
      <c r="B96" s="253">
        <f t="shared" si="8"/>
        <v>0</v>
      </c>
      <c r="C96" s="88"/>
      <c r="D96" s="88"/>
      <c r="E96" s="88"/>
      <c r="F96" s="88"/>
      <c r="G96" s="88"/>
      <c r="H96" s="88"/>
      <c r="I96" s="88"/>
      <c r="J96" s="136"/>
      <c r="K96" s="136"/>
      <c r="L96" s="136"/>
      <c r="M96" s="86"/>
      <c r="O96" s="253">
        <f t="shared" si="9"/>
        <v>0</v>
      </c>
      <c r="P96" s="88"/>
      <c r="Q96" s="88"/>
      <c r="R96" s="88"/>
      <c r="S96" s="88"/>
      <c r="T96" s="88"/>
      <c r="U96" s="88"/>
      <c r="V96" s="88"/>
      <c r="W96" s="136"/>
      <c r="X96" s="136"/>
      <c r="Y96" s="136"/>
      <c r="Z96" s="86"/>
    </row>
    <row r="97" spans="1:26" x14ac:dyDescent="0.25">
      <c r="A97" s="24">
        <v>37</v>
      </c>
      <c r="B97" s="253">
        <f t="shared" si="8"/>
        <v>0</v>
      </c>
      <c r="C97" s="88"/>
      <c r="D97" s="88"/>
      <c r="E97" s="88"/>
      <c r="F97" s="88"/>
      <c r="G97" s="88"/>
      <c r="H97" s="88"/>
      <c r="I97" s="88"/>
      <c r="J97" s="136"/>
      <c r="K97" s="136"/>
      <c r="L97" s="136"/>
      <c r="M97" s="86"/>
      <c r="O97" s="253">
        <f t="shared" si="9"/>
        <v>0</v>
      </c>
      <c r="P97" s="88"/>
      <c r="Q97" s="88"/>
      <c r="R97" s="88"/>
      <c r="S97" s="88"/>
      <c r="T97" s="88"/>
      <c r="U97" s="88"/>
      <c r="V97" s="88"/>
      <c r="W97" s="136"/>
      <c r="X97" s="136"/>
      <c r="Y97" s="136"/>
      <c r="Z97" s="86"/>
    </row>
    <row r="98" spans="1:26" x14ac:dyDescent="0.25">
      <c r="A98" s="24">
        <v>38</v>
      </c>
      <c r="B98" s="253">
        <f t="shared" si="8"/>
        <v>0</v>
      </c>
      <c r="C98" s="88"/>
      <c r="D98" s="88"/>
      <c r="E98" s="88"/>
      <c r="F98" s="88"/>
      <c r="G98" s="88"/>
      <c r="H98" s="88"/>
      <c r="I98" s="88"/>
      <c r="J98" s="136"/>
      <c r="K98" s="136"/>
      <c r="L98" s="136"/>
      <c r="M98" s="86"/>
      <c r="O98" s="253">
        <f t="shared" si="9"/>
        <v>0</v>
      </c>
      <c r="P98" s="88"/>
      <c r="Q98" s="88"/>
      <c r="R98" s="88"/>
      <c r="S98" s="88"/>
      <c r="T98" s="88"/>
      <c r="U98" s="88"/>
      <c r="V98" s="88"/>
      <c r="W98" s="136"/>
      <c r="X98" s="136"/>
      <c r="Y98" s="136"/>
      <c r="Z98" s="86"/>
    </row>
    <row r="99" spans="1:26" x14ac:dyDescent="0.25">
      <c r="A99" s="24">
        <v>39</v>
      </c>
      <c r="B99" s="253">
        <f t="shared" si="8"/>
        <v>0</v>
      </c>
      <c r="C99" s="88"/>
      <c r="D99" s="88"/>
      <c r="E99" s="88"/>
      <c r="F99" s="88"/>
      <c r="G99" s="88"/>
      <c r="H99" s="88"/>
      <c r="I99" s="88"/>
      <c r="J99" s="136"/>
      <c r="K99" s="136"/>
      <c r="L99" s="136"/>
      <c r="M99" s="86"/>
      <c r="O99" s="253">
        <f t="shared" si="9"/>
        <v>0</v>
      </c>
      <c r="P99" s="88"/>
      <c r="Q99" s="88"/>
      <c r="R99" s="88"/>
      <c r="S99" s="88"/>
      <c r="T99" s="88"/>
      <c r="U99" s="88"/>
      <c r="V99" s="88"/>
      <c r="W99" s="136"/>
      <c r="X99" s="136"/>
      <c r="Y99" s="136"/>
      <c r="Z99" s="86"/>
    </row>
    <row r="100" spans="1:26" x14ac:dyDescent="0.25">
      <c r="A100" s="24">
        <v>40</v>
      </c>
      <c r="B100" s="253">
        <f t="shared" si="8"/>
        <v>0</v>
      </c>
      <c r="C100" s="88"/>
      <c r="D100" s="88"/>
      <c r="E100" s="88"/>
      <c r="F100" s="88"/>
      <c r="G100" s="88"/>
      <c r="H100" s="88"/>
      <c r="I100" s="88"/>
      <c r="J100" s="136"/>
      <c r="K100" s="136"/>
      <c r="L100" s="136"/>
      <c r="M100" s="86"/>
      <c r="O100" s="253">
        <f t="shared" si="9"/>
        <v>0</v>
      </c>
      <c r="P100" s="88"/>
      <c r="Q100" s="88"/>
      <c r="R100" s="88"/>
      <c r="S100" s="88"/>
      <c r="T100" s="88"/>
      <c r="U100" s="88"/>
      <c r="V100" s="88"/>
      <c r="W100" s="136"/>
      <c r="X100" s="136"/>
      <c r="Y100" s="136"/>
      <c r="Z100" s="86"/>
    </row>
    <row r="101" spans="1:26" x14ac:dyDescent="0.25">
      <c r="A101" s="24">
        <v>41</v>
      </c>
      <c r="B101" s="253">
        <f t="shared" si="8"/>
        <v>0</v>
      </c>
      <c r="C101" s="88"/>
      <c r="D101" s="88"/>
      <c r="E101" s="88"/>
      <c r="F101" s="88"/>
      <c r="G101" s="88"/>
      <c r="H101" s="88"/>
      <c r="I101" s="88"/>
      <c r="J101" s="136"/>
      <c r="K101" s="136"/>
      <c r="L101" s="136"/>
      <c r="M101" s="104"/>
      <c r="O101" s="253">
        <f t="shared" si="9"/>
        <v>0</v>
      </c>
      <c r="P101" s="88"/>
      <c r="Q101" s="88"/>
      <c r="R101" s="88"/>
      <c r="S101" s="88"/>
      <c r="T101" s="88"/>
      <c r="U101" s="88"/>
      <c r="V101" s="88"/>
      <c r="W101" s="136"/>
      <c r="X101" s="136"/>
      <c r="Y101" s="136"/>
      <c r="Z101" s="104"/>
    </row>
    <row r="102" spans="1:26" x14ac:dyDescent="0.25">
      <c r="A102" s="24">
        <v>42</v>
      </c>
      <c r="B102" s="253">
        <f t="shared" si="8"/>
        <v>0</v>
      </c>
      <c r="C102" s="100"/>
      <c r="D102" s="100"/>
      <c r="E102" s="100"/>
      <c r="F102" s="100"/>
      <c r="G102" s="100"/>
      <c r="H102" s="100"/>
      <c r="I102" s="100"/>
      <c r="J102" s="136"/>
      <c r="K102" s="136"/>
      <c r="L102" s="136"/>
      <c r="M102" s="104"/>
      <c r="O102" s="253">
        <f t="shared" si="9"/>
        <v>0</v>
      </c>
      <c r="P102" s="100"/>
      <c r="Q102" s="100"/>
      <c r="R102" s="100"/>
      <c r="S102" s="100"/>
      <c r="T102" s="100"/>
      <c r="U102" s="100"/>
      <c r="V102" s="100"/>
      <c r="W102" s="136"/>
      <c r="X102" s="136"/>
      <c r="Y102" s="136"/>
      <c r="Z102" s="104"/>
    </row>
    <row r="103" spans="1:26" x14ac:dyDescent="0.25">
      <c r="A103" s="24">
        <v>43</v>
      </c>
      <c r="B103" s="253">
        <f t="shared" si="8"/>
        <v>0</v>
      </c>
      <c r="C103" s="100"/>
      <c r="D103" s="100"/>
      <c r="E103" s="100"/>
      <c r="F103" s="100"/>
      <c r="G103" s="100"/>
      <c r="H103" s="100"/>
      <c r="I103" s="100"/>
      <c r="J103" s="136"/>
      <c r="K103" s="136"/>
      <c r="L103" s="136"/>
      <c r="M103" s="104"/>
      <c r="O103" s="253">
        <f t="shared" si="9"/>
        <v>0</v>
      </c>
      <c r="P103" s="100"/>
      <c r="Q103" s="100"/>
      <c r="R103" s="100"/>
      <c r="S103" s="100"/>
      <c r="T103" s="100"/>
      <c r="U103" s="100"/>
      <c r="V103" s="100"/>
      <c r="W103" s="136"/>
      <c r="X103" s="136"/>
      <c r="Y103" s="136"/>
      <c r="Z103" s="104"/>
    </row>
    <row r="104" spans="1:26" x14ac:dyDescent="0.25">
      <c r="A104" s="24">
        <v>44</v>
      </c>
      <c r="B104" s="253">
        <f t="shared" si="8"/>
        <v>0</v>
      </c>
      <c r="C104" s="135"/>
      <c r="D104" s="135"/>
      <c r="E104" s="100"/>
      <c r="F104" s="135"/>
      <c r="G104" s="135"/>
      <c r="H104" s="135"/>
      <c r="I104" s="135"/>
      <c r="J104" s="136"/>
      <c r="K104" s="136"/>
      <c r="L104" s="136"/>
      <c r="M104" s="123"/>
      <c r="O104" s="253">
        <f t="shared" si="9"/>
        <v>0</v>
      </c>
      <c r="P104" s="135"/>
      <c r="Q104" s="135"/>
      <c r="R104" s="100"/>
      <c r="S104" s="135"/>
      <c r="T104" s="135"/>
      <c r="U104" s="135"/>
      <c r="V104" s="135"/>
      <c r="W104" s="136"/>
      <c r="X104" s="136"/>
      <c r="Y104" s="136"/>
      <c r="Z104" s="123"/>
    </row>
    <row r="105" spans="1:26" x14ac:dyDescent="0.25">
      <c r="A105" s="24">
        <v>45</v>
      </c>
      <c r="B105" s="253">
        <f t="shared" si="8"/>
        <v>0</v>
      </c>
      <c r="C105" s="123"/>
      <c r="D105" s="123"/>
      <c r="E105" s="100"/>
      <c r="F105" s="123"/>
      <c r="G105" s="123"/>
      <c r="H105" s="123"/>
      <c r="I105" s="123"/>
      <c r="J105" s="104"/>
      <c r="K105" s="104"/>
      <c r="L105" s="104"/>
      <c r="M105" s="123"/>
      <c r="O105" s="253">
        <f t="shared" si="9"/>
        <v>0</v>
      </c>
      <c r="P105" s="123"/>
      <c r="Q105" s="123"/>
      <c r="R105" s="100"/>
      <c r="S105" s="123"/>
      <c r="T105" s="123"/>
      <c r="U105" s="123"/>
      <c r="V105" s="123"/>
      <c r="W105" s="104"/>
      <c r="X105" s="104"/>
      <c r="Y105" s="104"/>
      <c r="Z105" s="123"/>
    </row>
    <row r="106" spans="1:26" x14ac:dyDescent="0.25">
      <c r="A106" s="24">
        <v>46</v>
      </c>
      <c r="B106" s="253">
        <f t="shared" si="8"/>
        <v>0</v>
      </c>
      <c r="C106" s="123"/>
      <c r="D106" s="123"/>
      <c r="E106" s="100"/>
      <c r="F106" s="123"/>
      <c r="G106" s="123"/>
      <c r="H106" s="123"/>
      <c r="I106" s="123"/>
      <c r="J106" s="104"/>
      <c r="K106" s="104"/>
      <c r="L106" s="104"/>
      <c r="M106" s="123"/>
      <c r="O106" s="253">
        <f t="shared" si="9"/>
        <v>0</v>
      </c>
      <c r="P106" s="123"/>
      <c r="Q106" s="123"/>
      <c r="R106" s="100"/>
      <c r="S106" s="123"/>
      <c r="T106" s="123"/>
      <c r="U106" s="123"/>
      <c r="V106" s="123"/>
      <c r="W106" s="104"/>
      <c r="X106" s="104"/>
      <c r="Y106" s="104"/>
      <c r="Z106" s="123"/>
    </row>
    <row r="107" spans="1:26" x14ac:dyDescent="0.25">
      <c r="A107" s="24">
        <v>47</v>
      </c>
      <c r="B107" s="253">
        <f t="shared" si="8"/>
        <v>0</v>
      </c>
      <c r="C107" s="123"/>
      <c r="D107" s="123"/>
      <c r="E107" s="100"/>
      <c r="F107" s="123"/>
      <c r="G107" s="123"/>
      <c r="H107" s="123"/>
      <c r="I107" s="123"/>
      <c r="J107" s="104"/>
      <c r="K107" s="104"/>
      <c r="L107" s="104"/>
      <c r="M107" s="123"/>
      <c r="O107" s="253">
        <f t="shared" si="9"/>
        <v>0</v>
      </c>
      <c r="P107" s="123"/>
      <c r="Q107" s="123"/>
      <c r="R107" s="100"/>
      <c r="S107" s="123"/>
      <c r="T107" s="123"/>
      <c r="U107" s="123"/>
      <c r="V107" s="123"/>
      <c r="W107" s="104"/>
      <c r="X107" s="104"/>
      <c r="Y107" s="104"/>
      <c r="Z107" s="123"/>
    </row>
    <row r="108" spans="1:26" x14ac:dyDescent="0.25">
      <c r="A108" s="24">
        <v>48</v>
      </c>
      <c r="B108" s="253">
        <f t="shared" si="8"/>
        <v>0</v>
      </c>
      <c r="C108" s="123"/>
      <c r="D108" s="123"/>
      <c r="E108" s="123"/>
      <c r="F108" s="123"/>
      <c r="G108" s="123"/>
      <c r="H108" s="123"/>
      <c r="I108" s="123"/>
      <c r="J108" s="104"/>
      <c r="K108" s="104"/>
      <c r="L108" s="104"/>
      <c r="M108" s="123"/>
      <c r="O108" s="253">
        <f t="shared" si="9"/>
        <v>0</v>
      </c>
      <c r="P108" s="123"/>
      <c r="Q108" s="123"/>
      <c r="R108" s="123"/>
      <c r="S108" s="123"/>
      <c r="T108" s="123"/>
      <c r="U108" s="123"/>
      <c r="V108" s="123"/>
      <c r="W108" s="104"/>
      <c r="X108" s="104"/>
      <c r="Y108" s="104"/>
      <c r="Z108" s="123"/>
    </row>
    <row r="109" spans="1:26" x14ac:dyDescent="0.25">
      <c r="A109" s="24">
        <v>49</v>
      </c>
      <c r="B109" s="253">
        <f t="shared" si="8"/>
        <v>0</v>
      </c>
      <c r="C109" s="123"/>
      <c r="D109" s="123"/>
      <c r="E109" s="123"/>
      <c r="F109" s="123"/>
      <c r="G109" s="123"/>
      <c r="H109" s="123"/>
      <c r="I109" s="123"/>
      <c r="J109" s="104"/>
      <c r="K109" s="104"/>
      <c r="L109" s="104"/>
      <c r="M109" s="123"/>
      <c r="O109" s="253">
        <f t="shared" si="9"/>
        <v>0</v>
      </c>
      <c r="P109" s="123"/>
      <c r="Q109" s="123"/>
      <c r="R109" s="123"/>
      <c r="S109" s="123"/>
      <c r="T109" s="123"/>
      <c r="U109" s="123"/>
      <c r="V109" s="123"/>
      <c r="W109" s="104"/>
      <c r="X109" s="104"/>
      <c r="Y109" s="104"/>
      <c r="Z109" s="123"/>
    </row>
    <row r="110" spans="1:26" x14ac:dyDescent="0.25">
      <c r="A110" s="24">
        <v>50</v>
      </c>
      <c r="B110" s="253">
        <f t="shared" si="8"/>
        <v>0</v>
      </c>
      <c r="C110" s="123"/>
      <c r="D110" s="123"/>
      <c r="E110" s="123"/>
      <c r="F110" s="123"/>
      <c r="G110" s="123"/>
      <c r="H110" s="123"/>
      <c r="I110" s="123"/>
      <c r="J110" s="104"/>
      <c r="K110" s="104"/>
      <c r="L110" s="104"/>
      <c r="M110" s="123"/>
      <c r="O110" s="253">
        <f t="shared" si="9"/>
        <v>0</v>
      </c>
      <c r="P110" s="123"/>
      <c r="Q110" s="123"/>
      <c r="R110" s="123"/>
      <c r="S110" s="123"/>
      <c r="T110" s="123"/>
      <c r="U110" s="123"/>
      <c r="V110" s="123"/>
      <c r="W110" s="104"/>
      <c r="X110" s="104"/>
      <c r="Y110" s="104"/>
      <c r="Z110" s="123"/>
    </row>
    <row r="111" spans="1:26" x14ac:dyDescent="0.25">
      <c r="B111" s="131"/>
      <c r="J111" s="69"/>
      <c r="K111" s="69"/>
      <c r="L111" s="69"/>
      <c r="M111" s="69"/>
      <c r="O111" s="131"/>
      <c r="W111" s="69"/>
      <c r="X111" s="69"/>
      <c r="Y111" s="69"/>
      <c r="Z111" s="69"/>
    </row>
    <row r="112" spans="1:26" x14ac:dyDescent="0.25">
      <c r="B112" s="117"/>
      <c r="C112" s="79"/>
      <c r="D112" s="79"/>
      <c r="E112" s="79"/>
      <c r="F112" s="79"/>
      <c r="G112" s="79"/>
      <c r="H112" s="79"/>
      <c r="I112" s="79"/>
      <c r="J112" s="79"/>
      <c r="K112" s="79"/>
      <c r="L112" s="79"/>
      <c r="M112" s="69"/>
      <c r="O112" s="117"/>
      <c r="P112" s="79"/>
      <c r="Q112" s="79"/>
      <c r="R112" s="79"/>
      <c r="S112" s="79"/>
      <c r="T112" s="79"/>
      <c r="U112" s="79"/>
      <c r="V112" s="79"/>
      <c r="W112" s="79"/>
      <c r="X112" s="79"/>
      <c r="Y112" s="79"/>
      <c r="Z112" s="69"/>
    </row>
    <row r="113" spans="1:26" x14ac:dyDescent="0.25">
      <c r="B113" s="51" t="str">
        <f>Fechas!$C$114</f>
        <v>3º ÉPOCA: CICLOS CORTOS E INTERMEDIOS SIN FUNG.</v>
      </c>
      <c r="C113" s="52"/>
      <c r="D113" s="53"/>
      <c r="E113" s="53"/>
      <c r="F113" s="53"/>
      <c r="G113" s="53"/>
      <c r="H113" s="53"/>
      <c r="I113" s="53"/>
      <c r="J113" s="53"/>
      <c r="K113" s="53"/>
      <c r="L113" s="53"/>
      <c r="M113" s="184"/>
      <c r="O113" s="55" t="str">
        <f>Fechas!$K$114</f>
        <v>3º ÉPOCA: CICLOS CORTOS E INTERMEDIOS CON FUNG.</v>
      </c>
      <c r="P113" s="56"/>
      <c r="Q113" s="56"/>
      <c r="R113" s="56"/>
      <c r="S113" s="56"/>
      <c r="T113" s="56"/>
      <c r="U113" s="56"/>
      <c r="V113" s="56"/>
      <c r="W113" s="56"/>
      <c r="X113" s="56"/>
      <c r="Y113" s="56"/>
      <c r="Z113" s="172"/>
    </row>
    <row r="114" spans="1:26" ht="30" customHeight="1" x14ac:dyDescent="0.25">
      <c r="B114" s="95" t="str">
        <f>B$5</f>
        <v>Cultivar</v>
      </c>
      <c r="C114" s="129" t="str">
        <f t="shared" ref="C114:L114" si="10">C$5</f>
        <v>Roya de la hoja</v>
      </c>
      <c r="D114" s="129" t="str">
        <f t="shared" si="10"/>
        <v>Roya del tallo</v>
      </c>
      <c r="E114" s="129" t="str">
        <f t="shared" si="10"/>
        <v>Roya estriada</v>
      </c>
      <c r="F114" s="129" t="str">
        <f t="shared" si="10"/>
        <v>Septoriosis de la hoja</v>
      </c>
      <c r="G114" s="129" t="str">
        <f t="shared" si="10"/>
        <v>Mancha amarilla</v>
      </c>
      <c r="H114" s="129" t="str">
        <f t="shared" si="10"/>
        <v>Fusariosis de la espiga</v>
      </c>
      <c r="I114" s="129" t="str">
        <f t="shared" si="10"/>
        <v>Tizón bacteriano</v>
      </c>
      <c r="J114" s="129" t="str">
        <f t="shared" si="10"/>
        <v>Estría bacteriana</v>
      </c>
      <c r="K114" s="129" t="str">
        <f t="shared" si="10"/>
        <v>Oidio</v>
      </c>
      <c r="L114" s="129" t="str">
        <f t="shared" si="10"/>
        <v>Plagas</v>
      </c>
      <c r="M114" s="129" t="s">
        <v>137</v>
      </c>
      <c r="O114" s="95" t="str">
        <f>O$5</f>
        <v>Cultivar</v>
      </c>
      <c r="P114" s="129" t="str">
        <f t="shared" ref="P114:Y114" si="11">P$5</f>
        <v>Roya de la hoja</v>
      </c>
      <c r="Q114" s="129" t="str">
        <f t="shared" si="11"/>
        <v>Roya del tallo</v>
      </c>
      <c r="R114" s="129" t="str">
        <f t="shared" si="11"/>
        <v>Roya estriada</v>
      </c>
      <c r="S114" s="129" t="str">
        <f t="shared" si="11"/>
        <v>Septoriosis de la hoja</v>
      </c>
      <c r="T114" s="129" t="str">
        <f t="shared" si="11"/>
        <v>Mancha amarilla</v>
      </c>
      <c r="U114" s="129" t="str">
        <f t="shared" si="11"/>
        <v>Fusariosis de la espiga</v>
      </c>
      <c r="V114" s="129" t="str">
        <f t="shared" si="11"/>
        <v>Tizón bacteriano</v>
      </c>
      <c r="W114" s="129" t="str">
        <f t="shared" si="11"/>
        <v>Estría bacteriana</v>
      </c>
      <c r="X114" s="129" t="str">
        <f t="shared" si="11"/>
        <v>Oidio</v>
      </c>
      <c r="Y114" s="129" t="str">
        <f t="shared" si="11"/>
        <v>Plagas</v>
      </c>
      <c r="Z114" s="129" t="s">
        <v>137</v>
      </c>
    </row>
    <row r="115" spans="1:26" x14ac:dyDescent="0.25">
      <c r="A115" s="24">
        <v>1</v>
      </c>
      <c r="B115" s="253" t="str">
        <f t="shared" ref="B115:B146" si="12">INDEX(CV3SF,$A115,1)</f>
        <v>MS INTA 415</v>
      </c>
      <c r="C115" s="88"/>
      <c r="D115" s="359">
        <v>0.3</v>
      </c>
      <c r="E115" s="88"/>
      <c r="F115" s="88"/>
      <c r="G115" s="88"/>
      <c r="H115" s="88"/>
      <c r="I115" s="88"/>
      <c r="J115" s="88"/>
      <c r="K115" s="88"/>
      <c r="L115" s="88"/>
      <c r="M115" s="88"/>
      <c r="O115" s="253" t="str">
        <f t="shared" ref="O115:O146" si="13">INDEX(CV3CF,$A115,1)</f>
        <v>MS INTA 415</v>
      </c>
      <c r="P115" s="88"/>
      <c r="Q115" s="88"/>
      <c r="R115" s="88"/>
      <c r="S115" s="88"/>
      <c r="T115" s="88"/>
      <c r="U115" s="88"/>
      <c r="V115" s="88"/>
      <c r="W115" s="88"/>
      <c r="X115" s="88"/>
      <c r="Y115" s="88"/>
      <c r="Z115" s="88"/>
    </row>
    <row r="116" spans="1:26" x14ac:dyDescent="0.25">
      <c r="A116" s="24">
        <v>2</v>
      </c>
      <c r="B116" s="253" t="str">
        <f t="shared" si="12"/>
        <v>MS INTA 521</v>
      </c>
      <c r="C116" s="88"/>
      <c r="D116" s="359">
        <v>0.3</v>
      </c>
      <c r="E116" s="88"/>
      <c r="F116" s="88"/>
      <c r="G116" s="88"/>
      <c r="H116" s="88"/>
      <c r="I116" s="88"/>
      <c r="J116" s="88"/>
      <c r="K116" s="88"/>
      <c r="L116" s="88"/>
      <c r="M116" s="88"/>
      <c r="O116" s="253" t="str">
        <f t="shared" si="13"/>
        <v>MS INTA 521</v>
      </c>
      <c r="P116" s="88"/>
      <c r="Q116" s="88"/>
      <c r="R116" s="88"/>
      <c r="S116" s="88"/>
      <c r="T116" s="88"/>
      <c r="U116" s="88"/>
      <c r="V116" s="88"/>
      <c r="W116" s="88"/>
      <c r="X116" s="88"/>
      <c r="Y116" s="88"/>
      <c r="Z116" s="88"/>
    </row>
    <row r="117" spans="1:26" x14ac:dyDescent="0.25">
      <c r="A117" s="24">
        <v>3</v>
      </c>
      <c r="B117" s="253" t="str">
        <f t="shared" si="12"/>
        <v>MS INTA 817</v>
      </c>
      <c r="C117" s="88"/>
      <c r="D117" s="359">
        <v>0.5</v>
      </c>
      <c r="E117" s="88"/>
      <c r="F117" s="88"/>
      <c r="G117" s="88"/>
      <c r="H117" s="88"/>
      <c r="I117" s="88"/>
      <c r="J117" s="88"/>
      <c r="K117" s="88"/>
      <c r="L117" s="88"/>
      <c r="M117" s="88"/>
      <c r="O117" s="253" t="str">
        <f t="shared" si="13"/>
        <v>MS INTA 817</v>
      </c>
      <c r="P117" s="88"/>
      <c r="Q117" s="88"/>
      <c r="R117" s="88"/>
      <c r="S117" s="88"/>
      <c r="T117" s="88"/>
      <c r="U117" s="88"/>
      <c r="V117" s="88"/>
      <c r="W117" s="88"/>
      <c r="X117" s="88"/>
      <c r="Y117" s="88"/>
      <c r="Z117" s="88"/>
    </row>
    <row r="118" spans="1:26" x14ac:dyDescent="0.25">
      <c r="A118" s="24">
        <v>4</v>
      </c>
      <c r="B118" s="253" t="str">
        <f t="shared" si="12"/>
        <v>Ñandubay</v>
      </c>
      <c r="C118" s="88"/>
      <c r="D118" s="359">
        <v>0.5</v>
      </c>
      <c r="E118" s="88"/>
      <c r="F118" s="88"/>
      <c r="G118" s="88"/>
      <c r="H118" s="88"/>
      <c r="I118" s="88"/>
      <c r="J118" s="88"/>
      <c r="K118" s="88"/>
      <c r="L118" s="88"/>
      <c r="M118" s="88"/>
      <c r="O118" s="253" t="str">
        <f t="shared" si="13"/>
        <v>Ñandubay</v>
      </c>
      <c r="P118" s="88"/>
      <c r="Q118" s="88"/>
      <c r="R118" s="88"/>
      <c r="S118" s="88"/>
      <c r="T118" s="88"/>
      <c r="U118" s="88"/>
      <c r="V118" s="88"/>
      <c r="W118" s="88"/>
      <c r="X118" s="88"/>
      <c r="Y118" s="88"/>
      <c r="Z118" s="88"/>
    </row>
    <row r="119" spans="1:26" x14ac:dyDescent="0.25">
      <c r="A119" s="24">
        <v>5</v>
      </c>
      <c r="B119" s="253" t="str">
        <f t="shared" si="12"/>
        <v>Ceibo</v>
      </c>
      <c r="C119" s="88"/>
      <c r="D119" s="359">
        <v>0.5</v>
      </c>
      <c r="E119" s="88"/>
      <c r="F119" s="88"/>
      <c r="G119" s="88"/>
      <c r="H119" s="88"/>
      <c r="I119" s="88"/>
      <c r="J119" s="88"/>
      <c r="K119" s="88"/>
      <c r="L119" s="88"/>
      <c r="M119" s="88"/>
      <c r="O119" s="253" t="str">
        <f t="shared" si="13"/>
        <v>Ceibo</v>
      </c>
      <c r="P119" s="88"/>
      <c r="Q119" s="88"/>
      <c r="R119" s="88"/>
      <c r="S119" s="88"/>
      <c r="T119" s="88"/>
      <c r="U119" s="88"/>
      <c r="V119" s="88"/>
      <c r="W119" s="88"/>
      <c r="X119" s="88"/>
      <c r="Y119" s="88"/>
      <c r="Z119" s="88"/>
    </row>
    <row r="120" spans="1:26" x14ac:dyDescent="0.25">
      <c r="A120" s="24">
        <v>6</v>
      </c>
      <c r="B120" s="253" t="str">
        <f t="shared" si="12"/>
        <v>Audaz</v>
      </c>
      <c r="C120" s="88"/>
      <c r="D120" s="359">
        <v>0.4</v>
      </c>
      <c r="E120" s="88"/>
      <c r="F120" s="88"/>
      <c r="G120" s="88"/>
      <c r="H120" s="88"/>
      <c r="I120" s="88"/>
      <c r="J120" s="88"/>
      <c r="K120" s="88"/>
      <c r="L120" s="88"/>
      <c r="M120" s="88"/>
      <c r="O120" s="253" t="str">
        <f t="shared" si="13"/>
        <v>Audaz</v>
      </c>
      <c r="P120" s="88"/>
      <c r="Q120" s="88"/>
      <c r="R120" s="88"/>
      <c r="S120" s="88"/>
      <c r="T120" s="88"/>
      <c r="U120" s="88"/>
      <c r="V120" s="88"/>
      <c r="W120" s="88"/>
      <c r="X120" s="88"/>
      <c r="Y120" s="88"/>
      <c r="Z120" s="88"/>
    </row>
    <row r="121" spans="1:26" x14ac:dyDescent="0.25">
      <c r="A121" s="24">
        <v>7</v>
      </c>
      <c r="B121" s="253" t="str">
        <f t="shared" si="12"/>
        <v>Alerce</v>
      </c>
      <c r="C121" s="88"/>
      <c r="D121" s="88">
        <v>50</v>
      </c>
      <c r="E121" s="88"/>
      <c r="F121" s="88"/>
      <c r="G121" s="88"/>
      <c r="H121" s="88"/>
      <c r="I121" s="88"/>
      <c r="J121" s="88"/>
      <c r="K121" s="88"/>
      <c r="L121" s="88"/>
      <c r="M121" s="88"/>
      <c r="O121" s="253" t="str">
        <f t="shared" si="13"/>
        <v>Alerce</v>
      </c>
      <c r="P121" s="88"/>
      <c r="Q121" s="88"/>
      <c r="R121" s="88"/>
      <c r="S121" s="88"/>
      <c r="T121" s="88"/>
      <c r="U121" s="88"/>
      <c r="V121" s="88"/>
      <c r="W121" s="88"/>
      <c r="X121" s="88"/>
      <c r="Y121" s="88"/>
      <c r="Z121" s="88"/>
    </row>
    <row r="122" spans="1:26" x14ac:dyDescent="0.25">
      <c r="A122" s="24">
        <v>8</v>
      </c>
      <c r="B122" s="253" t="str">
        <f t="shared" si="12"/>
        <v>Aromo</v>
      </c>
      <c r="C122" s="88"/>
      <c r="D122" s="88">
        <v>50</v>
      </c>
      <c r="E122" s="88"/>
      <c r="F122" s="88"/>
      <c r="G122" s="88"/>
      <c r="H122" s="88"/>
      <c r="I122" s="88"/>
      <c r="J122" s="88"/>
      <c r="K122" s="88"/>
      <c r="L122" s="88"/>
      <c r="M122" s="88"/>
      <c r="O122" s="253" t="str">
        <f t="shared" si="13"/>
        <v>Aromo</v>
      </c>
      <c r="P122" s="88"/>
      <c r="Q122" s="88"/>
      <c r="R122" s="88"/>
      <c r="S122" s="88"/>
      <c r="T122" s="88"/>
      <c r="U122" s="88"/>
      <c r="V122" s="88"/>
      <c r="W122" s="88"/>
      <c r="X122" s="88"/>
      <c r="Y122" s="88"/>
      <c r="Z122" s="88"/>
    </row>
    <row r="123" spans="1:26" x14ac:dyDescent="0.25">
      <c r="A123" s="24">
        <v>9</v>
      </c>
      <c r="B123" s="253" t="str">
        <f t="shared" si="12"/>
        <v>Tordo</v>
      </c>
      <c r="C123" s="88"/>
      <c r="D123" s="88">
        <v>50</v>
      </c>
      <c r="E123" s="88"/>
      <c r="F123" s="88"/>
      <c r="G123" s="88"/>
      <c r="H123" s="88"/>
      <c r="I123" s="88"/>
      <c r="J123" s="88"/>
      <c r="K123" s="88"/>
      <c r="L123" s="88"/>
      <c r="M123" s="88"/>
      <c r="O123" s="253" t="str">
        <f t="shared" si="13"/>
        <v>Tordo</v>
      </c>
      <c r="P123" s="88"/>
      <c r="Q123" s="88"/>
      <c r="R123" s="88"/>
      <c r="S123" s="88"/>
      <c r="T123" s="88"/>
      <c r="U123" s="88"/>
      <c r="V123" s="88"/>
      <c r="W123" s="88"/>
      <c r="X123" s="88"/>
      <c r="Y123" s="88"/>
      <c r="Z123" s="88"/>
    </row>
    <row r="124" spans="1:26" x14ac:dyDescent="0.25">
      <c r="A124" s="24">
        <v>10</v>
      </c>
      <c r="B124" s="253" t="str">
        <f t="shared" si="12"/>
        <v>Hornero</v>
      </c>
      <c r="C124" s="88"/>
      <c r="D124" s="88">
        <v>50</v>
      </c>
      <c r="E124" s="88"/>
      <c r="F124" s="88"/>
      <c r="G124" s="88"/>
      <c r="H124" s="88"/>
      <c r="I124" s="88"/>
      <c r="J124" s="88"/>
      <c r="K124" s="88"/>
      <c r="L124" s="88"/>
      <c r="M124" s="88"/>
      <c r="O124" s="253" t="str">
        <f t="shared" si="13"/>
        <v>Hornero</v>
      </c>
      <c r="P124" s="88"/>
      <c r="Q124" s="88"/>
      <c r="R124" s="88"/>
      <c r="S124" s="88"/>
      <c r="T124" s="88"/>
      <c r="U124" s="88"/>
      <c r="V124" s="88"/>
      <c r="W124" s="88"/>
      <c r="X124" s="88"/>
      <c r="Y124" s="88"/>
      <c r="Z124" s="88"/>
    </row>
    <row r="125" spans="1:26" x14ac:dyDescent="0.25">
      <c r="A125" s="24">
        <v>11</v>
      </c>
      <c r="B125" s="253" t="str">
        <f t="shared" si="12"/>
        <v>LG Zaino</v>
      </c>
      <c r="C125" s="88"/>
      <c r="D125" s="88">
        <v>50</v>
      </c>
      <c r="E125" s="88"/>
      <c r="F125" s="88"/>
      <c r="G125" s="88"/>
      <c r="H125" s="88"/>
      <c r="I125" s="88"/>
      <c r="J125" s="88"/>
      <c r="K125" s="88"/>
      <c r="L125" s="88"/>
      <c r="M125" s="88"/>
      <c r="O125" s="253" t="str">
        <f t="shared" si="13"/>
        <v>LG Zaino</v>
      </c>
      <c r="P125" s="88"/>
      <c r="Q125" s="88"/>
      <c r="R125" s="88"/>
      <c r="S125" s="88"/>
      <c r="T125" s="88"/>
      <c r="U125" s="88"/>
      <c r="V125" s="88"/>
      <c r="W125" s="88"/>
      <c r="X125" s="88"/>
      <c r="Y125" s="88"/>
      <c r="Z125" s="88"/>
    </row>
    <row r="126" spans="1:26" x14ac:dyDescent="0.25">
      <c r="A126" s="24">
        <v>12</v>
      </c>
      <c r="B126" s="253" t="str">
        <f t="shared" si="12"/>
        <v>LGWA11-0169</v>
      </c>
      <c r="C126" s="88"/>
      <c r="D126" s="88">
        <v>50</v>
      </c>
      <c r="E126" s="88"/>
      <c r="F126" s="88"/>
      <c r="G126" s="88"/>
      <c r="H126" s="88"/>
      <c r="I126" s="88"/>
      <c r="J126" s="88"/>
      <c r="K126" s="88"/>
      <c r="L126" s="88"/>
      <c r="M126" s="88"/>
      <c r="O126" s="253" t="str">
        <f t="shared" si="13"/>
        <v>LGWA11-0169</v>
      </c>
      <c r="P126" s="88"/>
      <c r="Q126" s="88"/>
      <c r="R126" s="88"/>
      <c r="S126" s="88"/>
      <c r="T126" s="88"/>
      <c r="U126" s="88"/>
      <c r="V126" s="88"/>
      <c r="W126" s="88"/>
      <c r="X126" s="88"/>
      <c r="Y126" s="88"/>
      <c r="Z126" s="88"/>
    </row>
    <row r="127" spans="1:26" x14ac:dyDescent="0.25">
      <c r="A127" s="24">
        <v>13</v>
      </c>
      <c r="B127" s="253" t="str">
        <f t="shared" si="12"/>
        <v>Baguette 450</v>
      </c>
      <c r="C127" s="88"/>
      <c r="D127" s="88">
        <v>50</v>
      </c>
      <c r="E127" s="88"/>
      <c r="F127" s="88"/>
      <c r="G127" s="88"/>
      <c r="H127" s="88"/>
      <c r="I127" s="88"/>
      <c r="J127" s="88"/>
      <c r="K127" s="88"/>
      <c r="L127" s="88"/>
      <c r="M127" s="88"/>
      <c r="O127" s="253" t="str">
        <f t="shared" si="13"/>
        <v>Baguette 450</v>
      </c>
      <c r="P127" s="88"/>
      <c r="Q127" s="88"/>
      <c r="R127" s="88"/>
      <c r="S127" s="88"/>
      <c r="T127" s="88"/>
      <c r="U127" s="88"/>
      <c r="V127" s="88"/>
      <c r="W127" s="88"/>
      <c r="X127" s="88"/>
      <c r="Y127" s="88"/>
      <c r="Z127" s="88"/>
    </row>
    <row r="128" spans="1:26" x14ac:dyDescent="0.25">
      <c r="A128" s="24">
        <v>14</v>
      </c>
      <c r="B128" s="253" t="str">
        <f t="shared" si="12"/>
        <v>ACA 603</v>
      </c>
      <c r="C128" s="88"/>
      <c r="D128" s="88">
        <v>50</v>
      </c>
      <c r="E128" s="88"/>
      <c r="F128" s="88"/>
      <c r="G128" s="88"/>
      <c r="H128" s="88"/>
      <c r="I128" s="88"/>
      <c r="J128" s="88"/>
      <c r="K128" s="88"/>
      <c r="L128" s="88"/>
      <c r="M128" s="88"/>
      <c r="O128" s="253" t="str">
        <f t="shared" si="13"/>
        <v>ACA 603</v>
      </c>
      <c r="P128" s="88"/>
      <c r="Q128" s="88"/>
      <c r="R128" s="88"/>
      <c r="S128" s="88"/>
      <c r="T128" s="88"/>
      <c r="U128" s="88"/>
      <c r="V128" s="88"/>
      <c r="W128" s="88"/>
      <c r="X128" s="88"/>
      <c r="Y128" s="88"/>
      <c r="Z128" s="88"/>
    </row>
    <row r="129" spans="1:26" x14ac:dyDescent="0.25">
      <c r="A129" s="24">
        <v>15</v>
      </c>
      <c r="B129" s="253" t="str">
        <f t="shared" si="12"/>
        <v>ACA 605</v>
      </c>
      <c r="C129" s="88"/>
      <c r="D129" s="88">
        <v>50</v>
      </c>
      <c r="E129" s="88"/>
      <c r="F129" s="88"/>
      <c r="G129" s="88"/>
      <c r="H129" s="88"/>
      <c r="I129" s="88"/>
      <c r="J129" s="88"/>
      <c r="K129" s="88"/>
      <c r="L129" s="88"/>
      <c r="M129" s="88"/>
      <c r="O129" s="253" t="e">
        <f t="shared" si="13"/>
        <v>#REF!</v>
      </c>
      <c r="P129" s="88"/>
      <c r="Q129" s="88"/>
      <c r="R129" s="88"/>
      <c r="S129" s="88"/>
      <c r="T129" s="88"/>
      <c r="U129" s="88"/>
      <c r="V129" s="88"/>
      <c r="W129" s="88"/>
      <c r="X129" s="88"/>
      <c r="Y129" s="88"/>
      <c r="Z129" s="88"/>
    </row>
    <row r="130" spans="1:26" x14ac:dyDescent="0.25">
      <c r="A130" s="24">
        <v>16</v>
      </c>
      <c r="B130" s="253" t="str">
        <f t="shared" si="12"/>
        <v>ACA 916</v>
      </c>
      <c r="C130" s="88"/>
      <c r="D130" s="88">
        <v>50</v>
      </c>
      <c r="E130" s="88"/>
      <c r="F130" s="88"/>
      <c r="G130" s="88"/>
      <c r="H130" s="88"/>
      <c r="I130" s="88"/>
      <c r="J130" s="88"/>
      <c r="K130" s="88"/>
      <c r="L130" s="88"/>
      <c r="M130" s="88"/>
      <c r="O130" s="253" t="str">
        <f t="shared" si="13"/>
        <v>ACA 605</v>
      </c>
      <c r="P130" s="88"/>
      <c r="Q130" s="88"/>
      <c r="R130" s="88"/>
      <c r="S130" s="88"/>
      <c r="T130" s="88"/>
      <c r="U130" s="88"/>
      <c r="V130" s="88"/>
      <c r="W130" s="88"/>
      <c r="X130" s="88"/>
      <c r="Y130" s="88"/>
      <c r="Z130" s="88"/>
    </row>
    <row r="131" spans="1:26" x14ac:dyDescent="0.25">
      <c r="A131" s="24">
        <v>17</v>
      </c>
      <c r="B131" s="253" t="str">
        <f t="shared" si="12"/>
        <v>ACA 920</v>
      </c>
      <c r="C131" s="88"/>
      <c r="D131" s="88">
        <v>50</v>
      </c>
      <c r="E131" s="88"/>
      <c r="F131" s="88"/>
      <c r="G131" s="88"/>
      <c r="H131" s="88"/>
      <c r="I131" s="88"/>
      <c r="J131" s="88"/>
      <c r="K131" s="88"/>
      <c r="L131" s="88"/>
      <c r="M131" s="88"/>
      <c r="O131" s="253" t="str">
        <f t="shared" si="13"/>
        <v>ACA 916</v>
      </c>
      <c r="P131" s="88"/>
      <c r="Q131" s="88"/>
      <c r="R131" s="88"/>
      <c r="S131" s="88"/>
      <c r="T131" s="88"/>
      <c r="U131" s="88"/>
      <c r="V131" s="88"/>
      <c r="W131" s="88"/>
      <c r="X131" s="88"/>
      <c r="Y131" s="88"/>
      <c r="Z131" s="88"/>
    </row>
    <row r="132" spans="1:26" x14ac:dyDescent="0.25">
      <c r="A132" s="24">
        <v>18</v>
      </c>
      <c r="B132" s="253" t="str">
        <f t="shared" si="12"/>
        <v>ACA 917</v>
      </c>
      <c r="C132" s="88"/>
      <c r="D132" s="88">
        <v>50</v>
      </c>
      <c r="E132" s="88"/>
      <c r="F132" s="88"/>
      <c r="G132" s="88"/>
      <c r="H132" s="88"/>
      <c r="I132" s="88"/>
      <c r="J132" s="88"/>
      <c r="K132" s="88"/>
      <c r="L132" s="88"/>
      <c r="M132" s="88"/>
      <c r="N132" s="117"/>
      <c r="O132" s="253" t="str">
        <f t="shared" si="13"/>
        <v>ACA 920</v>
      </c>
      <c r="P132" s="88"/>
      <c r="Q132" s="88"/>
      <c r="R132" s="88"/>
      <c r="S132" s="88"/>
      <c r="T132" s="88"/>
      <c r="U132" s="88"/>
      <c r="V132" s="88"/>
      <c r="W132" s="88"/>
      <c r="X132" s="88"/>
      <c r="Y132" s="88"/>
      <c r="Z132" s="88"/>
    </row>
    <row r="133" spans="1:26" x14ac:dyDescent="0.25">
      <c r="A133" s="24">
        <v>19</v>
      </c>
      <c r="B133" s="253" t="str">
        <f t="shared" si="12"/>
        <v>ACA 460</v>
      </c>
      <c r="C133" s="88"/>
      <c r="D133" s="88">
        <v>50</v>
      </c>
      <c r="E133" s="88"/>
      <c r="F133" s="88"/>
      <c r="G133" s="88"/>
      <c r="H133" s="88"/>
      <c r="I133" s="88"/>
      <c r="J133" s="88"/>
      <c r="K133" s="88"/>
      <c r="L133" s="88"/>
      <c r="M133" s="88"/>
      <c r="N133" s="117"/>
      <c r="O133" s="253" t="str">
        <f t="shared" si="13"/>
        <v>ACA 917</v>
      </c>
      <c r="P133" s="88"/>
      <c r="Q133" s="88"/>
      <c r="R133" s="88"/>
      <c r="S133" s="88"/>
      <c r="T133" s="88"/>
      <c r="U133" s="88"/>
      <c r="V133" s="88"/>
      <c r="W133" s="88"/>
      <c r="X133" s="88"/>
      <c r="Y133" s="88"/>
      <c r="Z133" s="88"/>
    </row>
    <row r="134" spans="1:26" x14ac:dyDescent="0.25">
      <c r="A134" s="24">
        <v>20</v>
      </c>
      <c r="B134" s="253" t="str">
        <f t="shared" si="12"/>
        <v>ACA 921</v>
      </c>
      <c r="C134" s="88"/>
      <c r="D134" s="88">
        <v>50</v>
      </c>
      <c r="E134" s="88"/>
      <c r="F134" s="88"/>
      <c r="G134" s="88"/>
      <c r="H134" s="88"/>
      <c r="I134" s="88"/>
      <c r="J134" s="88"/>
      <c r="K134" s="88"/>
      <c r="L134" s="88"/>
      <c r="M134" s="88"/>
      <c r="O134" s="253" t="str">
        <f t="shared" si="13"/>
        <v>ACA 460</v>
      </c>
      <c r="P134" s="88"/>
      <c r="Q134" s="88"/>
      <c r="R134" s="88"/>
      <c r="S134" s="88"/>
      <c r="T134" s="88"/>
      <c r="U134" s="88"/>
      <c r="V134" s="88"/>
      <c r="W134" s="88"/>
      <c r="X134" s="88"/>
      <c r="Y134" s="88"/>
      <c r="Z134" s="88"/>
    </row>
    <row r="135" spans="1:26" x14ac:dyDescent="0.25">
      <c r="A135" s="24">
        <v>21</v>
      </c>
      <c r="B135" s="253" t="str">
        <f t="shared" si="12"/>
        <v>Buck Bravío</v>
      </c>
      <c r="C135" s="88"/>
      <c r="D135" s="88">
        <v>50</v>
      </c>
      <c r="E135" s="88"/>
      <c r="F135" s="88"/>
      <c r="G135" s="88"/>
      <c r="H135" s="88"/>
      <c r="I135" s="88"/>
      <c r="J135" s="88"/>
      <c r="K135" s="88"/>
      <c r="L135" s="88"/>
      <c r="M135" s="88"/>
      <c r="O135" s="253" t="str">
        <f t="shared" si="13"/>
        <v>ACA 921</v>
      </c>
      <c r="P135" s="88"/>
      <c r="Q135" s="88"/>
      <c r="R135" s="88"/>
      <c r="S135" s="88"/>
      <c r="T135" s="88"/>
      <c r="U135" s="88"/>
      <c r="V135" s="88"/>
      <c r="W135" s="88"/>
      <c r="X135" s="88"/>
      <c r="Y135" s="88"/>
      <c r="Z135" s="88"/>
    </row>
    <row r="136" spans="1:26" x14ac:dyDescent="0.25">
      <c r="A136" s="24">
        <v>22</v>
      </c>
      <c r="B136" s="253" t="str">
        <f t="shared" si="12"/>
        <v>Buck Saeta</v>
      </c>
      <c r="C136" s="88"/>
      <c r="D136" s="88">
        <v>50</v>
      </c>
      <c r="E136" s="88"/>
      <c r="F136" s="88"/>
      <c r="G136" s="88"/>
      <c r="H136" s="88"/>
      <c r="I136" s="88"/>
      <c r="J136" s="88"/>
      <c r="K136" s="88"/>
      <c r="L136" s="88"/>
      <c r="M136" s="88"/>
      <c r="O136" s="253" t="str">
        <f t="shared" si="13"/>
        <v>Buck Bravío</v>
      </c>
      <c r="P136" s="88"/>
      <c r="Q136" s="88"/>
      <c r="R136" s="88"/>
      <c r="S136" s="88"/>
      <c r="T136" s="88"/>
      <c r="U136" s="88"/>
      <c r="V136" s="88"/>
      <c r="W136" s="88"/>
      <c r="X136" s="88"/>
      <c r="Y136" s="88"/>
      <c r="Z136" s="88"/>
    </row>
    <row r="137" spans="1:26" x14ac:dyDescent="0.25">
      <c r="A137" s="24">
        <v>23</v>
      </c>
      <c r="B137" s="253" t="str">
        <f t="shared" si="12"/>
        <v>Buck Fulgor</v>
      </c>
      <c r="C137" s="88"/>
      <c r="D137" s="88">
        <v>50</v>
      </c>
      <c r="E137" s="88"/>
      <c r="F137" s="88"/>
      <c r="G137" s="88"/>
      <c r="H137" s="88"/>
      <c r="I137" s="88"/>
      <c r="J137" s="88"/>
      <c r="K137" s="88"/>
      <c r="L137" s="88"/>
      <c r="M137" s="88"/>
      <c r="O137" s="253" t="str">
        <f t="shared" si="13"/>
        <v>Buck Saeta</v>
      </c>
      <c r="P137" s="88"/>
      <c r="Q137" s="88"/>
      <c r="R137" s="88"/>
      <c r="S137" s="88"/>
      <c r="T137" s="88"/>
      <c r="U137" s="88"/>
      <c r="V137" s="88"/>
      <c r="W137" s="88"/>
      <c r="X137" s="88"/>
      <c r="Y137" s="88"/>
      <c r="Z137" s="88"/>
    </row>
    <row r="138" spans="1:26" x14ac:dyDescent="0.25">
      <c r="A138" s="24">
        <v>24</v>
      </c>
      <c r="B138" s="253" t="str">
        <f t="shared" si="12"/>
        <v>Buck Mutisia</v>
      </c>
      <c r="C138" s="88"/>
      <c r="D138" s="88">
        <v>50</v>
      </c>
      <c r="E138" s="88"/>
      <c r="F138" s="88"/>
      <c r="G138" s="88"/>
      <c r="H138" s="88"/>
      <c r="I138" s="88"/>
      <c r="J138" s="88"/>
      <c r="K138" s="88"/>
      <c r="L138" s="88"/>
      <c r="M138" s="88"/>
      <c r="O138" s="253" t="str">
        <f t="shared" si="13"/>
        <v>Buck Fulgor</v>
      </c>
      <c r="P138" s="88"/>
      <c r="Q138" s="88"/>
      <c r="R138" s="88"/>
      <c r="S138" s="88"/>
      <c r="T138" s="88"/>
      <c r="U138" s="88"/>
      <c r="V138" s="88"/>
      <c r="W138" s="88"/>
      <c r="X138" s="88"/>
      <c r="Y138" s="88"/>
      <c r="Z138" s="88"/>
    </row>
    <row r="139" spans="1:26" x14ac:dyDescent="0.25">
      <c r="A139" s="24">
        <v>25</v>
      </c>
      <c r="B139" s="253" t="str">
        <f t="shared" si="12"/>
        <v>Buck Favorito</v>
      </c>
      <c r="C139" s="88"/>
      <c r="D139" s="88">
        <v>50</v>
      </c>
      <c r="E139" s="88"/>
      <c r="F139" s="88"/>
      <c r="G139" s="88"/>
      <c r="H139" s="88"/>
      <c r="I139" s="88"/>
      <c r="J139" s="88"/>
      <c r="K139" s="88"/>
      <c r="L139" s="88"/>
      <c r="M139" s="88"/>
      <c r="O139" s="253" t="str">
        <f t="shared" si="13"/>
        <v>Buck Mutisia</v>
      </c>
      <c r="P139" s="88"/>
      <c r="Q139" s="88"/>
      <c r="R139" s="88"/>
      <c r="S139" s="88"/>
      <c r="T139" s="88"/>
      <c r="U139" s="88"/>
      <c r="V139" s="88"/>
      <c r="W139" s="88"/>
      <c r="X139" s="88"/>
      <c r="Y139" s="88"/>
      <c r="Z139" s="88"/>
    </row>
    <row r="140" spans="1:26" x14ac:dyDescent="0.25">
      <c r="A140" s="24">
        <v>26</v>
      </c>
      <c r="B140" s="253" t="str">
        <f t="shared" si="12"/>
        <v>Klein Prometeo</v>
      </c>
      <c r="C140" s="88"/>
      <c r="D140" s="88">
        <v>50</v>
      </c>
      <c r="E140" s="88"/>
      <c r="F140" s="88"/>
      <c r="G140" s="88"/>
      <c r="H140" s="88"/>
      <c r="I140" s="88"/>
      <c r="J140" s="88"/>
      <c r="K140" s="88"/>
      <c r="L140" s="88"/>
      <c r="M140" s="88"/>
      <c r="O140" s="253" t="str">
        <f t="shared" si="13"/>
        <v>Buck Favorito</v>
      </c>
      <c r="P140" s="88"/>
      <c r="Q140" s="88"/>
      <c r="R140" s="88"/>
      <c r="S140" s="88"/>
      <c r="T140" s="88"/>
      <c r="U140" s="88"/>
      <c r="V140" s="88"/>
      <c r="W140" s="88"/>
      <c r="X140" s="88"/>
      <c r="Y140" s="88"/>
      <c r="Z140" s="88"/>
    </row>
    <row r="141" spans="1:26" x14ac:dyDescent="0.25">
      <c r="A141" s="24">
        <v>27</v>
      </c>
      <c r="B141" s="253" t="str">
        <f t="shared" si="12"/>
        <v>Klein Nutria</v>
      </c>
      <c r="C141" s="88"/>
      <c r="D141" s="88">
        <v>50</v>
      </c>
      <c r="E141" s="88"/>
      <c r="F141" s="88"/>
      <c r="G141" s="88"/>
      <c r="H141" s="88"/>
      <c r="I141" s="88"/>
      <c r="J141" s="88"/>
      <c r="K141" s="88"/>
      <c r="L141" s="88"/>
      <c r="M141" s="88"/>
      <c r="O141" s="253" t="str">
        <f t="shared" si="13"/>
        <v>Klein Prometeo</v>
      </c>
      <c r="P141" s="88"/>
      <c r="Q141" s="88"/>
      <c r="R141" s="88"/>
      <c r="S141" s="88"/>
      <c r="T141" s="88"/>
      <c r="U141" s="88"/>
      <c r="V141" s="88"/>
      <c r="W141" s="88"/>
      <c r="X141" s="88"/>
      <c r="Y141" s="88"/>
      <c r="Z141" s="88"/>
    </row>
    <row r="142" spans="1:26" x14ac:dyDescent="0.25">
      <c r="A142" s="24">
        <v>28</v>
      </c>
      <c r="B142" s="253" t="str">
        <f t="shared" si="12"/>
        <v>Klein Potro</v>
      </c>
      <c r="C142" s="88"/>
      <c r="D142" s="88">
        <v>50</v>
      </c>
      <c r="E142" s="88"/>
      <c r="F142" s="88"/>
      <c r="G142" s="88"/>
      <c r="H142" s="88"/>
      <c r="I142" s="88"/>
      <c r="J142" s="88"/>
      <c r="K142" s="88"/>
      <c r="L142" s="88"/>
      <c r="M142" s="88"/>
      <c r="O142" s="253" t="str">
        <f t="shared" si="13"/>
        <v>Klein Nutria</v>
      </c>
      <c r="P142" s="88"/>
      <c r="Q142" s="88"/>
      <c r="R142" s="88"/>
      <c r="S142" s="88"/>
      <c r="T142" s="88"/>
      <c r="U142" s="88"/>
      <c r="V142" s="88"/>
      <c r="W142" s="88"/>
      <c r="X142" s="88"/>
      <c r="Y142" s="88"/>
      <c r="Z142" s="88"/>
    </row>
    <row r="143" spans="1:26" x14ac:dyDescent="0.25">
      <c r="A143" s="24">
        <v>29</v>
      </c>
      <c r="B143" s="253" t="str">
        <f t="shared" si="12"/>
        <v>Klein Valor</v>
      </c>
      <c r="C143" s="88"/>
      <c r="D143" s="88">
        <v>50</v>
      </c>
      <c r="E143" s="88"/>
      <c r="F143" s="88"/>
      <c r="G143" s="88"/>
      <c r="H143" s="88"/>
      <c r="I143" s="88"/>
      <c r="J143" s="88"/>
      <c r="K143" s="88"/>
      <c r="L143" s="88"/>
      <c r="M143" s="88"/>
      <c r="O143" s="253" t="str">
        <f t="shared" si="13"/>
        <v>Klein Potro</v>
      </c>
      <c r="P143" s="88"/>
      <c r="Q143" s="88"/>
      <c r="R143" s="88"/>
      <c r="S143" s="88"/>
      <c r="T143" s="88"/>
      <c r="U143" s="88"/>
      <c r="V143" s="88"/>
      <c r="W143" s="88"/>
      <c r="X143" s="88"/>
      <c r="Y143" s="88"/>
      <c r="Z143" s="88"/>
    </row>
    <row r="144" spans="1:26" x14ac:dyDescent="0.25">
      <c r="A144" s="24">
        <v>30</v>
      </c>
      <c r="B144" s="253" t="str">
        <f t="shared" si="12"/>
        <v>SP 12</v>
      </c>
      <c r="C144" s="88"/>
      <c r="D144" s="88">
        <v>50</v>
      </c>
      <c r="E144" s="88"/>
      <c r="F144" s="88"/>
      <c r="G144" s="88"/>
      <c r="H144" s="88"/>
      <c r="I144" s="88"/>
      <c r="J144" s="88"/>
      <c r="K144" s="88"/>
      <c r="L144" s="88"/>
      <c r="M144" s="88"/>
      <c r="O144" s="253" t="str">
        <f t="shared" si="13"/>
        <v>Klein Valor</v>
      </c>
      <c r="P144" s="88"/>
      <c r="Q144" s="88"/>
      <c r="R144" s="88"/>
      <c r="S144" s="88"/>
      <c r="T144" s="88"/>
      <c r="U144" s="88"/>
      <c r="V144" s="88"/>
      <c r="W144" s="88"/>
      <c r="X144" s="88"/>
      <c r="Y144" s="88"/>
      <c r="Z144" s="88"/>
    </row>
    <row r="145" spans="1:26" x14ac:dyDescent="0.25">
      <c r="A145" s="24">
        <v>31</v>
      </c>
      <c r="B145" s="253" t="str">
        <f t="shared" si="12"/>
        <v>Bointa 1006</v>
      </c>
      <c r="C145" s="88"/>
      <c r="D145" s="88">
        <v>50</v>
      </c>
      <c r="E145" s="88"/>
      <c r="F145" s="88"/>
      <c r="G145" s="88"/>
      <c r="H145" s="88"/>
      <c r="I145" s="88"/>
      <c r="J145" s="88"/>
      <c r="K145" s="88"/>
      <c r="L145" s="88"/>
      <c r="M145" s="88"/>
      <c r="O145" s="253" t="str">
        <f t="shared" si="13"/>
        <v>SP 12</v>
      </c>
      <c r="P145" s="88"/>
      <c r="Q145" s="88"/>
      <c r="R145" s="88"/>
      <c r="S145" s="88"/>
      <c r="T145" s="88"/>
      <c r="U145" s="88"/>
      <c r="V145" s="88"/>
      <c r="W145" s="88"/>
      <c r="X145" s="88"/>
      <c r="Y145" s="88"/>
      <c r="Z145" s="88"/>
    </row>
    <row r="146" spans="1:26" x14ac:dyDescent="0.25">
      <c r="A146" s="24">
        <v>32</v>
      </c>
      <c r="B146" s="253" t="str">
        <f t="shared" si="12"/>
        <v>Biointa 1008</v>
      </c>
      <c r="C146" s="88"/>
      <c r="D146" s="88">
        <v>50</v>
      </c>
      <c r="E146" s="88"/>
      <c r="F146" s="88"/>
      <c r="G146" s="88"/>
      <c r="H146" s="88"/>
      <c r="I146" s="88"/>
      <c r="J146" s="88"/>
      <c r="K146" s="88"/>
      <c r="L146" s="88"/>
      <c r="M146" s="88"/>
      <c r="O146" s="253" t="str">
        <f t="shared" si="13"/>
        <v>Bointa 1006</v>
      </c>
      <c r="P146" s="88"/>
      <c r="Q146" s="88"/>
      <c r="R146" s="88"/>
      <c r="S146" s="88"/>
      <c r="T146" s="88"/>
      <c r="U146" s="88"/>
      <c r="V146" s="88"/>
      <c r="W146" s="88"/>
      <c r="X146" s="88"/>
      <c r="Y146" s="88"/>
      <c r="Z146" s="88"/>
    </row>
    <row r="147" spans="1:26" x14ac:dyDescent="0.25">
      <c r="A147" s="24">
        <v>33</v>
      </c>
      <c r="B147" s="253" t="str">
        <f t="shared" ref="B147:B164" si="14">INDEX(CV3SF,$A147,1)</f>
        <v>Ginko</v>
      </c>
      <c r="C147" s="86"/>
      <c r="D147" s="88">
        <v>50</v>
      </c>
      <c r="E147" s="88"/>
      <c r="F147" s="86"/>
      <c r="G147" s="86"/>
      <c r="H147" s="86"/>
      <c r="I147" s="86"/>
      <c r="J147" s="86"/>
      <c r="K147" s="86"/>
      <c r="L147" s="88"/>
      <c r="M147" s="86"/>
      <c r="O147" s="253" t="str">
        <f t="shared" ref="O147:O164" si="15">INDEX(CV3CF,$A147,1)</f>
        <v>Biointa 1008</v>
      </c>
      <c r="P147" s="86"/>
      <c r="Q147" s="86"/>
      <c r="R147" s="88"/>
      <c r="S147" s="86"/>
      <c r="T147" s="86"/>
      <c r="U147" s="86"/>
      <c r="V147" s="86"/>
      <c r="W147" s="86"/>
      <c r="X147" s="86"/>
      <c r="Y147" s="86"/>
      <c r="Z147" s="86"/>
    </row>
    <row r="148" spans="1:26" x14ac:dyDescent="0.25">
      <c r="A148" s="24">
        <v>34</v>
      </c>
      <c r="B148" s="253" t="str">
        <f t="shared" si="14"/>
        <v>Exp. Arce</v>
      </c>
      <c r="C148" s="86"/>
      <c r="D148" s="88">
        <v>50</v>
      </c>
      <c r="E148" s="88"/>
      <c r="F148" s="86"/>
      <c r="G148" s="86"/>
      <c r="H148" s="86"/>
      <c r="I148" s="86"/>
      <c r="J148" s="86"/>
      <c r="K148" s="86"/>
      <c r="L148" s="88"/>
      <c r="M148" s="86"/>
      <c r="O148" s="253" t="str">
        <f t="shared" si="15"/>
        <v>Ginko</v>
      </c>
      <c r="P148" s="86"/>
      <c r="Q148" s="86"/>
      <c r="R148" s="88"/>
      <c r="S148" s="86"/>
      <c r="T148" s="86"/>
      <c r="U148" s="86"/>
      <c r="V148" s="86"/>
      <c r="W148" s="86"/>
      <c r="X148" s="86"/>
      <c r="Y148" s="86"/>
      <c r="Z148" s="86"/>
    </row>
    <row r="149" spans="1:26" x14ac:dyDescent="0.25">
      <c r="A149" s="24">
        <v>35</v>
      </c>
      <c r="B149" s="253" t="str">
        <f t="shared" si="14"/>
        <v>Guayabo</v>
      </c>
      <c r="C149" s="86"/>
      <c r="D149" s="88">
        <v>50</v>
      </c>
      <c r="E149" s="86"/>
      <c r="F149" s="86"/>
      <c r="G149" s="86"/>
      <c r="H149" s="86"/>
      <c r="I149" s="86"/>
      <c r="J149" s="86"/>
      <c r="K149" s="86"/>
      <c r="L149" s="86"/>
      <c r="M149" s="86"/>
      <c r="O149" s="253" t="str">
        <f t="shared" si="15"/>
        <v>Exp. Arce</v>
      </c>
      <c r="P149" s="86"/>
      <c r="Q149" s="86"/>
      <c r="R149" s="86"/>
      <c r="S149" s="86"/>
      <c r="T149" s="86"/>
      <c r="U149" s="86"/>
      <c r="V149" s="86"/>
      <c r="W149" s="86"/>
      <c r="X149" s="86"/>
      <c r="Y149" s="86"/>
      <c r="Z149" s="86"/>
    </row>
    <row r="150" spans="1:26" x14ac:dyDescent="0.25">
      <c r="A150" s="24">
        <v>36</v>
      </c>
      <c r="B150" s="253">
        <f t="shared" si="14"/>
        <v>0</v>
      </c>
      <c r="C150" s="86"/>
      <c r="D150" s="88">
        <v>50</v>
      </c>
      <c r="E150" s="86"/>
      <c r="F150" s="86"/>
      <c r="G150" s="86"/>
      <c r="H150" s="86"/>
      <c r="I150" s="86"/>
      <c r="J150" s="86"/>
      <c r="K150" s="86"/>
      <c r="L150" s="86"/>
      <c r="M150" s="86"/>
      <c r="O150" s="253" t="str">
        <f t="shared" si="15"/>
        <v>Guayabo</v>
      </c>
      <c r="P150" s="86"/>
      <c r="Q150" s="86"/>
      <c r="R150" s="86"/>
      <c r="S150" s="86"/>
      <c r="T150" s="86"/>
      <c r="U150" s="86"/>
      <c r="V150" s="86"/>
      <c r="W150" s="86"/>
      <c r="X150" s="86"/>
      <c r="Y150" s="86"/>
      <c r="Z150" s="86"/>
    </row>
    <row r="151" spans="1:26" x14ac:dyDescent="0.25">
      <c r="A151" s="24">
        <v>37</v>
      </c>
      <c r="B151" s="253">
        <f t="shared" si="14"/>
        <v>0</v>
      </c>
      <c r="C151" s="86"/>
      <c r="D151" s="88">
        <v>50</v>
      </c>
      <c r="E151" s="86"/>
      <c r="F151" s="86"/>
      <c r="G151" s="86"/>
      <c r="H151" s="86"/>
      <c r="I151" s="86"/>
      <c r="J151" s="86"/>
      <c r="K151" s="86"/>
      <c r="L151" s="86"/>
      <c r="M151" s="86"/>
      <c r="O151" s="253">
        <f t="shared" si="15"/>
        <v>0</v>
      </c>
      <c r="P151" s="86"/>
      <c r="Q151" s="86"/>
      <c r="R151" s="86"/>
      <c r="S151" s="86"/>
      <c r="T151" s="86"/>
      <c r="U151" s="86"/>
      <c r="V151" s="86"/>
      <c r="W151" s="86"/>
      <c r="X151" s="86"/>
      <c r="Y151" s="86"/>
      <c r="Z151" s="86"/>
    </row>
    <row r="152" spans="1:26" x14ac:dyDescent="0.25">
      <c r="A152" s="24">
        <v>38</v>
      </c>
      <c r="B152" s="253">
        <f t="shared" si="14"/>
        <v>0</v>
      </c>
      <c r="C152" s="86"/>
      <c r="D152" s="86"/>
      <c r="E152" s="86"/>
      <c r="F152" s="86"/>
      <c r="G152" s="86"/>
      <c r="H152" s="86"/>
      <c r="I152" s="86"/>
      <c r="J152" s="86"/>
      <c r="K152" s="86"/>
      <c r="L152" s="86"/>
      <c r="M152" s="86"/>
      <c r="O152" s="253">
        <f t="shared" si="15"/>
        <v>0</v>
      </c>
      <c r="P152" s="86"/>
      <c r="Q152" s="86"/>
      <c r="R152" s="86"/>
      <c r="S152" s="86"/>
      <c r="T152" s="86"/>
      <c r="U152" s="86"/>
      <c r="V152" s="86"/>
      <c r="W152" s="86"/>
      <c r="X152" s="86"/>
      <c r="Y152" s="86"/>
      <c r="Z152" s="86"/>
    </row>
    <row r="153" spans="1:26" x14ac:dyDescent="0.25">
      <c r="A153" s="24">
        <v>39</v>
      </c>
      <c r="B153" s="253">
        <f t="shared" si="14"/>
        <v>0</v>
      </c>
      <c r="C153" s="86"/>
      <c r="D153" s="86"/>
      <c r="E153" s="86"/>
      <c r="F153" s="86"/>
      <c r="G153" s="86"/>
      <c r="H153" s="86"/>
      <c r="I153" s="86"/>
      <c r="J153" s="86"/>
      <c r="K153" s="86"/>
      <c r="L153" s="86"/>
      <c r="M153" s="86"/>
      <c r="O153" s="253">
        <f t="shared" si="15"/>
        <v>0</v>
      </c>
      <c r="P153" s="86"/>
      <c r="Q153" s="86"/>
      <c r="R153" s="86"/>
      <c r="S153" s="86"/>
      <c r="T153" s="86"/>
      <c r="U153" s="86"/>
      <c r="V153" s="86"/>
      <c r="W153" s="86"/>
      <c r="X153" s="86"/>
      <c r="Y153" s="86"/>
      <c r="Z153" s="86"/>
    </row>
    <row r="154" spans="1:26" x14ac:dyDescent="0.25">
      <c r="A154" s="24">
        <v>40</v>
      </c>
      <c r="B154" s="253">
        <f t="shared" si="14"/>
        <v>0</v>
      </c>
      <c r="C154" s="86"/>
      <c r="D154" s="86"/>
      <c r="E154" s="86"/>
      <c r="F154" s="86"/>
      <c r="G154" s="86"/>
      <c r="H154" s="86"/>
      <c r="I154" s="86"/>
      <c r="J154" s="86"/>
      <c r="K154" s="86"/>
      <c r="L154" s="86"/>
      <c r="M154" s="86"/>
      <c r="O154" s="253">
        <f t="shared" si="15"/>
        <v>0</v>
      </c>
      <c r="P154" s="86"/>
      <c r="Q154" s="86"/>
      <c r="R154" s="86"/>
      <c r="S154" s="86"/>
      <c r="T154" s="86"/>
      <c r="U154" s="86"/>
      <c r="V154" s="86"/>
      <c r="W154" s="86"/>
      <c r="X154" s="86"/>
      <c r="Y154" s="86"/>
      <c r="Z154" s="86"/>
    </row>
    <row r="155" spans="1:26" x14ac:dyDescent="0.25">
      <c r="A155" s="24">
        <v>41</v>
      </c>
      <c r="B155" s="253">
        <f t="shared" si="14"/>
        <v>0</v>
      </c>
      <c r="C155" s="86"/>
      <c r="D155" s="86"/>
      <c r="E155" s="86"/>
      <c r="F155" s="86"/>
      <c r="G155" s="86"/>
      <c r="H155" s="86"/>
      <c r="I155" s="86"/>
      <c r="J155" s="86"/>
      <c r="K155" s="86"/>
      <c r="L155" s="86"/>
      <c r="M155" s="104"/>
      <c r="O155" s="253">
        <f t="shared" si="15"/>
        <v>0</v>
      </c>
      <c r="P155" s="86"/>
      <c r="Q155" s="86"/>
      <c r="R155" s="86"/>
      <c r="S155" s="86"/>
      <c r="T155" s="86"/>
      <c r="U155" s="86"/>
      <c r="V155" s="86"/>
      <c r="W155" s="86"/>
      <c r="X155" s="86"/>
      <c r="Y155" s="86"/>
      <c r="Z155" s="104"/>
    </row>
    <row r="156" spans="1:26" x14ac:dyDescent="0.25">
      <c r="A156" s="24">
        <v>42</v>
      </c>
      <c r="B156" s="253">
        <f t="shared" si="14"/>
        <v>0</v>
      </c>
      <c r="C156" s="86"/>
      <c r="D156" s="86"/>
      <c r="E156" s="86"/>
      <c r="F156" s="86"/>
      <c r="G156" s="86"/>
      <c r="H156" s="86"/>
      <c r="I156" s="86"/>
      <c r="J156" s="86"/>
      <c r="K156" s="86"/>
      <c r="L156" s="86"/>
      <c r="M156" s="104"/>
      <c r="O156" s="253">
        <f t="shared" si="15"/>
        <v>0</v>
      </c>
      <c r="P156" s="86"/>
      <c r="Q156" s="86"/>
      <c r="R156" s="86"/>
      <c r="S156" s="86"/>
      <c r="T156" s="86"/>
      <c r="U156" s="86"/>
      <c r="V156" s="86"/>
      <c r="W156" s="86"/>
      <c r="X156" s="86"/>
      <c r="Y156" s="86"/>
      <c r="Z156" s="104"/>
    </row>
    <row r="157" spans="1:26" x14ac:dyDescent="0.25">
      <c r="A157" s="24">
        <v>43</v>
      </c>
      <c r="B157" s="253">
        <f t="shared" si="14"/>
        <v>0</v>
      </c>
      <c r="C157" s="86"/>
      <c r="D157" s="86"/>
      <c r="E157" s="86"/>
      <c r="F157" s="86"/>
      <c r="G157" s="86"/>
      <c r="H157" s="86"/>
      <c r="I157" s="86"/>
      <c r="J157" s="86"/>
      <c r="K157" s="86"/>
      <c r="L157" s="86"/>
      <c r="M157" s="104"/>
      <c r="O157" s="253">
        <f t="shared" si="15"/>
        <v>0</v>
      </c>
      <c r="P157" s="86"/>
      <c r="Q157" s="86"/>
      <c r="R157" s="86"/>
      <c r="S157" s="86"/>
      <c r="T157" s="86"/>
      <c r="U157" s="86"/>
      <c r="V157" s="86"/>
      <c r="W157" s="86"/>
      <c r="X157" s="86"/>
      <c r="Y157" s="86"/>
      <c r="Z157" s="104"/>
    </row>
    <row r="158" spans="1:26" x14ac:dyDescent="0.25">
      <c r="A158" s="24">
        <v>44</v>
      </c>
      <c r="B158" s="253">
        <f t="shared" si="14"/>
        <v>0</v>
      </c>
      <c r="C158" s="86"/>
      <c r="D158" s="86"/>
      <c r="E158" s="86"/>
      <c r="F158" s="86"/>
      <c r="G158" s="86"/>
      <c r="H158" s="86"/>
      <c r="I158" s="86"/>
      <c r="J158" s="86"/>
      <c r="K158" s="86"/>
      <c r="L158" s="86"/>
      <c r="M158" s="123"/>
      <c r="O158" s="253">
        <f t="shared" si="15"/>
        <v>0</v>
      </c>
      <c r="P158" s="86"/>
      <c r="Q158" s="86"/>
      <c r="R158" s="86"/>
      <c r="S158" s="86"/>
      <c r="T158" s="86"/>
      <c r="U158" s="86"/>
      <c r="V158" s="86"/>
      <c r="W158" s="86"/>
      <c r="X158" s="86"/>
      <c r="Y158" s="86"/>
      <c r="Z158" s="123"/>
    </row>
    <row r="159" spans="1:26" x14ac:dyDescent="0.25">
      <c r="A159" s="24">
        <v>45</v>
      </c>
      <c r="B159" s="253">
        <f t="shared" si="14"/>
        <v>0</v>
      </c>
      <c r="C159" s="86"/>
      <c r="D159" s="86"/>
      <c r="E159" s="86"/>
      <c r="F159" s="86"/>
      <c r="G159" s="86"/>
      <c r="H159" s="86"/>
      <c r="I159" s="86"/>
      <c r="J159" s="86"/>
      <c r="K159" s="86"/>
      <c r="L159" s="86"/>
      <c r="M159" s="123"/>
      <c r="O159" s="253">
        <f t="shared" si="15"/>
        <v>0</v>
      </c>
      <c r="P159" s="86"/>
      <c r="Q159" s="86"/>
      <c r="R159" s="86"/>
      <c r="S159" s="86"/>
      <c r="T159" s="86"/>
      <c r="U159" s="86"/>
      <c r="V159" s="86"/>
      <c r="W159" s="86"/>
      <c r="X159" s="86"/>
      <c r="Y159" s="86"/>
      <c r="Z159" s="123"/>
    </row>
    <row r="160" spans="1:26" x14ac:dyDescent="0.25">
      <c r="A160" s="24">
        <v>46</v>
      </c>
      <c r="B160" s="253">
        <f t="shared" si="14"/>
        <v>0</v>
      </c>
      <c r="C160" s="86"/>
      <c r="D160" s="86"/>
      <c r="E160" s="86"/>
      <c r="F160" s="86"/>
      <c r="G160" s="86"/>
      <c r="H160" s="86"/>
      <c r="I160" s="86"/>
      <c r="J160" s="86"/>
      <c r="K160" s="86"/>
      <c r="L160" s="86"/>
      <c r="M160" s="123"/>
      <c r="O160" s="253">
        <f t="shared" si="15"/>
        <v>0</v>
      </c>
      <c r="P160" s="86"/>
      <c r="Q160" s="86"/>
      <c r="R160" s="86"/>
      <c r="S160" s="86"/>
      <c r="T160" s="86"/>
      <c r="U160" s="86"/>
      <c r="V160" s="86"/>
      <c r="W160" s="86"/>
      <c r="X160" s="86"/>
      <c r="Y160" s="86"/>
      <c r="Z160" s="123"/>
    </row>
    <row r="161" spans="1:26" x14ac:dyDescent="0.25">
      <c r="A161" s="24">
        <v>47</v>
      </c>
      <c r="B161" s="253">
        <f t="shared" si="14"/>
        <v>0</v>
      </c>
      <c r="C161" s="86"/>
      <c r="D161" s="86"/>
      <c r="E161" s="86"/>
      <c r="F161" s="86"/>
      <c r="G161" s="86"/>
      <c r="H161" s="86"/>
      <c r="I161" s="86"/>
      <c r="J161" s="86"/>
      <c r="K161" s="86"/>
      <c r="L161" s="86"/>
      <c r="M161" s="123"/>
      <c r="O161" s="253">
        <f t="shared" si="15"/>
        <v>0</v>
      </c>
      <c r="P161" s="86"/>
      <c r="Q161" s="86"/>
      <c r="R161" s="86"/>
      <c r="S161" s="86"/>
      <c r="T161" s="86"/>
      <c r="U161" s="86"/>
      <c r="V161" s="86"/>
      <c r="W161" s="86"/>
      <c r="X161" s="86"/>
      <c r="Y161" s="86"/>
      <c r="Z161" s="123"/>
    </row>
    <row r="162" spans="1:26" x14ac:dyDescent="0.25">
      <c r="A162" s="24">
        <v>48</v>
      </c>
      <c r="B162" s="253">
        <f t="shared" si="14"/>
        <v>0</v>
      </c>
      <c r="C162" s="86"/>
      <c r="D162" s="86"/>
      <c r="E162" s="86"/>
      <c r="F162" s="86"/>
      <c r="G162" s="86"/>
      <c r="H162" s="86"/>
      <c r="I162" s="86"/>
      <c r="J162" s="86"/>
      <c r="K162" s="86"/>
      <c r="L162" s="86"/>
      <c r="M162" s="123"/>
      <c r="O162" s="253">
        <f t="shared" si="15"/>
        <v>0</v>
      </c>
      <c r="P162" s="86"/>
      <c r="Q162" s="86"/>
      <c r="R162" s="86"/>
      <c r="S162" s="86"/>
      <c r="T162" s="86"/>
      <c r="U162" s="86"/>
      <c r="V162" s="86"/>
      <c r="W162" s="86"/>
      <c r="X162" s="86"/>
      <c r="Y162" s="86"/>
      <c r="Z162" s="123"/>
    </row>
    <row r="163" spans="1:26" x14ac:dyDescent="0.25">
      <c r="A163" s="24">
        <v>49</v>
      </c>
      <c r="B163" s="253">
        <f t="shared" si="14"/>
        <v>0</v>
      </c>
      <c r="C163" s="86"/>
      <c r="D163" s="86"/>
      <c r="E163" s="86"/>
      <c r="F163" s="86"/>
      <c r="G163" s="86"/>
      <c r="H163" s="86"/>
      <c r="I163" s="86"/>
      <c r="J163" s="86"/>
      <c r="K163" s="86"/>
      <c r="L163" s="86"/>
      <c r="M163" s="123"/>
      <c r="O163" s="253">
        <f t="shared" si="15"/>
        <v>0</v>
      </c>
      <c r="P163" s="86"/>
      <c r="Q163" s="86"/>
      <c r="R163" s="86"/>
      <c r="S163" s="86"/>
      <c r="T163" s="86"/>
      <c r="U163" s="86"/>
      <c r="V163" s="86"/>
      <c r="W163" s="86"/>
      <c r="X163" s="86"/>
      <c r="Y163" s="86"/>
      <c r="Z163" s="123"/>
    </row>
    <row r="164" spans="1:26" x14ac:dyDescent="0.25">
      <c r="A164" s="24">
        <v>50</v>
      </c>
      <c r="B164" s="253">
        <f t="shared" si="14"/>
        <v>0</v>
      </c>
      <c r="C164" s="86"/>
      <c r="D164" s="86"/>
      <c r="E164" s="86"/>
      <c r="F164" s="86"/>
      <c r="G164" s="86"/>
      <c r="H164" s="86"/>
      <c r="I164" s="86"/>
      <c r="J164" s="86"/>
      <c r="K164" s="86"/>
      <c r="L164" s="86"/>
      <c r="M164" s="123"/>
      <c r="O164" s="253">
        <f t="shared" si="15"/>
        <v>0</v>
      </c>
      <c r="P164" s="86"/>
      <c r="Q164" s="86"/>
      <c r="R164" s="86"/>
      <c r="S164" s="86"/>
      <c r="T164" s="86"/>
      <c r="U164" s="86"/>
      <c r="V164" s="86"/>
      <c r="W164" s="86"/>
      <c r="X164" s="86"/>
      <c r="Y164" s="86"/>
      <c r="Z164" s="123"/>
    </row>
    <row r="165" spans="1:26" x14ac:dyDescent="0.25">
      <c r="B165" s="107"/>
      <c r="C165" s="84"/>
      <c r="D165" s="84"/>
      <c r="E165" s="84"/>
      <c r="F165" s="84"/>
      <c r="G165" s="84"/>
      <c r="H165" s="84"/>
      <c r="I165" s="84"/>
      <c r="J165" s="84"/>
      <c r="K165" s="84"/>
      <c r="L165" s="84"/>
      <c r="O165" s="107"/>
      <c r="P165" s="84"/>
      <c r="Q165" s="84"/>
      <c r="R165" s="84"/>
      <c r="S165" s="84"/>
      <c r="T165" s="84"/>
      <c r="U165" s="84"/>
      <c r="V165" s="84"/>
      <c r="W165" s="84"/>
      <c r="X165" s="84"/>
      <c r="Y165" s="84"/>
      <c r="Z165" s="79"/>
    </row>
    <row r="166" spans="1:26" x14ac:dyDescent="0.25">
      <c r="B166" s="79"/>
      <c r="O166" s="79"/>
      <c r="Z166" s="79"/>
    </row>
    <row r="167" spans="1:26" x14ac:dyDescent="0.25">
      <c r="B167" s="79"/>
      <c r="O167" s="79"/>
      <c r="Z167" s="79"/>
    </row>
    <row r="168" spans="1:26" x14ac:dyDescent="0.25">
      <c r="B168" s="61" t="str">
        <f>Fechas!$C$169</f>
        <v>4º ÉPOCA: CICLOS CORTOS SIN FUNGICIDA</v>
      </c>
      <c r="C168" s="62"/>
      <c r="D168" s="62"/>
      <c r="E168" s="62"/>
      <c r="F168" s="62"/>
      <c r="G168" s="62"/>
      <c r="H168" s="62"/>
      <c r="I168" s="62"/>
      <c r="J168" s="62"/>
      <c r="K168" s="62"/>
      <c r="L168" s="62"/>
      <c r="M168" s="174"/>
      <c r="O168" s="64" t="str">
        <f>Fechas!$K$169</f>
        <v>4º ÉPOCA: CICLOS CORTOS CON FUNGICIDA</v>
      </c>
      <c r="P168" s="65"/>
      <c r="Q168" s="65"/>
      <c r="R168" s="65"/>
      <c r="S168" s="65"/>
      <c r="T168" s="65"/>
      <c r="U168" s="65"/>
      <c r="V168" s="65"/>
      <c r="W168" s="65"/>
      <c r="X168" s="65"/>
      <c r="Y168" s="65"/>
      <c r="Z168" s="173"/>
    </row>
    <row r="169" spans="1:26" ht="30" customHeight="1" x14ac:dyDescent="0.25">
      <c r="B169" s="95" t="str">
        <f>B$5</f>
        <v>Cultivar</v>
      </c>
      <c r="C169" s="129" t="str">
        <f t="shared" ref="C169:L169" si="16">C$5</f>
        <v>Roya de la hoja</v>
      </c>
      <c r="D169" s="129" t="str">
        <f t="shared" si="16"/>
        <v>Roya del tallo</v>
      </c>
      <c r="E169" s="129" t="str">
        <f t="shared" si="16"/>
        <v>Roya estriada</v>
      </c>
      <c r="F169" s="129" t="str">
        <f t="shared" si="16"/>
        <v>Septoriosis de la hoja</v>
      </c>
      <c r="G169" s="129" t="str">
        <f t="shared" si="16"/>
        <v>Mancha amarilla</v>
      </c>
      <c r="H169" s="129" t="str">
        <f t="shared" si="16"/>
        <v>Fusariosis de la espiga</v>
      </c>
      <c r="I169" s="129" t="str">
        <f t="shared" si="16"/>
        <v>Tizón bacteriano</v>
      </c>
      <c r="J169" s="129" t="str">
        <f t="shared" si="16"/>
        <v>Estría bacteriana</v>
      </c>
      <c r="K169" s="129" t="str">
        <f t="shared" si="16"/>
        <v>Oidio</v>
      </c>
      <c r="L169" s="129" t="str">
        <f t="shared" si="16"/>
        <v>Plagas</v>
      </c>
      <c r="M169" s="129" t="s">
        <v>137</v>
      </c>
      <c r="O169" s="95" t="str">
        <f>O$5</f>
        <v>Cultivar</v>
      </c>
      <c r="P169" s="129" t="str">
        <f t="shared" ref="P169:Y169" si="17">P$5</f>
        <v>Roya de la hoja</v>
      </c>
      <c r="Q169" s="129" t="str">
        <f t="shared" si="17"/>
        <v>Roya del tallo</v>
      </c>
      <c r="R169" s="129" t="str">
        <f t="shared" si="17"/>
        <v>Roya estriada</v>
      </c>
      <c r="S169" s="129" t="str">
        <f t="shared" si="17"/>
        <v>Septoriosis de la hoja</v>
      </c>
      <c r="T169" s="129" t="str">
        <f t="shared" si="17"/>
        <v>Mancha amarilla</v>
      </c>
      <c r="U169" s="129" t="str">
        <f t="shared" si="17"/>
        <v>Fusariosis de la espiga</v>
      </c>
      <c r="V169" s="129" t="str">
        <f t="shared" si="17"/>
        <v>Tizón bacteriano</v>
      </c>
      <c r="W169" s="129" t="str">
        <f t="shared" si="17"/>
        <v>Estría bacteriana</v>
      </c>
      <c r="X169" s="129" t="str">
        <f t="shared" si="17"/>
        <v>Oidio</v>
      </c>
      <c r="Y169" s="129" t="str">
        <f t="shared" si="17"/>
        <v>Plagas</v>
      </c>
      <c r="Z169" s="129" t="s">
        <v>137</v>
      </c>
    </row>
    <row r="170" spans="1:26" x14ac:dyDescent="0.25">
      <c r="A170" s="24">
        <v>1</v>
      </c>
      <c r="B170" s="253">
        <f t="shared" ref="B170:B201" si="18">INDEX(CV4SF,$A170,1)</f>
        <v>0</v>
      </c>
      <c r="C170" s="136"/>
      <c r="D170" s="136"/>
      <c r="E170" s="136"/>
      <c r="F170" s="136"/>
      <c r="G170" s="136"/>
      <c r="H170" s="136"/>
      <c r="I170" s="136"/>
      <c r="J170" s="136"/>
      <c r="K170" s="136"/>
      <c r="L170" s="136"/>
      <c r="M170" s="88"/>
      <c r="O170" s="253">
        <f t="shared" ref="O170:O201" si="19">INDEX(CV4CF,$A170,1)</f>
        <v>0</v>
      </c>
      <c r="P170" s="136"/>
      <c r="Q170" s="136"/>
      <c r="R170" s="136"/>
      <c r="S170" s="136"/>
      <c r="T170" s="136"/>
      <c r="U170" s="136"/>
      <c r="V170" s="136"/>
      <c r="W170" s="136"/>
      <c r="X170" s="136"/>
      <c r="Y170" s="136"/>
      <c r="Z170" s="88"/>
    </row>
    <row r="171" spans="1:26" x14ac:dyDescent="0.25">
      <c r="A171" s="24">
        <v>2</v>
      </c>
      <c r="B171" s="253">
        <f t="shared" si="18"/>
        <v>0</v>
      </c>
      <c r="C171" s="88"/>
      <c r="D171" s="88"/>
      <c r="E171" s="88"/>
      <c r="F171" s="88"/>
      <c r="G171" s="88"/>
      <c r="H171" s="88"/>
      <c r="I171" s="88"/>
      <c r="J171" s="136"/>
      <c r="K171" s="136"/>
      <c r="L171" s="136"/>
      <c r="M171" s="88"/>
      <c r="O171" s="253">
        <f t="shared" si="19"/>
        <v>0</v>
      </c>
      <c r="P171" s="88"/>
      <c r="Q171" s="88"/>
      <c r="R171" s="88"/>
      <c r="S171" s="88"/>
      <c r="T171" s="88"/>
      <c r="U171" s="88"/>
      <c r="V171" s="88"/>
      <c r="W171" s="136"/>
      <c r="X171" s="136"/>
      <c r="Y171" s="136"/>
      <c r="Z171" s="88"/>
    </row>
    <row r="172" spans="1:26" x14ac:dyDescent="0.25">
      <c r="A172" s="24">
        <v>3</v>
      </c>
      <c r="B172" s="253">
        <f t="shared" si="18"/>
        <v>0</v>
      </c>
      <c r="C172" s="88"/>
      <c r="D172" s="88"/>
      <c r="E172" s="88"/>
      <c r="F172" s="88"/>
      <c r="G172" s="88"/>
      <c r="H172" s="88"/>
      <c r="I172" s="88"/>
      <c r="J172" s="136"/>
      <c r="K172" s="136"/>
      <c r="L172" s="136"/>
      <c r="M172" s="88"/>
      <c r="O172" s="253">
        <f t="shared" si="19"/>
        <v>0</v>
      </c>
      <c r="P172" s="88"/>
      <c r="Q172" s="88"/>
      <c r="R172" s="88"/>
      <c r="S172" s="88"/>
      <c r="T172" s="88"/>
      <c r="U172" s="88"/>
      <c r="V172" s="88"/>
      <c r="W172" s="136"/>
      <c r="X172" s="136"/>
      <c r="Y172" s="136"/>
      <c r="Z172" s="88"/>
    </row>
    <row r="173" spans="1:26" x14ac:dyDescent="0.25">
      <c r="A173" s="24">
        <v>4</v>
      </c>
      <c r="B173" s="253">
        <f t="shared" si="18"/>
        <v>0</v>
      </c>
      <c r="C173" s="88"/>
      <c r="D173" s="88"/>
      <c r="E173" s="88"/>
      <c r="F173" s="88"/>
      <c r="G173" s="88"/>
      <c r="H173" s="88"/>
      <c r="I173" s="88"/>
      <c r="J173" s="136"/>
      <c r="K173" s="136"/>
      <c r="L173" s="136"/>
      <c r="M173" s="88"/>
      <c r="O173" s="253">
        <f t="shared" si="19"/>
        <v>0</v>
      </c>
      <c r="P173" s="88"/>
      <c r="Q173" s="88"/>
      <c r="R173" s="88"/>
      <c r="S173" s="88"/>
      <c r="T173" s="88"/>
      <c r="U173" s="88"/>
      <c r="V173" s="88"/>
      <c r="W173" s="136"/>
      <c r="X173" s="136"/>
      <c r="Y173" s="136"/>
      <c r="Z173" s="88"/>
    </row>
    <row r="174" spans="1:26" x14ac:dyDescent="0.25">
      <c r="A174" s="24">
        <v>5</v>
      </c>
      <c r="B174" s="253">
        <f t="shared" si="18"/>
        <v>0</v>
      </c>
      <c r="C174" s="88"/>
      <c r="D174" s="88"/>
      <c r="E174" s="88"/>
      <c r="F174" s="88"/>
      <c r="G174" s="88"/>
      <c r="H174" s="88"/>
      <c r="I174" s="88"/>
      <c r="J174" s="136"/>
      <c r="K174" s="136"/>
      <c r="L174" s="136"/>
      <c r="M174" s="88"/>
      <c r="O174" s="253">
        <f t="shared" si="19"/>
        <v>0</v>
      </c>
      <c r="P174" s="88"/>
      <c r="Q174" s="88"/>
      <c r="R174" s="88"/>
      <c r="S174" s="88"/>
      <c r="T174" s="88"/>
      <c r="U174" s="88"/>
      <c r="V174" s="88"/>
      <c r="W174" s="136"/>
      <c r="X174" s="136"/>
      <c r="Y174" s="136"/>
      <c r="Z174" s="88"/>
    </row>
    <row r="175" spans="1:26" x14ac:dyDescent="0.25">
      <c r="A175" s="24">
        <v>6</v>
      </c>
      <c r="B175" s="253">
        <f t="shared" si="18"/>
        <v>0</v>
      </c>
      <c r="C175" s="88"/>
      <c r="D175" s="88"/>
      <c r="E175" s="88"/>
      <c r="F175" s="88"/>
      <c r="G175" s="88"/>
      <c r="H175" s="88"/>
      <c r="I175" s="88"/>
      <c r="J175" s="136"/>
      <c r="K175" s="136"/>
      <c r="L175" s="136"/>
      <c r="M175" s="88"/>
      <c r="O175" s="253">
        <f t="shared" si="19"/>
        <v>0</v>
      </c>
      <c r="P175" s="88"/>
      <c r="Q175" s="88"/>
      <c r="R175" s="88"/>
      <c r="S175" s="88"/>
      <c r="T175" s="88"/>
      <c r="U175" s="88"/>
      <c r="V175" s="88"/>
      <c r="W175" s="136"/>
      <c r="X175" s="136"/>
      <c r="Y175" s="136"/>
      <c r="Z175" s="88"/>
    </row>
    <row r="176" spans="1:26" x14ac:dyDescent="0.25">
      <c r="A176" s="24">
        <v>7</v>
      </c>
      <c r="B176" s="253">
        <f t="shared" si="18"/>
        <v>0</v>
      </c>
      <c r="C176" s="88"/>
      <c r="D176" s="88"/>
      <c r="E176" s="88"/>
      <c r="F176" s="88"/>
      <c r="G176" s="88"/>
      <c r="H176" s="88"/>
      <c r="I176" s="88"/>
      <c r="J176" s="136"/>
      <c r="K176" s="136"/>
      <c r="L176" s="136"/>
      <c r="M176" s="88"/>
      <c r="O176" s="253">
        <f t="shared" si="19"/>
        <v>0</v>
      </c>
      <c r="P176" s="88"/>
      <c r="Q176" s="88"/>
      <c r="R176" s="88"/>
      <c r="S176" s="88"/>
      <c r="T176" s="88"/>
      <c r="U176" s="88"/>
      <c r="V176" s="88"/>
      <c r="W176" s="136"/>
      <c r="X176" s="136"/>
      <c r="Y176" s="136"/>
      <c r="Z176" s="88"/>
    </row>
    <row r="177" spans="1:26" x14ac:dyDescent="0.25">
      <c r="A177" s="24">
        <v>8</v>
      </c>
      <c r="B177" s="253">
        <f t="shared" si="18"/>
        <v>0</v>
      </c>
      <c r="C177" s="88"/>
      <c r="D177" s="88"/>
      <c r="E177" s="88"/>
      <c r="F177" s="88"/>
      <c r="G177" s="88"/>
      <c r="H177" s="88"/>
      <c r="I177" s="88"/>
      <c r="J177" s="136"/>
      <c r="K177" s="136"/>
      <c r="L177" s="136"/>
      <c r="M177" s="88"/>
      <c r="O177" s="253">
        <f t="shared" si="19"/>
        <v>0</v>
      </c>
      <c r="P177" s="88"/>
      <c r="Q177" s="88"/>
      <c r="R177" s="88"/>
      <c r="S177" s="88"/>
      <c r="T177" s="88"/>
      <c r="U177" s="88"/>
      <c r="V177" s="88"/>
      <c r="W177" s="136"/>
      <c r="X177" s="136"/>
      <c r="Y177" s="136"/>
      <c r="Z177" s="88"/>
    </row>
    <row r="178" spans="1:26" x14ac:dyDescent="0.25">
      <c r="A178" s="24">
        <v>9</v>
      </c>
      <c r="B178" s="253">
        <f t="shared" si="18"/>
        <v>0</v>
      </c>
      <c r="C178" s="88"/>
      <c r="D178" s="88"/>
      <c r="E178" s="88"/>
      <c r="F178" s="88"/>
      <c r="G178" s="88"/>
      <c r="H178" s="88"/>
      <c r="I178" s="88"/>
      <c r="J178" s="136"/>
      <c r="K178" s="136"/>
      <c r="L178" s="136"/>
      <c r="M178" s="88"/>
      <c r="O178" s="253">
        <f t="shared" si="19"/>
        <v>0</v>
      </c>
      <c r="P178" s="88"/>
      <c r="Q178" s="88"/>
      <c r="R178" s="88"/>
      <c r="S178" s="88"/>
      <c r="T178" s="88"/>
      <c r="U178" s="88"/>
      <c r="V178" s="88"/>
      <c r="W178" s="136"/>
      <c r="X178" s="136"/>
      <c r="Y178" s="136"/>
      <c r="Z178" s="88"/>
    </row>
    <row r="179" spans="1:26" x14ac:dyDescent="0.25">
      <c r="A179" s="24">
        <v>10</v>
      </c>
      <c r="B179" s="253">
        <f t="shared" si="18"/>
        <v>0</v>
      </c>
      <c r="C179" s="88"/>
      <c r="D179" s="88"/>
      <c r="E179" s="88"/>
      <c r="F179" s="88"/>
      <c r="G179" s="88"/>
      <c r="H179" s="88"/>
      <c r="I179" s="88"/>
      <c r="J179" s="136"/>
      <c r="K179" s="136"/>
      <c r="L179" s="136"/>
      <c r="M179" s="88"/>
      <c r="O179" s="253">
        <f t="shared" si="19"/>
        <v>0</v>
      </c>
      <c r="P179" s="88"/>
      <c r="Q179" s="88"/>
      <c r="R179" s="88"/>
      <c r="S179" s="88"/>
      <c r="T179" s="88"/>
      <c r="U179" s="88"/>
      <c r="V179" s="88"/>
      <c r="W179" s="136"/>
      <c r="X179" s="136"/>
      <c r="Y179" s="136"/>
      <c r="Z179" s="88"/>
    </row>
    <row r="180" spans="1:26" x14ac:dyDescent="0.25">
      <c r="A180" s="24">
        <v>11</v>
      </c>
      <c r="B180" s="253">
        <f t="shared" si="18"/>
        <v>0</v>
      </c>
      <c r="C180" s="88"/>
      <c r="D180" s="88"/>
      <c r="E180" s="88"/>
      <c r="F180" s="88"/>
      <c r="G180" s="88"/>
      <c r="H180" s="88"/>
      <c r="I180" s="88"/>
      <c r="J180" s="136"/>
      <c r="K180" s="136"/>
      <c r="L180" s="136"/>
      <c r="M180" s="88"/>
      <c r="O180" s="253">
        <f t="shared" si="19"/>
        <v>0</v>
      </c>
      <c r="P180" s="88"/>
      <c r="Q180" s="88"/>
      <c r="R180" s="88"/>
      <c r="S180" s="88"/>
      <c r="T180" s="88"/>
      <c r="U180" s="88"/>
      <c r="V180" s="88"/>
      <c r="W180" s="136"/>
      <c r="X180" s="136"/>
      <c r="Y180" s="136"/>
      <c r="Z180" s="88"/>
    </row>
    <row r="181" spans="1:26" x14ac:dyDescent="0.25">
      <c r="A181" s="24">
        <v>12</v>
      </c>
      <c r="B181" s="253">
        <f t="shared" si="18"/>
        <v>0</v>
      </c>
      <c r="C181" s="88"/>
      <c r="D181" s="88"/>
      <c r="E181" s="88"/>
      <c r="F181" s="88"/>
      <c r="G181" s="88"/>
      <c r="H181" s="88"/>
      <c r="I181" s="88"/>
      <c r="J181" s="136"/>
      <c r="K181" s="136"/>
      <c r="L181" s="136"/>
      <c r="M181" s="88"/>
      <c r="O181" s="253">
        <f t="shared" si="19"/>
        <v>0</v>
      </c>
      <c r="P181" s="88"/>
      <c r="Q181" s="88"/>
      <c r="R181" s="88"/>
      <c r="S181" s="88"/>
      <c r="T181" s="88"/>
      <c r="U181" s="88"/>
      <c r="V181" s="88"/>
      <c r="W181" s="136"/>
      <c r="X181" s="136"/>
      <c r="Y181" s="136"/>
      <c r="Z181" s="88"/>
    </row>
    <row r="182" spans="1:26" x14ac:dyDescent="0.25">
      <c r="A182" s="24">
        <v>13</v>
      </c>
      <c r="B182" s="253">
        <f t="shared" si="18"/>
        <v>0</v>
      </c>
      <c r="C182" s="88"/>
      <c r="D182" s="88"/>
      <c r="E182" s="88"/>
      <c r="F182" s="88"/>
      <c r="G182" s="88"/>
      <c r="H182" s="88"/>
      <c r="I182" s="88"/>
      <c r="J182" s="136"/>
      <c r="K182" s="136"/>
      <c r="L182" s="136"/>
      <c r="M182" s="88"/>
      <c r="O182" s="253">
        <f t="shared" si="19"/>
        <v>0</v>
      </c>
      <c r="P182" s="88"/>
      <c r="Q182" s="88"/>
      <c r="R182" s="88"/>
      <c r="S182" s="88"/>
      <c r="T182" s="88"/>
      <c r="U182" s="88"/>
      <c r="V182" s="88"/>
      <c r="W182" s="136"/>
      <c r="X182" s="136"/>
      <c r="Y182" s="136"/>
      <c r="Z182" s="88"/>
    </row>
    <row r="183" spans="1:26" x14ac:dyDescent="0.25">
      <c r="A183" s="24">
        <v>14</v>
      </c>
      <c r="B183" s="253">
        <f t="shared" si="18"/>
        <v>0</v>
      </c>
      <c r="C183" s="88"/>
      <c r="D183" s="88"/>
      <c r="E183" s="88"/>
      <c r="F183" s="88"/>
      <c r="G183" s="88"/>
      <c r="H183" s="88"/>
      <c r="I183" s="88"/>
      <c r="J183" s="136"/>
      <c r="K183" s="136"/>
      <c r="L183" s="136"/>
      <c r="M183" s="88"/>
      <c r="O183" s="253">
        <f t="shared" si="19"/>
        <v>0</v>
      </c>
      <c r="P183" s="88"/>
      <c r="Q183" s="88"/>
      <c r="R183" s="88"/>
      <c r="S183" s="88"/>
      <c r="T183" s="88"/>
      <c r="U183" s="88"/>
      <c r="V183" s="88"/>
      <c r="W183" s="136"/>
      <c r="X183" s="136"/>
      <c r="Y183" s="136"/>
      <c r="Z183" s="88"/>
    </row>
    <row r="184" spans="1:26" x14ac:dyDescent="0.25">
      <c r="A184" s="24">
        <v>15</v>
      </c>
      <c r="B184" s="253">
        <f t="shared" si="18"/>
        <v>0</v>
      </c>
      <c r="C184" s="88"/>
      <c r="D184" s="88"/>
      <c r="E184" s="88"/>
      <c r="F184" s="88"/>
      <c r="G184" s="88"/>
      <c r="H184" s="88"/>
      <c r="I184" s="88"/>
      <c r="J184" s="136"/>
      <c r="K184" s="136"/>
      <c r="L184" s="136"/>
      <c r="M184" s="88"/>
      <c r="O184" s="253">
        <f t="shared" si="19"/>
        <v>0</v>
      </c>
      <c r="P184" s="88"/>
      <c r="Q184" s="88"/>
      <c r="R184" s="88"/>
      <c r="S184" s="88"/>
      <c r="T184" s="88"/>
      <c r="U184" s="88"/>
      <c r="V184" s="88"/>
      <c r="W184" s="136"/>
      <c r="X184" s="136"/>
      <c r="Y184" s="136"/>
      <c r="Z184" s="88"/>
    </row>
    <row r="185" spans="1:26" x14ac:dyDescent="0.25">
      <c r="A185" s="24">
        <v>16</v>
      </c>
      <c r="B185" s="253">
        <f t="shared" si="18"/>
        <v>0</v>
      </c>
      <c r="C185" s="88"/>
      <c r="D185" s="88"/>
      <c r="E185" s="88"/>
      <c r="F185" s="88"/>
      <c r="G185" s="88"/>
      <c r="H185" s="88"/>
      <c r="I185" s="88"/>
      <c r="J185" s="136"/>
      <c r="K185" s="136"/>
      <c r="L185" s="136"/>
      <c r="M185" s="88"/>
      <c r="O185" s="253">
        <f t="shared" si="19"/>
        <v>0</v>
      </c>
      <c r="P185" s="88"/>
      <c r="Q185" s="88"/>
      <c r="R185" s="88"/>
      <c r="S185" s="88"/>
      <c r="T185" s="88"/>
      <c r="U185" s="88"/>
      <c r="V185" s="88"/>
      <c r="W185" s="136"/>
      <c r="X185" s="136"/>
      <c r="Y185" s="136"/>
      <c r="Z185" s="88"/>
    </row>
    <row r="186" spans="1:26" x14ac:dyDescent="0.25">
      <c r="A186" s="24">
        <v>17</v>
      </c>
      <c r="B186" s="253">
        <f t="shared" si="18"/>
        <v>0</v>
      </c>
      <c r="C186" s="88"/>
      <c r="D186" s="88"/>
      <c r="E186" s="88"/>
      <c r="F186" s="88"/>
      <c r="G186" s="88"/>
      <c r="H186" s="88"/>
      <c r="I186" s="88"/>
      <c r="J186" s="136"/>
      <c r="K186" s="136"/>
      <c r="L186" s="136"/>
      <c r="M186" s="88"/>
      <c r="O186" s="253">
        <f t="shared" si="19"/>
        <v>0</v>
      </c>
      <c r="P186" s="88"/>
      <c r="Q186" s="88"/>
      <c r="R186" s="88"/>
      <c r="S186" s="88"/>
      <c r="T186" s="88"/>
      <c r="U186" s="88"/>
      <c r="V186" s="88"/>
      <c r="W186" s="136"/>
      <c r="X186" s="136"/>
      <c r="Y186" s="136"/>
      <c r="Z186" s="88"/>
    </row>
    <row r="187" spans="1:26" x14ac:dyDescent="0.25">
      <c r="A187" s="24">
        <v>18</v>
      </c>
      <c r="B187" s="253">
        <f t="shared" si="18"/>
        <v>0</v>
      </c>
      <c r="C187" s="88"/>
      <c r="D187" s="88"/>
      <c r="E187" s="88"/>
      <c r="F187" s="88"/>
      <c r="G187" s="88"/>
      <c r="H187" s="88"/>
      <c r="I187" s="88"/>
      <c r="J187" s="136"/>
      <c r="K187" s="136"/>
      <c r="L187" s="136"/>
      <c r="M187" s="88"/>
      <c r="O187" s="253">
        <f t="shared" si="19"/>
        <v>0</v>
      </c>
      <c r="P187" s="88"/>
      <c r="Q187" s="88"/>
      <c r="R187" s="88"/>
      <c r="S187" s="88"/>
      <c r="T187" s="88"/>
      <c r="U187" s="88"/>
      <c r="V187" s="88"/>
      <c r="W187" s="136"/>
      <c r="X187" s="136"/>
      <c r="Y187" s="136"/>
      <c r="Z187" s="88"/>
    </row>
    <row r="188" spans="1:26" x14ac:dyDescent="0.25">
      <c r="A188" s="24">
        <v>19</v>
      </c>
      <c r="B188" s="253">
        <f t="shared" si="18"/>
        <v>0</v>
      </c>
      <c r="C188" s="88"/>
      <c r="D188" s="88"/>
      <c r="E188" s="88"/>
      <c r="F188" s="88"/>
      <c r="G188" s="88"/>
      <c r="H188" s="88"/>
      <c r="I188" s="88"/>
      <c r="J188" s="136"/>
      <c r="K188" s="136"/>
      <c r="L188" s="136"/>
      <c r="M188" s="88"/>
      <c r="O188" s="253">
        <f t="shared" si="19"/>
        <v>0</v>
      </c>
      <c r="P188" s="88"/>
      <c r="Q188" s="88"/>
      <c r="R188" s="88"/>
      <c r="S188" s="88"/>
      <c r="T188" s="88"/>
      <c r="U188" s="88"/>
      <c r="V188" s="88"/>
      <c r="W188" s="136"/>
      <c r="X188" s="136"/>
      <c r="Y188" s="136"/>
      <c r="Z188" s="88"/>
    </row>
    <row r="189" spans="1:26" x14ac:dyDescent="0.25">
      <c r="A189" s="24">
        <v>20</v>
      </c>
      <c r="B189" s="253">
        <f t="shared" si="18"/>
        <v>0</v>
      </c>
      <c r="C189" s="88"/>
      <c r="D189" s="88"/>
      <c r="E189" s="88"/>
      <c r="F189" s="88"/>
      <c r="G189" s="88"/>
      <c r="H189" s="88"/>
      <c r="I189" s="88"/>
      <c r="J189" s="136"/>
      <c r="K189" s="136"/>
      <c r="L189" s="136"/>
      <c r="M189" s="88"/>
      <c r="O189" s="253">
        <f t="shared" si="19"/>
        <v>0</v>
      </c>
      <c r="P189" s="88"/>
      <c r="Q189" s="88"/>
      <c r="R189" s="88"/>
      <c r="S189" s="88"/>
      <c r="T189" s="88"/>
      <c r="U189" s="88"/>
      <c r="V189" s="88"/>
      <c r="W189" s="136"/>
      <c r="X189" s="136"/>
      <c r="Y189" s="136"/>
      <c r="Z189" s="88"/>
    </row>
    <row r="190" spans="1:26" x14ac:dyDescent="0.25">
      <c r="A190" s="24">
        <v>21</v>
      </c>
      <c r="B190" s="253">
        <f t="shared" si="18"/>
        <v>0</v>
      </c>
      <c r="C190" s="88"/>
      <c r="D190" s="88"/>
      <c r="E190" s="88"/>
      <c r="F190" s="88"/>
      <c r="G190" s="88"/>
      <c r="H190" s="88"/>
      <c r="I190" s="88"/>
      <c r="J190" s="136"/>
      <c r="K190" s="136"/>
      <c r="L190" s="136"/>
      <c r="M190" s="88"/>
      <c r="O190" s="253">
        <f t="shared" si="19"/>
        <v>0</v>
      </c>
      <c r="P190" s="88"/>
      <c r="Q190" s="88"/>
      <c r="R190" s="88"/>
      <c r="S190" s="88"/>
      <c r="T190" s="88"/>
      <c r="U190" s="88"/>
      <c r="V190" s="88"/>
      <c r="W190" s="136"/>
      <c r="X190" s="136"/>
      <c r="Y190" s="136"/>
      <c r="Z190" s="88"/>
    </row>
    <row r="191" spans="1:26" x14ac:dyDescent="0.25">
      <c r="A191" s="24">
        <v>22</v>
      </c>
      <c r="B191" s="253">
        <f t="shared" si="18"/>
        <v>0</v>
      </c>
      <c r="C191" s="86"/>
      <c r="D191" s="86"/>
      <c r="E191" s="86"/>
      <c r="F191" s="86"/>
      <c r="G191" s="86"/>
      <c r="H191" s="86"/>
      <c r="I191" s="86"/>
      <c r="J191" s="86"/>
      <c r="K191" s="86"/>
      <c r="L191" s="86"/>
      <c r="M191" s="88"/>
      <c r="O191" s="253">
        <f t="shared" si="19"/>
        <v>0</v>
      </c>
      <c r="P191" s="86"/>
      <c r="Q191" s="86"/>
      <c r="R191" s="86"/>
      <c r="S191" s="86"/>
      <c r="T191" s="86"/>
      <c r="U191" s="86"/>
      <c r="V191" s="86"/>
      <c r="W191" s="86"/>
      <c r="X191" s="86"/>
      <c r="Y191" s="86"/>
      <c r="Z191" s="88"/>
    </row>
    <row r="192" spans="1:26" x14ac:dyDescent="0.25">
      <c r="A192" s="24">
        <v>23</v>
      </c>
      <c r="B192" s="253">
        <f t="shared" si="18"/>
        <v>0</v>
      </c>
      <c r="C192" s="86"/>
      <c r="D192" s="86"/>
      <c r="E192" s="86"/>
      <c r="F192" s="86"/>
      <c r="G192" s="86"/>
      <c r="H192" s="86"/>
      <c r="I192" s="86"/>
      <c r="J192" s="86"/>
      <c r="K192" s="86"/>
      <c r="L192" s="86"/>
      <c r="M192" s="88"/>
      <c r="O192" s="253">
        <f t="shared" si="19"/>
        <v>0</v>
      </c>
      <c r="P192" s="86"/>
      <c r="Q192" s="86"/>
      <c r="R192" s="86"/>
      <c r="S192" s="86"/>
      <c r="T192" s="86"/>
      <c r="U192" s="86"/>
      <c r="V192" s="86"/>
      <c r="W192" s="86"/>
      <c r="X192" s="86"/>
      <c r="Y192" s="86"/>
      <c r="Z192" s="88"/>
    </row>
    <row r="193" spans="1:26" x14ac:dyDescent="0.25">
      <c r="A193" s="24">
        <v>24</v>
      </c>
      <c r="B193" s="253">
        <f t="shared" si="18"/>
        <v>0</v>
      </c>
      <c r="C193" s="86"/>
      <c r="D193" s="86"/>
      <c r="E193" s="86"/>
      <c r="F193" s="86"/>
      <c r="G193" s="86"/>
      <c r="H193" s="86"/>
      <c r="I193" s="86"/>
      <c r="J193" s="86"/>
      <c r="K193" s="86"/>
      <c r="L193" s="86"/>
      <c r="M193" s="88"/>
      <c r="O193" s="253">
        <f t="shared" si="19"/>
        <v>0</v>
      </c>
      <c r="P193" s="86"/>
      <c r="Q193" s="86"/>
      <c r="R193" s="86"/>
      <c r="S193" s="86"/>
      <c r="T193" s="86"/>
      <c r="U193" s="86"/>
      <c r="V193" s="86"/>
      <c r="W193" s="86"/>
      <c r="X193" s="86"/>
      <c r="Y193" s="86"/>
      <c r="Z193" s="88"/>
    </row>
    <row r="194" spans="1:26" x14ac:dyDescent="0.25">
      <c r="A194" s="24">
        <v>25</v>
      </c>
      <c r="B194" s="253">
        <f t="shared" si="18"/>
        <v>0</v>
      </c>
      <c r="C194" s="86"/>
      <c r="D194" s="86"/>
      <c r="E194" s="86"/>
      <c r="F194" s="86"/>
      <c r="G194" s="86"/>
      <c r="H194" s="86"/>
      <c r="I194" s="86"/>
      <c r="J194" s="86"/>
      <c r="K194" s="86"/>
      <c r="L194" s="86"/>
      <c r="M194" s="88"/>
      <c r="O194" s="253">
        <f t="shared" si="19"/>
        <v>0</v>
      </c>
      <c r="P194" s="86"/>
      <c r="Q194" s="86"/>
      <c r="R194" s="86"/>
      <c r="S194" s="86"/>
      <c r="T194" s="86"/>
      <c r="U194" s="86"/>
      <c r="V194" s="86"/>
      <c r="W194" s="86"/>
      <c r="X194" s="86"/>
      <c r="Y194" s="86"/>
      <c r="Z194" s="88"/>
    </row>
    <row r="195" spans="1:26" x14ac:dyDescent="0.25">
      <c r="A195" s="24">
        <v>26</v>
      </c>
      <c r="B195" s="253">
        <f t="shared" si="18"/>
        <v>0</v>
      </c>
      <c r="C195" s="86"/>
      <c r="D195" s="86"/>
      <c r="E195" s="86"/>
      <c r="F195" s="86"/>
      <c r="G195" s="86"/>
      <c r="H195" s="86"/>
      <c r="I195" s="86"/>
      <c r="J195" s="86"/>
      <c r="K195" s="86"/>
      <c r="L195" s="86"/>
      <c r="M195" s="88"/>
      <c r="O195" s="253">
        <f t="shared" si="19"/>
        <v>0</v>
      </c>
      <c r="P195" s="86"/>
      <c r="Q195" s="86"/>
      <c r="R195" s="86"/>
      <c r="S195" s="86"/>
      <c r="T195" s="86"/>
      <c r="U195" s="86"/>
      <c r="V195" s="86"/>
      <c r="W195" s="86"/>
      <c r="X195" s="86"/>
      <c r="Y195" s="86"/>
      <c r="Z195" s="88"/>
    </row>
    <row r="196" spans="1:26" x14ac:dyDescent="0.25">
      <c r="A196" s="24">
        <v>27</v>
      </c>
      <c r="B196" s="253">
        <f t="shared" si="18"/>
        <v>0</v>
      </c>
      <c r="C196" s="86"/>
      <c r="D196" s="86"/>
      <c r="E196" s="86"/>
      <c r="F196" s="86"/>
      <c r="G196" s="86"/>
      <c r="H196" s="86"/>
      <c r="I196" s="86"/>
      <c r="J196" s="86"/>
      <c r="K196" s="86"/>
      <c r="L196" s="86"/>
      <c r="M196" s="88"/>
      <c r="O196" s="253">
        <f t="shared" si="19"/>
        <v>0</v>
      </c>
      <c r="P196" s="86"/>
      <c r="Q196" s="86"/>
      <c r="R196" s="86"/>
      <c r="S196" s="86"/>
      <c r="T196" s="86"/>
      <c r="U196" s="86"/>
      <c r="V196" s="86"/>
      <c r="W196" s="86"/>
      <c r="X196" s="86"/>
      <c r="Y196" s="86"/>
      <c r="Z196" s="88"/>
    </row>
    <row r="197" spans="1:26" x14ac:dyDescent="0.25">
      <c r="A197" s="24">
        <v>28</v>
      </c>
      <c r="B197" s="253">
        <f t="shared" si="18"/>
        <v>0</v>
      </c>
      <c r="C197" s="86"/>
      <c r="D197" s="86"/>
      <c r="E197" s="86"/>
      <c r="F197" s="86"/>
      <c r="G197" s="86"/>
      <c r="H197" s="86"/>
      <c r="I197" s="86"/>
      <c r="J197" s="86"/>
      <c r="K197" s="86"/>
      <c r="L197" s="86"/>
      <c r="M197" s="88"/>
      <c r="O197" s="253">
        <f t="shared" si="19"/>
        <v>0</v>
      </c>
      <c r="P197" s="86"/>
      <c r="Q197" s="86"/>
      <c r="R197" s="86"/>
      <c r="S197" s="86"/>
      <c r="T197" s="86"/>
      <c r="U197" s="86"/>
      <c r="V197" s="86"/>
      <c r="W197" s="86"/>
      <c r="X197" s="86"/>
      <c r="Y197" s="86"/>
      <c r="Z197" s="88"/>
    </row>
    <row r="198" spans="1:26" x14ac:dyDescent="0.25">
      <c r="A198" s="24">
        <v>29</v>
      </c>
      <c r="B198" s="253">
        <f t="shared" si="18"/>
        <v>0</v>
      </c>
      <c r="C198" s="86"/>
      <c r="D198" s="86"/>
      <c r="E198" s="86"/>
      <c r="F198" s="86"/>
      <c r="G198" s="86"/>
      <c r="H198" s="86"/>
      <c r="I198" s="86"/>
      <c r="J198" s="86"/>
      <c r="K198" s="86"/>
      <c r="L198" s="86"/>
      <c r="M198" s="88"/>
      <c r="O198" s="253">
        <f t="shared" si="19"/>
        <v>0</v>
      </c>
      <c r="P198" s="86"/>
      <c r="Q198" s="86"/>
      <c r="R198" s="86"/>
      <c r="S198" s="86"/>
      <c r="T198" s="86"/>
      <c r="U198" s="86"/>
      <c r="V198" s="86"/>
      <c r="W198" s="86"/>
      <c r="X198" s="86"/>
      <c r="Y198" s="86"/>
      <c r="Z198" s="88"/>
    </row>
    <row r="199" spans="1:26" x14ac:dyDescent="0.25">
      <c r="A199" s="24">
        <v>30</v>
      </c>
      <c r="B199" s="253">
        <f t="shared" si="18"/>
        <v>0</v>
      </c>
      <c r="C199" s="86"/>
      <c r="D199" s="86"/>
      <c r="E199" s="86"/>
      <c r="F199" s="86"/>
      <c r="G199" s="86"/>
      <c r="H199" s="86"/>
      <c r="I199" s="86"/>
      <c r="J199" s="86"/>
      <c r="K199" s="86"/>
      <c r="L199" s="86"/>
      <c r="M199" s="88"/>
      <c r="O199" s="253">
        <f t="shared" si="19"/>
        <v>0</v>
      </c>
      <c r="P199" s="86"/>
      <c r="Q199" s="86"/>
      <c r="R199" s="86"/>
      <c r="S199" s="86"/>
      <c r="T199" s="86"/>
      <c r="U199" s="86"/>
      <c r="V199" s="86"/>
      <c r="W199" s="86"/>
      <c r="X199" s="86"/>
      <c r="Y199" s="86"/>
      <c r="Z199" s="88"/>
    </row>
    <row r="200" spans="1:26" x14ac:dyDescent="0.25">
      <c r="A200" s="24">
        <v>31</v>
      </c>
      <c r="B200" s="253">
        <f t="shared" si="18"/>
        <v>0</v>
      </c>
      <c r="C200" s="86"/>
      <c r="D200" s="86"/>
      <c r="E200" s="86"/>
      <c r="F200" s="86"/>
      <c r="G200" s="86"/>
      <c r="H200" s="86"/>
      <c r="I200" s="86"/>
      <c r="J200" s="86"/>
      <c r="K200" s="86"/>
      <c r="L200" s="86"/>
      <c r="M200" s="88"/>
      <c r="O200" s="253">
        <f t="shared" si="19"/>
        <v>0</v>
      </c>
      <c r="P200" s="86"/>
      <c r="Q200" s="86"/>
      <c r="R200" s="86"/>
      <c r="S200" s="86"/>
      <c r="T200" s="86"/>
      <c r="U200" s="86"/>
      <c r="V200" s="86"/>
      <c r="W200" s="86"/>
      <c r="X200" s="86"/>
      <c r="Y200" s="86"/>
      <c r="Z200" s="88"/>
    </row>
    <row r="201" spans="1:26" x14ac:dyDescent="0.25">
      <c r="A201" s="24">
        <v>32</v>
      </c>
      <c r="B201" s="253">
        <f t="shared" si="18"/>
        <v>0</v>
      </c>
      <c r="C201" s="86"/>
      <c r="D201" s="86"/>
      <c r="E201" s="86"/>
      <c r="F201" s="86"/>
      <c r="G201" s="86"/>
      <c r="H201" s="86"/>
      <c r="I201" s="86"/>
      <c r="J201" s="86"/>
      <c r="K201" s="86"/>
      <c r="L201" s="86"/>
      <c r="M201" s="88"/>
      <c r="O201" s="253">
        <f t="shared" si="19"/>
        <v>0</v>
      </c>
      <c r="P201" s="86"/>
      <c r="Q201" s="86"/>
      <c r="R201" s="86"/>
      <c r="S201" s="86"/>
      <c r="T201" s="86"/>
      <c r="U201" s="86"/>
      <c r="V201" s="86"/>
      <c r="W201" s="86"/>
      <c r="X201" s="86"/>
      <c r="Y201" s="86"/>
      <c r="Z201" s="88"/>
    </row>
    <row r="202" spans="1:26" x14ac:dyDescent="0.25">
      <c r="A202" s="24">
        <v>33</v>
      </c>
      <c r="B202" s="253">
        <f t="shared" ref="B202:B219" si="20">INDEX(CV4SF,$A202,1)</f>
        <v>0</v>
      </c>
      <c r="C202" s="86"/>
      <c r="D202" s="86"/>
      <c r="E202" s="86"/>
      <c r="F202" s="86"/>
      <c r="G202" s="86"/>
      <c r="H202" s="86"/>
      <c r="I202" s="86"/>
      <c r="J202" s="86"/>
      <c r="K202" s="86"/>
      <c r="L202" s="86"/>
      <c r="M202" s="86"/>
      <c r="O202" s="253">
        <f t="shared" ref="O202:O219" si="21">INDEX(CV4CF,$A202,1)</f>
        <v>0</v>
      </c>
      <c r="P202" s="86"/>
      <c r="Q202" s="86"/>
      <c r="R202" s="86"/>
      <c r="S202" s="86"/>
      <c r="T202" s="86"/>
      <c r="U202" s="86"/>
      <c r="V202" s="86"/>
      <c r="W202" s="86"/>
      <c r="X202" s="86"/>
      <c r="Y202" s="86"/>
      <c r="Z202" s="86"/>
    </row>
    <row r="203" spans="1:26" x14ac:dyDescent="0.25">
      <c r="A203" s="24">
        <v>34</v>
      </c>
      <c r="B203" s="253">
        <f t="shared" si="20"/>
        <v>0</v>
      </c>
      <c r="C203" s="86"/>
      <c r="D203" s="86"/>
      <c r="E203" s="86"/>
      <c r="F203" s="86"/>
      <c r="G203" s="86"/>
      <c r="H203" s="86"/>
      <c r="I203" s="86"/>
      <c r="J203" s="86"/>
      <c r="K203" s="86"/>
      <c r="L203" s="86"/>
      <c r="M203" s="86"/>
      <c r="O203" s="253">
        <f t="shared" si="21"/>
        <v>0</v>
      </c>
      <c r="P203" s="86"/>
      <c r="Q203" s="86"/>
      <c r="R203" s="86"/>
      <c r="S203" s="86"/>
      <c r="T203" s="86"/>
      <c r="U203" s="86"/>
      <c r="V203" s="86"/>
      <c r="W203" s="86"/>
      <c r="X203" s="86"/>
      <c r="Y203" s="86"/>
      <c r="Z203" s="86"/>
    </row>
    <row r="204" spans="1:26" x14ac:dyDescent="0.25">
      <c r="A204" s="24">
        <v>35</v>
      </c>
      <c r="B204" s="253">
        <f t="shared" si="20"/>
        <v>0</v>
      </c>
      <c r="C204" s="86"/>
      <c r="D204" s="86"/>
      <c r="E204" s="86"/>
      <c r="F204" s="86"/>
      <c r="G204" s="86"/>
      <c r="H204" s="86"/>
      <c r="I204" s="86"/>
      <c r="J204" s="86"/>
      <c r="K204" s="86"/>
      <c r="L204" s="86"/>
      <c r="M204" s="86"/>
      <c r="O204" s="253">
        <f t="shared" si="21"/>
        <v>0</v>
      </c>
      <c r="P204" s="86"/>
      <c r="Q204" s="86"/>
      <c r="R204" s="86"/>
      <c r="S204" s="86"/>
      <c r="T204" s="86"/>
      <c r="U204" s="86"/>
      <c r="V204" s="86"/>
      <c r="W204" s="86"/>
      <c r="X204" s="86"/>
      <c r="Y204" s="86"/>
      <c r="Z204" s="86"/>
    </row>
    <row r="205" spans="1:26" x14ac:dyDescent="0.25">
      <c r="A205" s="24">
        <v>36</v>
      </c>
      <c r="B205" s="253">
        <f t="shared" si="20"/>
        <v>0</v>
      </c>
      <c r="C205" s="86"/>
      <c r="D205" s="86"/>
      <c r="E205" s="86"/>
      <c r="F205" s="86"/>
      <c r="G205" s="86"/>
      <c r="H205" s="86"/>
      <c r="I205" s="86"/>
      <c r="J205" s="86"/>
      <c r="K205" s="86"/>
      <c r="L205" s="86"/>
      <c r="M205" s="86"/>
      <c r="O205" s="253">
        <f t="shared" si="21"/>
        <v>0</v>
      </c>
      <c r="P205" s="86"/>
      <c r="Q205" s="86"/>
      <c r="R205" s="86"/>
      <c r="S205" s="86"/>
      <c r="T205" s="86"/>
      <c r="U205" s="86"/>
      <c r="V205" s="86"/>
      <c r="W205" s="86"/>
      <c r="X205" s="86"/>
      <c r="Y205" s="86"/>
      <c r="Z205" s="86"/>
    </row>
    <row r="206" spans="1:26" x14ac:dyDescent="0.25">
      <c r="A206" s="24">
        <v>37</v>
      </c>
      <c r="B206" s="253">
        <f t="shared" si="20"/>
        <v>0</v>
      </c>
      <c r="C206" s="86"/>
      <c r="D206" s="86"/>
      <c r="E206" s="86"/>
      <c r="F206" s="86"/>
      <c r="G206" s="86"/>
      <c r="H206" s="86"/>
      <c r="I206" s="86"/>
      <c r="J206" s="86"/>
      <c r="K206" s="86"/>
      <c r="L206" s="86"/>
      <c r="M206" s="86"/>
      <c r="O206" s="253">
        <f t="shared" si="21"/>
        <v>0</v>
      </c>
      <c r="P206" s="86"/>
      <c r="Q206" s="86"/>
      <c r="R206" s="86"/>
      <c r="S206" s="86"/>
      <c r="T206" s="86"/>
      <c r="U206" s="86"/>
      <c r="V206" s="86"/>
      <c r="W206" s="86"/>
      <c r="X206" s="86"/>
      <c r="Y206" s="86"/>
      <c r="Z206" s="86"/>
    </row>
    <row r="207" spans="1:26" x14ac:dyDescent="0.25">
      <c r="A207" s="24">
        <v>38</v>
      </c>
      <c r="B207" s="253">
        <f t="shared" si="20"/>
        <v>0</v>
      </c>
      <c r="C207" s="86"/>
      <c r="D207" s="86"/>
      <c r="E207" s="86"/>
      <c r="F207" s="86"/>
      <c r="G207" s="86"/>
      <c r="H207" s="86"/>
      <c r="I207" s="86"/>
      <c r="J207" s="86"/>
      <c r="K207" s="86"/>
      <c r="L207" s="86"/>
      <c r="M207" s="86"/>
      <c r="O207" s="253">
        <f t="shared" si="21"/>
        <v>0</v>
      </c>
      <c r="P207" s="86"/>
      <c r="Q207" s="86"/>
      <c r="R207" s="86"/>
      <c r="S207" s="86"/>
      <c r="T207" s="86"/>
      <c r="U207" s="86"/>
      <c r="V207" s="86"/>
      <c r="W207" s="86"/>
      <c r="X207" s="86"/>
      <c r="Y207" s="86"/>
      <c r="Z207" s="86"/>
    </row>
    <row r="208" spans="1:26" x14ac:dyDescent="0.25">
      <c r="A208" s="24">
        <v>39</v>
      </c>
      <c r="B208" s="253">
        <f t="shared" si="20"/>
        <v>0</v>
      </c>
      <c r="C208" s="86"/>
      <c r="D208" s="86"/>
      <c r="E208" s="86"/>
      <c r="F208" s="86"/>
      <c r="G208" s="86"/>
      <c r="H208" s="86"/>
      <c r="I208" s="86"/>
      <c r="J208" s="86"/>
      <c r="K208" s="86"/>
      <c r="L208" s="86"/>
      <c r="M208" s="86"/>
      <c r="O208" s="253">
        <f t="shared" si="21"/>
        <v>0</v>
      </c>
      <c r="P208" s="86"/>
      <c r="Q208" s="86"/>
      <c r="R208" s="86"/>
      <c r="S208" s="86"/>
      <c r="T208" s="86"/>
      <c r="U208" s="86"/>
      <c r="V208" s="86"/>
      <c r="W208" s="86"/>
      <c r="X208" s="86"/>
      <c r="Y208" s="86"/>
      <c r="Z208" s="86"/>
    </row>
    <row r="209" spans="1:26" x14ac:dyDescent="0.25">
      <c r="A209" s="24">
        <v>40</v>
      </c>
      <c r="B209" s="253">
        <f t="shared" si="20"/>
        <v>0</v>
      </c>
      <c r="C209" s="86"/>
      <c r="D209" s="86"/>
      <c r="E209" s="86"/>
      <c r="F209" s="86"/>
      <c r="G209" s="86"/>
      <c r="H209" s="86"/>
      <c r="I209" s="86"/>
      <c r="J209" s="86"/>
      <c r="K209" s="86"/>
      <c r="L209" s="86"/>
      <c r="M209" s="86"/>
      <c r="O209" s="253">
        <f t="shared" si="21"/>
        <v>0</v>
      </c>
      <c r="P209" s="86"/>
      <c r="Q209" s="86"/>
      <c r="R209" s="86"/>
      <c r="S209" s="86"/>
      <c r="T209" s="86"/>
      <c r="U209" s="86"/>
      <c r="V209" s="86"/>
      <c r="W209" s="86"/>
      <c r="X209" s="86"/>
      <c r="Y209" s="86"/>
      <c r="Z209" s="86"/>
    </row>
    <row r="210" spans="1:26" x14ac:dyDescent="0.25">
      <c r="A210" s="24">
        <v>41</v>
      </c>
      <c r="B210" s="253">
        <f t="shared" si="20"/>
        <v>0</v>
      </c>
      <c r="C210" s="104"/>
      <c r="D210" s="104"/>
      <c r="E210" s="104"/>
      <c r="F210" s="104"/>
      <c r="G210" s="104"/>
      <c r="H210" s="104"/>
      <c r="I210" s="104"/>
      <c r="J210" s="104"/>
      <c r="K210" s="137"/>
      <c r="L210" s="137"/>
      <c r="M210" s="104"/>
      <c r="O210" s="253">
        <f t="shared" si="21"/>
        <v>0</v>
      </c>
      <c r="P210" s="104"/>
      <c r="Q210" s="104"/>
      <c r="R210" s="104"/>
      <c r="S210" s="104"/>
      <c r="T210" s="104"/>
      <c r="U210" s="104"/>
      <c r="V210" s="104"/>
      <c r="W210" s="104"/>
      <c r="X210" s="137"/>
      <c r="Y210" s="137"/>
      <c r="Z210" s="104"/>
    </row>
    <row r="211" spans="1:26" x14ac:dyDescent="0.25">
      <c r="A211" s="24">
        <v>42</v>
      </c>
      <c r="B211" s="253">
        <f t="shared" si="20"/>
        <v>0</v>
      </c>
      <c r="C211" s="104"/>
      <c r="D211" s="104"/>
      <c r="E211" s="104"/>
      <c r="F211" s="104"/>
      <c r="G211" s="104"/>
      <c r="H211" s="104"/>
      <c r="I211" s="104"/>
      <c r="J211" s="104"/>
      <c r="K211" s="104"/>
      <c r="L211" s="104"/>
      <c r="M211" s="104"/>
      <c r="O211" s="253">
        <f t="shared" si="21"/>
        <v>0</v>
      </c>
      <c r="P211" s="104"/>
      <c r="Q211" s="104"/>
      <c r="R211" s="104"/>
      <c r="S211" s="104"/>
      <c r="T211" s="104"/>
      <c r="U211" s="104"/>
      <c r="V211" s="104"/>
      <c r="W211" s="104"/>
      <c r="X211" s="104"/>
      <c r="Y211" s="104"/>
      <c r="Z211" s="104"/>
    </row>
    <row r="212" spans="1:26" x14ac:dyDescent="0.25">
      <c r="A212" s="24">
        <v>43</v>
      </c>
      <c r="B212" s="253">
        <f t="shared" si="20"/>
        <v>0</v>
      </c>
      <c r="C212" s="104"/>
      <c r="D212" s="104"/>
      <c r="E212" s="104"/>
      <c r="F212" s="104"/>
      <c r="G212" s="104"/>
      <c r="H212" s="104"/>
      <c r="I212" s="104"/>
      <c r="J212" s="104"/>
      <c r="K212" s="104"/>
      <c r="L212" s="104"/>
      <c r="M212" s="104"/>
      <c r="O212" s="253">
        <f t="shared" si="21"/>
        <v>0</v>
      </c>
      <c r="P212" s="104"/>
      <c r="Q212" s="104"/>
      <c r="R212" s="104"/>
      <c r="S212" s="104"/>
      <c r="T212" s="104"/>
      <c r="U212" s="104"/>
      <c r="V212" s="104"/>
      <c r="W212" s="104"/>
      <c r="X212" s="104"/>
      <c r="Y212" s="104"/>
      <c r="Z212" s="104"/>
    </row>
    <row r="213" spans="1:26" x14ac:dyDescent="0.25">
      <c r="A213" s="24">
        <v>44</v>
      </c>
      <c r="B213" s="253">
        <f t="shared" si="20"/>
        <v>0</v>
      </c>
      <c r="C213" s="104"/>
      <c r="D213" s="104"/>
      <c r="E213" s="104"/>
      <c r="F213" s="104"/>
      <c r="G213" s="104"/>
      <c r="H213" s="104"/>
      <c r="I213" s="104"/>
      <c r="J213" s="104"/>
      <c r="K213" s="104"/>
      <c r="L213" s="104"/>
      <c r="M213" s="123"/>
      <c r="O213" s="253">
        <f t="shared" si="21"/>
        <v>0</v>
      </c>
      <c r="P213" s="104"/>
      <c r="Q213" s="104"/>
      <c r="R213" s="104"/>
      <c r="S213" s="104"/>
      <c r="T213" s="104"/>
      <c r="U213" s="104"/>
      <c r="V213" s="104"/>
      <c r="W213" s="104"/>
      <c r="X213" s="104"/>
      <c r="Y213" s="104"/>
      <c r="Z213" s="123"/>
    </row>
    <row r="214" spans="1:26" x14ac:dyDescent="0.25">
      <c r="A214" s="24">
        <v>45</v>
      </c>
      <c r="B214" s="253">
        <f t="shared" si="20"/>
        <v>0</v>
      </c>
      <c r="C214" s="104"/>
      <c r="D214" s="104"/>
      <c r="E214" s="104"/>
      <c r="F214" s="104"/>
      <c r="G214" s="104"/>
      <c r="H214" s="104"/>
      <c r="I214" s="104"/>
      <c r="J214" s="104"/>
      <c r="K214" s="104"/>
      <c r="L214" s="104"/>
      <c r="M214" s="123"/>
      <c r="O214" s="253">
        <f t="shared" si="21"/>
        <v>0</v>
      </c>
      <c r="P214" s="104"/>
      <c r="Q214" s="104"/>
      <c r="R214" s="104"/>
      <c r="S214" s="104"/>
      <c r="T214" s="104"/>
      <c r="U214" s="104"/>
      <c r="V214" s="104"/>
      <c r="W214" s="104"/>
      <c r="X214" s="104"/>
      <c r="Y214" s="104"/>
      <c r="Z214" s="123"/>
    </row>
    <row r="215" spans="1:26" x14ac:dyDescent="0.25">
      <c r="A215" s="24">
        <v>46</v>
      </c>
      <c r="B215" s="253">
        <f t="shared" si="20"/>
        <v>0</v>
      </c>
      <c r="C215" s="104"/>
      <c r="D215" s="104"/>
      <c r="E215" s="104"/>
      <c r="F215" s="104"/>
      <c r="G215" s="104"/>
      <c r="H215" s="104"/>
      <c r="I215" s="104"/>
      <c r="J215" s="104"/>
      <c r="K215" s="104"/>
      <c r="L215" s="104"/>
      <c r="M215" s="123"/>
      <c r="O215" s="253">
        <f t="shared" si="21"/>
        <v>0</v>
      </c>
      <c r="P215" s="104"/>
      <c r="Q215" s="104"/>
      <c r="R215" s="104"/>
      <c r="S215" s="104"/>
      <c r="T215" s="104"/>
      <c r="U215" s="104"/>
      <c r="V215" s="104"/>
      <c r="W215" s="104"/>
      <c r="X215" s="104"/>
      <c r="Y215" s="104"/>
      <c r="Z215" s="123"/>
    </row>
    <row r="216" spans="1:26" x14ac:dyDescent="0.25">
      <c r="A216" s="24">
        <v>47</v>
      </c>
      <c r="B216" s="253">
        <f t="shared" si="20"/>
        <v>0</v>
      </c>
      <c r="C216" s="104"/>
      <c r="D216" s="104"/>
      <c r="E216" s="104"/>
      <c r="F216" s="104"/>
      <c r="G216" s="104"/>
      <c r="H216" s="104"/>
      <c r="I216" s="104"/>
      <c r="J216" s="104"/>
      <c r="K216" s="104"/>
      <c r="L216" s="104"/>
      <c r="M216" s="123"/>
      <c r="O216" s="253">
        <f t="shared" si="21"/>
        <v>0</v>
      </c>
      <c r="P216" s="104"/>
      <c r="Q216" s="104"/>
      <c r="R216" s="104"/>
      <c r="S216" s="104"/>
      <c r="T216" s="104"/>
      <c r="U216" s="104"/>
      <c r="V216" s="104"/>
      <c r="W216" s="104"/>
      <c r="X216" s="104"/>
      <c r="Y216" s="104"/>
      <c r="Z216" s="123"/>
    </row>
    <row r="217" spans="1:26" x14ac:dyDescent="0.25">
      <c r="A217" s="24">
        <v>48</v>
      </c>
      <c r="B217" s="253">
        <f t="shared" si="20"/>
        <v>0</v>
      </c>
      <c r="C217" s="104"/>
      <c r="D217" s="104"/>
      <c r="E217" s="104"/>
      <c r="F217" s="104"/>
      <c r="G217" s="104"/>
      <c r="H217" s="104"/>
      <c r="I217" s="104"/>
      <c r="J217" s="104"/>
      <c r="K217" s="104"/>
      <c r="L217" s="104"/>
      <c r="M217" s="123"/>
      <c r="O217" s="253">
        <f t="shared" si="21"/>
        <v>0</v>
      </c>
      <c r="P217" s="104"/>
      <c r="Q217" s="104"/>
      <c r="R217" s="104"/>
      <c r="S217" s="104"/>
      <c r="T217" s="104"/>
      <c r="U217" s="104"/>
      <c r="V217" s="104"/>
      <c r="W217" s="104"/>
      <c r="X217" s="104"/>
      <c r="Y217" s="104"/>
      <c r="Z217" s="123"/>
    </row>
    <row r="218" spans="1:26" x14ac:dyDescent="0.25">
      <c r="A218" s="24">
        <v>49</v>
      </c>
      <c r="B218" s="253">
        <f t="shared" si="20"/>
        <v>0</v>
      </c>
      <c r="C218" s="104"/>
      <c r="D218" s="104"/>
      <c r="E218" s="104"/>
      <c r="F218" s="104"/>
      <c r="G218" s="104"/>
      <c r="H218" s="104"/>
      <c r="I218" s="104"/>
      <c r="J218" s="104"/>
      <c r="K218" s="104"/>
      <c r="L218" s="104"/>
      <c r="M218" s="123"/>
      <c r="O218" s="253">
        <f t="shared" si="21"/>
        <v>0</v>
      </c>
      <c r="P218" s="104"/>
      <c r="Q218" s="104"/>
      <c r="R218" s="104"/>
      <c r="S218" s="104"/>
      <c r="T218" s="104"/>
      <c r="U218" s="104"/>
      <c r="V218" s="104"/>
      <c r="W218" s="104"/>
      <c r="X218" s="104"/>
      <c r="Y218" s="104"/>
      <c r="Z218" s="123"/>
    </row>
    <row r="219" spans="1:26" x14ac:dyDescent="0.25">
      <c r="A219" s="24">
        <v>50</v>
      </c>
      <c r="B219" s="253">
        <f t="shared" si="20"/>
        <v>0</v>
      </c>
      <c r="C219" s="104"/>
      <c r="D219" s="104"/>
      <c r="E219" s="104"/>
      <c r="F219" s="104"/>
      <c r="G219" s="104"/>
      <c r="H219" s="104"/>
      <c r="I219" s="104"/>
      <c r="J219" s="104"/>
      <c r="K219" s="104"/>
      <c r="L219" s="104"/>
      <c r="M219" s="123"/>
      <c r="O219" s="253">
        <f t="shared" si="21"/>
        <v>0</v>
      </c>
      <c r="P219" s="104"/>
      <c r="Q219" s="104"/>
      <c r="R219" s="104"/>
      <c r="S219" s="104"/>
      <c r="T219" s="104"/>
      <c r="U219" s="104"/>
      <c r="V219" s="104"/>
      <c r="W219" s="104"/>
      <c r="X219" s="104"/>
      <c r="Y219" s="104"/>
      <c r="Z219" s="123"/>
    </row>
    <row r="220" spans="1:26" x14ac:dyDescent="0.25">
      <c r="B220" s="117"/>
      <c r="C220" s="69"/>
      <c r="D220" s="69"/>
      <c r="E220" s="69"/>
      <c r="F220" s="69"/>
      <c r="G220" s="69"/>
      <c r="H220" s="69"/>
      <c r="I220" s="69"/>
      <c r="J220" s="69"/>
      <c r="K220" s="69"/>
      <c r="L220" s="69"/>
    </row>
    <row r="221" spans="1:26" x14ac:dyDescent="0.25">
      <c r="B221" s="117"/>
      <c r="C221" s="69"/>
      <c r="D221" s="69"/>
      <c r="E221" s="69"/>
      <c r="F221" s="69"/>
      <c r="G221" s="69"/>
      <c r="H221" s="69"/>
      <c r="I221" s="69"/>
      <c r="J221" s="69"/>
      <c r="K221" s="69"/>
      <c r="L221" s="69"/>
    </row>
    <row r="222" spans="1:26" x14ac:dyDescent="0.25">
      <c r="B222" s="272" t="s">
        <v>213</v>
      </c>
      <c r="C222" s="69"/>
      <c r="D222" s="69"/>
      <c r="E222" s="69"/>
      <c r="F222" s="69"/>
      <c r="G222" s="69"/>
      <c r="H222" s="69"/>
      <c r="I222" s="69"/>
      <c r="J222" s="69"/>
      <c r="K222" s="69"/>
      <c r="L222" s="69"/>
    </row>
    <row r="223" spans="1:26" x14ac:dyDescent="0.25">
      <c r="B223" s="117"/>
      <c r="C223" s="69"/>
      <c r="E223" s="117"/>
      <c r="F223" s="69"/>
      <c r="G223" s="69"/>
      <c r="H223" s="117"/>
      <c r="I223" s="117"/>
      <c r="J223" s="69"/>
      <c r="K223" s="69"/>
      <c r="L223" s="69"/>
    </row>
    <row r="224" spans="1:26" x14ac:dyDescent="0.25">
      <c r="B224" s="274" t="s">
        <v>231</v>
      </c>
      <c r="C224" s="276"/>
      <c r="D224" s="273"/>
      <c r="E224" s="277" t="s">
        <v>232</v>
      </c>
      <c r="F224" s="276"/>
      <c r="G224" s="273"/>
      <c r="H224" s="176" t="s">
        <v>233</v>
      </c>
      <c r="I224" s="273"/>
      <c r="J224" s="178" t="s">
        <v>234</v>
      </c>
      <c r="K224" s="138"/>
      <c r="L224" s="139"/>
    </row>
    <row r="225" spans="2:12" x14ac:dyDescent="0.25">
      <c r="B225" s="275" t="s">
        <v>216</v>
      </c>
      <c r="C225" s="276"/>
      <c r="D225" s="273"/>
      <c r="E225" s="278" t="s">
        <v>219</v>
      </c>
      <c r="F225" s="276"/>
      <c r="G225" s="273"/>
      <c r="H225" s="178" t="s">
        <v>235</v>
      </c>
      <c r="I225" s="273"/>
      <c r="J225" s="176" t="s">
        <v>61</v>
      </c>
      <c r="K225" s="138"/>
      <c r="L225" s="139"/>
    </row>
    <row r="226" spans="2:12" x14ac:dyDescent="0.25">
      <c r="B226" s="274" t="s">
        <v>218</v>
      </c>
      <c r="C226" s="276"/>
      <c r="D226" s="273"/>
      <c r="E226" s="85" t="s">
        <v>220</v>
      </c>
      <c r="H226" s="178" t="s">
        <v>235</v>
      </c>
      <c r="I226" s="273"/>
      <c r="J226" s="176" t="s">
        <v>61</v>
      </c>
      <c r="K226" s="276"/>
      <c r="L226" s="273"/>
    </row>
    <row r="227" spans="2:12" x14ac:dyDescent="0.25">
      <c r="B227" s="275" t="s">
        <v>217</v>
      </c>
      <c r="C227" s="276"/>
      <c r="D227" s="273"/>
      <c r="E227" s="278" t="s">
        <v>214</v>
      </c>
      <c r="F227" s="276"/>
      <c r="G227" s="273"/>
      <c r="H227" s="178" t="s">
        <v>235</v>
      </c>
      <c r="I227" s="273"/>
      <c r="J227" s="176" t="s">
        <v>61</v>
      </c>
      <c r="K227" s="138"/>
      <c r="L227" s="139"/>
    </row>
    <row r="228" spans="2:12" x14ac:dyDescent="0.25">
      <c r="B228" s="275" t="s">
        <v>223</v>
      </c>
      <c r="C228" s="276"/>
      <c r="D228" s="273"/>
      <c r="E228" s="278" t="s">
        <v>229</v>
      </c>
      <c r="F228" s="276"/>
      <c r="G228" s="273"/>
      <c r="H228" s="281" t="s">
        <v>237</v>
      </c>
      <c r="I228" s="273"/>
      <c r="J228" s="176" t="s">
        <v>61</v>
      </c>
      <c r="K228" s="138"/>
      <c r="L228" s="139"/>
    </row>
    <row r="229" spans="2:12" x14ac:dyDescent="0.25">
      <c r="B229" s="274" t="s">
        <v>8</v>
      </c>
      <c r="C229" s="276"/>
      <c r="D229" s="273"/>
      <c r="E229" s="278" t="s">
        <v>230</v>
      </c>
      <c r="F229" s="276"/>
      <c r="G229" s="273"/>
      <c r="H229" s="281" t="s">
        <v>237</v>
      </c>
      <c r="I229" s="273"/>
      <c r="J229" s="176" t="s">
        <v>61</v>
      </c>
      <c r="K229" s="138"/>
      <c r="L229" s="139"/>
    </row>
    <row r="230" spans="2:12" x14ac:dyDescent="0.25">
      <c r="B230" s="274" t="s">
        <v>9</v>
      </c>
      <c r="C230" s="276"/>
      <c r="D230" s="273"/>
      <c r="E230" s="278" t="s">
        <v>224</v>
      </c>
      <c r="F230" s="276"/>
      <c r="G230" s="273"/>
      <c r="H230" s="281" t="s">
        <v>241</v>
      </c>
      <c r="I230" s="273"/>
      <c r="J230" s="176" t="s">
        <v>61</v>
      </c>
      <c r="K230" s="138"/>
      <c r="L230" s="139"/>
    </row>
    <row r="231" spans="2:12" x14ac:dyDescent="0.25">
      <c r="B231" s="275" t="s">
        <v>226</v>
      </c>
      <c r="C231" s="276"/>
      <c r="D231" s="273"/>
      <c r="E231" s="277" t="s">
        <v>225</v>
      </c>
      <c r="F231" s="276"/>
      <c r="G231" s="273"/>
      <c r="H231" s="281" t="s">
        <v>237</v>
      </c>
      <c r="I231" s="273"/>
      <c r="J231" s="176" t="s">
        <v>61</v>
      </c>
      <c r="K231" s="138"/>
      <c r="L231" s="139"/>
    </row>
    <row r="232" spans="2:12" x14ac:dyDescent="0.25">
      <c r="B232" s="275" t="s">
        <v>228</v>
      </c>
      <c r="C232" s="276"/>
      <c r="D232" s="273"/>
      <c r="E232" s="277" t="s">
        <v>227</v>
      </c>
      <c r="F232" s="276"/>
      <c r="G232" s="273"/>
      <c r="H232" s="281" t="s">
        <v>237</v>
      </c>
      <c r="I232" s="273"/>
      <c r="J232" s="176" t="s">
        <v>61</v>
      </c>
      <c r="K232" s="138"/>
      <c r="L232" s="139"/>
    </row>
    <row r="233" spans="2:12" x14ac:dyDescent="0.25">
      <c r="B233" s="274" t="s">
        <v>55</v>
      </c>
      <c r="C233" s="276"/>
      <c r="D233" s="273"/>
      <c r="E233" s="278" t="s">
        <v>215</v>
      </c>
      <c r="F233" s="276"/>
      <c r="G233" s="273"/>
      <c r="H233" s="178" t="s">
        <v>242</v>
      </c>
      <c r="I233" s="273"/>
      <c r="J233" s="176" t="s">
        <v>61</v>
      </c>
      <c r="K233" s="138"/>
      <c r="L233" s="139"/>
    </row>
    <row r="234" spans="2:12" x14ac:dyDescent="0.25">
      <c r="B234" s="275" t="s">
        <v>222</v>
      </c>
      <c r="C234" s="276"/>
      <c r="D234" s="273"/>
      <c r="E234" s="278" t="s">
        <v>221</v>
      </c>
      <c r="F234" s="276"/>
      <c r="G234" s="273"/>
      <c r="H234" s="176" t="s">
        <v>62</v>
      </c>
      <c r="I234" s="273"/>
      <c r="J234" s="176" t="s">
        <v>63</v>
      </c>
      <c r="K234" s="138"/>
      <c r="L234" s="139"/>
    </row>
    <row r="235" spans="2:12" x14ac:dyDescent="0.25">
      <c r="B235" s="274" t="s">
        <v>65</v>
      </c>
      <c r="C235" s="276"/>
      <c r="D235" s="273"/>
      <c r="E235" s="277"/>
      <c r="F235" s="276"/>
      <c r="G235" s="273"/>
      <c r="H235" s="281" t="s">
        <v>237</v>
      </c>
      <c r="I235" s="273"/>
      <c r="J235" s="176" t="s">
        <v>66</v>
      </c>
      <c r="K235" s="138"/>
      <c r="L235" s="139"/>
    </row>
    <row r="237" spans="2:12" x14ac:dyDescent="0.25">
      <c r="B237" s="131" t="s">
        <v>70</v>
      </c>
      <c r="C237" s="177" t="s">
        <v>138</v>
      </c>
      <c r="D237" s="106"/>
      <c r="E237" s="106"/>
      <c r="F237" s="106"/>
      <c r="G237" s="106"/>
      <c r="H237" s="106"/>
      <c r="I237" s="106"/>
      <c r="J237" s="106"/>
      <c r="K237" s="106"/>
      <c r="L237" s="106"/>
    </row>
    <row r="238" spans="2:12" x14ac:dyDescent="0.25">
      <c r="B238" s="279" t="s">
        <v>236</v>
      </c>
      <c r="C238" s="280" t="s">
        <v>240</v>
      </c>
    </row>
    <row r="239" spans="2:12" x14ac:dyDescent="0.25">
      <c r="B239" s="177" t="s">
        <v>238</v>
      </c>
      <c r="C239" s="177" t="s">
        <v>239</v>
      </c>
      <c r="D239" s="106"/>
      <c r="E239" s="106"/>
      <c r="F239" s="106"/>
      <c r="G239" s="106"/>
      <c r="H239" s="106"/>
      <c r="I239" s="106"/>
      <c r="J239" s="106"/>
      <c r="K239" s="106"/>
      <c r="L239" s="106"/>
    </row>
    <row r="240" spans="2:12" x14ac:dyDescent="0.25">
      <c r="B240" s="177" t="s">
        <v>244</v>
      </c>
      <c r="C240" s="177" t="s">
        <v>245</v>
      </c>
      <c r="D240" s="106"/>
      <c r="E240" s="106"/>
      <c r="F240" s="106"/>
      <c r="G240" s="106"/>
      <c r="H240" s="106"/>
      <c r="I240" s="106"/>
      <c r="J240" s="106"/>
      <c r="K240" s="106"/>
      <c r="L240" s="106"/>
    </row>
    <row r="241" spans="2:12" x14ac:dyDescent="0.25">
      <c r="B241" s="177" t="s">
        <v>243</v>
      </c>
      <c r="C241" s="131" t="s">
        <v>69</v>
      </c>
      <c r="E241" s="106"/>
      <c r="F241" s="106"/>
      <c r="G241" s="106"/>
      <c r="H241" s="106"/>
      <c r="I241" s="106"/>
      <c r="J241" s="106"/>
      <c r="K241" s="106"/>
      <c r="L241" s="106"/>
    </row>
    <row r="243" spans="2:12" x14ac:dyDescent="0.25">
      <c r="B243" s="177" t="s">
        <v>139</v>
      </c>
      <c r="D243" s="106"/>
    </row>
    <row r="244" spans="2:12" x14ac:dyDescent="0.25">
      <c r="D244" s="106"/>
      <c r="E244" s="106"/>
      <c r="F244" s="106"/>
      <c r="G244" s="106"/>
      <c r="H244" s="106"/>
      <c r="I244" s="106"/>
      <c r="J244" s="106"/>
      <c r="K244" s="106"/>
      <c r="L244" s="106"/>
    </row>
    <row r="245" spans="2:12" x14ac:dyDescent="0.25">
      <c r="D245" s="106"/>
      <c r="E245" s="106"/>
      <c r="F245" s="106"/>
      <c r="G245" s="106"/>
      <c r="H245" s="106"/>
      <c r="I245" s="106"/>
      <c r="J245" s="106"/>
      <c r="K245" s="106"/>
      <c r="L245" s="106"/>
    </row>
    <row r="246" spans="2:12" x14ac:dyDescent="0.25">
      <c r="D246" s="106"/>
      <c r="E246" s="106"/>
      <c r="F246" s="106"/>
      <c r="G246" s="106"/>
      <c r="H246" s="106"/>
      <c r="I246" s="106"/>
      <c r="J246" s="106"/>
      <c r="K246" s="106"/>
      <c r="L246" s="106"/>
    </row>
    <row r="247" spans="2:12" x14ac:dyDescent="0.25">
      <c r="B247" s="131"/>
      <c r="C247" s="106"/>
      <c r="D247" s="106"/>
      <c r="E247" s="106"/>
      <c r="F247" s="106"/>
      <c r="G247" s="106"/>
      <c r="H247" s="106"/>
      <c r="I247" s="106"/>
      <c r="J247" s="106"/>
      <c r="K247" s="106"/>
      <c r="L247" s="106"/>
    </row>
    <row r="248" spans="2:12" x14ac:dyDescent="0.25">
      <c r="C248" s="106"/>
      <c r="D248" s="106"/>
      <c r="E248" s="106"/>
      <c r="F248" s="106"/>
      <c r="G248" s="106"/>
      <c r="H248" s="106"/>
      <c r="I248" s="106"/>
      <c r="J248" s="106"/>
      <c r="K248" s="106"/>
      <c r="L248" s="106"/>
    </row>
    <row r="249" spans="2:12" x14ac:dyDescent="0.25">
      <c r="B249" s="131"/>
      <c r="C249" s="106"/>
      <c r="D249" s="106"/>
      <c r="E249" s="106"/>
      <c r="F249" s="106"/>
      <c r="G249" s="106"/>
      <c r="H249" s="106"/>
      <c r="I249" s="106"/>
      <c r="J249" s="106"/>
      <c r="K249" s="106"/>
      <c r="L249" s="106"/>
    </row>
    <row r="250" spans="2:12" x14ac:dyDescent="0.25">
      <c r="B250" s="131"/>
      <c r="C250" s="106"/>
      <c r="D250" s="106"/>
      <c r="E250" s="106"/>
      <c r="F250" s="106"/>
      <c r="G250" s="106"/>
      <c r="H250" s="106"/>
      <c r="I250" s="106"/>
      <c r="J250" s="106"/>
      <c r="K250" s="106"/>
      <c r="L250" s="106"/>
    </row>
    <row r="251" spans="2:12" x14ac:dyDescent="0.25">
      <c r="B251" s="117"/>
      <c r="C251" s="69"/>
      <c r="D251" s="69"/>
      <c r="E251" s="69"/>
      <c r="F251" s="69"/>
      <c r="G251" s="69"/>
      <c r="H251" s="69"/>
      <c r="I251" s="69"/>
      <c r="J251" s="69"/>
      <c r="K251" s="69"/>
      <c r="L251" s="69"/>
    </row>
    <row r="252" spans="2:12" x14ac:dyDescent="0.25">
      <c r="B252" s="117"/>
      <c r="C252" s="69"/>
      <c r="D252" s="69"/>
      <c r="E252" s="69"/>
      <c r="F252" s="69"/>
      <c r="G252" s="69"/>
      <c r="H252" s="69"/>
      <c r="I252" s="69"/>
      <c r="J252" s="69"/>
      <c r="K252" s="69"/>
      <c r="L252" s="69"/>
    </row>
    <row r="253" spans="2:12" x14ac:dyDescent="0.25">
      <c r="B253" s="117"/>
      <c r="C253" s="69"/>
      <c r="D253" s="69"/>
      <c r="E253" s="69"/>
      <c r="F253" s="69"/>
      <c r="G253" s="69"/>
      <c r="H253" s="69"/>
      <c r="I253" s="69"/>
      <c r="J253" s="69"/>
      <c r="K253" s="69"/>
      <c r="L253" s="69"/>
    </row>
    <row r="254" spans="2:12" x14ac:dyDescent="0.25">
      <c r="B254" s="117"/>
      <c r="C254" s="69"/>
      <c r="D254" s="69"/>
      <c r="E254" s="69"/>
      <c r="F254" s="69"/>
      <c r="G254" s="69"/>
      <c r="H254" s="69"/>
      <c r="I254" s="69"/>
      <c r="J254" s="69"/>
      <c r="K254" s="69"/>
      <c r="L254" s="69"/>
    </row>
    <row r="255" spans="2:12" x14ac:dyDescent="0.25">
      <c r="B255" s="117"/>
      <c r="C255" s="69"/>
      <c r="D255" s="69"/>
      <c r="E255" s="69"/>
      <c r="F255" s="69"/>
      <c r="G255" s="69"/>
      <c r="H255" s="69"/>
      <c r="I255" s="69"/>
      <c r="J255" s="69"/>
      <c r="K255" s="69"/>
      <c r="L255" s="69"/>
    </row>
    <row r="256" spans="2:12" x14ac:dyDescent="0.25">
      <c r="B256" s="117"/>
      <c r="C256" s="69"/>
      <c r="D256" s="69"/>
      <c r="E256" s="69"/>
      <c r="F256" s="69"/>
      <c r="G256" s="69"/>
      <c r="H256" s="69"/>
      <c r="I256" s="69"/>
      <c r="J256" s="69"/>
      <c r="K256" s="69"/>
      <c r="L256" s="69"/>
    </row>
    <row r="257" spans="2:12" x14ac:dyDescent="0.25">
      <c r="B257" s="117"/>
      <c r="C257" s="69"/>
      <c r="D257" s="69"/>
      <c r="E257" s="69"/>
      <c r="F257" s="69"/>
      <c r="G257" s="69"/>
      <c r="H257" s="69"/>
      <c r="I257" s="69"/>
      <c r="J257" s="69"/>
      <c r="K257" s="69"/>
      <c r="L257" s="69"/>
    </row>
    <row r="258" spans="2:12" x14ac:dyDescent="0.25">
      <c r="B258" s="117"/>
      <c r="C258" s="69"/>
      <c r="D258" s="69"/>
      <c r="E258" s="69"/>
      <c r="F258" s="69"/>
      <c r="G258" s="69"/>
      <c r="H258" s="69"/>
      <c r="I258" s="69"/>
      <c r="J258" s="69"/>
      <c r="K258" s="69"/>
      <c r="L258" s="69"/>
    </row>
    <row r="259" spans="2:12" x14ac:dyDescent="0.25">
      <c r="B259" s="117"/>
      <c r="C259" s="69"/>
      <c r="D259" s="69"/>
      <c r="E259" s="69"/>
      <c r="F259" s="69"/>
      <c r="G259" s="69"/>
      <c r="H259" s="69"/>
      <c r="I259" s="69"/>
      <c r="J259" s="69"/>
      <c r="K259" s="69"/>
      <c r="L259" s="69"/>
    </row>
    <row r="260" spans="2:12" x14ac:dyDescent="0.25">
      <c r="B260" s="117"/>
      <c r="C260" s="69"/>
      <c r="D260" s="69"/>
      <c r="E260" s="69"/>
      <c r="F260" s="69"/>
      <c r="G260" s="69"/>
      <c r="H260" s="69"/>
      <c r="I260" s="69"/>
      <c r="J260" s="69"/>
      <c r="K260" s="69"/>
      <c r="L260" s="69"/>
    </row>
    <row r="261" spans="2:12" x14ac:dyDescent="0.25">
      <c r="B261" s="117"/>
      <c r="C261" s="69"/>
      <c r="D261" s="69"/>
      <c r="E261" s="69"/>
      <c r="F261" s="69"/>
      <c r="G261" s="69"/>
      <c r="H261" s="69"/>
      <c r="I261" s="69"/>
      <c r="J261" s="69"/>
      <c r="K261" s="69"/>
      <c r="L261" s="69"/>
    </row>
    <row r="262" spans="2:12" x14ac:dyDescent="0.25">
      <c r="B262" s="117"/>
      <c r="C262" s="69"/>
      <c r="D262" s="69"/>
      <c r="E262" s="69"/>
      <c r="F262" s="69"/>
      <c r="G262" s="69"/>
      <c r="H262" s="69"/>
      <c r="I262" s="69"/>
      <c r="J262" s="69"/>
      <c r="K262" s="69"/>
      <c r="L262" s="69"/>
    </row>
    <row r="263" spans="2:12" x14ac:dyDescent="0.25">
      <c r="B263" s="117"/>
      <c r="C263" s="69"/>
      <c r="D263" s="69"/>
      <c r="E263" s="69"/>
      <c r="F263" s="69"/>
      <c r="G263" s="69"/>
      <c r="H263" s="69"/>
      <c r="I263" s="69"/>
      <c r="J263" s="69"/>
      <c r="K263" s="69"/>
      <c r="L263" s="69"/>
    </row>
    <row r="264" spans="2:12" x14ac:dyDescent="0.25">
      <c r="B264" s="117"/>
      <c r="C264" s="69"/>
      <c r="D264" s="69"/>
      <c r="E264" s="69"/>
      <c r="F264" s="69"/>
      <c r="G264" s="69"/>
      <c r="H264" s="69"/>
      <c r="I264" s="69"/>
      <c r="J264" s="69"/>
      <c r="K264" s="69"/>
      <c r="L264" s="69"/>
    </row>
    <row r="265" spans="2:12" x14ac:dyDescent="0.25">
      <c r="B265" s="117"/>
      <c r="C265" s="69"/>
      <c r="D265" s="69"/>
      <c r="E265" s="69"/>
      <c r="F265" s="69"/>
      <c r="G265" s="69"/>
      <c r="H265" s="69"/>
      <c r="I265" s="69"/>
      <c r="J265" s="69"/>
      <c r="K265" s="69"/>
      <c r="L265" s="69"/>
    </row>
    <row r="266" spans="2:12" x14ac:dyDescent="0.25">
      <c r="B266" s="117"/>
      <c r="C266" s="69"/>
      <c r="D266" s="69"/>
      <c r="E266" s="69"/>
      <c r="F266" s="69"/>
      <c r="G266" s="69"/>
      <c r="H266" s="69"/>
      <c r="I266" s="69"/>
      <c r="J266" s="69"/>
      <c r="K266" s="69"/>
      <c r="L266" s="69"/>
    </row>
    <row r="267" spans="2:12" x14ac:dyDescent="0.25">
      <c r="B267" s="117"/>
      <c r="C267" s="69"/>
      <c r="D267" s="69"/>
      <c r="E267" s="69"/>
      <c r="F267" s="69"/>
      <c r="G267" s="69"/>
      <c r="H267" s="69"/>
      <c r="I267" s="69"/>
      <c r="J267" s="69"/>
      <c r="K267" s="69"/>
      <c r="L267" s="69"/>
    </row>
    <row r="268" spans="2:12" x14ac:dyDescent="0.25">
      <c r="B268" s="117"/>
      <c r="C268" s="69"/>
      <c r="D268" s="69"/>
      <c r="E268" s="69"/>
      <c r="F268" s="69"/>
      <c r="G268" s="69"/>
      <c r="H268" s="69"/>
      <c r="I268" s="69"/>
      <c r="J268" s="69"/>
      <c r="K268" s="69"/>
      <c r="L268" s="69"/>
    </row>
    <row r="269" spans="2:12" x14ac:dyDescent="0.25">
      <c r="B269" s="117"/>
      <c r="C269" s="69"/>
      <c r="D269" s="69"/>
      <c r="E269" s="69"/>
      <c r="F269" s="69"/>
      <c r="G269" s="69"/>
      <c r="H269" s="69"/>
      <c r="I269" s="69"/>
      <c r="J269" s="69"/>
      <c r="K269" s="69"/>
      <c r="L269" s="69"/>
    </row>
    <row r="270" spans="2:12" x14ac:dyDescent="0.25">
      <c r="B270" s="117"/>
      <c r="C270" s="69"/>
      <c r="D270" s="69"/>
      <c r="E270" s="69"/>
      <c r="F270" s="69"/>
      <c r="G270" s="69"/>
      <c r="H270" s="69"/>
      <c r="I270" s="69"/>
      <c r="J270" s="69"/>
      <c r="K270" s="69"/>
      <c r="L270" s="69"/>
    </row>
    <row r="271" spans="2:12" x14ac:dyDescent="0.25">
      <c r="B271" s="117"/>
      <c r="C271" s="69"/>
      <c r="D271" s="69"/>
      <c r="E271" s="69"/>
      <c r="F271" s="69"/>
      <c r="G271" s="69"/>
      <c r="H271" s="69"/>
      <c r="I271" s="69"/>
      <c r="J271" s="69"/>
      <c r="K271" s="69"/>
      <c r="L271" s="69"/>
    </row>
    <row r="272" spans="2:12" x14ac:dyDescent="0.25">
      <c r="B272" s="117"/>
      <c r="C272" s="69"/>
      <c r="D272" s="69"/>
      <c r="E272" s="69"/>
      <c r="F272" s="69"/>
      <c r="G272" s="69"/>
      <c r="H272" s="69"/>
      <c r="I272" s="69"/>
      <c r="J272" s="69"/>
      <c r="K272" s="69"/>
      <c r="L272" s="69"/>
    </row>
    <row r="273" spans="2:12" x14ac:dyDescent="0.25">
      <c r="B273" s="117"/>
      <c r="C273" s="69"/>
      <c r="D273" s="69"/>
      <c r="E273" s="69"/>
      <c r="F273" s="69"/>
      <c r="G273" s="69"/>
      <c r="H273" s="69"/>
      <c r="I273" s="69"/>
      <c r="J273" s="69"/>
      <c r="K273" s="69"/>
      <c r="L273" s="69"/>
    </row>
    <row r="274" spans="2:12" x14ac:dyDescent="0.25">
      <c r="B274" s="117"/>
      <c r="C274" s="69"/>
      <c r="D274" s="69"/>
      <c r="E274" s="69"/>
      <c r="F274" s="69"/>
      <c r="G274" s="69"/>
      <c r="H274" s="69"/>
      <c r="I274" s="69"/>
      <c r="J274" s="69"/>
      <c r="K274" s="69"/>
      <c r="L274" s="69"/>
    </row>
    <row r="275" spans="2:12" x14ac:dyDescent="0.25">
      <c r="B275" s="117"/>
      <c r="C275" s="69"/>
      <c r="D275" s="69"/>
      <c r="E275" s="69"/>
      <c r="F275" s="69"/>
      <c r="G275" s="69"/>
      <c r="H275" s="69"/>
      <c r="I275" s="69"/>
      <c r="J275" s="69"/>
      <c r="K275" s="69"/>
      <c r="L275" s="69"/>
    </row>
    <row r="276" spans="2:12" x14ac:dyDescent="0.25">
      <c r="B276" s="117"/>
      <c r="C276" s="69"/>
      <c r="D276" s="69"/>
      <c r="E276" s="69"/>
      <c r="F276" s="69"/>
      <c r="G276" s="69"/>
      <c r="H276" s="69"/>
      <c r="I276" s="69"/>
      <c r="J276" s="69"/>
      <c r="K276" s="69"/>
      <c r="L276" s="69"/>
    </row>
  </sheetData>
  <hyperlinks>
    <hyperlink ref="B2" location="Enfermedades!B222" display="Ver escalas en nota a pie de página, haciendo click aquí"/>
  </hyperlinks>
  <pageMargins left="0.75" right="0.75" top="1" bottom="1" header="0" footer="0"/>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outlinePr summaryBelow="0" summaryRight="0"/>
  </sheetPr>
  <dimension ref="A1:BB228"/>
  <sheetViews>
    <sheetView topLeftCell="B1" zoomScale="80" zoomScaleNormal="80" workbookViewId="0">
      <pane ySplit="5" topLeftCell="A120" activePane="bottomLeft" state="frozen"/>
      <selection pane="bottomLeft" activeCell="P135" sqref="P135"/>
    </sheetView>
  </sheetViews>
  <sheetFormatPr baseColWidth="10" defaultColWidth="11.42578125" defaultRowHeight="15" customHeight="1" x14ac:dyDescent="0.25"/>
  <cols>
    <col min="1" max="1" width="5.7109375" style="28" customWidth="1"/>
    <col min="2" max="2" width="25.7109375" style="28" customWidth="1"/>
    <col min="3" max="6" width="9.7109375" style="67" customWidth="1"/>
    <col min="7" max="7" width="12.7109375" style="59" customWidth="1"/>
    <col min="8" max="11" width="9.7109375" style="67" customWidth="1"/>
    <col min="12" max="12" width="12.7109375" style="59" customWidth="1"/>
    <col min="13" max="13" width="9.7109375" style="28" customWidth="1"/>
    <col min="14" max="14" width="37.7109375" style="28" customWidth="1"/>
    <col min="15" max="15" width="12.7109375" style="50" customWidth="1"/>
    <col min="16" max="16" width="37.7109375" style="28" customWidth="1"/>
    <col min="17" max="17" width="12.7109375" style="50" customWidth="1"/>
    <col min="18" max="35" width="11.42578125" style="28"/>
    <col min="36" max="47" width="11.42578125" style="28" hidden="1" customWidth="1"/>
    <col min="48" max="48" width="11.42578125" style="28" customWidth="1"/>
    <col min="49" max="16384" width="11.42578125" style="28"/>
  </cols>
  <sheetData>
    <row r="1" spans="1:54" s="3" customFormat="1" ht="15" customHeight="1" x14ac:dyDescent="0.25">
      <c r="B1" s="166" t="s">
        <v>172</v>
      </c>
      <c r="C1" s="5"/>
      <c r="D1" s="290" t="s">
        <v>292</v>
      </c>
      <c r="E1" s="5"/>
      <c r="F1" s="6"/>
      <c r="G1" s="7"/>
      <c r="H1" s="5"/>
      <c r="I1" s="5"/>
      <c r="J1" s="5"/>
      <c r="K1" s="5"/>
      <c r="L1" s="8"/>
      <c r="O1" s="9"/>
      <c r="Q1" s="9"/>
    </row>
    <row r="2" spans="1:54" s="3" customFormat="1" ht="15" customHeight="1" x14ac:dyDescent="0.25">
      <c r="B2" s="226" t="s">
        <v>189</v>
      </c>
      <c r="C2" s="6"/>
      <c r="D2" s="6"/>
      <c r="E2" s="6"/>
      <c r="F2" s="6"/>
      <c r="G2" s="7"/>
      <c r="H2" s="5"/>
      <c r="I2" s="5"/>
      <c r="J2" s="5"/>
      <c r="K2" s="5"/>
      <c r="L2" s="8"/>
      <c r="N2" s="4" t="s">
        <v>77</v>
      </c>
      <c r="O2" s="9"/>
      <c r="Q2" s="9"/>
    </row>
    <row r="3" spans="1:54" s="3" customFormat="1" ht="15" customHeight="1" thickBot="1" x14ac:dyDescent="0.3">
      <c r="C3" s="10" t="str">
        <f>Fechas!$C$4</f>
        <v>3º ÉPOCA: CICLO LARGO SIN FUNGICIDA</v>
      </c>
      <c r="D3" s="11"/>
      <c r="E3" s="11"/>
      <c r="F3" s="11"/>
      <c r="G3" s="11"/>
      <c r="H3" s="12" t="str">
        <f>Fechas!$K$4</f>
        <v>3º ÉPOCA: CICLO LARGO CON FUNGICIDA</v>
      </c>
      <c r="I3" s="13"/>
      <c r="J3" s="13"/>
      <c r="K3" s="13"/>
      <c r="L3" s="14"/>
      <c r="N3" s="10" t="str">
        <f>C3</f>
        <v>3º ÉPOCA: CICLO LARGO SIN FUNGICIDA</v>
      </c>
      <c r="O3" s="11"/>
      <c r="P3" s="12" t="str">
        <f>H3</f>
        <v>3º ÉPOCA: CICLO LARGO CON FUNGICIDA</v>
      </c>
      <c r="Q3" s="14"/>
    </row>
    <row r="4" spans="1:54" s="3" customFormat="1" ht="15" customHeight="1" x14ac:dyDescent="0.25">
      <c r="B4" s="15"/>
      <c r="C4" s="16" t="s">
        <v>101</v>
      </c>
      <c r="D4" s="17"/>
      <c r="E4" s="18"/>
      <c r="F4" s="18"/>
      <c r="G4" s="19"/>
      <c r="H4" s="185" t="s">
        <v>101</v>
      </c>
      <c r="I4" s="18"/>
      <c r="J4" s="18"/>
      <c r="K4" s="18"/>
      <c r="L4" s="187"/>
      <c r="N4" s="16" t="s">
        <v>101</v>
      </c>
      <c r="P4" s="185" t="s">
        <v>101</v>
      </c>
      <c r="Q4" s="186"/>
    </row>
    <row r="5" spans="1:54" s="3" customFormat="1" ht="15" customHeight="1" x14ac:dyDescent="0.25">
      <c r="B5" s="20" t="s">
        <v>1</v>
      </c>
      <c r="C5" s="21" t="s">
        <v>44</v>
      </c>
      <c r="D5" s="22" t="s">
        <v>45</v>
      </c>
      <c r="E5" s="22" t="s">
        <v>46</v>
      </c>
      <c r="F5" s="22" t="s">
        <v>32</v>
      </c>
      <c r="G5" s="23" t="s">
        <v>20</v>
      </c>
      <c r="H5" s="22" t="s">
        <v>44</v>
      </c>
      <c r="I5" s="22" t="s">
        <v>45</v>
      </c>
      <c r="J5" s="22" t="s">
        <v>46</v>
      </c>
      <c r="K5" s="21" t="s">
        <v>32</v>
      </c>
      <c r="L5" s="23" t="s">
        <v>20</v>
      </c>
      <c r="N5" s="20" t="s">
        <v>1</v>
      </c>
      <c r="O5" s="23" t="s">
        <v>20</v>
      </c>
      <c r="P5" s="20" t="s">
        <v>1</v>
      </c>
      <c r="Q5" s="23" t="s">
        <v>20</v>
      </c>
    </row>
    <row r="6" spans="1:54" ht="15" customHeight="1" x14ac:dyDescent="0.25">
      <c r="A6" s="24">
        <v>1</v>
      </c>
      <c r="B6" s="253">
        <f t="shared" ref="B6:B55" si="0">INDEX(CV1SF,$A6,1)</f>
        <v>0</v>
      </c>
      <c r="C6" s="353"/>
      <c r="D6" s="353"/>
      <c r="E6" s="353"/>
      <c r="F6" s="26"/>
      <c r="G6" s="251">
        <f>AL6</f>
        <v>0</v>
      </c>
      <c r="H6" s="26"/>
      <c r="I6" s="26"/>
      <c r="J6" s="26"/>
      <c r="K6" s="26"/>
      <c r="L6" s="254">
        <f>AR6</f>
        <v>0</v>
      </c>
      <c r="M6" s="27"/>
      <c r="N6" s="255">
        <f t="shared" ref="N6:N55" si="1">AO6</f>
        <v>0</v>
      </c>
      <c r="O6" s="254">
        <f>AM6</f>
        <v>4.9000000000000009E-4</v>
      </c>
      <c r="P6" s="256">
        <f>AU6</f>
        <v>0</v>
      </c>
      <c r="Q6" s="254">
        <f>AS6</f>
        <v>4.9000000000000009E-4</v>
      </c>
      <c r="AJ6" s="262">
        <f>ROWS($B$6:B6)</f>
        <v>1</v>
      </c>
      <c r="AK6" s="263">
        <f t="array" ref="AK6">IFERROR(AVERAGE(IF(C6:F6&gt;1,C6:F6)),0)</f>
        <v>0</v>
      </c>
      <c r="AL6" s="252">
        <f t="array" ref="AL6">AK6+(COUNTIFS($AK$6:$AK6,AK6)-1)*0.00001</f>
        <v>0</v>
      </c>
      <c r="AM6" s="264">
        <f>LARGE($AL$6:$AL$55,AJ6)</f>
        <v>4.9000000000000009E-4</v>
      </c>
      <c r="AN6" s="267">
        <f>IF(AM6&lt;1,0,MATCH(AM6,$AL$6:$AL$55,0))</f>
        <v>0</v>
      </c>
      <c r="AO6" s="235">
        <f>INDEX($B$6:$B$55,AN6,1)</f>
        <v>0</v>
      </c>
      <c r="AP6" s="193"/>
      <c r="AQ6" s="265">
        <f t="array" ref="AQ6">IFERROR(AVERAGE(IF(H6:K6&gt;1,H6:K6)),0)</f>
        <v>0</v>
      </c>
      <c r="AR6" s="249">
        <f t="array" ref="AR6">AQ6+(COUNTIFS($AQ$6:$AQ6,AQ6)-1)*0.00001</f>
        <v>0</v>
      </c>
      <c r="AS6" s="266">
        <f>LARGE($AR$6:$AR$55,AJ6)</f>
        <v>4.9000000000000009E-4</v>
      </c>
      <c r="AT6" s="267">
        <f>IF(AS6&lt;1,0,MATCH(AS6,$AR$6:$AR$55,0))</f>
        <v>0</v>
      </c>
      <c r="AU6" s="235">
        <f>IF(AT6=0,0,INDEX($B$6:$B$55,AT6,1))</f>
        <v>0</v>
      </c>
      <c r="AY6" s="131"/>
      <c r="AZ6" s="32"/>
    </row>
    <row r="7" spans="1:54" ht="15" customHeight="1" x14ac:dyDescent="0.25">
      <c r="A7" s="24">
        <v>2</v>
      </c>
      <c r="B7" s="253">
        <f t="shared" si="0"/>
        <v>0</v>
      </c>
      <c r="C7" s="353"/>
      <c r="D7" s="353"/>
      <c r="E7" s="353"/>
      <c r="F7" s="26"/>
      <c r="G7" s="251">
        <f t="shared" ref="G7:G55" si="2">AL7</f>
        <v>1.0000000000000001E-5</v>
      </c>
      <c r="H7" s="26"/>
      <c r="I7" s="26"/>
      <c r="J7" s="26"/>
      <c r="K7" s="26"/>
      <c r="L7" s="254">
        <f t="shared" ref="L7:L55" si="3">AR7</f>
        <v>1.0000000000000001E-5</v>
      </c>
      <c r="M7" s="27"/>
      <c r="N7" s="255">
        <f t="shared" si="1"/>
        <v>0</v>
      </c>
      <c r="O7" s="254">
        <f t="shared" ref="O7:O14" si="4">AM7</f>
        <v>4.8000000000000007E-4</v>
      </c>
      <c r="P7" s="256">
        <f t="shared" ref="P7:P49" si="5">AU7</f>
        <v>0</v>
      </c>
      <c r="Q7" s="254">
        <f t="shared" ref="Q7:Q49" si="6">AS7</f>
        <v>4.8000000000000007E-4</v>
      </c>
      <c r="AJ7" s="262">
        <f>ROWS($B$6:B7)</f>
        <v>2</v>
      </c>
      <c r="AK7" s="263">
        <f t="array" ref="AK7">IFERROR(AVERAGE(IF(C7:F7&gt;1,C7:F7)),0)</f>
        <v>0</v>
      </c>
      <c r="AL7" s="252">
        <f t="array" ref="AL7">AK7+(COUNTIFS($AK$6:$AK7,AK7)-1)*0.00001</f>
        <v>1.0000000000000001E-5</v>
      </c>
      <c r="AM7" s="264">
        <f t="shared" ref="AM7:AM55" si="7">LARGE($AL$6:$AL$55,AJ7)</f>
        <v>4.8000000000000007E-4</v>
      </c>
      <c r="AN7" s="267">
        <f t="shared" ref="AN7:AN55" si="8">IF(AM7&lt;1,0,MATCH(AM7,$AL$6:$AL$55,0))</f>
        <v>0</v>
      </c>
      <c r="AO7" s="235">
        <f t="shared" ref="AO7:AO55" si="9">INDEX($B$6:$B$55,AN7,1)</f>
        <v>0</v>
      </c>
      <c r="AP7" s="193"/>
      <c r="AQ7" s="265">
        <f t="array" ref="AQ7">IFERROR(AVERAGE(IF(H7:K7&gt;1,H7:K7)),0)</f>
        <v>0</v>
      </c>
      <c r="AR7" s="249">
        <f t="array" ref="AR7">AQ7+(COUNTIFS($AQ$6:$AQ7,AQ7)-1)*0.00001</f>
        <v>1.0000000000000001E-5</v>
      </c>
      <c r="AS7" s="266">
        <f t="shared" ref="AS7:AS49" si="10">LARGE($AR$6:$AR$55,AJ7)</f>
        <v>4.8000000000000007E-4</v>
      </c>
      <c r="AT7" s="267">
        <f t="shared" ref="AT7:AT55" si="11">IF(AS7&lt;1,0,MATCH(AS7,$AR$6:$AR$55,0))</f>
        <v>0</v>
      </c>
      <c r="AU7" s="235">
        <f t="shared" ref="AU7:AU55" si="12">IF(AT7=0,0,INDEX($B$6:$B$55,AT7,1))</f>
        <v>0</v>
      </c>
      <c r="AY7" s="131"/>
      <c r="AZ7" s="32"/>
    </row>
    <row r="8" spans="1:54" ht="15" customHeight="1" x14ac:dyDescent="0.25">
      <c r="A8" s="24">
        <v>3</v>
      </c>
      <c r="B8" s="253">
        <f t="shared" si="0"/>
        <v>0</v>
      </c>
      <c r="C8" s="353"/>
      <c r="D8" s="353"/>
      <c r="E8" s="353"/>
      <c r="F8" s="26"/>
      <c r="G8" s="251">
        <f t="shared" si="2"/>
        <v>2.0000000000000002E-5</v>
      </c>
      <c r="H8" s="26"/>
      <c r="I8" s="26"/>
      <c r="J8" s="26"/>
      <c r="K8" s="26"/>
      <c r="L8" s="254">
        <f t="shared" si="3"/>
        <v>2.0000000000000002E-5</v>
      </c>
      <c r="M8" s="27"/>
      <c r="N8" s="255">
        <f t="shared" si="1"/>
        <v>0</v>
      </c>
      <c r="O8" s="254">
        <f t="shared" si="4"/>
        <v>4.7000000000000004E-4</v>
      </c>
      <c r="P8" s="256">
        <f t="shared" si="5"/>
        <v>0</v>
      </c>
      <c r="Q8" s="254">
        <f t="shared" si="6"/>
        <v>4.7000000000000004E-4</v>
      </c>
      <c r="AJ8" s="262">
        <f>ROWS($B$6:B8)</f>
        <v>3</v>
      </c>
      <c r="AK8" s="263">
        <f t="array" ref="AK8">IFERROR(AVERAGE(IF(C8:F8&gt;1,C8:F8)),0)</f>
        <v>0</v>
      </c>
      <c r="AL8" s="252">
        <f t="array" ref="AL8">AK8+(COUNTIFS($AK$6:$AK8,AK8)-1)*0.00001</f>
        <v>2.0000000000000002E-5</v>
      </c>
      <c r="AM8" s="264">
        <f t="shared" si="7"/>
        <v>4.7000000000000004E-4</v>
      </c>
      <c r="AN8" s="267">
        <f t="shared" si="8"/>
        <v>0</v>
      </c>
      <c r="AO8" s="235">
        <f t="shared" si="9"/>
        <v>0</v>
      </c>
      <c r="AP8" s="193"/>
      <c r="AQ8" s="265">
        <f t="array" ref="AQ8">IFERROR(AVERAGE(IF(H8:K8&gt;1,H8:K8)),0)</f>
        <v>0</v>
      </c>
      <c r="AR8" s="249">
        <f t="array" ref="AR8">AQ8+(COUNTIFS($AQ$6:$AQ8,AQ8)-1)*0.00001</f>
        <v>2.0000000000000002E-5</v>
      </c>
      <c r="AS8" s="266">
        <f t="shared" si="10"/>
        <v>4.7000000000000004E-4</v>
      </c>
      <c r="AT8" s="267">
        <f t="shared" si="11"/>
        <v>0</v>
      </c>
      <c r="AU8" s="235">
        <f t="shared" si="12"/>
        <v>0</v>
      </c>
      <c r="AY8" s="131"/>
      <c r="AZ8" s="32"/>
    </row>
    <row r="9" spans="1:54" ht="15" customHeight="1" x14ac:dyDescent="0.25">
      <c r="A9" s="24">
        <v>4</v>
      </c>
      <c r="B9" s="253">
        <f t="shared" si="0"/>
        <v>0</v>
      </c>
      <c r="C9" s="353"/>
      <c r="D9" s="353"/>
      <c r="E9" s="353"/>
      <c r="F9" s="26"/>
      <c r="G9" s="251">
        <f t="shared" si="2"/>
        <v>3.0000000000000004E-5</v>
      </c>
      <c r="H9" s="26"/>
      <c r="I9" s="26"/>
      <c r="J9" s="26"/>
      <c r="K9" s="26"/>
      <c r="L9" s="254">
        <f t="shared" si="3"/>
        <v>3.0000000000000004E-5</v>
      </c>
      <c r="M9" s="27"/>
      <c r="N9" s="255">
        <f t="shared" si="1"/>
        <v>0</v>
      </c>
      <c r="O9" s="254">
        <f t="shared" si="4"/>
        <v>4.6000000000000001E-4</v>
      </c>
      <c r="P9" s="256">
        <f t="shared" si="5"/>
        <v>0</v>
      </c>
      <c r="Q9" s="254">
        <f t="shared" si="6"/>
        <v>4.6000000000000001E-4</v>
      </c>
      <c r="AJ9" s="262">
        <f>ROWS($B$6:B9)</f>
        <v>4</v>
      </c>
      <c r="AK9" s="263">
        <f t="array" ref="AK9">IFERROR(AVERAGE(IF(C9:F9&gt;1,C9:F9)),0)</f>
        <v>0</v>
      </c>
      <c r="AL9" s="252">
        <f t="array" ref="AL9">AK9+(COUNTIFS($AK$6:$AK9,AK9)-1)*0.00001</f>
        <v>3.0000000000000004E-5</v>
      </c>
      <c r="AM9" s="264">
        <f t="shared" si="7"/>
        <v>4.6000000000000001E-4</v>
      </c>
      <c r="AN9" s="267">
        <f t="shared" si="8"/>
        <v>0</v>
      </c>
      <c r="AO9" s="235">
        <f t="shared" si="9"/>
        <v>0</v>
      </c>
      <c r="AP9" s="193"/>
      <c r="AQ9" s="265">
        <f t="array" ref="AQ9">IFERROR(AVERAGE(IF(H9:K9&gt;1,H9:K9)),0)</f>
        <v>0</v>
      </c>
      <c r="AR9" s="249">
        <f t="array" ref="AR9">AQ9+(COUNTIFS($AQ$6:$AQ9,AQ9)-1)*0.00001</f>
        <v>3.0000000000000004E-5</v>
      </c>
      <c r="AS9" s="266">
        <f t="shared" si="10"/>
        <v>4.6000000000000001E-4</v>
      </c>
      <c r="AT9" s="267">
        <f t="shared" si="11"/>
        <v>0</v>
      </c>
      <c r="AU9" s="235">
        <f t="shared" si="12"/>
        <v>0</v>
      </c>
      <c r="AY9" s="117"/>
    </row>
    <row r="10" spans="1:54" ht="15" customHeight="1" x14ac:dyDescent="0.25">
      <c r="A10" s="24">
        <v>5</v>
      </c>
      <c r="B10" s="253">
        <f t="shared" si="0"/>
        <v>0</v>
      </c>
      <c r="C10" s="353"/>
      <c r="D10" s="353"/>
      <c r="E10" s="353"/>
      <c r="F10" s="26"/>
      <c r="G10" s="251">
        <f t="shared" si="2"/>
        <v>4.0000000000000003E-5</v>
      </c>
      <c r="H10" s="26"/>
      <c r="I10" s="26"/>
      <c r="J10" s="26"/>
      <c r="K10" s="26"/>
      <c r="L10" s="254">
        <f t="shared" si="3"/>
        <v>4.0000000000000003E-5</v>
      </c>
      <c r="M10" s="27"/>
      <c r="N10" s="255">
        <f t="shared" si="1"/>
        <v>0</v>
      </c>
      <c r="O10" s="254">
        <f t="shared" si="4"/>
        <v>4.5000000000000004E-4</v>
      </c>
      <c r="P10" s="256">
        <f t="shared" si="5"/>
        <v>0</v>
      </c>
      <c r="Q10" s="254">
        <f t="shared" si="6"/>
        <v>4.5000000000000004E-4</v>
      </c>
      <c r="AJ10" s="262">
        <f>ROWS($B$6:B10)</f>
        <v>5</v>
      </c>
      <c r="AK10" s="263">
        <f t="array" ref="AK10">IFERROR(AVERAGE(IF(C10:F10&gt;1,C10:F10)),0)</f>
        <v>0</v>
      </c>
      <c r="AL10" s="252">
        <f t="array" ref="AL10">AK10+(COUNTIFS($AK$6:$AK10,AK10)-1)*0.00001</f>
        <v>4.0000000000000003E-5</v>
      </c>
      <c r="AM10" s="264">
        <f t="shared" si="7"/>
        <v>4.5000000000000004E-4</v>
      </c>
      <c r="AN10" s="267">
        <f t="shared" si="8"/>
        <v>0</v>
      </c>
      <c r="AO10" s="235">
        <f t="shared" si="9"/>
        <v>0</v>
      </c>
      <c r="AP10" s="193"/>
      <c r="AQ10" s="265">
        <f t="array" ref="AQ10">IFERROR(AVERAGE(IF(H10:K10&gt;1,H10:K10)),0)</f>
        <v>0</v>
      </c>
      <c r="AR10" s="249">
        <f t="array" ref="AR10">AQ10+(COUNTIFS($AQ$6:$AQ10,AQ10)-1)*0.00001</f>
        <v>4.0000000000000003E-5</v>
      </c>
      <c r="AS10" s="266">
        <f t="shared" si="10"/>
        <v>4.5000000000000004E-4</v>
      </c>
      <c r="AT10" s="267">
        <f t="shared" si="11"/>
        <v>0</v>
      </c>
      <c r="AU10" s="235">
        <f t="shared" si="12"/>
        <v>0</v>
      </c>
      <c r="AY10" s="131"/>
      <c r="AZ10" s="32"/>
    </row>
    <row r="11" spans="1:54" ht="15" customHeight="1" x14ac:dyDescent="0.25">
      <c r="A11" s="24">
        <v>6</v>
      </c>
      <c r="B11" s="253">
        <f t="shared" si="0"/>
        <v>0</v>
      </c>
      <c r="C11" s="353"/>
      <c r="D11" s="353"/>
      <c r="E11" s="353"/>
      <c r="F11" s="26"/>
      <c r="G11" s="251">
        <f t="shared" si="2"/>
        <v>5.0000000000000002E-5</v>
      </c>
      <c r="H11" s="26"/>
      <c r="I11" s="26"/>
      <c r="J11" s="26"/>
      <c r="K11" s="26"/>
      <c r="L11" s="254">
        <f t="shared" si="3"/>
        <v>5.0000000000000002E-5</v>
      </c>
      <c r="M11" s="27"/>
      <c r="N11" s="255">
        <f t="shared" si="1"/>
        <v>0</v>
      </c>
      <c r="O11" s="254">
        <f t="shared" si="4"/>
        <v>4.4000000000000002E-4</v>
      </c>
      <c r="P11" s="256">
        <f t="shared" si="5"/>
        <v>0</v>
      </c>
      <c r="Q11" s="254">
        <f t="shared" si="6"/>
        <v>4.4000000000000002E-4</v>
      </c>
      <c r="AJ11" s="262">
        <f>ROWS($B$6:B11)</f>
        <v>6</v>
      </c>
      <c r="AK11" s="263">
        <f t="array" ref="AK11">IFERROR(AVERAGE(IF(C11:F11&gt;1,C11:F11)),0)</f>
        <v>0</v>
      </c>
      <c r="AL11" s="252">
        <f t="array" ref="AL11">AK11+(COUNTIFS($AK$6:$AK11,AK11)-1)*0.00001</f>
        <v>5.0000000000000002E-5</v>
      </c>
      <c r="AM11" s="264">
        <f t="shared" si="7"/>
        <v>4.4000000000000002E-4</v>
      </c>
      <c r="AN11" s="267">
        <f t="shared" si="8"/>
        <v>0</v>
      </c>
      <c r="AO11" s="235">
        <f t="shared" si="9"/>
        <v>0</v>
      </c>
      <c r="AP11" s="193"/>
      <c r="AQ11" s="265">
        <f t="array" ref="AQ11">IFERROR(AVERAGE(IF(H11:K11&gt;1,H11:K11)),0)</f>
        <v>0</v>
      </c>
      <c r="AR11" s="249">
        <f t="array" ref="AR11">AQ11+(COUNTIFS($AQ$6:$AQ11,AQ11)-1)*0.00001</f>
        <v>5.0000000000000002E-5</v>
      </c>
      <c r="AS11" s="266">
        <f t="shared" si="10"/>
        <v>4.4000000000000002E-4</v>
      </c>
      <c r="AT11" s="267">
        <f t="shared" si="11"/>
        <v>0</v>
      </c>
      <c r="AU11" s="235">
        <f t="shared" si="12"/>
        <v>0</v>
      </c>
      <c r="AY11" s="131"/>
      <c r="AZ11" s="32"/>
    </row>
    <row r="12" spans="1:54" s="32" customFormat="1" ht="15" customHeight="1" x14ac:dyDescent="0.25">
      <c r="A12" s="24">
        <v>7</v>
      </c>
      <c r="B12" s="253">
        <f t="shared" si="0"/>
        <v>0</v>
      </c>
      <c r="C12" s="353"/>
      <c r="D12" s="353"/>
      <c r="E12" s="353"/>
      <c r="F12" s="26"/>
      <c r="G12" s="251">
        <f t="shared" si="2"/>
        <v>6.0000000000000008E-5</v>
      </c>
      <c r="H12" s="26"/>
      <c r="I12" s="26"/>
      <c r="J12" s="26"/>
      <c r="K12" s="26"/>
      <c r="L12" s="254">
        <f t="shared" si="3"/>
        <v>6.0000000000000008E-5</v>
      </c>
      <c r="M12" s="31"/>
      <c r="N12" s="255">
        <f t="shared" si="1"/>
        <v>0</v>
      </c>
      <c r="O12" s="254">
        <f t="shared" si="4"/>
        <v>4.3000000000000004E-4</v>
      </c>
      <c r="P12" s="256">
        <f t="shared" si="5"/>
        <v>0</v>
      </c>
      <c r="Q12" s="254">
        <f t="shared" si="6"/>
        <v>4.3000000000000004E-4</v>
      </c>
      <c r="AJ12" s="262">
        <f>ROWS($B$6:B12)</f>
        <v>7</v>
      </c>
      <c r="AK12" s="263">
        <f t="array" ref="AK12">IFERROR(AVERAGE(IF(C12:F12&gt;1,C12:F12)),0)</f>
        <v>0</v>
      </c>
      <c r="AL12" s="252">
        <f t="array" ref="AL12">AK12+(COUNTIFS($AK$6:$AK12,AK12)-1)*0.00001</f>
        <v>6.0000000000000008E-5</v>
      </c>
      <c r="AM12" s="264">
        <f t="shared" si="7"/>
        <v>4.3000000000000004E-4</v>
      </c>
      <c r="AN12" s="267">
        <f t="shared" si="8"/>
        <v>0</v>
      </c>
      <c r="AO12" s="235">
        <f t="shared" si="9"/>
        <v>0</v>
      </c>
      <c r="AP12" s="196"/>
      <c r="AQ12" s="265">
        <f t="array" ref="AQ12">IFERROR(AVERAGE(IF(H12:K12&gt;1,H12:K12)),0)</f>
        <v>0</v>
      </c>
      <c r="AR12" s="249">
        <f t="array" ref="AR12">AQ12+(COUNTIFS($AQ$6:$AQ12,AQ12)-1)*0.00001</f>
        <v>6.0000000000000008E-5</v>
      </c>
      <c r="AS12" s="266">
        <f t="shared" si="10"/>
        <v>4.3000000000000004E-4</v>
      </c>
      <c r="AT12" s="267">
        <f t="shared" si="11"/>
        <v>0</v>
      </c>
      <c r="AU12" s="235">
        <f t="shared" si="12"/>
        <v>0</v>
      </c>
      <c r="AY12" s="131"/>
      <c r="BB12" s="28"/>
    </row>
    <row r="13" spans="1:54" s="32" customFormat="1" ht="15" customHeight="1" x14ac:dyDescent="0.25">
      <c r="A13" s="24">
        <v>8</v>
      </c>
      <c r="B13" s="253">
        <f t="shared" si="0"/>
        <v>0</v>
      </c>
      <c r="C13" s="353"/>
      <c r="D13" s="353"/>
      <c r="E13" s="353"/>
      <c r="F13" s="26"/>
      <c r="G13" s="251">
        <f t="shared" si="2"/>
        <v>7.0000000000000007E-5</v>
      </c>
      <c r="H13" s="26"/>
      <c r="I13" s="26"/>
      <c r="J13" s="26"/>
      <c r="K13" s="26"/>
      <c r="L13" s="254">
        <f t="shared" si="3"/>
        <v>7.0000000000000007E-5</v>
      </c>
      <c r="M13" s="31"/>
      <c r="N13" s="255">
        <f t="shared" si="1"/>
        <v>0</v>
      </c>
      <c r="O13" s="254">
        <f t="shared" si="4"/>
        <v>4.2000000000000002E-4</v>
      </c>
      <c r="P13" s="256">
        <f t="shared" si="5"/>
        <v>0</v>
      </c>
      <c r="Q13" s="254">
        <f t="shared" si="6"/>
        <v>4.2000000000000002E-4</v>
      </c>
      <c r="AJ13" s="262">
        <f>ROWS($B$6:B13)</f>
        <v>8</v>
      </c>
      <c r="AK13" s="263">
        <f t="array" ref="AK13">IFERROR(AVERAGE(IF(C13:F13&gt;1,C13:F13)),0)</f>
        <v>0</v>
      </c>
      <c r="AL13" s="252">
        <f t="array" ref="AL13">AK13+(COUNTIFS($AK$6:$AK13,AK13)-1)*0.00001</f>
        <v>7.0000000000000007E-5</v>
      </c>
      <c r="AM13" s="264">
        <f t="shared" si="7"/>
        <v>4.2000000000000002E-4</v>
      </c>
      <c r="AN13" s="267">
        <f t="shared" si="8"/>
        <v>0</v>
      </c>
      <c r="AO13" s="235">
        <f t="shared" si="9"/>
        <v>0</v>
      </c>
      <c r="AP13" s="196"/>
      <c r="AQ13" s="265">
        <f t="array" ref="AQ13">IFERROR(AVERAGE(IF(H13:K13&gt;1,H13:K13)),0)</f>
        <v>0</v>
      </c>
      <c r="AR13" s="249">
        <f t="array" ref="AR13">AQ13+(COUNTIFS($AQ$6:$AQ13,AQ13)-1)*0.00001</f>
        <v>7.0000000000000007E-5</v>
      </c>
      <c r="AS13" s="266">
        <f t="shared" si="10"/>
        <v>4.2000000000000002E-4</v>
      </c>
      <c r="AT13" s="267">
        <f t="shared" si="11"/>
        <v>0</v>
      </c>
      <c r="AU13" s="235">
        <f t="shared" si="12"/>
        <v>0</v>
      </c>
      <c r="AY13" s="131"/>
      <c r="BB13" s="28"/>
    </row>
    <row r="14" spans="1:54" s="32" customFormat="1" ht="15" customHeight="1" x14ac:dyDescent="0.25">
      <c r="A14" s="24">
        <v>9</v>
      </c>
      <c r="B14" s="253">
        <f t="shared" si="0"/>
        <v>0</v>
      </c>
      <c r="C14" s="353"/>
      <c r="D14" s="353"/>
      <c r="E14" s="353"/>
      <c r="F14" s="26"/>
      <c r="G14" s="251">
        <f t="shared" si="2"/>
        <v>8.0000000000000007E-5</v>
      </c>
      <c r="H14" s="26"/>
      <c r="I14" s="26"/>
      <c r="J14" s="26"/>
      <c r="K14" s="26"/>
      <c r="L14" s="254">
        <f t="shared" si="3"/>
        <v>8.0000000000000007E-5</v>
      </c>
      <c r="M14" s="31"/>
      <c r="N14" s="255">
        <f t="shared" si="1"/>
        <v>0</v>
      </c>
      <c r="O14" s="254">
        <f t="shared" si="4"/>
        <v>4.1000000000000005E-4</v>
      </c>
      <c r="P14" s="256">
        <f t="shared" si="5"/>
        <v>0</v>
      </c>
      <c r="Q14" s="254">
        <f t="shared" si="6"/>
        <v>4.1000000000000005E-4</v>
      </c>
      <c r="AJ14" s="262">
        <f>ROWS($B$6:B14)</f>
        <v>9</v>
      </c>
      <c r="AK14" s="263">
        <f t="array" ref="AK14">IFERROR(AVERAGE(IF(C14:F14&gt;1,C14:F14)),0)</f>
        <v>0</v>
      </c>
      <c r="AL14" s="252">
        <f t="array" ref="AL14">AK14+(COUNTIFS($AK$6:$AK14,AK14)-1)*0.00001</f>
        <v>8.0000000000000007E-5</v>
      </c>
      <c r="AM14" s="264">
        <f t="shared" si="7"/>
        <v>4.1000000000000005E-4</v>
      </c>
      <c r="AN14" s="267">
        <f t="shared" si="8"/>
        <v>0</v>
      </c>
      <c r="AO14" s="235">
        <f t="shared" si="9"/>
        <v>0</v>
      </c>
      <c r="AP14" s="196"/>
      <c r="AQ14" s="265">
        <f t="array" ref="AQ14">IFERROR(AVERAGE(IF(H14:K14&gt;1,H14:K14)),0)</f>
        <v>0</v>
      </c>
      <c r="AR14" s="249">
        <f t="array" ref="AR14">AQ14+(COUNTIFS($AQ$6:$AQ14,AQ14)-1)*0.00001</f>
        <v>8.0000000000000007E-5</v>
      </c>
      <c r="AS14" s="266">
        <f t="shared" si="10"/>
        <v>4.1000000000000005E-4</v>
      </c>
      <c r="AT14" s="267">
        <f t="shared" si="11"/>
        <v>0</v>
      </c>
      <c r="AU14" s="235">
        <f t="shared" si="12"/>
        <v>0</v>
      </c>
      <c r="AY14" s="131"/>
      <c r="BB14" s="28"/>
    </row>
    <row r="15" spans="1:54" s="32" customFormat="1" ht="15" customHeight="1" x14ac:dyDescent="0.25">
      <c r="A15" s="24">
        <v>10</v>
      </c>
      <c r="B15" s="253">
        <f t="shared" si="0"/>
        <v>0</v>
      </c>
      <c r="C15" s="353"/>
      <c r="D15" s="353"/>
      <c r="E15" s="353"/>
      <c r="F15" s="26"/>
      <c r="G15" s="251">
        <f t="shared" si="2"/>
        <v>9.0000000000000006E-5</v>
      </c>
      <c r="H15" s="26"/>
      <c r="I15" s="26"/>
      <c r="J15" s="26"/>
      <c r="K15" s="26"/>
      <c r="L15" s="254">
        <f t="shared" si="3"/>
        <v>9.0000000000000006E-5</v>
      </c>
      <c r="M15" s="31"/>
      <c r="N15" s="255">
        <f t="shared" si="1"/>
        <v>0</v>
      </c>
      <c r="O15" s="254">
        <f t="shared" ref="O15:O55" si="13">AM15</f>
        <v>4.0000000000000002E-4</v>
      </c>
      <c r="P15" s="256">
        <f t="shared" si="5"/>
        <v>0</v>
      </c>
      <c r="Q15" s="254">
        <f t="shared" si="6"/>
        <v>4.0000000000000002E-4</v>
      </c>
      <c r="R15" s="3"/>
      <c r="S15" s="3"/>
      <c r="AJ15" s="262">
        <f>ROWS($B$6:B15)</f>
        <v>10</v>
      </c>
      <c r="AK15" s="263">
        <f t="array" ref="AK15">IFERROR(AVERAGE(IF(C15:F15&gt;1,C15:F15)),0)</f>
        <v>0</v>
      </c>
      <c r="AL15" s="252">
        <f t="array" ref="AL15">AK15+(COUNTIFS($AK$6:$AK15,AK15)-1)*0.00001</f>
        <v>9.0000000000000006E-5</v>
      </c>
      <c r="AM15" s="264">
        <f t="shared" si="7"/>
        <v>4.0000000000000002E-4</v>
      </c>
      <c r="AN15" s="267">
        <f t="shared" si="8"/>
        <v>0</v>
      </c>
      <c r="AO15" s="235">
        <f t="shared" si="9"/>
        <v>0</v>
      </c>
      <c r="AP15" s="196"/>
      <c r="AQ15" s="265">
        <f t="array" ref="AQ15">IFERROR(AVERAGE(IF(H15:K15&gt;1,H15:K15)),0)</f>
        <v>0</v>
      </c>
      <c r="AR15" s="249">
        <f t="array" ref="AR15">AQ15+(COUNTIFS($AQ$6:$AQ15,AQ15)-1)*0.00001</f>
        <v>9.0000000000000006E-5</v>
      </c>
      <c r="AS15" s="266">
        <f t="shared" si="10"/>
        <v>4.0000000000000002E-4</v>
      </c>
      <c r="AT15" s="267">
        <f t="shared" si="11"/>
        <v>0</v>
      </c>
      <c r="AU15" s="235">
        <f t="shared" si="12"/>
        <v>0</v>
      </c>
      <c r="AY15" s="131"/>
      <c r="BB15" s="28"/>
    </row>
    <row r="16" spans="1:54" s="32" customFormat="1" ht="15" customHeight="1" x14ac:dyDescent="0.25">
      <c r="A16" s="24">
        <v>11</v>
      </c>
      <c r="B16" s="253">
        <f t="shared" si="0"/>
        <v>0</v>
      </c>
      <c r="C16" s="353"/>
      <c r="D16" s="353"/>
      <c r="E16" s="353"/>
      <c r="F16" s="26"/>
      <c r="G16" s="251">
        <f t="shared" si="2"/>
        <v>1E-4</v>
      </c>
      <c r="H16" s="26"/>
      <c r="I16" s="26"/>
      <c r="J16" s="26"/>
      <c r="K16" s="26"/>
      <c r="L16" s="254">
        <f t="shared" si="3"/>
        <v>1E-4</v>
      </c>
      <c r="M16" s="31"/>
      <c r="N16" s="255">
        <f t="shared" si="1"/>
        <v>0</v>
      </c>
      <c r="O16" s="254">
        <f t="shared" si="13"/>
        <v>3.9000000000000005E-4</v>
      </c>
      <c r="P16" s="256">
        <f t="shared" si="5"/>
        <v>0</v>
      </c>
      <c r="Q16" s="254">
        <f t="shared" si="6"/>
        <v>3.9000000000000005E-4</v>
      </c>
      <c r="R16" s="6"/>
      <c r="S16" s="6"/>
      <c r="AJ16" s="262">
        <f>ROWS($B$6:B16)</f>
        <v>11</v>
      </c>
      <c r="AK16" s="263">
        <f t="array" ref="AK16">IFERROR(AVERAGE(IF(C16:F16&gt;1,C16:F16)),0)</f>
        <v>0</v>
      </c>
      <c r="AL16" s="252">
        <f t="array" ref="AL16">AK16+(COUNTIFS($AK$6:$AK16,AK16)-1)*0.00001</f>
        <v>1E-4</v>
      </c>
      <c r="AM16" s="264">
        <f t="shared" si="7"/>
        <v>3.9000000000000005E-4</v>
      </c>
      <c r="AN16" s="267">
        <f t="shared" si="8"/>
        <v>0</v>
      </c>
      <c r="AO16" s="235">
        <f t="shared" si="9"/>
        <v>0</v>
      </c>
      <c r="AP16" s="196"/>
      <c r="AQ16" s="265">
        <f t="array" ref="AQ16">IFERROR(AVERAGE(IF(H16:K16&gt;1,H16:K16)),0)</f>
        <v>0</v>
      </c>
      <c r="AR16" s="249">
        <f t="array" ref="AR16">AQ16+(COUNTIFS($AQ$6:$AQ16,AQ16)-1)*0.00001</f>
        <v>1E-4</v>
      </c>
      <c r="AS16" s="266">
        <f t="shared" si="10"/>
        <v>3.9000000000000005E-4</v>
      </c>
      <c r="AT16" s="267">
        <f t="shared" si="11"/>
        <v>0</v>
      </c>
      <c r="AU16" s="235">
        <f t="shared" si="12"/>
        <v>0</v>
      </c>
      <c r="AY16" s="131"/>
      <c r="BB16" s="28"/>
    </row>
    <row r="17" spans="1:54" s="32" customFormat="1" ht="15" customHeight="1" x14ac:dyDescent="0.25">
      <c r="A17" s="24">
        <v>12</v>
      </c>
      <c r="B17" s="253">
        <f t="shared" si="0"/>
        <v>0</v>
      </c>
      <c r="C17" s="353"/>
      <c r="D17" s="353"/>
      <c r="E17" s="353"/>
      <c r="F17" s="26"/>
      <c r="G17" s="251">
        <f t="shared" si="2"/>
        <v>1.1E-4</v>
      </c>
      <c r="H17" s="26"/>
      <c r="I17" s="26"/>
      <c r="J17" s="26"/>
      <c r="K17" s="26"/>
      <c r="L17" s="254">
        <f t="shared" si="3"/>
        <v>1.1E-4</v>
      </c>
      <c r="M17" s="31"/>
      <c r="N17" s="255">
        <f t="shared" si="1"/>
        <v>0</v>
      </c>
      <c r="O17" s="254">
        <f t="shared" si="13"/>
        <v>3.8000000000000002E-4</v>
      </c>
      <c r="P17" s="256">
        <f t="shared" si="5"/>
        <v>0</v>
      </c>
      <c r="Q17" s="254">
        <f t="shared" si="6"/>
        <v>3.8000000000000002E-4</v>
      </c>
      <c r="R17" s="6"/>
      <c r="S17" s="6"/>
      <c r="AJ17" s="262">
        <f>ROWS($B$6:B17)</f>
        <v>12</v>
      </c>
      <c r="AK17" s="263">
        <f t="array" ref="AK17">IFERROR(AVERAGE(IF(C17:F17&gt;1,C17:F17)),0)</f>
        <v>0</v>
      </c>
      <c r="AL17" s="252">
        <f t="array" ref="AL17">AK17+(COUNTIFS($AK$6:$AK17,AK17)-1)*0.00001</f>
        <v>1.1E-4</v>
      </c>
      <c r="AM17" s="264">
        <f t="shared" si="7"/>
        <v>3.8000000000000002E-4</v>
      </c>
      <c r="AN17" s="267">
        <f t="shared" si="8"/>
        <v>0</v>
      </c>
      <c r="AO17" s="235">
        <f t="shared" si="9"/>
        <v>0</v>
      </c>
      <c r="AP17" s="196"/>
      <c r="AQ17" s="265">
        <f t="array" ref="AQ17">IFERROR(AVERAGE(IF(H17:K17&gt;1,H17:K17)),0)</f>
        <v>0</v>
      </c>
      <c r="AR17" s="249">
        <f t="array" ref="AR17">AQ17+(COUNTIFS($AQ$6:$AQ17,AQ17)-1)*0.00001</f>
        <v>1.1E-4</v>
      </c>
      <c r="AS17" s="266">
        <f t="shared" si="10"/>
        <v>3.8000000000000002E-4</v>
      </c>
      <c r="AT17" s="267">
        <f t="shared" si="11"/>
        <v>0</v>
      </c>
      <c r="AU17" s="235">
        <f t="shared" si="12"/>
        <v>0</v>
      </c>
      <c r="AY17" s="131"/>
      <c r="BB17" s="28"/>
    </row>
    <row r="18" spans="1:54" s="32" customFormat="1" ht="15" customHeight="1" x14ac:dyDescent="0.25">
      <c r="A18" s="24">
        <v>13</v>
      </c>
      <c r="B18" s="253">
        <f t="shared" si="0"/>
        <v>0</v>
      </c>
      <c r="C18" s="353"/>
      <c r="D18" s="353"/>
      <c r="E18" s="353"/>
      <c r="F18" s="26"/>
      <c r="G18" s="251">
        <f t="shared" si="2"/>
        <v>1.2000000000000002E-4</v>
      </c>
      <c r="H18" s="26"/>
      <c r="I18" s="26"/>
      <c r="J18" s="26"/>
      <c r="K18" s="26"/>
      <c r="L18" s="254">
        <f t="shared" si="3"/>
        <v>1.2000000000000002E-4</v>
      </c>
      <c r="M18" s="31"/>
      <c r="N18" s="255">
        <f t="shared" si="1"/>
        <v>0</v>
      </c>
      <c r="O18" s="254">
        <f t="shared" si="13"/>
        <v>3.7000000000000005E-4</v>
      </c>
      <c r="P18" s="256">
        <f t="shared" si="5"/>
        <v>0</v>
      </c>
      <c r="Q18" s="254">
        <f t="shared" si="6"/>
        <v>3.7000000000000005E-4</v>
      </c>
      <c r="R18" s="6"/>
      <c r="S18" s="6"/>
      <c r="AJ18" s="262">
        <f>ROWS($B$6:B18)</f>
        <v>13</v>
      </c>
      <c r="AK18" s="263">
        <f t="array" ref="AK18">IFERROR(AVERAGE(IF(C18:F18&gt;1,C18:F18)),0)</f>
        <v>0</v>
      </c>
      <c r="AL18" s="252">
        <f t="array" ref="AL18">AK18+(COUNTIFS($AK$6:$AK18,AK18)-1)*0.00001</f>
        <v>1.2000000000000002E-4</v>
      </c>
      <c r="AM18" s="264">
        <f t="shared" si="7"/>
        <v>3.7000000000000005E-4</v>
      </c>
      <c r="AN18" s="267">
        <f t="shared" si="8"/>
        <v>0</v>
      </c>
      <c r="AO18" s="235">
        <f t="shared" si="9"/>
        <v>0</v>
      </c>
      <c r="AP18" s="196"/>
      <c r="AQ18" s="265">
        <f t="array" ref="AQ18">IFERROR(AVERAGE(IF(H18:K18&gt;1,H18:K18)),0)</f>
        <v>0</v>
      </c>
      <c r="AR18" s="249">
        <f t="array" ref="AR18">AQ18+(COUNTIFS($AQ$6:$AQ18,AQ18)-1)*0.00001</f>
        <v>1.2000000000000002E-4</v>
      </c>
      <c r="AS18" s="266">
        <f t="shared" si="10"/>
        <v>3.7000000000000005E-4</v>
      </c>
      <c r="AT18" s="267">
        <f t="shared" si="11"/>
        <v>0</v>
      </c>
      <c r="AU18" s="235">
        <f t="shared" si="12"/>
        <v>0</v>
      </c>
      <c r="AY18" s="131"/>
      <c r="BB18" s="28"/>
    </row>
    <row r="19" spans="1:54" s="32" customFormat="1" ht="15" customHeight="1" x14ac:dyDescent="0.25">
      <c r="A19" s="24">
        <v>14</v>
      </c>
      <c r="B19" s="253">
        <f t="shared" si="0"/>
        <v>0</v>
      </c>
      <c r="C19" s="353"/>
      <c r="D19" s="353"/>
      <c r="E19" s="353"/>
      <c r="F19" s="26"/>
      <c r="G19" s="251">
        <f t="shared" si="2"/>
        <v>1.3000000000000002E-4</v>
      </c>
      <c r="H19" s="26"/>
      <c r="I19" s="26"/>
      <c r="J19" s="26"/>
      <c r="K19" s="26"/>
      <c r="L19" s="254">
        <f t="shared" si="3"/>
        <v>1.3000000000000002E-4</v>
      </c>
      <c r="M19" s="31"/>
      <c r="N19" s="255">
        <f t="shared" si="1"/>
        <v>0</v>
      </c>
      <c r="O19" s="254">
        <f t="shared" si="13"/>
        <v>3.6000000000000002E-4</v>
      </c>
      <c r="P19" s="256">
        <f t="shared" si="5"/>
        <v>0</v>
      </c>
      <c r="Q19" s="254">
        <f t="shared" si="6"/>
        <v>3.6000000000000002E-4</v>
      </c>
      <c r="R19" s="6"/>
      <c r="S19" s="6"/>
      <c r="AJ19" s="262">
        <f>ROWS($B$6:B19)</f>
        <v>14</v>
      </c>
      <c r="AK19" s="263">
        <f t="array" ref="AK19">IFERROR(AVERAGE(IF(C19:F19&gt;1,C19:F19)),0)</f>
        <v>0</v>
      </c>
      <c r="AL19" s="252">
        <f t="array" ref="AL19">AK19+(COUNTIFS($AK$6:$AK19,AK19)-1)*0.00001</f>
        <v>1.3000000000000002E-4</v>
      </c>
      <c r="AM19" s="264">
        <f t="shared" si="7"/>
        <v>3.6000000000000002E-4</v>
      </c>
      <c r="AN19" s="267">
        <f t="shared" si="8"/>
        <v>0</v>
      </c>
      <c r="AO19" s="235">
        <f t="shared" si="9"/>
        <v>0</v>
      </c>
      <c r="AP19" s="196"/>
      <c r="AQ19" s="265">
        <f t="array" ref="AQ19">IFERROR(AVERAGE(IF(H19:K19&gt;1,H19:K19)),0)</f>
        <v>0</v>
      </c>
      <c r="AR19" s="249">
        <f t="array" ref="AR19">AQ19+(COUNTIFS($AQ$6:$AQ19,AQ19)-1)*0.00001</f>
        <v>1.3000000000000002E-4</v>
      </c>
      <c r="AS19" s="266">
        <f t="shared" si="10"/>
        <v>3.6000000000000002E-4</v>
      </c>
      <c r="AT19" s="267">
        <f t="shared" si="11"/>
        <v>0</v>
      </c>
      <c r="AU19" s="235">
        <f t="shared" si="12"/>
        <v>0</v>
      </c>
      <c r="AY19" s="131"/>
      <c r="BB19" s="28"/>
    </row>
    <row r="20" spans="1:54" s="32" customFormat="1" ht="15" customHeight="1" x14ac:dyDescent="0.25">
      <c r="A20" s="24">
        <v>15</v>
      </c>
      <c r="B20" s="253">
        <f t="shared" si="0"/>
        <v>0</v>
      </c>
      <c r="C20" s="353"/>
      <c r="D20" s="353"/>
      <c r="E20" s="353"/>
      <c r="F20" s="26"/>
      <c r="G20" s="251">
        <f t="shared" si="2"/>
        <v>1.4000000000000001E-4</v>
      </c>
      <c r="H20" s="26"/>
      <c r="I20" s="26"/>
      <c r="J20" s="26"/>
      <c r="K20" s="26"/>
      <c r="L20" s="254">
        <f t="shared" si="3"/>
        <v>1.4000000000000001E-4</v>
      </c>
      <c r="M20" s="31"/>
      <c r="N20" s="255">
        <f t="shared" si="1"/>
        <v>0</v>
      </c>
      <c r="O20" s="254">
        <f t="shared" si="13"/>
        <v>3.5000000000000005E-4</v>
      </c>
      <c r="P20" s="256">
        <f t="shared" si="5"/>
        <v>0</v>
      </c>
      <c r="Q20" s="254">
        <f t="shared" si="6"/>
        <v>3.5000000000000005E-4</v>
      </c>
      <c r="R20" s="6"/>
      <c r="S20" s="6"/>
      <c r="AJ20" s="262">
        <f>ROWS($B$6:B20)</f>
        <v>15</v>
      </c>
      <c r="AK20" s="263">
        <f t="array" ref="AK20">IFERROR(AVERAGE(IF(C20:F20&gt;1,C20:F20)),0)</f>
        <v>0</v>
      </c>
      <c r="AL20" s="252">
        <f t="array" ref="AL20">AK20+(COUNTIFS($AK$6:$AK20,AK20)-1)*0.00001</f>
        <v>1.4000000000000001E-4</v>
      </c>
      <c r="AM20" s="264">
        <f t="shared" si="7"/>
        <v>3.5000000000000005E-4</v>
      </c>
      <c r="AN20" s="267">
        <f t="shared" si="8"/>
        <v>0</v>
      </c>
      <c r="AO20" s="235">
        <f t="shared" si="9"/>
        <v>0</v>
      </c>
      <c r="AP20" s="196"/>
      <c r="AQ20" s="265">
        <f t="array" ref="AQ20">IFERROR(AVERAGE(IF(H20:K20&gt;1,H20:K20)),0)</f>
        <v>0</v>
      </c>
      <c r="AR20" s="249">
        <f t="array" ref="AR20">AQ20+(COUNTIFS($AQ$6:$AQ20,AQ20)-1)*0.00001</f>
        <v>1.4000000000000001E-4</v>
      </c>
      <c r="AS20" s="266">
        <f t="shared" si="10"/>
        <v>3.5000000000000005E-4</v>
      </c>
      <c r="AT20" s="267">
        <f t="shared" si="11"/>
        <v>0</v>
      </c>
      <c r="AU20" s="235">
        <f t="shared" si="12"/>
        <v>0</v>
      </c>
      <c r="AY20" s="131"/>
      <c r="BB20" s="28"/>
    </row>
    <row r="21" spans="1:54" s="32" customFormat="1" ht="15" customHeight="1" x14ac:dyDescent="0.25">
      <c r="A21" s="24">
        <v>16</v>
      </c>
      <c r="B21" s="253">
        <f t="shared" si="0"/>
        <v>0</v>
      </c>
      <c r="C21" s="353"/>
      <c r="D21" s="353"/>
      <c r="E21" s="353"/>
      <c r="F21" s="26"/>
      <c r="G21" s="251">
        <f t="shared" si="2"/>
        <v>1.5000000000000001E-4</v>
      </c>
      <c r="H21" s="26"/>
      <c r="I21" s="26"/>
      <c r="J21" s="26"/>
      <c r="K21" s="26"/>
      <c r="L21" s="254">
        <f t="shared" si="3"/>
        <v>1.5000000000000001E-4</v>
      </c>
      <c r="M21" s="31"/>
      <c r="N21" s="255">
        <f t="shared" si="1"/>
        <v>0</v>
      </c>
      <c r="O21" s="254">
        <f t="shared" si="13"/>
        <v>3.4000000000000002E-4</v>
      </c>
      <c r="P21" s="256">
        <f t="shared" si="5"/>
        <v>0</v>
      </c>
      <c r="Q21" s="254">
        <f t="shared" si="6"/>
        <v>3.4000000000000002E-4</v>
      </c>
      <c r="R21" s="6"/>
      <c r="S21" s="6"/>
      <c r="AJ21" s="262">
        <f>ROWS($B$6:B21)</f>
        <v>16</v>
      </c>
      <c r="AK21" s="263">
        <f t="array" ref="AK21">IFERROR(AVERAGE(IF(C21:F21&gt;1,C21:F21)),0)</f>
        <v>0</v>
      </c>
      <c r="AL21" s="252">
        <f t="array" ref="AL21">AK21+(COUNTIFS($AK$6:$AK21,AK21)-1)*0.00001</f>
        <v>1.5000000000000001E-4</v>
      </c>
      <c r="AM21" s="264">
        <f t="shared" si="7"/>
        <v>3.4000000000000002E-4</v>
      </c>
      <c r="AN21" s="267">
        <f t="shared" si="8"/>
        <v>0</v>
      </c>
      <c r="AO21" s="235">
        <f t="shared" si="9"/>
        <v>0</v>
      </c>
      <c r="AP21" s="196"/>
      <c r="AQ21" s="265">
        <f t="array" ref="AQ21">IFERROR(AVERAGE(IF(H21:K21&gt;1,H21:K21)),0)</f>
        <v>0</v>
      </c>
      <c r="AR21" s="249">
        <f t="array" ref="AR21">AQ21+(COUNTIFS($AQ$6:$AQ21,AQ21)-1)*0.00001</f>
        <v>1.5000000000000001E-4</v>
      </c>
      <c r="AS21" s="266">
        <f t="shared" si="10"/>
        <v>3.4000000000000002E-4</v>
      </c>
      <c r="AT21" s="267">
        <f t="shared" si="11"/>
        <v>0</v>
      </c>
      <c r="AU21" s="235">
        <f t="shared" si="12"/>
        <v>0</v>
      </c>
      <c r="AY21" s="117"/>
      <c r="AZ21" s="28"/>
      <c r="BB21" s="28"/>
    </row>
    <row r="22" spans="1:54" s="32" customFormat="1" ht="15" customHeight="1" x14ac:dyDescent="0.25">
      <c r="A22" s="24">
        <v>17</v>
      </c>
      <c r="B22" s="253">
        <f t="shared" si="0"/>
        <v>0</v>
      </c>
      <c r="C22" s="353"/>
      <c r="D22" s="353"/>
      <c r="E22" s="353"/>
      <c r="F22" s="26"/>
      <c r="G22" s="251">
        <f t="shared" si="2"/>
        <v>1.6000000000000001E-4</v>
      </c>
      <c r="H22" s="26"/>
      <c r="I22" s="26"/>
      <c r="J22" s="26"/>
      <c r="K22" s="26"/>
      <c r="L22" s="254">
        <f t="shared" si="3"/>
        <v>1.6000000000000001E-4</v>
      </c>
      <c r="M22" s="31"/>
      <c r="N22" s="255">
        <f t="shared" si="1"/>
        <v>0</v>
      </c>
      <c r="O22" s="254">
        <f t="shared" si="13"/>
        <v>3.3000000000000005E-4</v>
      </c>
      <c r="P22" s="256">
        <f t="shared" si="5"/>
        <v>0</v>
      </c>
      <c r="Q22" s="254">
        <f t="shared" si="6"/>
        <v>3.3000000000000005E-4</v>
      </c>
      <c r="R22" s="6"/>
      <c r="S22" s="6"/>
      <c r="AJ22" s="262">
        <f>ROWS($B$6:B22)</f>
        <v>17</v>
      </c>
      <c r="AK22" s="263">
        <f t="array" ref="AK22">IFERROR(AVERAGE(IF(C22:F22&gt;1,C22:F22)),0)</f>
        <v>0</v>
      </c>
      <c r="AL22" s="252">
        <f t="array" ref="AL22">AK22+(COUNTIFS($AK$6:$AK22,AK22)-1)*0.00001</f>
        <v>1.6000000000000001E-4</v>
      </c>
      <c r="AM22" s="264">
        <f t="shared" si="7"/>
        <v>3.3000000000000005E-4</v>
      </c>
      <c r="AN22" s="267">
        <f t="shared" si="8"/>
        <v>0</v>
      </c>
      <c r="AO22" s="235">
        <f t="shared" si="9"/>
        <v>0</v>
      </c>
      <c r="AP22" s="196"/>
      <c r="AQ22" s="265">
        <f t="array" ref="AQ22">IFERROR(AVERAGE(IF(H22:K22&gt;1,H22:K22)),0)</f>
        <v>0</v>
      </c>
      <c r="AR22" s="249">
        <f t="array" ref="AR22">AQ22+(COUNTIFS($AQ$6:$AQ22,AQ22)-1)*0.00001</f>
        <v>1.6000000000000001E-4</v>
      </c>
      <c r="AS22" s="266">
        <f t="shared" si="10"/>
        <v>3.3000000000000005E-4</v>
      </c>
      <c r="AT22" s="267">
        <f t="shared" si="11"/>
        <v>0</v>
      </c>
      <c r="AU22" s="235">
        <f t="shared" si="12"/>
        <v>0</v>
      </c>
      <c r="AY22" s="117"/>
      <c r="AZ22" s="28"/>
      <c r="BB22" s="28"/>
    </row>
    <row r="23" spans="1:54" s="32" customFormat="1" ht="15" customHeight="1" x14ac:dyDescent="0.25">
      <c r="A23" s="24">
        <v>18</v>
      </c>
      <c r="B23" s="253">
        <f t="shared" si="0"/>
        <v>0</v>
      </c>
      <c r="C23" s="353"/>
      <c r="D23" s="353"/>
      <c r="E23" s="353"/>
      <c r="F23" s="26"/>
      <c r="G23" s="251">
        <f t="shared" si="2"/>
        <v>1.7000000000000001E-4</v>
      </c>
      <c r="H23" s="26"/>
      <c r="I23" s="26"/>
      <c r="J23" s="26"/>
      <c r="K23" s="26"/>
      <c r="L23" s="254">
        <f t="shared" si="3"/>
        <v>1.7000000000000001E-4</v>
      </c>
      <c r="M23" s="31"/>
      <c r="N23" s="255">
        <f t="shared" si="1"/>
        <v>0</v>
      </c>
      <c r="O23" s="254">
        <f t="shared" si="13"/>
        <v>3.2000000000000003E-4</v>
      </c>
      <c r="P23" s="256">
        <f t="shared" si="5"/>
        <v>0</v>
      </c>
      <c r="Q23" s="254">
        <f t="shared" si="6"/>
        <v>3.2000000000000003E-4</v>
      </c>
      <c r="R23" s="6"/>
      <c r="S23" s="6"/>
      <c r="AJ23" s="262">
        <f>ROWS($B$6:B23)</f>
        <v>18</v>
      </c>
      <c r="AK23" s="263">
        <f t="array" ref="AK23">IFERROR(AVERAGE(IF(C23:F23&gt;1,C23:F23)),0)</f>
        <v>0</v>
      </c>
      <c r="AL23" s="252">
        <f t="array" ref="AL23">AK23+(COUNTIFS($AK$6:$AK23,AK23)-1)*0.00001</f>
        <v>1.7000000000000001E-4</v>
      </c>
      <c r="AM23" s="264">
        <f t="shared" si="7"/>
        <v>3.2000000000000003E-4</v>
      </c>
      <c r="AN23" s="267">
        <f t="shared" si="8"/>
        <v>0</v>
      </c>
      <c r="AO23" s="235">
        <f t="shared" si="9"/>
        <v>0</v>
      </c>
      <c r="AP23" s="196"/>
      <c r="AQ23" s="265">
        <f t="array" ref="AQ23">IFERROR(AVERAGE(IF(H23:K23&gt;1,H23:K23)),0)</f>
        <v>0</v>
      </c>
      <c r="AR23" s="249">
        <f t="array" ref="AR23">AQ23+(COUNTIFS($AQ$6:$AQ23,AQ23)-1)*0.00001</f>
        <v>1.7000000000000001E-4</v>
      </c>
      <c r="AS23" s="266">
        <f t="shared" si="10"/>
        <v>3.2000000000000003E-4</v>
      </c>
      <c r="AT23" s="267">
        <f t="shared" si="11"/>
        <v>0</v>
      </c>
      <c r="AU23" s="235">
        <f t="shared" si="12"/>
        <v>0</v>
      </c>
      <c r="AY23" s="117"/>
      <c r="AZ23" s="28"/>
      <c r="BB23" s="28"/>
    </row>
    <row r="24" spans="1:54" s="32" customFormat="1" ht="15" customHeight="1" x14ac:dyDescent="0.25">
      <c r="A24" s="24">
        <v>19</v>
      </c>
      <c r="B24" s="253">
        <f t="shared" si="0"/>
        <v>0</v>
      </c>
      <c r="C24" s="353"/>
      <c r="D24" s="353"/>
      <c r="E24" s="353"/>
      <c r="F24" s="26"/>
      <c r="G24" s="251">
        <f t="shared" si="2"/>
        <v>1.8000000000000001E-4</v>
      </c>
      <c r="H24" s="26"/>
      <c r="I24" s="26"/>
      <c r="J24" s="26"/>
      <c r="K24" s="26"/>
      <c r="L24" s="254">
        <f t="shared" si="3"/>
        <v>1.8000000000000001E-4</v>
      </c>
      <c r="M24" s="31"/>
      <c r="N24" s="255">
        <f t="shared" si="1"/>
        <v>0</v>
      </c>
      <c r="O24" s="254">
        <f t="shared" si="13"/>
        <v>3.1E-4</v>
      </c>
      <c r="P24" s="256">
        <f t="shared" si="5"/>
        <v>0</v>
      </c>
      <c r="Q24" s="254">
        <f t="shared" si="6"/>
        <v>3.1E-4</v>
      </c>
      <c r="R24" s="6"/>
      <c r="S24" s="6"/>
      <c r="AJ24" s="262">
        <f>ROWS($B$6:B24)</f>
        <v>19</v>
      </c>
      <c r="AK24" s="263">
        <f t="array" ref="AK24">IFERROR(AVERAGE(IF(C24:F24&gt;1,C24:F24)),0)</f>
        <v>0</v>
      </c>
      <c r="AL24" s="252">
        <f t="array" ref="AL24">AK24+(COUNTIFS($AK$6:$AK24,AK24)-1)*0.00001</f>
        <v>1.8000000000000001E-4</v>
      </c>
      <c r="AM24" s="264">
        <f t="shared" si="7"/>
        <v>3.1E-4</v>
      </c>
      <c r="AN24" s="267">
        <f t="shared" si="8"/>
        <v>0</v>
      </c>
      <c r="AO24" s="235">
        <f t="shared" si="9"/>
        <v>0</v>
      </c>
      <c r="AP24" s="196"/>
      <c r="AQ24" s="265">
        <f t="array" ref="AQ24">IFERROR(AVERAGE(IF(H24:K24&gt;1,H24:K24)),0)</f>
        <v>0</v>
      </c>
      <c r="AR24" s="249">
        <f t="array" ref="AR24">AQ24+(COUNTIFS($AQ$6:$AQ24,AQ24)-1)*0.00001</f>
        <v>1.8000000000000001E-4</v>
      </c>
      <c r="AS24" s="266">
        <f t="shared" si="10"/>
        <v>3.1E-4</v>
      </c>
      <c r="AT24" s="267">
        <f t="shared" si="11"/>
        <v>0</v>
      </c>
      <c r="AU24" s="235">
        <f t="shared" si="12"/>
        <v>0</v>
      </c>
      <c r="AY24" s="117"/>
      <c r="AZ24" s="28"/>
      <c r="BB24" s="28"/>
    </row>
    <row r="25" spans="1:54" s="32" customFormat="1" ht="15" customHeight="1" x14ac:dyDescent="0.25">
      <c r="A25" s="24">
        <v>20</v>
      </c>
      <c r="B25" s="253">
        <f t="shared" si="0"/>
        <v>0</v>
      </c>
      <c r="C25" s="353"/>
      <c r="D25" s="353"/>
      <c r="E25" s="353"/>
      <c r="F25" s="26"/>
      <c r="G25" s="251">
        <f t="shared" si="2"/>
        <v>1.9000000000000001E-4</v>
      </c>
      <c r="H25" s="26"/>
      <c r="I25" s="26"/>
      <c r="J25" s="26"/>
      <c r="K25" s="26"/>
      <c r="L25" s="254">
        <f t="shared" si="3"/>
        <v>1.9000000000000001E-4</v>
      </c>
      <c r="M25" s="31"/>
      <c r="N25" s="255">
        <f t="shared" si="1"/>
        <v>0</v>
      </c>
      <c r="O25" s="254">
        <f t="shared" si="13"/>
        <v>3.0000000000000003E-4</v>
      </c>
      <c r="P25" s="256">
        <f t="shared" si="5"/>
        <v>0</v>
      </c>
      <c r="Q25" s="254">
        <f t="shared" si="6"/>
        <v>3.0000000000000003E-4</v>
      </c>
      <c r="R25" s="6"/>
      <c r="S25" s="6"/>
      <c r="AJ25" s="262">
        <f>ROWS($B$6:B25)</f>
        <v>20</v>
      </c>
      <c r="AK25" s="263">
        <f t="array" ref="AK25">IFERROR(AVERAGE(IF(C25:F25&gt;1,C25:F25)),0)</f>
        <v>0</v>
      </c>
      <c r="AL25" s="252">
        <f t="array" ref="AL25">AK25+(COUNTIFS($AK$6:$AK25,AK25)-1)*0.00001</f>
        <v>1.9000000000000001E-4</v>
      </c>
      <c r="AM25" s="264">
        <f t="shared" si="7"/>
        <v>3.0000000000000003E-4</v>
      </c>
      <c r="AN25" s="267">
        <f t="shared" si="8"/>
        <v>0</v>
      </c>
      <c r="AO25" s="235">
        <f t="shared" si="9"/>
        <v>0</v>
      </c>
      <c r="AP25" s="196"/>
      <c r="AQ25" s="265">
        <f t="array" ref="AQ25">IFERROR(AVERAGE(IF(H25:K25&gt;1,H25:K25)),0)</f>
        <v>0</v>
      </c>
      <c r="AR25" s="249">
        <f t="array" ref="AR25">AQ25+(COUNTIFS($AQ$6:$AQ25,AQ25)-1)*0.00001</f>
        <v>1.9000000000000001E-4</v>
      </c>
      <c r="AS25" s="266">
        <f t="shared" si="10"/>
        <v>3.0000000000000003E-4</v>
      </c>
      <c r="AT25" s="267">
        <f t="shared" si="11"/>
        <v>0</v>
      </c>
      <c r="AU25" s="235">
        <f t="shared" si="12"/>
        <v>0</v>
      </c>
      <c r="AY25" s="131"/>
      <c r="BB25" s="28"/>
    </row>
    <row r="26" spans="1:54" s="32" customFormat="1" ht="15" customHeight="1" x14ac:dyDescent="0.25">
      <c r="A26" s="24">
        <v>21</v>
      </c>
      <c r="B26" s="253">
        <f t="shared" si="0"/>
        <v>0</v>
      </c>
      <c r="C26" s="353"/>
      <c r="D26" s="353"/>
      <c r="E26" s="353"/>
      <c r="F26" s="26"/>
      <c r="G26" s="251">
        <f t="shared" si="2"/>
        <v>2.0000000000000001E-4</v>
      </c>
      <c r="H26" s="26"/>
      <c r="I26" s="26"/>
      <c r="J26" s="26"/>
      <c r="K26" s="26"/>
      <c r="L26" s="254">
        <f t="shared" si="3"/>
        <v>2.0000000000000001E-4</v>
      </c>
      <c r="M26" s="31"/>
      <c r="N26" s="255">
        <f t="shared" si="1"/>
        <v>0</v>
      </c>
      <c r="O26" s="254">
        <f t="shared" si="13"/>
        <v>2.9E-4</v>
      </c>
      <c r="P26" s="256">
        <f t="shared" si="5"/>
        <v>0</v>
      </c>
      <c r="Q26" s="254">
        <f t="shared" si="6"/>
        <v>2.9E-4</v>
      </c>
      <c r="R26" s="6"/>
      <c r="S26" s="6"/>
      <c r="AJ26" s="262">
        <f>ROWS($B$6:B26)</f>
        <v>21</v>
      </c>
      <c r="AK26" s="263">
        <f t="array" ref="AK26">IFERROR(AVERAGE(IF(C26:F26&gt;1,C26:F26)),0)</f>
        <v>0</v>
      </c>
      <c r="AL26" s="252">
        <f t="array" ref="AL26">AK26+(COUNTIFS($AK$6:$AK26,AK26)-1)*0.00001</f>
        <v>2.0000000000000001E-4</v>
      </c>
      <c r="AM26" s="264">
        <f t="shared" si="7"/>
        <v>2.9E-4</v>
      </c>
      <c r="AN26" s="267">
        <f t="shared" si="8"/>
        <v>0</v>
      </c>
      <c r="AO26" s="235">
        <f t="shared" si="9"/>
        <v>0</v>
      </c>
      <c r="AP26" s="196"/>
      <c r="AQ26" s="265">
        <f t="array" ref="AQ26">IFERROR(AVERAGE(IF(H26:K26&gt;1,H26:K26)),0)</f>
        <v>0</v>
      </c>
      <c r="AR26" s="249">
        <f t="array" ref="AR26">AQ26+(COUNTIFS($AQ$6:$AQ26,AQ26)-1)*0.00001</f>
        <v>2.0000000000000001E-4</v>
      </c>
      <c r="AS26" s="266">
        <f t="shared" si="10"/>
        <v>2.9E-4</v>
      </c>
      <c r="AT26" s="267">
        <f t="shared" si="11"/>
        <v>0</v>
      </c>
      <c r="AU26" s="235">
        <f t="shared" si="12"/>
        <v>0</v>
      </c>
      <c r="AY26" s="131"/>
      <c r="BB26" s="28"/>
    </row>
    <row r="27" spans="1:54" s="32" customFormat="1" ht="15" customHeight="1" x14ac:dyDescent="0.25">
      <c r="A27" s="24">
        <v>22</v>
      </c>
      <c r="B27" s="253">
        <f t="shared" si="0"/>
        <v>0</v>
      </c>
      <c r="C27" s="353"/>
      <c r="D27" s="353"/>
      <c r="E27" s="353"/>
      <c r="F27" s="26"/>
      <c r="G27" s="251">
        <f t="shared" si="2"/>
        <v>2.1000000000000001E-4</v>
      </c>
      <c r="H27" s="26"/>
      <c r="I27" s="26"/>
      <c r="J27" s="26"/>
      <c r="K27" s="26"/>
      <c r="L27" s="254">
        <f t="shared" si="3"/>
        <v>2.1000000000000001E-4</v>
      </c>
      <c r="M27" s="31"/>
      <c r="N27" s="255">
        <f t="shared" si="1"/>
        <v>0</v>
      </c>
      <c r="O27" s="254">
        <f t="shared" si="13"/>
        <v>2.8000000000000003E-4</v>
      </c>
      <c r="P27" s="256">
        <f t="shared" si="5"/>
        <v>0</v>
      </c>
      <c r="Q27" s="254">
        <f t="shared" si="6"/>
        <v>2.8000000000000003E-4</v>
      </c>
      <c r="R27" s="6"/>
      <c r="S27" s="6"/>
      <c r="AJ27" s="262">
        <f>ROWS($B$6:B27)</f>
        <v>22</v>
      </c>
      <c r="AK27" s="263">
        <f t="array" ref="AK27">IFERROR(AVERAGE(IF(C27:F27&gt;1,C27:F27)),0)</f>
        <v>0</v>
      </c>
      <c r="AL27" s="252">
        <f t="array" ref="AL27">AK27+(COUNTIFS($AK$6:$AK27,AK27)-1)*0.00001</f>
        <v>2.1000000000000001E-4</v>
      </c>
      <c r="AM27" s="264">
        <f t="shared" si="7"/>
        <v>2.8000000000000003E-4</v>
      </c>
      <c r="AN27" s="267">
        <f t="shared" si="8"/>
        <v>0</v>
      </c>
      <c r="AO27" s="235">
        <f t="shared" si="9"/>
        <v>0</v>
      </c>
      <c r="AP27" s="196"/>
      <c r="AQ27" s="265">
        <f t="array" ref="AQ27">IFERROR(AVERAGE(IF(H27:K27&gt;1,H27:K27)),0)</f>
        <v>0</v>
      </c>
      <c r="AR27" s="249">
        <f t="array" ref="AR27">AQ27+(COUNTIFS($AQ$6:$AQ27,AQ27)-1)*0.00001</f>
        <v>2.1000000000000001E-4</v>
      </c>
      <c r="AS27" s="266">
        <f t="shared" si="10"/>
        <v>2.8000000000000003E-4</v>
      </c>
      <c r="AT27" s="267">
        <f t="shared" si="11"/>
        <v>0</v>
      </c>
      <c r="AU27" s="235">
        <f t="shared" si="12"/>
        <v>0</v>
      </c>
      <c r="AY27" s="131"/>
      <c r="BB27" s="28"/>
    </row>
    <row r="28" spans="1:54" s="32" customFormat="1" ht="15" customHeight="1" x14ac:dyDescent="0.25">
      <c r="A28" s="24">
        <v>23</v>
      </c>
      <c r="B28" s="253">
        <f t="shared" si="0"/>
        <v>0</v>
      </c>
      <c r="C28" s="353"/>
      <c r="D28" s="353"/>
      <c r="E28" s="353"/>
      <c r="F28" s="26"/>
      <c r="G28" s="251">
        <f t="shared" si="2"/>
        <v>2.2000000000000001E-4</v>
      </c>
      <c r="H28" s="26"/>
      <c r="I28" s="26"/>
      <c r="J28" s="26"/>
      <c r="K28" s="26"/>
      <c r="L28" s="254">
        <f t="shared" si="3"/>
        <v>2.2000000000000001E-4</v>
      </c>
      <c r="M28" s="31"/>
      <c r="N28" s="255">
        <f t="shared" si="1"/>
        <v>0</v>
      </c>
      <c r="O28" s="254">
        <f t="shared" si="13"/>
        <v>2.7E-4</v>
      </c>
      <c r="P28" s="256">
        <f t="shared" si="5"/>
        <v>0</v>
      </c>
      <c r="Q28" s="254">
        <f t="shared" si="6"/>
        <v>2.7E-4</v>
      </c>
      <c r="R28" s="6"/>
      <c r="S28" s="6"/>
      <c r="AJ28" s="262">
        <f>ROWS($B$6:B28)</f>
        <v>23</v>
      </c>
      <c r="AK28" s="263">
        <f t="array" ref="AK28">IFERROR(AVERAGE(IF(C28:F28&gt;1,C28:F28)),0)</f>
        <v>0</v>
      </c>
      <c r="AL28" s="252">
        <f t="array" ref="AL28">AK28+(COUNTIFS($AK$6:$AK28,AK28)-1)*0.00001</f>
        <v>2.2000000000000001E-4</v>
      </c>
      <c r="AM28" s="264">
        <f t="shared" si="7"/>
        <v>2.7E-4</v>
      </c>
      <c r="AN28" s="267">
        <f t="shared" si="8"/>
        <v>0</v>
      </c>
      <c r="AO28" s="235">
        <f t="shared" si="9"/>
        <v>0</v>
      </c>
      <c r="AP28" s="196"/>
      <c r="AQ28" s="265">
        <f t="array" ref="AQ28">IFERROR(AVERAGE(IF(H28:K28&gt;1,H28:K28)),0)</f>
        <v>0</v>
      </c>
      <c r="AR28" s="249">
        <f t="array" ref="AR28">AQ28+(COUNTIFS($AQ$6:$AQ28,AQ28)-1)*0.00001</f>
        <v>2.2000000000000001E-4</v>
      </c>
      <c r="AS28" s="266">
        <f t="shared" si="10"/>
        <v>2.7E-4</v>
      </c>
      <c r="AT28" s="267">
        <f t="shared" si="11"/>
        <v>0</v>
      </c>
      <c r="AU28" s="235">
        <f t="shared" si="12"/>
        <v>0</v>
      </c>
      <c r="AY28" s="131"/>
      <c r="BB28" s="28"/>
    </row>
    <row r="29" spans="1:54" s="32" customFormat="1" ht="15" customHeight="1" x14ac:dyDescent="0.25">
      <c r="A29" s="24">
        <v>24</v>
      </c>
      <c r="B29" s="253">
        <f t="shared" si="0"/>
        <v>0</v>
      </c>
      <c r="C29" s="353"/>
      <c r="D29" s="353"/>
      <c r="E29" s="353"/>
      <c r="F29" s="26"/>
      <c r="G29" s="251">
        <f t="shared" si="2"/>
        <v>2.3000000000000001E-4</v>
      </c>
      <c r="H29" s="26"/>
      <c r="I29" s="26"/>
      <c r="J29" s="26"/>
      <c r="K29" s="26"/>
      <c r="L29" s="254">
        <f t="shared" si="3"/>
        <v>2.3000000000000001E-4</v>
      </c>
      <c r="M29" s="31"/>
      <c r="N29" s="255">
        <f t="shared" si="1"/>
        <v>0</v>
      </c>
      <c r="O29" s="254">
        <f t="shared" si="13"/>
        <v>2.6000000000000003E-4</v>
      </c>
      <c r="P29" s="256">
        <f t="shared" si="5"/>
        <v>0</v>
      </c>
      <c r="Q29" s="254">
        <f t="shared" si="6"/>
        <v>2.6000000000000003E-4</v>
      </c>
      <c r="R29" s="6"/>
      <c r="S29" s="6"/>
      <c r="AJ29" s="262">
        <f>ROWS($B$6:B29)</f>
        <v>24</v>
      </c>
      <c r="AK29" s="263">
        <f t="array" ref="AK29">IFERROR(AVERAGE(IF(C29:F29&gt;1,C29:F29)),0)</f>
        <v>0</v>
      </c>
      <c r="AL29" s="252">
        <f t="array" ref="AL29">AK29+(COUNTIFS($AK$6:$AK29,AK29)-1)*0.00001</f>
        <v>2.3000000000000001E-4</v>
      </c>
      <c r="AM29" s="264">
        <f t="shared" si="7"/>
        <v>2.6000000000000003E-4</v>
      </c>
      <c r="AN29" s="267">
        <f t="shared" si="8"/>
        <v>0</v>
      </c>
      <c r="AO29" s="235">
        <f t="shared" si="9"/>
        <v>0</v>
      </c>
      <c r="AP29" s="196"/>
      <c r="AQ29" s="265">
        <f t="array" ref="AQ29">IFERROR(AVERAGE(IF(H29:K29&gt;1,H29:K29)),0)</f>
        <v>0</v>
      </c>
      <c r="AR29" s="249">
        <f t="array" ref="AR29">AQ29+(COUNTIFS($AQ$6:$AQ29,AQ29)-1)*0.00001</f>
        <v>2.3000000000000001E-4</v>
      </c>
      <c r="AS29" s="266">
        <f t="shared" si="10"/>
        <v>2.6000000000000003E-4</v>
      </c>
      <c r="AT29" s="267">
        <f t="shared" si="11"/>
        <v>0</v>
      </c>
      <c r="AU29" s="235">
        <f t="shared" si="12"/>
        <v>0</v>
      </c>
      <c r="AY29" s="131"/>
      <c r="BB29" s="28"/>
    </row>
    <row r="30" spans="1:54" s="32" customFormat="1" ht="15" customHeight="1" x14ac:dyDescent="0.25">
      <c r="A30" s="24">
        <v>25</v>
      </c>
      <c r="B30" s="253">
        <f t="shared" si="0"/>
        <v>0</v>
      </c>
      <c r="C30" s="353"/>
      <c r="D30" s="353"/>
      <c r="E30" s="353"/>
      <c r="F30" s="26"/>
      <c r="G30" s="251">
        <f t="shared" si="2"/>
        <v>2.4000000000000003E-4</v>
      </c>
      <c r="H30" s="26"/>
      <c r="I30" s="26"/>
      <c r="J30" s="26"/>
      <c r="K30" s="26"/>
      <c r="L30" s="254">
        <f t="shared" si="3"/>
        <v>2.4000000000000003E-4</v>
      </c>
      <c r="M30" s="33"/>
      <c r="N30" s="255">
        <f t="shared" si="1"/>
        <v>0</v>
      </c>
      <c r="O30" s="254">
        <f t="shared" si="13"/>
        <v>2.5000000000000001E-4</v>
      </c>
      <c r="P30" s="256">
        <f t="shared" si="5"/>
        <v>0</v>
      </c>
      <c r="Q30" s="254">
        <f t="shared" si="6"/>
        <v>2.5000000000000001E-4</v>
      </c>
      <c r="R30" s="6"/>
      <c r="S30" s="6"/>
      <c r="AJ30" s="262">
        <f>ROWS($B$6:B30)</f>
        <v>25</v>
      </c>
      <c r="AK30" s="263">
        <f t="array" ref="AK30">IFERROR(AVERAGE(IF(C30:F30&gt;1,C30:F30)),0)</f>
        <v>0</v>
      </c>
      <c r="AL30" s="252">
        <f t="array" ref="AL30">AK30+(COUNTIFS($AK$6:$AK30,AK30)-1)*0.00001</f>
        <v>2.4000000000000003E-4</v>
      </c>
      <c r="AM30" s="264">
        <f t="shared" si="7"/>
        <v>2.5000000000000001E-4</v>
      </c>
      <c r="AN30" s="267">
        <f t="shared" si="8"/>
        <v>0</v>
      </c>
      <c r="AO30" s="235">
        <f t="shared" si="9"/>
        <v>0</v>
      </c>
      <c r="AP30" s="196"/>
      <c r="AQ30" s="265">
        <f t="array" ref="AQ30">IFERROR(AVERAGE(IF(H30:K30&gt;1,H30:K30)),0)</f>
        <v>0</v>
      </c>
      <c r="AR30" s="249">
        <f t="array" ref="AR30">AQ30+(COUNTIFS($AQ$6:$AQ30,AQ30)-1)*0.00001</f>
        <v>2.4000000000000003E-4</v>
      </c>
      <c r="AS30" s="266">
        <f t="shared" si="10"/>
        <v>2.5000000000000001E-4</v>
      </c>
      <c r="AT30" s="267">
        <f t="shared" si="11"/>
        <v>0</v>
      </c>
      <c r="AU30" s="235">
        <f t="shared" si="12"/>
        <v>0</v>
      </c>
      <c r="AY30" s="117"/>
      <c r="AZ30" s="28"/>
      <c r="BB30" s="28"/>
    </row>
    <row r="31" spans="1:54" s="32" customFormat="1" ht="15" customHeight="1" x14ac:dyDescent="0.25">
      <c r="A31" s="24">
        <v>26</v>
      </c>
      <c r="B31" s="253">
        <f t="shared" si="0"/>
        <v>0</v>
      </c>
      <c r="C31" s="353"/>
      <c r="D31" s="353"/>
      <c r="E31" s="353"/>
      <c r="F31" s="26"/>
      <c r="G31" s="251">
        <f t="shared" si="2"/>
        <v>2.5000000000000001E-4</v>
      </c>
      <c r="H31" s="26"/>
      <c r="I31" s="26"/>
      <c r="J31" s="26"/>
      <c r="K31" s="26"/>
      <c r="L31" s="254">
        <f t="shared" si="3"/>
        <v>2.5000000000000001E-4</v>
      </c>
      <c r="M31" s="31"/>
      <c r="N31" s="255">
        <f t="shared" si="1"/>
        <v>0</v>
      </c>
      <c r="O31" s="254">
        <f t="shared" si="13"/>
        <v>2.4000000000000003E-4</v>
      </c>
      <c r="P31" s="256">
        <f t="shared" si="5"/>
        <v>0</v>
      </c>
      <c r="Q31" s="254">
        <f t="shared" si="6"/>
        <v>2.4000000000000003E-4</v>
      </c>
      <c r="R31" s="6"/>
      <c r="S31" s="6"/>
      <c r="AJ31" s="262">
        <f>ROWS($B$6:B31)</f>
        <v>26</v>
      </c>
      <c r="AK31" s="263">
        <f t="array" ref="AK31">IFERROR(AVERAGE(IF(C31:F31&gt;1,C31:F31)),0)</f>
        <v>0</v>
      </c>
      <c r="AL31" s="252">
        <f t="array" ref="AL31">AK31+(COUNTIFS($AK$6:$AK31,AK31)-1)*0.00001</f>
        <v>2.5000000000000001E-4</v>
      </c>
      <c r="AM31" s="264">
        <f t="shared" si="7"/>
        <v>2.4000000000000003E-4</v>
      </c>
      <c r="AN31" s="267">
        <f t="shared" si="8"/>
        <v>0</v>
      </c>
      <c r="AO31" s="235">
        <f t="shared" si="9"/>
        <v>0</v>
      </c>
      <c r="AP31" s="196"/>
      <c r="AQ31" s="265">
        <f t="array" ref="AQ31">IFERROR(AVERAGE(IF(H31:K31&gt;1,H31:K31)),0)</f>
        <v>0</v>
      </c>
      <c r="AR31" s="249">
        <f t="array" ref="AR31">AQ31+(COUNTIFS($AQ$6:$AQ31,AQ31)-1)*0.00001</f>
        <v>2.5000000000000001E-4</v>
      </c>
      <c r="AS31" s="266">
        <f t="shared" si="10"/>
        <v>2.4000000000000003E-4</v>
      </c>
      <c r="AT31" s="267">
        <f t="shared" si="11"/>
        <v>0</v>
      </c>
      <c r="AU31" s="235">
        <f t="shared" si="12"/>
        <v>0</v>
      </c>
      <c r="AY31" s="131"/>
      <c r="BB31" s="28"/>
    </row>
    <row r="32" spans="1:54" s="32" customFormat="1" ht="15" customHeight="1" x14ac:dyDescent="0.25">
      <c r="A32" s="24">
        <v>27</v>
      </c>
      <c r="B32" s="253">
        <f t="shared" si="0"/>
        <v>0</v>
      </c>
      <c r="C32" s="353"/>
      <c r="D32" s="353"/>
      <c r="E32" s="353"/>
      <c r="F32" s="26"/>
      <c r="G32" s="251">
        <f t="shared" si="2"/>
        <v>2.6000000000000003E-4</v>
      </c>
      <c r="H32" s="26"/>
      <c r="I32" s="26"/>
      <c r="J32" s="26"/>
      <c r="K32" s="26"/>
      <c r="L32" s="254">
        <f t="shared" si="3"/>
        <v>2.6000000000000003E-4</v>
      </c>
      <c r="M32" s="31"/>
      <c r="N32" s="255">
        <f t="shared" si="1"/>
        <v>0</v>
      </c>
      <c r="O32" s="254">
        <f t="shared" si="13"/>
        <v>2.3000000000000001E-4</v>
      </c>
      <c r="P32" s="256">
        <f t="shared" si="5"/>
        <v>0</v>
      </c>
      <c r="Q32" s="254">
        <f t="shared" si="6"/>
        <v>2.3000000000000001E-4</v>
      </c>
      <c r="R32" s="6"/>
      <c r="S32" s="6"/>
      <c r="AJ32" s="262">
        <f>ROWS($B$6:B32)</f>
        <v>27</v>
      </c>
      <c r="AK32" s="263">
        <f t="array" ref="AK32">IFERROR(AVERAGE(IF(C32:F32&gt;1,C32:F32)),0)</f>
        <v>0</v>
      </c>
      <c r="AL32" s="252">
        <f t="array" ref="AL32">AK32+(COUNTIFS($AK$6:$AK32,AK32)-1)*0.00001</f>
        <v>2.6000000000000003E-4</v>
      </c>
      <c r="AM32" s="264">
        <f t="shared" si="7"/>
        <v>2.3000000000000001E-4</v>
      </c>
      <c r="AN32" s="267">
        <f t="shared" si="8"/>
        <v>0</v>
      </c>
      <c r="AO32" s="235">
        <f t="shared" si="9"/>
        <v>0</v>
      </c>
      <c r="AP32" s="196"/>
      <c r="AQ32" s="265">
        <f t="array" ref="AQ32">IFERROR(AVERAGE(IF(H32:K32&gt;1,H32:K32)),0)</f>
        <v>0</v>
      </c>
      <c r="AR32" s="249">
        <f t="array" ref="AR32">AQ32+(COUNTIFS($AQ$6:$AQ32,AQ32)-1)*0.00001</f>
        <v>2.6000000000000003E-4</v>
      </c>
      <c r="AS32" s="266">
        <f t="shared" si="10"/>
        <v>2.3000000000000001E-4</v>
      </c>
      <c r="AT32" s="267">
        <f t="shared" si="11"/>
        <v>0</v>
      </c>
      <c r="AU32" s="235">
        <f t="shared" si="12"/>
        <v>0</v>
      </c>
      <c r="AY32" s="131"/>
      <c r="BB32" s="28"/>
    </row>
    <row r="33" spans="1:54" s="32" customFormat="1" ht="15" customHeight="1" x14ac:dyDescent="0.25">
      <c r="A33" s="24">
        <v>28</v>
      </c>
      <c r="B33" s="253">
        <f t="shared" si="0"/>
        <v>0</v>
      </c>
      <c r="C33" s="353"/>
      <c r="D33" s="353"/>
      <c r="E33" s="353"/>
      <c r="F33" s="26"/>
      <c r="G33" s="251">
        <f t="shared" si="2"/>
        <v>2.7E-4</v>
      </c>
      <c r="H33" s="26"/>
      <c r="I33" s="26"/>
      <c r="J33" s="26"/>
      <c r="K33" s="26"/>
      <c r="L33" s="254">
        <f t="shared" si="3"/>
        <v>2.7E-4</v>
      </c>
      <c r="M33" s="31"/>
      <c r="N33" s="255">
        <f t="shared" si="1"/>
        <v>0</v>
      </c>
      <c r="O33" s="254">
        <f>AM33</f>
        <v>2.2000000000000001E-4</v>
      </c>
      <c r="P33" s="256">
        <f t="shared" si="5"/>
        <v>0</v>
      </c>
      <c r="Q33" s="254">
        <f t="shared" si="6"/>
        <v>2.2000000000000001E-4</v>
      </c>
      <c r="R33" s="6"/>
      <c r="S33" s="6"/>
      <c r="AJ33" s="262">
        <f>ROWS($B$6:B33)</f>
        <v>28</v>
      </c>
      <c r="AK33" s="263">
        <f t="array" ref="AK33">IFERROR(AVERAGE(IF(C33:F33&gt;1,C33:F33)),0)</f>
        <v>0</v>
      </c>
      <c r="AL33" s="252">
        <f t="array" ref="AL33">AK33+(COUNTIFS($AK$6:$AK33,AK33)-1)*0.00001</f>
        <v>2.7E-4</v>
      </c>
      <c r="AM33" s="264">
        <f t="shared" si="7"/>
        <v>2.2000000000000001E-4</v>
      </c>
      <c r="AN33" s="267">
        <f t="shared" si="8"/>
        <v>0</v>
      </c>
      <c r="AO33" s="235">
        <f t="shared" si="9"/>
        <v>0</v>
      </c>
      <c r="AP33" s="196"/>
      <c r="AQ33" s="265">
        <f t="array" ref="AQ33">IFERROR(AVERAGE(IF(H33:K33&gt;1,H33:K33)),0)</f>
        <v>0</v>
      </c>
      <c r="AR33" s="249">
        <f t="array" ref="AR33">AQ33+(COUNTIFS($AQ$6:$AQ33,AQ33)-1)*0.00001</f>
        <v>2.7E-4</v>
      </c>
      <c r="AS33" s="266">
        <f t="shared" si="10"/>
        <v>2.2000000000000001E-4</v>
      </c>
      <c r="AT33" s="267">
        <f t="shared" si="11"/>
        <v>0</v>
      </c>
      <c r="AU33" s="235">
        <f t="shared" si="12"/>
        <v>0</v>
      </c>
      <c r="AY33" s="131"/>
      <c r="BB33" s="28"/>
    </row>
    <row r="34" spans="1:54" s="32" customFormat="1" ht="15" customHeight="1" x14ac:dyDescent="0.25">
      <c r="A34" s="24">
        <v>29</v>
      </c>
      <c r="B34" s="253">
        <f t="shared" si="0"/>
        <v>0</v>
      </c>
      <c r="C34" s="353"/>
      <c r="D34" s="353"/>
      <c r="E34" s="353"/>
      <c r="F34" s="26"/>
      <c r="G34" s="251">
        <f t="shared" si="2"/>
        <v>2.8000000000000003E-4</v>
      </c>
      <c r="H34" s="26"/>
      <c r="I34" s="26"/>
      <c r="J34" s="26"/>
      <c r="K34" s="26"/>
      <c r="L34" s="254">
        <f t="shared" si="3"/>
        <v>2.8000000000000003E-4</v>
      </c>
      <c r="M34" s="31"/>
      <c r="N34" s="255">
        <f t="shared" si="1"/>
        <v>0</v>
      </c>
      <c r="O34" s="254">
        <f t="shared" si="13"/>
        <v>2.1000000000000001E-4</v>
      </c>
      <c r="P34" s="256">
        <f t="shared" si="5"/>
        <v>0</v>
      </c>
      <c r="Q34" s="254">
        <f t="shared" si="6"/>
        <v>2.1000000000000001E-4</v>
      </c>
      <c r="R34" s="6"/>
      <c r="S34" s="6"/>
      <c r="AJ34" s="262">
        <f>ROWS($B$6:B34)</f>
        <v>29</v>
      </c>
      <c r="AK34" s="263">
        <f t="array" ref="AK34">IFERROR(AVERAGE(IF(C34:F34&gt;1,C34:F34)),0)</f>
        <v>0</v>
      </c>
      <c r="AL34" s="252">
        <f t="array" ref="AL34">AK34+(COUNTIFS($AK$6:$AK34,AK34)-1)*0.00001</f>
        <v>2.8000000000000003E-4</v>
      </c>
      <c r="AM34" s="264">
        <f t="shared" si="7"/>
        <v>2.1000000000000001E-4</v>
      </c>
      <c r="AN34" s="267">
        <f t="shared" si="8"/>
        <v>0</v>
      </c>
      <c r="AO34" s="235">
        <f t="shared" si="9"/>
        <v>0</v>
      </c>
      <c r="AP34" s="196"/>
      <c r="AQ34" s="265">
        <f t="array" ref="AQ34">IFERROR(AVERAGE(IF(H34:K34&gt;1,H34:K34)),0)</f>
        <v>0</v>
      </c>
      <c r="AR34" s="249">
        <f t="array" ref="AR34">AQ34+(COUNTIFS($AQ$6:$AQ34,AQ34)-1)*0.00001</f>
        <v>2.8000000000000003E-4</v>
      </c>
      <c r="AS34" s="266">
        <f t="shared" si="10"/>
        <v>2.1000000000000001E-4</v>
      </c>
      <c r="AT34" s="267">
        <f t="shared" si="11"/>
        <v>0</v>
      </c>
      <c r="AU34" s="235">
        <f t="shared" si="12"/>
        <v>0</v>
      </c>
      <c r="AY34" s="131"/>
      <c r="BB34" s="28"/>
    </row>
    <row r="35" spans="1:54" s="32" customFormat="1" ht="15" customHeight="1" x14ac:dyDescent="0.25">
      <c r="A35" s="24">
        <v>30</v>
      </c>
      <c r="B35" s="253">
        <f t="shared" si="0"/>
        <v>0</v>
      </c>
      <c r="C35" s="353"/>
      <c r="D35" s="353"/>
      <c r="E35" s="353"/>
      <c r="F35" s="34"/>
      <c r="G35" s="251">
        <f t="shared" si="2"/>
        <v>2.9E-4</v>
      </c>
      <c r="H35" s="26"/>
      <c r="I35" s="26"/>
      <c r="J35" s="26"/>
      <c r="K35" s="34"/>
      <c r="L35" s="254">
        <f t="shared" si="3"/>
        <v>2.9E-4</v>
      </c>
      <c r="M35" s="31"/>
      <c r="N35" s="255">
        <f t="shared" si="1"/>
        <v>0</v>
      </c>
      <c r="O35" s="254">
        <f t="shared" si="13"/>
        <v>2.0000000000000001E-4</v>
      </c>
      <c r="P35" s="256">
        <f t="shared" si="5"/>
        <v>0</v>
      </c>
      <c r="Q35" s="254">
        <f t="shared" si="6"/>
        <v>2.0000000000000001E-4</v>
      </c>
      <c r="R35" s="6"/>
      <c r="S35" s="6"/>
      <c r="AJ35" s="262">
        <f>ROWS($B$6:B35)</f>
        <v>30</v>
      </c>
      <c r="AK35" s="263">
        <f t="array" ref="AK35">IFERROR(AVERAGE(IF(C35:F35&gt;1,C35:F35)),0)</f>
        <v>0</v>
      </c>
      <c r="AL35" s="252">
        <f t="array" ref="AL35">AK35+(COUNTIFS($AK$6:$AK35,AK35)-1)*0.00001</f>
        <v>2.9E-4</v>
      </c>
      <c r="AM35" s="264">
        <f t="shared" si="7"/>
        <v>2.0000000000000001E-4</v>
      </c>
      <c r="AN35" s="267">
        <f t="shared" si="8"/>
        <v>0</v>
      </c>
      <c r="AO35" s="235">
        <f t="shared" si="9"/>
        <v>0</v>
      </c>
      <c r="AP35" s="196"/>
      <c r="AQ35" s="265">
        <f t="array" ref="AQ35">IFERROR(AVERAGE(IF(H35:K35&gt;1,H35:K35)),0)</f>
        <v>0</v>
      </c>
      <c r="AR35" s="249">
        <f t="array" ref="AR35">AQ35+(COUNTIFS($AQ$6:$AQ35,AQ35)-1)*0.00001</f>
        <v>2.9E-4</v>
      </c>
      <c r="AS35" s="266">
        <f t="shared" si="10"/>
        <v>2.0000000000000001E-4</v>
      </c>
      <c r="AT35" s="267">
        <f t="shared" si="11"/>
        <v>0</v>
      </c>
      <c r="AU35" s="235">
        <f t="shared" si="12"/>
        <v>0</v>
      </c>
      <c r="AY35" s="131"/>
      <c r="BB35" s="28"/>
    </row>
    <row r="36" spans="1:54" s="32" customFormat="1" ht="15" customHeight="1" x14ac:dyDescent="0.25">
      <c r="A36" s="24">
        <v>31</v>
      </c>
      <c r="B36" s="253">
        <f t="shared" si="0"/>
        <v>0</v>
      </c>
      <c r="C36" s="353"/>
      <c r="D36" s="353"/>
      <c r="E36" s="353"/>
      <c r="F36" s="34"/>
      <c r="G36" s="251">
        <f t="shared" si="2"/>
        <v>3.0000000000000003E-4</v>
      </c>
      <c r="H36" s="26"/>
      <c r="I36" s="26"/>
      <c r="J36" s="26"/>
      <c r="K36" s="34"/>
      <c r="L36" s="254">
        <f t="shared" si="3"/>
        <v>3.0000000000000003E-4</v>
      </c>
      <c r="M36" s="31"/>
      <c r="N36" s="255">
        <f t="shared" si="1"/>
        <v>0</v>
      </c>
      <c r="O36" s="254">
        <f t="shared" si="13"/>
        <v>1.9000000000000001E-4</v>
      </c>
      <c r="P36" s="256">
        <f t="shared" si="5"/>
        <v>0</v>
      </c>
      <c r="Q36" s="254">
        <f t="shared" si="6"/>
        <v>1.9000000000000001E-4</v>
      </c>
      <c r="R36" s="6"/>
      <c r="S36" s="6"/>
      <c r="AJ36" s="262">
        <f>ROWS($B$6:B36)</f>
        <v>31</v>
      </c>
      <c r="AK36" s="263">
        <f t="array" ref="AK36">IFERROR(AVERAGE(IF(C36:F36&gt;1,C36:F36)),0)</f>
        <v>0</v>
      </c>
      <c r="AL36" s="252">
        <f t="array" ref="AL36">AK36+(COUNTIFS($AK$6:$AK36,AK36)-1)*0.00001</f>
        <v>3.0000000000000003E-4</v>
      </c>
      <c r="AM36" s="264">
        <f t="shared" si="7"/>
        <v>1.9000000000000001E-4</v>
      </c>
      <c r="AN36" s="267">
        <f t="shared" si="8"/>
        <v>0</v>
      </c>
      <c r="AO36" s="235">
        <f t="shared" si="9"/>
        <v>0</v>
      </c>
      <c r="AP36" s="196"/>
      <c r="AQ36" s="265">
        <f t="array" ref="AQ36">IFERROR(AVERAGE(IF(H36:K36&gt;1,H36:K36)),0)</f>
        <v>0</v>
      </c>
      <c r="AR36" s="249">
        <f t="array" ref="AR36">AQ36+(COUNTIFS($AQ$6:$AQ36,AQ36)-1)*0.00001</f>
        <v>3.0000000000000003E-4</v>
      </c>
      <c r="AS36" s="266">
        <f t="shared" si="10"/>
        <v>1.9000000000000001E-4</v>
      </c>
      <c r="AT36" s="267">
        <f t="shared" si="11"/>
        <v>0</v>
      </c>
      <c r="AU36" s="235">
        <f t="shared" si="12"/>
        <v>0</v>
      </c>
      <c r="AY36" s="131"/>
      <c r="BB36" s="28"/>
    </row>
    <row r="37" spans="1:54" s="32" customFormat="1" ht="15" customHeight="1" x14ac:dyDescent="0.25">
      <c r="A37" s="24">
        <v>32</v>
      </c>
      <c r="B37" s="253">
        <f t="shared" si="0"/>
        <v>0</v>
      </c>
      <c r="C37" s="26"/>
      <c r="D37" s="26"/>
      <c r="E37" s="26"/>
      <c r="F37" s="34"/>
      <c r="G37" s="251">
        <f t="shared" si="2"/>
        <v>3.1E-4</v>
      </c>
      <c r="H37" s="26"/>
      <c r="I37" s="26"/>
      <c r="J37" s="26"/>
      <c r="K37" s="34"/>
      <c r="L37" s="254">
        <f t="shared" si="3"/>
        <v>3.1E-4</v>
      </c>
      <c r="M37" s="31"/>
      <c r="N37" s="255">
        <f t="shared" si="1"/>
        <v>0</v>
      </c>
      <c r="O37" s="254">
        <f t="shared" si="13"/>
        <v>1.8000000000000001E-4</v>
      </c>
      <c r="P37" s="256">
        <f t="shared" si="5"/>
        <v>0</v>
      </c>
      <c r="Q37" s="254">
        <f t="shared" si="6"/>
        <v>1.8000000000000001E-4</v>
      </c>
      <c r="R37" s="6"/>
      <c r="S37" s="6"/>
      <c r="AJ37" s="262">
        <f>ROWS($B$6:B37)</f>
        <v>32</v>
      </c>
      <c r="AK37" s="263">
        <f t="array" ref="AK37">IFERROR(AVERAGE(IF(C37:F37&gt;1,C37:F37)),0)</f>
        <v>0</v>
      </c>
      <c r="AL37" s="252">
        <f t="array" ref="AL37">AK37+(COUNTIFS($AK$6:$AK37,AK37)-1)*0.00001</f>
        <v>3.1E-4</v>
      </c>
      <c r="AM37" s="264">
        <f t="shared" si="7"/>
        <v>1.8000000000000001E-4</v>
      </c>
      <c r="AN37" s="267">
        <f t="shared" si="8"/>
        <v>0</v>
      </c>
      <c r="AO37" s="235">
        <f t="shared" si="9"/>
        <v>0</v>
      </c>
      <c r="AP37" s="196"/>
      <c r="AQ37" s="265">
        <f t="array" ref="AQ37">IFERROR(AVERAGE(IF(H37:K37&gt;1,H37:K37)),0)</f>
        <v>0</v>
      </c>
      <c r="AR37" s="249">
        <f t="array" ref="AR37">AQ37+(COUNTIFS($AQ$6:$AQ37,AQ37)-1)*0.00001</f>
        <v>3.1E-4</v>
      </c>
      <c r="AS37" s="266">
        <f t="shared" si="10"/>
        <v>1.8000000000000001E-4</v>
      </c>
      <c r="AT37" s="267">
        <f t="shared" si="11"/>
        <v>0</v>
      </c>
      <c r="AU37" s="235">
        <f t="shared" si="12"/>
        <v>0</v>
      </c>
    </row>
    <row r="38" spans="1:54" s="32" customFormat="1" ht="15" customHeight="1" x14ac:dyDescent="0.25">
      <c r="A38" s="24">
        <v>33</v>
      </c>
      <c r="B38" s="253">
        <f t="shared" si="0"/>
        <v>0</v>
      </c>
      <c r="C38" s="26"/>
      <c r="D38" s="26"/>
      <c r="E38" s="26"/>
      <c r="F38" s="34"/>
      <c r="G38" s="251">
        <f t="shared" si="2"/>
        <v>3.2000000000000003E-4</v>
      </c>
      <c r="H38" s="26"/>
      <c r="I38" s="26"/>
      <c r="J38" s="26"/>
      <c r="K38" s="34"/>
      <c r="L38" s="254">
        <f t="shared" si="3"/>
        <v>3.2000000000000003E-4</v>
      </c>
      <c r="M38" s="31"/>
      <c r="N38" s="255">
        <f t="shared" si="1"/>
        <v>0</v>
      </c>
      <c r="O38" s="254">
        <f t="shared" si="13"/>
        <v>1.7000000000000001E-4</v>
      </c>
      <c r="P38" s="256">
        <f t="shared" si="5"/>
        <v>0</v>
      </c>
      <c r="Q38" s="254">
        <f t="shared" si="6"/>
        <v>1.7000000000000001E-4</v>
      </c>
      <c r="R38" s="6"/>
      <c r="S38" s="6"/>
      <c r="AJ38" s="262">
        <f>ROWS($B$6:B38)</f>
        <v>33</v>
      </c>
      <c r="AK38" s="263">
        <f t="array" ref="AK38">IFERROR(AVERAGE(IF(C38:F38&gt;1,C38:F38)),0)</f>
        <v>0</v>
      </c>
      <c r="AL38" s="252">
        <f t="array" ref="AL38">AK38+(COUNTIFS($AK$6:$AK38,AK38)-1)*0.00001</f>
        <v>3.2000000000000003E-4</v>
      </c>
      <c r="AM38" s="264">
        <f t="shared" si="7"/>
        <v>1.7000000000000001E-4</v>
      </c>
      <c r="AN38" s="267">
        <f t="shared" si="8"/>
        <v>0</v>
      </c>
      <c r="AO38" s="235">
        <f t="shared" si="9"/>
        <v>0</v>
      </c>
      <c r="AP38" s="196"/>
      <c r="AQ38" s="265">
        <f t="array" ref="AQ38">IFERROR(AVERAGE(IF(H38:K38&gt;1,H38:K38)),0)</f>
        <v>0</v>
      </c>
      <c r="AR38" s="249">
        <f t="array" ref="AR38">AQ38+(COUNTIFS($AQ$6:$AQ38,AQ38)-1)*0.00001</f>
        <v>3.2000000000000003E-4</v>
      </c>
      <c r="AS38" s="266">
        <f t="shared" si="10"/>
        <v>1.7000000000000001E-4</v>
      </c>
      <c r="AT38" s="267">
        <f t="shared" si="11"/>
        <v>0</v>
      </c>
      <c r="AU38" s="235">
        <f t="shared" si="12"/>
        <v>0</v>
      </c>
    </row>
    <row r="39" spans="1:54" s="32" customFormat="1" ht="15" customHeight="1" x14ac:dyDescent="0.25">
      <c r="A39" s="24">
        <v>34</v>
      </c>
      <c r="B39" s="253">
        <f t="shared" si="0"/>
        <v>0</v>
      </c>
      <c r="C39" s="26"/>
      <c r="D39" s="26"/>
      <c r="E39" s="26"/>
      <c r="F39" s="34"/>
      <c r="G39" s="251">
        <f t="shared" si="2"/>
        <v>3.3000000000000005E-4</v>
      </c>
      <c r="H39" s="26"/>
      <c r="I39" s="26"/>
      <c r="J39" s="26"/>
      <c r="K39" s="34"/>
      <c r="L39" s="254">
        <f t="shared" si="3"/>
        <v>3.3000000000000005E-4</v>
      </c>
      <c r="M39" s="31"/>
      <c r="N39" s="255">
        <f t="shared" si="1"/>
        <v>0</v>
      </c>
      <c r="O39" s="254">
        <f t="shared" si="13"/>
        <v>1.6000000000000001E-4</v>
      </c>
      <c r="P39" s="256">
        <f t="shared" si="5"/>
        <v>0</v>
      </c>
      <c r="Q39" s="254">
        <f t="shared" si="6"/>
        <v>1.6000000000000001E-4</v>
      </c>
      <c r="R39" s="6"/>
      <c r="S39" s="6"/>
      <c r="AJ39" s="262">
        <f>ROWS($B$6:B39)</f>
        <v>34</v>
      </c>
      <c r="AK39" s="263">
        <f t="array" ref="AK39">IFERROR(AVERAGE(IF(C39:F39&gt;1,C39:F39)),0)</f>
        <v>0</v>
      </c>
      <c r="AL39" s="252">
        <f t="array" ref="AL39">AK39+(COUNTIFS($AK$6:$AK39,AK39)-1)*0.00001</f>
        <v>3.3000000000000005E-4</v>
      </c>
      <c r="AM39" s="264">
        <f t="shared" si="7"/>
        <v>1.6000000000000001E-4</v>
      </c>
      <c r="AN39" s="267">
        <f t="shared" si="8"/>
        <v>0</v>
      </c>
      <c r="AO39" s="235">
        <f t="shared" si="9"/>
        <v>0</v>
      </c>
      <c r="AP39" s="196"/>
      <c r="AQ39" s="265">
        <f t="array" ref="AQ39">IFERROR(AVERAGE(IF(H39:K39&gt;1,H39:K39)),0)</f>
        <v>0</v>
      </c>
      <c r="AR39" s="249">
        <f t="array" ref="AR39">AQ39+(COUNTIFS($AQ$6:$AQ39,AQ39)-1)*0.00001</f>
        <v>3.3000000000000005E-4</v>
      </c>
      <c r="AS39" s="266">
        <f t="shared" si="10"/>
        <v>1.6000000000000001E-4</v>
      </c>
      <c r="AT39" s="267">
        <f t="shared" si="11"/>
        <v>0</v>
      </c>
      <c r="AU39" s="235">
        <f t="shared" si="12"/>
        <v>0</v>
      </c>
    </row>
    <row r="40" spans="1:54" s="32" customFormat="1" ht="15" customHeight="1" x14ac:dyDescent="0.25">
      <c r="A40" s="24">
        <v>35</v>
      </c>
      <c r="B40" s="253">
        <f t="shared" si="0"/>
        <v>0</v>
      </c>
      <c r="C40" s="26"/>
      <c r="D40" s="26"/>
      <c r="E40" s="26"/>
      <c r="F40" s="34"/>
      <c r="G40" s="251">
        <f t="shared" si="2"/>
        <v>3.4000000000000002E-4</v>
      </c>
      <c r="H40" s="26"/>
      <c r="I40" s="26"/>
      <c r="J40" s="26"/>
      <c r="K40" s="34"/>
      <c r="L40" s="254">
        <f t="shared" si="3"/>
        <v>3.4000000000000002E-4</v>
      </c>
      <c r="M40" s="31"/>
      <c r="N40" s="255">
        <f t="shared" si="1"/>
        <v>0</v>
      </c>
      <c r="O40" s="254">
        <f t="shared" si="13"/>
        <v>1.5000000000000001E-4</v>
      </c>
      <c r="P40" s="256">
        <f t="shared" si="5"/>
        <v>0</v>
      </c>
      <c r="Q40" s="254">
        <f t="shared" si="6"/>
        <v>1.5000000000000001E-4</v>
      </c>
      <c r="R40" s="6"/>
      <c r="S40" s="6"/>
      <c r="AJ40" s="262">
        <f>ROWS($B$6:B40)</f>
        <v>35</v>
      </c>
      <c r="AK40" s="263">
        <f t="array" ref="AK40">IFERROR(AVERAGE(IF(C40:F40&gt;1,C40:F40)),0)</f>
        <v>0</v>
      </c>
      <c r="AL40" s="252">
        <f t="array" ref="AL40">AK40+(COUNTIFS($AK$6:$AK40,AK40)-1)*0.00001</f>
        <v>3.4000000000000002E-4</v>
      </c>
      <c r="AM40" s="264">
        <f t="shared" si="7"/>
        <v>1.5000000000000001E-4</v>
      </c>
      <c r="AN40" s="267">
        <f t="shared" si="8"/>
        <v>0</v>
      </c>
      <c r="AO40" s="235">
        <f t="shared" si="9"/>
        <v>0</v>
      </c>
      <c r="AP40" s="196"/>
      <c r="AQ40" s="265">
        <f t="array" ref="AQ40">IFERROR(AVERAGE(IF(H40:K40&gt;1,H40:K40)),0)</f>
        <v>0</v>
      </c>
      <c r="AR40" s="249">
        <f t="array" ref="AR40">AQ40+(COUNTIFS($AQ$6:$AQ40,AQ40)-1)*0.00001</f>
        <v>3.4000000000000002E-4</v>
      </c>
      <c r="AS40" s="266">
        <f t="shared" si="10"/>
        <v>1.5000000000000001E-4</v>
      </c>
      <c r="AT40" s="267">
        <f t="shared" si="11"/>
        <v>0</v>
      </c>
      <c r="AU40" s="235">
        <f t="shared" si="12"/>
        <v>0</v>
      </c>
    </row>
    <row r="41" spans="1:54" s="32" customFormat="1" ht="15" customHeight="1" x14ac:dyDescent="0.25">
      <c r="A41" s="24">
        <v>36</v>
      </c>
      <c r="B41" s="253">
        <f t="shared" si="0"/>
        <v>0</v>
      </c>
      <c r="C41" s="26"/>
      <c r="D41" s="26"/>
      <c r="E41" s="26"/>
      <c r="F41" s="34"/>
      <c r="G41" s="251">
        <f t="shared" si="2"/>
        <v>3.5000000000000005E-4</v>
      </c>
      <c r="H41" s="26"/>
      <c r="I41" s="26"/>
      <c r="J41" s="26"/>
      <c r="K41" s="34"/>
      <c r="L41" s="254">
        <f t="shared" si="3"/>
        <v>3.5000000000000005E-4</v>
      </c>
      <c r="M41" s="31"/>
      <c r="N41" s="255">
        <f t="shared" si="1"/>
        <v>0</v>
      </c>
      <c r="O41" s="254">
        <f t="shared" si="13"/>
        <v>1.4000000000000001E-4</v>
      </c>
      <c r="P41" s="256">
        <f t="shared" si="5"/>
        <v>0</v>
      </c>
      <c r="Q41" s="254">
        <f t="shared" si="6"/>
        <v>1.4000000000000001E-4</v>
      </c>
      <c r="R41" s="6"/>
      <c r="S41" s="6"/>
      <c r="AJ41" s="262">
        <f>ROWS($B$6:B41)</f>
        <v>36</v>
      </c>
      <c r="AK41" s="263">
        <f t="array" ref="AK41">IFERROR(AVERAGE(IF(C41:F41&gt;1,C41:F41)),0)</f>
        <v>0</v>
      </c>
      <c r="AL41" s="252">
        <f t="array" ref="AL41">AK41+(COUNTIFS($AK$6:$AK41,AK41)-1)*0.00001</f>
        <v>3.5000000000000005E-4</v>
      </c>
      <c r="AM41" s="264">
        <f t="shared" si="7"/>
        <v>1.4000000000000001E-4</v>
      </c>
      <c r="AN41" s="267">
        <f t="shared" si="8"/>
        <v>0</v>
      </c>
      <c r="AO41" s="235">
        <f t="shared" si="9"/>
        <v>0</v>
      </c>
      <c r="AP41" s="196"/>
      <c r="AQ41" s="265">
        <f t="array" ref="AQ41">IFERROR(AVERAGE(IF(H41:K41&gt;1,H41:K41)),0)</f>
        <v>0</v>
      </c>
      <c r="AR41" s="249">
        <f t="array" ref="AR41">AQ41+(COUNTIFS($AQ$6:$AQ41,AQ41)-1)*0.00001</f>
        <v>3.5000000000000005E-4</v>
      </c>
      <c r="AS41" s="266">
        <f t="shared" si="10"/>
        <v>1.4000000000000001E-4</v>
      </c>
      <c r="AT41" s="267">
        <f t="shared" si="11"/>
        <v>0</v>
      </c>
      <c r="AU41" s="235">
        <f t="shared" si="12"/>
        <v>0</v>
      </c>
    </row>
    <row r="42" spans="1:54" s="32" customFormat="1" ht="15" customHeight="1" x14ac:dyDescent="0.25">
      <c r="A42" s="24">
        <v>37</v>
      </c>
      <c r="B42" s="253">
        <f t="shared" si="0"/>
        <v>0</v>
      </c>
      <c r="C42" s="26"/>
      <c r="D42" s="26"/>
      <c r="E42" s="26"/>
      <c r="F42" s="34"/>
      <c r="G42" s="251">
        <f t="shared" si="2"/>
        <v>3.6000000000000002E-4</v>
      </c>
      <c r="H42" s="26"/>
      <c r="I42" s="26"/>
      <c r="J42" s="26"/>
      <c r="K42" s="34"/>
      <c r="L42" s="254">
        <f t="shared" si="3"/>
        <v>3.6000000000000002E-4</v>
      </c>
      <c r="M42" s="31"/>
      <c r="N42" s="255">
        <f t="shared" si="1"/>
        <v>0</v>
      </c>
      <c r="O42" s="254">
        <f t="shared" si="13"/>
        <v>1.3000000000000002E-4</v>
      </c>
      <c r="P42" s="256">
        <f t="shared" si="5"/>
        <v>0</v>
      </c>
      <c r="Q42" s="254">
        <f t="shared" si="6"/>
        <v>1.3000000000000002E-4</v>
      </c>
      <c r="R42" s="6"/>
      <c r="S42" s="6"/>
      <c r="AJ42" s="262">
        <f>ROWS($B$6:B42)</f>
        <v>37</v>
      </c>
      <c r="AK42" s="263">
        <f t="array" ref="AK42">IFERROR(AVERAGE(IF(C42:F42&gt;1,C42:F42)),0)</f>
        <v>0</v>
      </c>
      <c r="AL42" s="252">
        <f t="array" ref="AL42">AK42+(COUNTIFS($AK$6:$AK42,AK42)-1)*0.00001</f>
        <v>3.6000000000000002E-4</v>
      </c>
      <c r="AM42" s="264">
        <f t="shared" si="7"/>
        <v>1.3000000000000002E-4</v>
      </c>
      <c r="AN42" s="267">
        <f t="shared" si="8"/>
        <v>0</v>
      </c>
      <c r="AO42" s="235">
        <f t="shared" si="9"/>
        <v>0</v>
      </c>
      <c r="AP42" s="196"/>
      <c r="AQ42" s="265">
        <f t="array" ref="AQ42">IFERROR(AVERAGE(IF(H42:K42&gt;1,H42:K42)),0)</f>
        <v>0</v>
      </c>
      <c r="AR42" s="249">
        <f t="array" ref="AR42">AQ42+(COUNTIFS($AQ$6:$AQ42,AQ42)-1)*0.00001</f>
        <v>3.6000000000000002E-4</v>
      </c>
      <c r="AS42" s="266">
        <f t="shared" si="10"/>
        <v>1.3000000000000002E-4</v>
      </c>
      <c r="AT42" s="267">
        <f t="shared" si="11"/>
        <v>0</v>
      </c>
      <c r="AU42" s="235">
        <f t="shared" si="12"/>
        <v>0</v>
      </c>
    </row>
    <row r="43" spans="1:54" s="32" customFormat="1" ht="15" customHeight="1" x14ac:dyDescent="0.25">
      <c r="A43" s="24">
        <v>38</v>
      </c>
      <c r="B43" s="253">
        <f t="shared" si="0"/>
        <v>0</v>
      </c>
      <c r="C43" s="26"/>
      <c r="D43" s="26"/>
      <c r="E43" s="26"/>
      <c r="F43" s="34"/>
      <c r="G43" s="251">
        <f t="shared" si="2"/>
        <v>3.7000000000000005E-4</v>
      </c>
      <c r="H43" s="26"/>
      <c r="I43" s="26"/>
      <c r="J43" s="26"/>
      <c r="K43" s="34"/>
      <c r="L43" s="254">
        <f t="shared" si="3"/>
        <v>3.7000000000000005E-4</v>
      </c>
      <c r="M43" s="31"/>
      <c r="N43" s="255">
        <f t="shared" si="1"/>
        <v>0</v>
      </c>
      <c r="O43" s="254">
        <f t="shared" si="13"/>
        <v>1.2000000000000002E-4</v>
      </c>
      <c r="P43" s="256">
        <f t="shared" si="5"/>
        <v>0</v>
      </c>
      <c r="Q43" s="254">
        <f t="shared" si="6"/>
        <v>1.2000000000000002E-4</v>
      </c>
      <c r="R43" s="6"/>
      <c r="S43" s="6"/>
      <c r="AJ43" s="262">
        <f>ROWS($B$6:B43)</f>
        <v>38</v>
      </c>
      <c r="AK43" s="263">
        <f t="array" ref="AK43">IFERROR(AVERAGE(IF(C43:F43&gt;1,C43:F43)),0)</f>
        <v>0</v>
      </c>
      <c r="AL43" s="252">
        <f t="array" ref="AL43">AK43+(COUNTIFS($AK$6:$AK43,AK43)-1)*0.00001</f>
        <v>3.7000000000000005E-4</v>
      </c>
      <c r="AM43" s="264">
        <f t="shared" si="7"/>
        <v>1.2000000000000002E-4</v>
      </c>
      <c r="AN43" s="267">
        <f t="shared" si="8"/>
        <v>0</v>
      </c>
      <c r="AO43" s="235">
        <f t="shared" si="9"/>
        <v>0</v>
      </c>
      <c r="AP43" s="196"/>
      <c r="AQ43" s="265">
        <f t="array" ref="AQ43">IFERROR(AVERAGE(IF(H43:K43&gt;1,H43:K43)),0)</f>
        <v>0</v>
      </c>
      <c r="AR43" s="249">
        <f t="array" ref="AR43">AQ43+(COUNTIFS($AQ$6:$AQ43,AQ43)-1)*0.00001</f>
        <v>3.7000000000000005E-4</v>
      </c>
      <c r="AS43" s="266">
        <f t="shared" si="10"/>
        <v>1.2000000000000002E-4</v>
      </c>
      <c r="AT43" s="267">
        <f t="shared" si="11"/>
        <v>0</v>
      </c>
      <c r="AU43" s="235">
        <f t="shared" si="12"/>
        <v>0</v>
      </c>
    </row>
    <row r="44" spans="1:54" s="32" customFormat="1" ht="15" customHeight="1" x14ac:dyDescent="0.25">
      <c r="A44" s="24">
        <v>39</v>
      </c>
      <c r="B44" s="253">
        <f t="shared" si="0"/>
        <v>0</v>
      </c>
      <c r="C44" s="26"/>
      <c r="D44" s="26"/>
      <c r="E44" s="26"/>
      <c r="F44" s="34"/>
      <c r="G44" s="251">
        <f t="shared" si="2"/>
        <v>3.8000000000000002E-4</v>
      </c>
      <c r="H44" s="26"/>
      <c r="I44" s="26"/>
      <c r="J44" s="26"/>
      <c r="K44" s="34"/>
      <c r="L44" s="254">
        <f t="shared" si="3"/>
        <v>3.8000000000000002E-4</v>
      </c>
      <c r="M44" s="31"/>
      <c r="N44" s="255">
        <f t="shared" si="1"/>
        <v>0</v>
      </c>
      <c r="O44" s="254">
        <f t="shared" si="13"/>
        <v>1.1E-4</v>
      </c>
      <c r="P44" s="256">
        <f t="shared" si="5"/>
        <v>0</v>
      </c>
      <c r="Q44" s="254">
        <f t="shared" si="6"/>
        <v>1.1E-4</v>
      </c>
      <c r="R44" s="6"/>
      <c r="S44" s="6"/>
      <c r="AJ44" s="262">
        <f>ROWS($B$6:B44)</f>
        <v>39</v>
      </c>
      <c r="AK44" s="263">
        <f t="array" ref="AK44">IFERROR(AVERAGE(IF(C44:F44&gt;1,C44:F44)),0)</f>
        <v>0</v>
      </c>
      <c r="AL44" s="252">
        <f t="array" ref="AL44">AK44+(COUNTIFS($AK$6:$AK44,AK44)-1)*0.00001</f>
        <v>3.8000000000000002E-4</v>
      </c>
      <c r="AM44" s="264">
        <f t="shared" si="7"/>
        <v>1.1E-4</v>
      </c>
      <c r="AN44" s="267">
        <f t="shared" si="8"/>
        <v>0</v>
      </c>
      <c r="AO44" s="235">
        <f t="shared" si="9"/>
        <v>0</v>
      </c>
      <c r="AP44" s="196"/>
      <c r="AQ44" s="265">
        <f t="array" ref="AQ44">IFERROR(AVERAGE(IF(H44:K44&gt;1,H44:K44)),0)</f>
        <v>0</v>
      </c>
      <c r="AR44" s="249">
        <f t="array" ref="AR44">AQ44+(COUNTIFS($AQ$6:$AQ44,AQ44)-1)*0.00001</f>
        <v>3.8000000000000002E-4</v>
      </c>
      <c r="AS44" s="266">
        <f t="shared" si="10"/>
        <v>1.1E-4</v>
      </c>
      <c r="AT44" s="267">
        <f t="shared" si="11"/>
        <v>0</v>
      </c>
      <c r="AU44" s="235">
        <f t="shared" si="12"/>
        <v>0</v>
      </c>
    </row>
    <row r="45" spans="1:54" s="32" customFormat="1" ht="15" customHeight="1" x14ac:dyDescent="0.25">
      <c r="A45" s="24">
        <v>40</v>
      </c>
      <c r="B45" s="253">
        <f t="shared" si="0"/>
        <v>0</v>
      </c>
      <c r="C45" s="26"/>
      <c r="D45" s="26"/>
      <c r="E45" s="26"/>
      <c r="F45" s="35"/>
      <c r="G45" s="251">
        <f t="shared" si="2"/>
        <v>3.9000000000000005E-4</v>
      </c>
      <c r="H45" s="26"/>
      <c r="I45" s="26"/>
      <c r="J45" s="26"/>
      <c r="K45" s="34"/>
      <c r="L45" s="254">
        <f t="shared" si="3"/>
        <v>3.9000000000000005E-4</v>
      </c>
      <c r="M45" s="31"/>
      <c r="N45" s="255">
        <f t="shared" si="1"/>
        <v>0</v>
      </c>
      <c r="O45" s="254">
        <f t="shared" si="13"/>
        <v>1E-4</v>
      </c>
      <c r="P45" s="256">
        <f t="shared" si="5"/>
        <v>0</v>
      </c>
      <c r="Q45" s="254">
        <f t="shared" si="6"/>
        <v>1E-4</v>
      </c>
      <c r="R45" s="6"/>
      <c r="S45" s="6"/>
      <c r="AJ45" s="262">
        <f>ROWS($B$6:B45)</f>
        <v>40</v>
      </c>
      <c r="AK45" s="263">
        <f t="array" ref="AK45">IFERROR(AVERAGE(IF(C45:F45&gt;1,C45:F45)),0)</f>
        <v>0</v>
      </c>
      <c r="AL45" s="252">
        <f t="array" ref="AL45">AK45+(COUNTIFS($AK$6:$AK45,AK45)-1)*0.00001</f>
        <v>3.9000000000000005E-4</v>
      </c>
      <c r="AM45" s="264">
        <f t="shared" si="7"/>
        <v>1E-4</v>
      </c>
      <c r="AN45" s="267">
        <f t="shared" si="8"/>
        <v>0</v>
      </c>
      <c r="AO45" s="235">
        <f t="shared" si="9"/>
        <v>0</v>
      </c>
      <c r="AP45" s="196"/>
      <c r="AQ45" s="265">
        <f t="array" ref="AQ45">IFERROR(AVERAGE(IF(H45:K45&gt;1,H45:K45)),0)</f>
        <v>0</v>
      </c>
      <c r="AR45" s="249">
        <f t="array" ref="AR45">AQ45+(COUNTIFS($AQ$6:$AQ45,AQ45)-1)*0.00001</f>
        <v>3.9000000000000005E-4</v>
      </c>
      <c r="AS45" s="266">
        <f t="shared" si="10"/>
        <v>1E-4</v>
      </c>
      <c r="AT45" s="267">
        <f t="shared" si="11"/>
        <v>0</v>
      </c>
      <c r="AU45" s="235">
        <f t="shared" si="12"/>
        <v>0</v>
      </c>
    </row>
    <row r="46" spans="1:54" s="32" customFormat="1" ht="15" customHeight="1" x14ac:dyDescent="0.25">
      <c r="A46" s="24">
        <v>41</v>
      </c>
      <c r="B46" s="253">
        <f t="shared" si="0"/>
        <v>0</v>
      </c>
      <c r="C46" s="26"/>
      <c r="D46" s="26"/>
      <c r="E46" s="26"/>
      <c r="F46" s="36"/>
      <c r="G46" s="251">
        <f t="shared" si="2"/>
        <v>4.0000000000000002E-4</v>
      </c>
      <c r="H46" s="26"/>
      <c r="I46" s="26"/>
      <c r="J46" s="26"/>
      <c r="K46" s="36"/>
      <c r="L46" s="254">
        <f t="shared" si="3"/>
        <v>4.0000000000000002E-4</v>
      </c>
      <c r="M46" s="31"/>
      <c r="N46" s="255">
        <f t="shared" si="1"/>
        <v>0</v>
      </c>
      <c r="O46" s="254">
        <f t="shared" si="13"/>
        <v>9.0000000000000006E-5</v>
      </c>
      <c r="P46" s="256">
        <f t="shared" si="5"/>
        <v>0</v>
      </c>
      <c r="Q46" s="254">
        <f t="shared" si="6"/>
        <v>9.0000000000000006E-5</v>
      </c>
      <c r="R46" s="6"/>
      <c r="S46" s="6"/>
      <c r="AJ46" s="262">
        <f>ROWS($B$6:B46)</f>
        <v>41</v>
      </c>
      <c r="AK46" s="263">
        <f t="array" ref="AK46">IFERROR(AVERAGE(IF(C46:F46&gt;1,C46:F46)),0)</f>
        <v>0</v>
      </c>
      <c r="AL46" s="252">
        <f t="array" ref="AL46">AK46+(COUNTIFS($AK$6:$AK46,AK46)-1)*0.00001</f>
        <v>4.0000000000000002E-4</v>
      </c>
      <c r="AM46" s="264">
        <f t="shared" si="7"/>
        <v>9.0000000000000006E-5</v>
      </c>
      <c r="AN46" s="267">
        <f t="shared" si="8"/>
        <v>0</v>
      </c>
      <c r="AO46" s="235">
        <f t="shared" si="9"/>
        <v>0</v>
      </c>
      <c r="AP46" s="196"/>
      <c r="AQ46" s="265">
        <f t="array" ref="AQ46">IFERROR(AVERAGE(IF(H46:K46&gt;1,H46:K46)),0)</f>
        <v>0</v>
      </c>
      <c r="AR46" s="249">
        <f t="array" ref="AR46">AQ46+(COUNTIFS($AQ$6:$AQ46,AQ46)-1)*0.00001</f>
        <v>4.0000000000000002E-4</v>
      </c>
      <c r="AS46" s="266">
        <f t="shared" si="10"/>
        <v>9.0000000000000006E-5</v>
      </c>
      <c r="AT46" s="267">
        <f t="shared" si="11"/>
        <v>0</v>
      </c>
      <c r="AU46" s="235">
        <f t="shared" si="12"/>
        <v>0</v>
      </c>
    </row>
    <row r="47" spans="1:54" s="32" customFormat="1" ht="15" customHeight="1" x14ac:dyDescent="0.25">
      <c r="A47" s="24">
        <v>42</v>
      </c>
      <c r="B47" s="253">
        <f t="shared" si="0"/>
        <v>0</v>
      </c>
      <c r="C47" s="26"/>
      <c r="D47" s="26"/>
      <c r="E47" s="26"/>
      <c r="F47" s="36"/>
      <c r="G47" s="251">
        <f t="shared" si="2"/>
        <v>4.1000000000000005E-4</v>
      </c>
      <c r="H47" s="26"/>
      <c r="I47" s="26"/>
      <c r="J47" s="26"/>
      <c r="K47" s="36"/>
      <c r="L47" s="254">
        <f t="shared" si="3"/>
        <v>4.1000000000000005E-4</v>
      </c>
      <c r="M47" s="31"/>
      <c r="N47" s="255">
        <f t="shared" si="1"/>
        <v>0</v>
      </c>
      <c r="O47" s="254">
        <f t="shared" si="13"/>
        <v>8.0000000000000007E-5</v>
      </c>
      <c r="P47" s="256">
        <f t="shared" si="5"/>
        <v>0</v>
      </c>
      <c r="Q47" s="254">
        <f t="shared" si="6"/>
        <v>8.0000000000000007E-5</v>
      </c>
      <c r="R47" s="6"/>
      <c r="S47" s="6"/>
      <c r="AJ47" s="262">
        <f>ROWS($B$6:B47)</f>
        <v>42</v>
      </c>
      <c r="AK47" s="263">
        <f t="array" ref="AK47">IFERROR(AVERAGE(IF(C47:F47&gt;1,C47:F47)),0)</f>
        <v>0</v>
      </c>
      <c r="AL47" s="252">
        <f t="array" ref="AL47">AK47+(COUNTIFS($AK$6:$AK47,AK47)-1)*0.00001</f>
        <v>4.1000000000000005E-4</v>
      </c>
      <c r="AM47" s="264">
        <f t="shared" si="7"/>
        <v>8.0000000000000007E-5</v>
      </c>
      <c r="AN47" s="267">
        <f t="shared" si="8"/>
        <v>0</v>
      </c>
      <c r="AO47" s="235">
        <f t="shared" si="9"/>
        <v>0</v>
      </c>
      <c r="AP47" s="196"/>
      <c r="AQ47" s="265">
        <f t="array" ref="AQ47">IFERROR(AVERAGE(IF(H47:K47&gt;1,H47:K47)),0)</f>
        <v>0</v>
      </c>
      <c r="AR47" s="249">
        <f t="array" ref="AR47">AQ47+(COUNTIFS($AQ$6:$AQ47,AQ47)-1)*0.00001</f>
        <v>4.1000000000000005E-4</v>
      </c>
      <c r="AS47" s="266">
        <f t="shared" si="10"/>
        <v>8.0000000000000007E-5</v>
      </c>
      <c r="AT47" s="267">
        <f t="shared" si="11"/>
        <v>0</v>
      </c>
      <c r="AU47" s="235">
        <f t="shared" si="12"/>
        <v>0</v>
      </c>
    </row>
    <row r="48" spans="1:54" s="32" customFormat="1" ht="15" customHeight="1" x14ac:dyDescent="0.25">
      <c r="A48" s="24">
        <v>43</v>
      </c>
      <c r="B48" s="253">
        <f t="shared" si="0"/>
        <v>0</v>
      </c>
      <c r="C48" s="26"/>
      <c r="D48" s="26"/>
      <c r="E48" s="26"/>
      <c r="F48" s="36"/>
      <c r="G48" s="251">
        <f t="shared" si="2"/>
        <v>4.2000000000000002E-4</v>
      </c>
      <c r="H48" s="26"/>
      <c r="I48" s="26"/>
      <c r="J48" s="26"/>
      <c r="K48" s="36"/>
      <c r="L48" s="254">
        <f t="shared" si="3"/>
        <v>4.2000000000000002E-4</v>
      </c>
      <c r="M48" s="31"/>
      <c r="N48" s="255">
        <f t="shared" si="1"/>
        <v>0</v>
      </c>
      <c r="O48" s="254">
        <f t="shared" si="13"/>
        <v>7.0000000000000007E-5</v>
      </c>
      <c r="P48" s="256">
        <f t="shared" si="5"/>
        <v>0</v>
      </c>
      <c r="Q48" s="254">
        <f t="shared" si="6"/>
        <v>7.0000000000000007E-5</v>
      </c>
      <c r="R48" s="6"/>
      <c r="S48" s="6"/>
      <c r="AJ48" s="262">
        <f>ROWS($B$6:B48)</f>
        <v>43</v>
      </c>
      <c r="AK48" s="263">
        <f t="array" ref="AK48">IFERROR(AVERAGE(IF(C48:F48&gt;1,C48:F48)),0)</f>
        <v>0</v>
      </c>
      <c r="AL48" s="252">
        <f t="array" ref="AL48">AK48+(COUNTIFS($AK$6:$AK48,AK48)-1)*0.00001</f>
        <v>4.2000000000000002E-4</v>
      </c>
      <c r="AM48" s="264">
        <f t="shared" si="7"/>
        <v>7.0000000000000007E-5</v>
      </c>
      <c r="AN48" s="267">
        <f t="shared" si="8"/>
        <v>0</v>
      </c>
      <c r="AO48" s="235">
        <f t="shared" si="9"/>
        <v>0</v>
      </c>
      <c r="AP48" s="196"/>
      <c r="AQ48" s="265">
        <f t="array" ref="AQ48">IFERROR(AVERAGE(IF(H48:K48&gt;1,H48:K48)),0)</f>
        <v>0</v>
      </c>
      <c r="AR48" s="249">
        <f t="array" ref="AR48">AQ48+(COUNTIFS($AQ$6:$AQ48,AQ48)-1)*0.00001</f>
        <v>4.2000000000000002E-4</v>
      </c>
      <c r="AS48" s="266">
        <f t="shared" si="10"/>
        <v>7.0000000000000007E-5</v>
      </c>
      <c r="AT48" s="267">
        <f t="shared" si="11"/>
        <v>0</v>
      </c>
      <c r="AU48" s="235">
        <f t="shared" si="12"/>
        <v>0</v>
      </c>
    </row>
    <row r="49" spans="1:48" s="32" customFormat="1" ht="15" customHeight="1" x14ac:dyDescent="0.25">
      <c r="A49" s="24">
        <v>44</v>
      </c>
      <c r="B49" s="253">
        <f t="shared" si="0"/>
        <v>0</v>
      </c>
      <c r="C49" s="26"/>
      <c r="D49" s="26"/>
      <c r="E49" s="26"/>
      <c r="F49" s="37"/>
      <c r="G49" s="251">
        <f t="shared" si="2"/>
        <v>4.3000000000000004E-4</v>
      </c>
      <c r="H49" s="26"/>
      <c r="I49" s="26"/>
      <c r="J49" s="26"/>
      <c r="K49" s="36"/>
      <c r="L49" s="254">
        <f t="shared" si="3"/>
        <v>4.3000000000000004E-4</v>
      </c>
      <c r="M49" s="31"/>
      <c r="N49" s="255">
        <f t="shared" si="1"/>
        <v>0</v>
      </c>
      <c r="O49" s="254">
        <f t="shared" si="13"/>
        <v>6.0000000000000008E-5</v>
      </c>
      <c r="P49" s="256">
        <f t="shared" si="5"/>
        <v>0</v>
      </c>
      <c r="Q49" s="254">
        <f t="shared" si="6"/>
        <v>6.0000000000000008E-5</v>
      </c>
      <c r="R49" s="6"/>
      <c r="S49" s="6"/>
      <c r="AJ49" s="262">
        <f>ROWS($B$6:B49)</f>
        <v>44</v>
      </c>
      <c r="AK49" s="263">
        <f t="array" ref="AK49">IFERROR(AVERAGE(IF(C49:F49&gt;1,C49:F49)),0)</f>
        <v>0</v>
      </c>
      <c r="AL49" s="252">
        <f t="array" ref="AL49">AK49+(COUNTIFS($AK$6:$AK49,AK49)-1)*0.00001</f>
        <v>4.3000000000000004E-4</v>
      </c>
      <c r="AM49" s="264">
        <f t="shared" si="7"/>
        <v>6.0000000000000008E-5</v>
      </c>
      <c r="AN49" s="267">
        <f t="shared" si="8"/>
        <v>0</v>
      </c>
      <c r="AO49" s="235">
        <f t="shared" si="9"/>
        <v>0</v>
      </c>
      <c r="AP49" s="196"/>
      <c r="AQ49" s="265">
        <f t="array" ref="AQ49">IFERROR(AVERAGE(IF(H49:K49&gt;1,H49:K49)),0)</f>
        <v>0</v>
      </c>
      <c r="AR49" s="249">
        <f t="array" ref="AR49">AQ49+(COUNTIFS($AQ$6:$AQ49,AQ49)-1)*0.00001</f>
        <v>4.3000000000000004E-4</v>
      </c>
      <c r="AS49" s="266">
        <f t="shared" si="10"/>
        <v>6.0000000000000008E-5</v>
      </c>
      <c r="AT49" s="267">
        <f t="shared" si="11"/>
        <v>0</v>
      </c>
      <c r="AU49" s="235">
        <f t="shared" si="12"/>
        <v>0</v>
      </c>
    </row>
    <row r="50" spans="1:48" s="32" customFormat="1" ht="15" customHeight="1" x14ac:dyDescent="0.25">
      <c r="A50" s="24">
        <v>45</v>
      </c>
      <c r="B50" s="253">
        <f t="shared" si="0"/>
        <v>0</v>
      </c>
      <c r="C50" s="26"/>
      <c r="D50" s="26"/>
      <c r="E50" s="26"/>
      <c r="F50" s="37"/>
      <c r="G50" s="251">
        <f t="shared" si="2"/>
        <v>4.4000000000000002E-4</v>
      </c>
      <c r="H50" s="26"/>
      <c r="I50" s="26"/>
      <c r="J50" s="26"/>
      <c r="K50" s="36"/>
      <c r="L50" s="254">
        <f t="shared" si="3"/>
        <v>4.4000000000000002E-4</v>
      </c>
      <c r="M50" s="31"/>
      <c r="N50" s="255">
        <f t="shared" si="1"/>
        <v>0</v>
      </c>
      <c r="O50" s="254">
        <f t="shared" si="13"/>
        <v>5.0000000000000002E-5</v>
      </c>
      <c r="P50" s="256">
        <f t="shared" ref="P50:P55" si="14">AU50</f>
        <v>0</v>
      </c>
      <c r="Q50" s="254">
        <f t="shared" ref="Q50:Q55" si="15">AS50</f>
        <v>5.0000000000000002E-5</v>
      </c>
      <c r="R50" s="6"/>
      <c r="S50" s="6"/>
      <c r="AJ50" s="262">
        <f>ROWS($B$6:B50)</f>
        <v>45</v>
      </c>
      <c r="AK50" s="263">
        <f t="array" ref="AK50">IFERROR(AVERAGE(IF(C50:F50&gt;1,C50:F50)),0)</f>
        <v>0</v>
      </c>
      <c r="AL50" s="252">
        <f t="array" ref="AL50">AK50+(COUNTIFS($AK$6:$AK50,AK50)-1)*0.00001</f>
        <v>4.4000000000000002E-4</v>
      </c>
      <c r="AM50" s="264">
        <f t="shared" si="7"/>
        <v>5.0000000000000002E-5</v>
      </c>
      <c r="AN50" s="267">
        <f t="shared" si="8"/>
        <v>0</v>
      </c>
      <c r="AO50" s="235">
        <f t="shared" si="9"/>
        <v>0</v>
      </c>
      <c r="AP50" s="196"/>
      <c r="AQ50" s="265">
        <f t="array" ref="AQ50">IFERROR(AVERAGE(IF(H50:K50&gt;1,H50:K50)),0)</f>
        <v>0</v>
      </c>
      <c r="AR50" s="249">
        <f t="array" ref="AR50">AQ50+(COUNTIFS($AQ$6:$AQ50,AQ50)-1)*0.00001</f>
        <v>4.4000000000000002E-4</v>
      </c>
      <c r="AS50" s="266">
        <f t="shared" ref="AS50:AS55" si="16">LARGE($AR$6:$AR$55,AJ50)</f>
        <v>5.0000000000000002E-5</v>
      </c>
      <c r="AT50" s="267">
        <f t="shared" si="11"/>
        <v>0</v>
      </c>
      <c r="AU50" s="235">
        <f t="shared" si="12"/>
        <v>0</v>
      </c>
    </row>
    <row r="51" spans="1:48" s="32" customFormat="1" ht="15" customHeight="1" x14ac:dyDescent="0.25">
      <c r="A51" s="24">
        <v>46</v>
      </c>
      <c r="B51" s="253">
        <f t="shared" si="0"/>
        <v>0</v>
      </c>
      <c r="C51" s="26"/>
      <c r="D51" s="26"/>
      <c r="E51" s="26"/>
      <c r="F51" s="37"/>
      <c r="G51" s="251">
        <f t="shared" si="2"/>
        <v>4.5000000000000004E-4</v>
      </c>
      <c r="H51" s="26"/>
      <c r="I51" s="26"/>
      <c r="J51" s="26"/>
      <c r="K51" s="36"/>
      <c r="L51" s="254">
        <f t="shared" si="3"/>
        <v>4.5000000000000004E-4</v>
      </c>
      <c r="M51" s="31"/>
      <c r="N51" s="255">
        <f t="shared" si="1"/>
        <v>0</v>
      </c>
      <c r="O51" s="254">
        <f t="shared" si="13"/>
        <v>4.0000000000000003E-5</v>
      </c>
      <c r="P51" s="256">
        <f t="shared" si="14"/>
        <v>0</v>
      </c>
      <c r="Q51" s="254">
        <f t="shared" si="15"/>
        <v>4.0000000000000003E-5</v>
      </c>
      <c r="R51" s="6"/>
      <c r="S51" s="6"/>
      <c r="AJ51" s="262">
        <f>ROWS($B$6:B51)</f>
        <v>46</v>
      </c>
      <c r="AK51" s="263">
        <f t="array" ref="AK51">IFERROR(AVERAGE(IF(C51:F51&gt;1,C51:F51)),0)</f>
        <v>0</v>
      </c>
      <c r="AL51" s="252">
        <f t="array" ref="AL51">AK51+(COUNTIFS($AK$6:$AK51,AK51)-1)*0.00001</f>
        <v>4.5000000000000004E-4</v>
      </c>
      <c r="AM51" s="264">
        <f t="shared" si="7"/>
        <v>4.0000000000000003E-5</v>
      </c>
      <c r="AN51" s="267">
        <f t="shared" si="8"/>
        <v>0</v>
      </c>
      <c r="AO51" s="235">
        <f t="shared" si="9"/>
        <v>0</v>
      </c>
      <c r="AP51" s="196"/>
      <c r="AQ51" s="265">
        <f t="array" ref="AQ51">IFERROR(AVERAGE(IF(H51:K51&gt;1,H51:K51)),0)</f>
        <v>0</v>
      </c>
      <c r="AR51" s="249">
        <f t="array" ref="AR51">AQ51+(COUNTIFS($AQ$6:$AQ51,AQ51)-1)*0.00001</f>
        <v>4.5000000000000004E-4</v>
      </c>
      <c r="AS51" s="266">
        <f t="shared" si="16"/>
        <v>4.0000000000000003E-5</v>
      </c>
      <c r="AT51" s="267">
        <f t="shared" si="11"/>
        <v>0</v>
      </c>
      <c r="AU51" s="235">
        <f t="shared" si="12"/>
        <v>0</v>
      </c>
    </row>
    <row r="52" spans="1:48" s="32" customFormat="1" ht="15" customHeight="1" x14ac:dyDescent="0.25">
      <c r="A52" s="24">
        <v>47</v>
      </c>
      <c r="B52" s="253">
        <f t="shared" si="0"/>
        <v>0</v>
      </c>
      <c r="C52" s="26"/>
      <c r="D52" s="26"/>
      <c r="E52" s="26"/>
      <c r="F52" s="37"/>
      <c r="G52" s="251">
        <f t="shared" si="2"/>
        <v>4.6000000000000001E-4</v>
      </c>
      <c r="H52" s="26"/>
      <c r="I52" s="26"/>
      <c r="J52" s="26"/>
      <c r="K52" s="36"/>
      <c r="L52" s="254">
        <f t="shared" si="3"/>
        <v>4.6000000000000001E-4</v>
      </c>
      <c r="M52" s="31"/>
      <c r="N52" s="255">
        <f t="shared" si="1"/>
        <v>0</v>
      </c>
      <c r="O52" s="254">
        <f t="shared" si="13"/>
        <v>3.0000000000000004E-5</v>
      </c>
      <c r="P52" s="256">
        <f t="shared" si="14"/>
        <v>0</v>
      </c>
      <c r="Q52" s="254">
        <f t="shared" si="15"/>
        <v>3.0000000000000004E-5</v>
      </c>
      <c r="R52" s="6"/>
      <c r="S52" s="6"/>
      <c r="AJ52" s="262">
        <f>ROWS($B$6:B52)</f>
        <v>47</v>
      </c>
      <c r="AK52" s="263">
        <f t="array" ref="AK52">IFERROR(AVERAGE(IF(C52:F52&gt;1,C52:F52)),0)</f>
        <v>0</v>
      </c>
      <c r="AL52" s="252">
        <f t="array" ref="AL52">AK52+(COUNTIFS($AK$6:$AK52,AK52)-1)*0.00001</f>
        <v>4.6000000000000001E-4</v>
      </c>
      <c r="AM52" s="264">
        <f t="shared" si="7"/>
        <v>3.0000000000000004E-5</v>
      </c>
      <c r="AN52" s="267">
        <f t="shared" si="8"/>
        <v>0</v>
      </c>
      <c r="AO52" s="235">
        <f t="shared" si="9"/>
        <v>0</v>
      </c>
      <c r="AP52" s="196"/>
      <c r="AQ52" s="265">
        <f t="array" ref="AQ52">IFERROR(AVERAGE(IF(H52:K52&gt;1,H52:K52)),0)</f>
        <v>0</v>
      </c>
      <c r="AR52" s="249">
        <f t="array" ref="AR52">AQ52+(COUNTIFS($AQ$6:$AQ52,AQ52)-1)*0.00001</f>
        <v>4.6000000000000001E-4</v>
      </c>
      <c r="AS52" s="266">
        <f t="shared" si="16"/>
        <v>3.0000000000000004E-5</v>
      </c>
      <c r="AT52" s="267">
        <f t="shared" si="11"/>
        <v>0</v>
      </c>
      <c r="AU52" s="235">
        <f t="shared" si="12"/>
        <v>0</v>
      </c>
    </row>
    <row r="53" spans="1:48" s="32" customFormat="1" ht="15" customHeight="1" x14ac:dyDescent="0.25">
      <c r="A53" s="24">
        <v>48</v>
      </c>
      <c r="B53" s="253">
        <f t="shared" si="0"/>
        <v>0</v>
      </c>
      <c r="C53" s="26"/>
      <c r="D53" s="26"/>
      <c r="E53" s="26"/>
      <c r="F53" s="37"/>
      <c r="G53" s="251">
        <f t="shared" si="2"/>
        <v>4.7000000000000004E-4</v>
      </c>
      <c r="H53" s="26"/>
      <c r="I53" s="26"/>
      <c r="J53" s="26"/>
      <c r="K53" s="36"/>
      <c r="L53" s="254">
        <f t="shared" si="3"/>
        <v>4.7000000000000004E-4</v>
      </c>
      <c r="M53" s="31"/>
      <c r="N53" s="255">
        <f t="shared" si="1"/>
        <v>0</v>
      </c>
      <c r="O53" s="254">
        <f t="shared" si="13"/>
        <v>2.0000000000000002E-5</v>
      </c>
      <c r="P53" s="256">
        <f t="shared" si="14"/>
        <v>0</v>
      </c>
      <c r="Q53" s="254">
        <f t="shared" si="15"/>
        <v>2.0000000000000002E-5</v>
      </c>
      <c r="R53" s="6"/>
      <c r="S53" s="6"/>
      <c r="AJ53" s="262">
        <f>ROWS($B$6:B53)</f>
        <v>48</v>
      </c>
      <c r="AK53" s="263">
        <f t="array" ref="AK53">IFERROR(AVERAGE(IF(C53:F53&gt;1,C53:F53)),0)</f>
        <v>0</v>
      </c>
      <c r="AL53" s="252">
        <f t="array" ref="AL53">AK53+(COUNTIFS($AK$6:$AK53,AK53)-1)*0.00001</f>
        <v>4.7000000000000004E-4</v>
      </c>
      <c r="AM53" s="264">
        <f t="shared" si="7"/>
        <v>2.0000000000000002E-5</v>
      </c>
      <c r="AN53" s="267">
        <f t="shared" si="8"/>
        <v>0</v>
      </c>
      <c r="AO53" s="235">
        <f t="shared" si="9"/>
        <v>0</v>
      </c>
      <c r="AP53" s="196"/>
      <c r="AQ53" s="265">
        <f t="array" ref="AQ53">IFERROR(AVERAGE(IF(H53:K53&gt;1,H53:K53)),0)</f>
        <v>0</v>
      </c>
      <c r="AR53" s="249">
        <f t="array" ref="AR53">AQ53+(COUNTIFS($AQ$6:$AQ53,AQ53)-1)*0.00001</f>
        <v>4.7000000000000004E-4</v>
      </c>
      <c r="AS53" s="266">
        <f t="shared" si="16"/>
        <v>2.0000000000000002E-5</v>
      </c>
      <c r="AT53" s="267">
        <f t="shared" si="11"/>
        <v>0</v>
      </c>
      <c r="AU53" s="235">
        <f t="shared" si="12"/>
        <v>0</v>
      </c>
    </row>
    <row r="54" spans="1:48" s="32" customFormat="1" ht="15" customHeight="1" x14ac:dyDescent="0.25">
      <c r="A54" s="24">
        <v>49</v>
      </c>
      <c r="B54" s="253">
        <f t="shared" si="0"/>
        <v>0</v>
      </c>
      <c r="C54" s="26"/>
      <c r="D54" s="26"/>
      <c r="E54" s="26"/>
      <c r="F54" s="37"/>
      <c r="G54" s="251">
        <f t="shared" si="2"/>
        <v>4.8000000000000007E-4</v>
      </c>
      <c r="H54" s="26"/>
      <c r="I54" s="26"/>
      <c r="J54" s="26"/>
      <c r="K54" s="36"/>
      <c r="L54" s="254">
        <f t="shared" si="3"/>
        <v>4.8000000000000007E-4</v>
      </c>
      <c r="M54" s="31"/>
      <c r="N54" s="255">
        <f t="shared" si="1"/>
        <v>0</v>
      </c>
      <c r="O54" s="254">
        <f t="shared" si="13"/>
        <v>1.0000000000000001E-5</v>
      </c>
      <c r="P54" s="256">
        <f t="shared" si="14"/>
        <v>0</v>
      </c>
      <c r="Q54" s="254">
        <f t="shared" si="15"/>
        <v>1.0000000000000001E-5</v>
      </c>
      <c r="R54" s="6"/>
      <c r="S54" s="6"/>
      <c r="AJ54" s="262">
        <f>ROWS($B$6:B54)</f>
        <v>49</v>
      </c>
      <c r="AK54" s="263">
        <f t="array" ref="AK54">IFERROR(AVERAGE(IF(C54:F54&gt;1,C54:F54)),0)</f>
        <v>0</v>
      </c>
      <c r="AL54" s="252">
        <f t="array" ref="AL54">AK54+(COUNTIFS($AK$6:$AK54,AK54)-1)*0.00001</f>
        <v>4.8000000000000007E-4</v>
      </c>
      <c r="AM54" s="264">
        <f t="shared" si="7"/>
        <v>1.0000000000000001E-5</v>
      </c>
      <c r="AN54" s="267">
        <f t="shared" si="8"/>
        <v>0</v>
      </c>
      <c r="AO54" s="235">
        <f t="shared" si="9"/>
        <v>0</v>
      </c>
      <c r="AP54" s="196"/>
      <c r="AQ54" s="265">
        <f t="array" ref="AQ54">IFERROR(AVERAGE(IF(H54:K54&gt;1,H54:K54)),0)</f>
        <v>0</v>
      </c>
      <c r="AR54" s="249">
        <f t="array" ref="AR54">AQ54+(COUNTIFS($AQ$6:$AQ54,AQ54)-1)*0.00001</f>
        <v>4.8000000000000007E-4</v>
      </c>
      <c r="AS54" s="266">
        <f t="shared" si="16"/>
        <v>1.0000000000000001E-5</v>
      </c>
      <c r="AT54" s="267">
        <f t="shared" si="11"/>
        <v>0</v>
      </c>
      <c r="AU54" s="235">
        <f t="shared" si="12"/>
        <v>0</v>
      </c>
    </row>
    <row r="55" spans="1:48" s="32" customFormat="1" ht="15" customHeight="1" x14ac:dyDescent="0.25">
      <c r="A55" s="24">
        <v>50</v>
      </c>
      <c r="B55" s="253">
        <f t="shared" si="0"/>
        <v>0</v>
      </c>
      <c r="C55" s="26"/>
      <c r="D55" s="26"/>
      <c r="E55" s="26"/>
      <c r="F55" s="36"/>
      <c r="G55" s="251">
        <f t="shared" si="2"/>
        <v>4.9000000000000009E-4</v>
      </c>
      <c r="H55" s="26"/>
      <c r="I55" s="26"/>
      <c r="J55" s="26"/>
      <c r="K55" s="36"/>
      <c r="L55" s="254">
        <f t="shared" si="3"/>
        <v>4.9000000000000009E-4</v>
      </c>
      <c r="M55" s="31"/>
      <c r="N55" s="255">
        <f t="shared" si="1"/>
        <v>0</v>
      </c>
      <c r="O55" s="254">
        <f t="shared" si="13"/>
        <v>0</v>
      </c>
      <c r="P55" s="256">
        <f t="shared" si="14"/>
        <v>0</v>
      </c>
      <c r="Q55" s="254">
        <f t="shared" si="15"/>
        <v>0</v>
      </c>
      <c r="AJ55" s="262">
        <f>ROWS($B$6:B55)</f>
        <v>50</v>
      </c>
      <c r="AK55" s="263">
        <f t="array" ref="AK55">IFERROR(AVERAGE(IF(C55:F55&gt;1,C55:F55)),0)</f>
        <v>0</v>
      </c>
      <c r="AL55" s="252">
        <f t="array" ref="AL55">AK55+(COUNTIFS($AK$6:$AK55,AK55)-1)*0.00001</f>
        <v>4.9000000000000009E-4</v>
      </c>
      <c r="AM55" s="264">
        <f t="shared" si="7"/>
        <v>0</v>
      </c>
      <c r="AN55" s="267">
        <f t="shared" si="8"/>
        <v>0</v>
      </c>
      <c r="AO55" s="235">
        <f t="shared" si="9"/>
        <v>0</v>
      </c>
      <c r="AP55" s="196"/>
      <c r="AQ55" s="265">
        <f t="array" ref="AQ55">IFERROR(AVERAGE(IF(H55:K55&gt;1,H55:K55)),0)</f>
        <v>0</v>
      </c>
      <c r="AR55" s="249">
        <f t="array" ref="AR55">AQ55+(COUNTIFS($AQ$6:$AQ55,AQ55)-1)*0.00001</f>
        <v>4.9000000000000009E-4</v>
      </c>
      <c r="AS55" s="266">
        <f t="shared" si="16"/>
        <v>0</v>
      </c>
      <c r="AT55" s="267">
        <f t="shared" si="11"/>
        <v>0</v>
      </c>
      <c r="AU55" s="235">
        <f t="shared" si="12"/>
        <v>0</v>
      </c>
    </row>
    <row r="56" spans="1:48" s="38" customFormat="1" ht="15" customHeight="1" x14ac:dyDescent="0.25">
      <c r="H56" s="39"/>
      <c r="I56" s="39"/>
      <c r="J56" s="39"/>
      <c r="K56" s="39"/>
      <c r="N56" s="250" t="s">
        <v>299</v>
      </c>
      <c r="O56" s="282" t="str">
        <f>'ANVA-MDS'!H13</f>
        <v>ns</v>
      </c>
      <c r="P56" s="250" t="s">
        <v>299</v>
      </c>
      <c r="Q56" s="282" t="str">
        <f>'ANVA-MDS'!BT13</f>
        <v>ns</v>
      </c>
      <c r="R56" s="39"/>
      <c r="S56" s="39"/>
      <c r="T56" s="39"/>
      <c r="U56" s="39"/>
      <c r="V56" s="39"/>
      <c r="W56" s="39"/>
      <c r="X56" s="39"/>
      <c r="Y56" s="39"/>
      <c r="Z56" s="39"/>
      <c r="AA56" s="39"/>
      <c r="AB56" s="39"/>
      <c r="AC56" s="39"/>
      <c r="AD56" s="39"/>
      <c r="AE56" s="39"/>
      <c r="AF56" s="39"/>
      <c r="AG56" s="39"/>
      <c r="AH56" s="39"/>
      <c r="AI56" s="39"/>
      <c r="AJ56" s="197"/>
      <c r="AK56" s="197"/>
      <c r="AL56" s="197"/>
      <c r="AM56" s="197"/>
      <c r="AN56" s="197"/>
      <c r="AO56" s="197"/>
      <c r="AP56" s="197"/>
      <c r="AQ56" s="197"/>
      <c r="AR56" s="197"/>
      <c r="AS56" s="197"/>
      <c r="AT56" s="197"/>
      <c r="AU56" s="197"/>
    </row>
    <row r="57" spans="1:48" s="32" customFormat="1" ht="15" customHeight="1" x14ac:dyDescent="0.25">
      <c r="H57" s="3"/>
      <c r="I57" s="3"/>
      <c r="J57" s="3"/>
      <c r="K57" s="3"/>
      <c r="N57" s="250" t="s">
        <v>293</v>
      </c>
      <c r="O57" s="225" t="str">
        <f>'ANVA-MDS'!B20</f>
        <v>sd</v>
      </c>
      <c r="P57" s="250" t="s">
        <v>293</v>
      </c>
      <c r="Q57" s="225" t="str">
        <f>'ANVA-MDS'!BN20</f>
        <v>sd</v>
      </c>
      <c r="R57" s="3"/>
      <c r="S57" s="3"/>
      <c r="T57" s="3"/>
      <c r="U57" s="3"/>
      <c r="V57" s="3"/>
      <c r="W57" s="3"/>
      <c r="X57" s="3"/>
      <c r="Y57" s="3"/>
      <c r="Z57" s="3"/>
      <c r="AA57" s="3"/>
      <c r="AB57" s="3"/>
      <c r="AC57" s="3"/>
      <c r="AD57" s="3"/>
      <c r="AE57" s="3"/>
      <c r="AF57" s="3"/>
      <c r="AG57" s="3"/>
      <c r="AH57" s="3"/>
      <c r="AI57" s="3"/>
      <c r="AJ57" s="196"/>
      <c r="AK57" s="196"/>
      <c r="AL57" s="196"/>
      <c r="AM57" s="196"/>
      <c r="AN57" s="196"/>
      <c r="AO57" s="196"/>
      <c r="AP57" s="196"/>
      <c r="AQ57" s="196"/>
      <c r="AR57" s="196"/>
      <c r="AS57" s="196"/>
      <c r="AT57" s="196"/>
      <c r="AU57" s="196"/>
    </row>
    <row r="58" spans="1:48" s="32" customFormat="1" ht="15" customHeight="1" x14ac:dyDescent="0.25">
      <c r="C58" s="5"/>
      <c r="D58" s="5"/>
      <c r="E58" s="5"/>
      <c r="F58" s="6"/>
      <c r="G58" s="7"/>
      <c r="H58" s="5"/>
      <c r="I58" s="5"/>
      <c r="J58" s="6"/>
      <c r="K58" s="6"/>
      <c r="L58" s="7"/>
      <c r="N58" s="3"/>
      <c r="O58" s="9"/>
      <c r="P58" s="3"/>
      <c r="Q58" s="40"/>
      <c r="AJ58" s="196"/>
      <c r="AK58" s="196"/>
      <c r="AL58" s="196"/>
      <c r="AM58" s="196"/>
      <c r="AN58" s="196"/>
      <c r="AO58" s="196"/>
      <c r="AP58" s="196"/>
      <c r="AQ58" s="196"/>
      <c r="AR58" s="196"/>
      <c r="AS58" s="196"/>
      <c r="AT58" s="196"/>
      <c r="AU58" s="196"/>
    </row>
    <row r="59" spans="1:48" s="32" customFormat="1" ht="15" customHeight="1" x14ac:dyDescent="0.25">
      <c r="C59" s="6"/>
      <c r="D59" s="6"/>
      <c r="E59" s="6"/>
      <c r="F59" s="6"/>
      <c r="G59" s="7"/>
      <c r="H59" s="6"/>
      <c r="I59" s="6"/>
      <c r="J59" s="6"/>
      <c r="K59" s="6"/>
      <c r="L59" s="7"/>
      <c r="N59" s="4" t="s">
        <v>77</v>
      </c>
      <c r="O59" s="9"/>
      <c r="P59" s="3"/>
      <c r="Q59" s="40"/>
      <c r="AJ59" s="196"/>
      <c r="AK59" s="196"/>
      <c r="AL59" s="196"/>
      <c r="AM59" s="196"/>
      <c r="AN59" s="196"/>
      <c r="AO59" s="196"/>
      <c r="AP59" s="196"/>
      <c r="AQ59" s="196"/>
      <c r="AR59" s="196"/>
      <c r="AS59" s="196"/>
      <c r="AT59" s="196"/>
      <c r="AU59" s="196"/>
    </row>
    <row r="60" spans="1:48" s="32" customFormat="1" ht="15" customHeight="1" thickBot="1" x14ac:dyDescent="0.3">
      <c r="B60" s="41"/>
      <c r="C60" s="42" t="str">
        <f>Fechas!$C$59</f>
        <v>2º ÉPOCA: CICLOS LARGOS E INTERMEDIOS SIN FUNG.</v>
      </c>
      <c r="D60" s="43"/>
      <c r="E60" s="43"/>
      <c r="F60" s="43"/>
      <c r="G60" s="43"/>
      <c r="H60" s="44" t="str">
        <f>Fechas!$K$59</f>
        <v>2º ÉPOCA: CICLOS LARGOS E INTERMEDIOS CON FUNG.</v>
      </c>
      <c r="I60" s="45"/>
      <c r="J60" s="45"/>
      <c r="K60" s="45"/>
      <c r="L60" s="45"/>
      <c r="N60" s="42" t="str">
        <f>C60</f>
        <v>2º ÉPOCA: CICLOS LARGOS E INTERMEDIOS SIN FUNG.</v>
      </c>
      <c r="O60" s="43"/>
      <c r="P60" s="44" t="str">
        <f>H60</f>
        <v>2º ÉPOCA: CICLOS LARGOS E INTERMEDIOS CON FUNG.</v>
      </c>
      <c r="Q60" s="45"/>
      <c r="AJ60" s="196"/>
      <c r="AK60" s="196"/>
      <c r="AL60" s="196"/>
      <c r="AM60" s="196"/>
      <c r="AN60" s="196"/>
      <c r="AO60" s="196"/>
      <c r="AP60" s="196"/>
      <c r="AQ60" s="196"/>
      <c r="AR60" s="196"/>
      <c r="AS60" s="196"/>
      <c r="AT60" s="196"/>
      <c r="AU60" s="196"/>
    </row>
    <row r="61" spans="1:48" s="32" customFormat="1" ht="15" customHeight="1" x14ac:dyDescent="0.25">
      <c r="B61" s="15"/>
      <c r="C61" s="16" t="s">
        <v>101</v>
      </c>
      <c r="D61" s="17"/>
      <c r="E61" s="18"/>
      <c r="F61" s="18"/>
      <c r="G61" s="19"/>
      <c r="H61" s="185" t="s">
        <v>101</v>
      </c>
      <c r="I61" s="18"/>
      <c r="J61" s="18"/>
      <c r="K61" s="18"/>
      <c r="L61" s="187"/>
      <c r="N61" s="16" t="s">
        <v>101</v>
      </c>
      <c r="O61" s="3"/>
      <c r="P61" s="185" t="s">
        <v>101</v>
      </c>
      <c r="Q61" s="186"/>
      <c r="AJ61" s="196"/>
      <c r="AK61" s="196"/>
      <c r="AL61" s="196"/>
      <c r="AM61" s="196"/>
      <c r="AN61" s="196"/>
      <c r="AO61" s="196"/>
      <c r="AP61" s="196"/>
      <c r="AQ61" s="196"/>
      <c r="AR61" s="196"/>
      <c r="AS61" s="196"/>
      <c r="AT61" s="196"/>
      <c r="AU61" s="196"/>
    </row>
    <row r="62" spans="1:48" s="32" customFormat="1" ht="15" customHeight="1" x14ac:dyDescent="0.25">
      <c r="B62" s="20" t="s">
        <v>1</v>
      </c>
      <c r="C62" s="21" t="s">
        <v>44</v>
      </c>
      <c r="D62" s="22" t="s">
        <v>45</v>
      </c>
      <c r="E62" s="22" t="s">
        <v>46</v>
      </c>
      <c r="F62" s="22" t="s">
        <v>32</v>
      </c>
      <c r="G62" s="23" t="s">
        <v>20</v>
      </c>
      <c r="H62" s="22" t="s">
        <v>44</v>
      </c>
      <c r="I62" s="22" t="s">
        <v>45</v>
      </c>
      <c r="J62" s="22" t="s">
        <v>46</v>
      </c>
      <c r="K62" s="21" t="s">
        <v>32</v>
      </c>
      <c r="L62" s="23" t="s">
        <v>20</v>
      </c>
      <c r="N62" s="20" t="s">
        <v>1</v>
      </c>
      <c r="O62" s="23" t="s">
        <v>20</v>
      </c>
      <c r="P62" s="20" t="s">
        <v>1</v>
      </c>
      <c r="Q62" s="23" t="s">
        <v>20</v>
      </c>
      <c r="AJ62" s="196"/>
      <c r="AK62" s="196"/>
      <c r="AL62" s="196"/>
      <c r="AM62" s="196"/>
      <c r="AN62" s="196"/>
      <c r="AO62" s="196"/>
      <c r="AP62" s="196"/>
      <c r="AQ62" s="196"/>
      <c r="AR62" s="196"/>
      <c r="AS62" s="196"/>
      <c r="AT62" s="196"/>
      <c r="AU62" s="196"/>
    </row>
    <row r="63" spans="1:48" s="32" customFormat="1" ht="15" customHeight="1" x14ac:dyDescent="0.25">
      <c r="A63" s="24">
        <v>1</v>
      </c>
      <c r="B63" s="253">
        <f t="shared" ref="B63:B94" si="17">INDEX(CV2SF,$A63,1)</f>
        <v>0</v>
      </c>
      <c r="C63" s="353"/>
      <c r="D63" s="353"/>
      <c r="E63" s="353"/>
      <c r="F63" s="188"/>
      <c r="G63" s="251">
        <f t="shared" ref="G63:G110" si="18">AL63</f>
        <v>0</v>
      </c>
      <c r="H63" s="26"/>
      <c r="I63" s="26"/>
      <c r="J63" s="26"/>
      <c r="K63" s="188"/>
      <c r="L63" s="254">
        <f t="shared" ref="L63:L112" si="19">AR63</f>
        <v>0</v>
      </c>
      <c r="M63" s="31"/>
      <c r="N63" s="255">
        <f t="shared" ref="N63:N112" si="20">AO63</f>
        <v>0</v>
      </c>
      <c r="O63" s="254">
        <f t="shared" ref="O63:O112" si="21">AM63</f>
        <v>4.9000000000000009E-4</v>
      </c>
      <c r="P63" s="256">
        <f t="shared" ref="P63:P98" si="22">AU63</f>
        <v>0</v>
      </c>
      <c r="Q63" s="254">
        <f t="shared" ref="Q63:Q112" si="23">AS63</f>
        <v>4.9000000000000009E-4</v>
      </c>
      <c r="AJ63" s="262">
        <f>ROWS($B$63:B63)</f>
        <v>1</v>
      </c>
      <c r="AK63" s="263">
        <f t="array" ref="AK63">IFERROR(AVERAGE(IF(C63:F63&gt;1,C63:F63)),0)</f>
        <v>0</v>
      </c>
      <c r="AL63" s="252">
        <f t="array" ref="AL63">AK63+(COUNTIFS($AK$63:$AK63,AK63)-1)*0.00001</f>
        <v>0</v>
      </c>
      <c r="AM63" s="264">
        <f>LARGE($AL$63:$AL$112,AJ63)</f>
        <v>4.9000000000000009E-4</v>
      </c>
      <c r="AN63" s="267">
        <f>IF(AM63&lt;1,0,MATCH(AM63,$AL$63:$AL$112,0))</f>
        <v>0</v>
      </c>
      <c r="AO63" s="235">
        <f>INDEX($B$63:$B$112,AN63,1)</f>
        <v>0</v>
      </c>
      <c r="AP63" s="262"/>
      <c r="AQ63" s="265">
        <f t="array" ref="AQ63">IFERROR(AVERAGE(IF(H63:K63&gt;1,H63:K63)),0)</f>
        <v>0</v>
      </c>
      <c r="AR63" s="249">
        <f t="array" ref="AR63">AQ63+(COUNTIFS($AQ$63:$AQ63,AQ63)-1)*0.00001</f>
        <v>0</v>
      </c>
      <c r="AS63" s="266">
        <f>LARGE($AR$63:$AR$112,AJ63)</f>
        <v>4.9000000000000009E-4</v>
      </c>
      <c r="AT63" s="267">
        <f>IF(AS63&lt;1,0,MATCH(AS63,$AR$63:$AR$112,0))</f>
        <v>0</v>
      </c>
      <c r="AU63" s="235">
        <f>IF(AT63=0,0,INDEX($B$6:$B$55,AT63,1))</f>
        <v>0</v>
      </c>
      <c r="AV63" s="28"/>
    </row>
    <row r="64" spans="1:48" s="32" customFormat="1" ht="15" customHeight="1" x14ac:dyDescent="0.25">
      <c r="A64" s="24">
        <v>2</v>
      </c>
      <c r="B64" s="253">
        <f t="shared" si="17"/>
        <v>0</v>
      </c>
      <c r="C64" s="353"/>
      <c r="D64" s="353"/>
      <c r="E64" s="353"/>
      <c r="F64" s="188"/>
      <c r="G64" s="251">
        <f t="shared" si="18"/>
        <v>1.0000000000000001E-5</v>
      </c>
      <c r="H64" s="26"/>
      <c r="I64" s="26"/>
      <c r="J64" s="26"/>
      <c r="K64" s="188"/>
      <c r="L64" s="254">
        <f t="shared" si="19"/>
        <v>1.0000000000000001E-5</v>
      </c>
      <c r="M64" s="31"/>
      <c r="N64" s="255">
        <f t="shared" si="20"/>
        <v>0</v>
      </c>
      <c r="O64" s="254">
        <f t="shared" si="21"/>
        <v>4.8000000000000007E-4</v>
      </c>
      <c r="P64" s="256">
        <f t="shared" si="22"/>
        <v>0</v>
      </c>
      <c r="Q64" s="254">
        <f t="shared" si="23"/>
        <v>4.8000000000000007E-4</v>
      </c>
      <c r="AJ64" s="262">
        <f>ROWS($B$63:B64)</f>
        <v>2</v>
      </c>
      <c r="AK64" s="263">
        <f t="array" ref="AK64">IFERROR(AVERAGE(IF(C64:F64&gt;1,C64:F64)),0)</f>
        <v>0</v>
      </c>
      <c r="AL64" s="252">
        <f t="array" ref="AL64">AK64+(COUNTIFS($AK$63:$AK64,AK64)-1)*0.00001</f>
        <v>1.0000000000000001E-5</v>
      </c>
      <c r="AM64" s="264">
        <f t="shared" ref="AM64:AM112" si="24">LARGE($AL$63:$AL$112,AJ64)</f>
        <v>4.8000000000000007E-4</v>
      </c>
      <c r="AN64" s="267">
        <f t="shared" ref="AN64:AN112" si="25">IF(AM64&lt;1,0,MATCH(AM64,$AL$63:$AL$112,0))</f>
        <v>0</v>
      </c>
      <c r="AO64" s="235">
        <f t="shared" ref="AO64:AO112" si="26">INDEX($B$63:$B$112,AN64,1)</f>
        <v>0</v>
      </c>
      <c r="AP64" s="262"/>
      <c r="AQ64" s="265">
        <f t="array" ref="AQ64">IFERROR(AVERAGE(IF(H64:K64&gt;1,H64:K64)),0)</f>
        <v>0</v>
      </c>
      <c r="AR64" s="249">
        <f t="array" ref="AR64">AQ64+(COUNTIFS($AQ$63:$AQ64,AQ64)-1)*0.00001</f>
        <v>1.0000000000000001E-5</v>
      </c>
      <c r="AS64" s="266">
        <f t="shared" ref="AS64:AS112" si="27">LARGE($AR$63:$AR$112,AJ64)</f>
        <v>4.8000000000000007E-4</v>
      </c>
      <c r="AT64" s="267">
        <f t="shared" ref="AT64:AT112" si="28">IF(AS64&lt;1,0,MATCH(AS64,$AR$63:$AR$112,0))</f>
        <v>0</v>
      </c>
      <c r="AU64" s="235">
        <f t="shared" ref="AU64:AU112" si="29">IF(AT64=0,0,INDEX($B$6:$B$55,AT64,1))</f>
        <v>0</v>
      </c>
      <c r="AV64" s="28"/>
    </row>
    <row r="65" spans="1:48" s="32" customFormat="1" ht="15" customHeight="1" x14ac:dyDescent="0.25">
      <c r="A65" s="24">
        <v>3</v>
      </c>
      <c r="B65" s="253">
        <f t="shared" si="17"/>
        <v>0</v>
      </c>
      <c r="C65" s="353"/>
      <c r="D65" s="353"/>
      <c r="E65" s="353"/>
      <c r="F65" s="188"/>
      <c r="G65" s="251">
        <f t="shared" si="18"/>
        <v>2.0000000000000002E-5</v>
      </c>
      <c r="H65" s="26"/>
      <c r="I65" s="26"/>
      <c r="J65" s="26"/>
      <c r="K65" s="188"/>
      <c r="L65" s="254">
        <f t="shared" si="19"/>
        <v>2.0000000000000002E-5</v>
      </c>
      <c r="M65" s="31"/>
      <c r="N65" s="255">
        <f t="shared" si="20"/>
        <v>0</v>
      </c>
      <c r="O65" s="254">
        <f t="shared" si="21"/>
        <v>4.7000000000000004E-4</v>
      </c>
      <c r="P65" s="256">
        <f t="shared" si="22"/>
        <v>0</v>
      </c>
      <c r="Q65" s="254">
        <f t="shared" si="23"/>
        <v>4.7000000000000004E-4</v>
      </c>
      <c r="AJ65" s="262">
        <f>ROWS($B$63:B65)</f>
        <v>3</v>
      </c>
      <c r="AK65" s="263">
        <f t="array" ref="AK65">IFERROR(AVERAGE(IF(C65:F65&gt;1,C65:F65)),0)</f>
        <v>0</v>
      </c>
      <c r="AL65" s="252">
        <f t="array" ref="AL65">AK65+(COUNTIFS($AK$63:$AK65,AK65)-1)*0.00001</f>
        <v>2.0000000000000002E-5</v>
      </c>
      <c r="AM65" s="264">
        <f t="shared" si="24"/>
        <v>4.7000000000000004E-4</v>
      </c>
      <c r="AN65" s="267">
        <f t="shared" si="25"/>
        <v>0</v>
      </c>
      <c r="AO65" s="235">
        <f t="shared" si="26"/>
        <v>0</v>
      </c>
      <c r="AP65" s="262"/>
      <c r="AQ65" s="265">
        <f t="array" ref="AQ65">IFERROR(AVERAGE(IF(H65:K65&gt;1,H65:K65)),0)</f>
        <v>0</v>
      </c>
      <c r="AR65" s="249">
        <f t="array" ref="AR65">AQ65+(COUNTIFS($AQ$63:$AQ65,AQ65)-1)*0.00001</f>
        <v>2.0000000000000002E-5</v>
      </c>
      <c r="AS65" s="266">
        <f t="shared" si="27"/>
        <v>4.7000000000000004E-4</v>
      </c>
      <c r="AT65" s="267">
        <f t="shared" si="28"/>
        <v>0</v>
      </c>
      <c r="AU65" s="235">
        <f t="shared" si="29"/>
        <v>0</v>
      </c>
      <c r="AV65" s="28"/>
    </row>
    <row r="66" spans="1:48" s="32" customFormat="1" ht="15" customHeight="1" x14ac:dyDescent="0.25">
      <c r="A66" s="24">
        <v>4</v>
      </c>
      <c r="B66" s="253">
        <f t="shared" si="17"/>
        <v>0</v>
      </c>
      <c r="C66" s="353"/>
      <c r="D66" s="353"/>
      <c r="E66" s="353"/>
      <c r="F66" s="188"/>
      <c r="G66" s="251">
        <f t="shared" si="18"/>
        <v>3.0000000000000004E-5</v>
      </c>
      <c r="H66" s="26"/>
      <c r="I66" s="26"/>
      <c r="J66" s="26"/>
      <c r="K66" s="188"/>
      <c r="L66" s="254">
        <f t="shared" si="19"/>
        <v>3.0000000000000004E-5</v>
      </c>
      <c r="M66" s="31"/>
      <c r="N66" s="255">
        <f t="shared" si="20"/>
        <v>0</v>
      </c>
      <c r="O66" s="254">
        <f t="shared" si="21"/>
        <v>4.6000000000000001E-4</v>
      </c>
      <c r="P66" s="256">
        <f t="shared" si="22"/>
        <v>0</v>
      </c>
      <c r="Q66" s="254">
        <f t="shared" si="23"/>
        <v>4.6000000000000001E-4</v>
      </c>
      <c r="AJ66" s="262">
        <f>ROWS($B$63:B66)</f>
        <v>4</v>
      </c>
      <c r="AK66" s="263">
        <f t="array" ref="AK66">IFERROR(AVERAGE(IF(C66:F66&gt;1,C66:F66)),0)</f>
        <v>0</v>
      </c>
      <c r="AL66" s="252">
        <f t="array" ref="AL66">AK66+(COUNTIFS($AK$63:$AK66,AK66)-1)*0.00001</f>
        <v>3.0000000000000004E-5</v>
      </c>
      <c r="AM66" s="264">
        <f t="shared" si="24"/>
        <v>4.6000000000000001E-4</v>
      </c>
      <c r="AN66" s="267">
        <f t="shared" si="25"/>
        <v>0</v>
      </c>
      <c r="AO66" s="235">
        <f t="shared" si="26"/>
        <v>0</v>
      </c>
      <c r="AP66" s="262"/>
      <c r="AQ66" s="265">
        <f t="array" ref="AQ66">IFERROR(AVERAGE(IF(H66:K66&gt;1,H66:K66)),0)</f>
        <v>0</v>
      </c>
      <c r="AR66" s="249">
        <f t="array" ref="AR66">AQ66+(COUNTIFS($AQ$63:$AQ66,AQ66)-1)*0.00001</f>
        <v>3.0000000000000004E-5</v>
      </c>
      <c r="AS66" s="266">
        <f t="shared" si="27"/>
        <v>4.6000000000000001E-4</v>
      </c>
      <c r="AT66" s="267">
        <f t="shared" si="28"/>
        <v>0</v>
      </c>
      <c r="AU66" s="235">
        <f t="shared" si="29"/>
        <v>0</v>
      </c>
      <c r="AV66" s="28"/>
    </row>
    <row r="67" spans="1:48" s="32" customFormat="1" ht="15" customHeight="1" x14ac:dyDescent="0.25">
      <c r="A67" s="24">
        <v>5</v>
      </c>
      <c r="B67" s="253">
        <f t="shared" si="17"/>
        <v>0</v>
      </c>
      <c r="C67" s="353"/>
      <c r="D67" s="353"/>
      <c r="E67" s="353"/>
      <c r="F67" s="188"/>
      <c r="G67" s="251">
        <f t="shared" si="18"/>
        <v>4.0000000000000003E-5</v>
      </c>
      <c r="H67" s="26"/>
      <c r="I67" s="26"/>
      <c r="J67" s="26"/>
      <c r="K67" s="188"/>
      <c r="L67" s="254">
        <f t="shared" si="19"/>
        <v>4.0000000000000003E-5</v>
      </c>
      <c r="M67" s="31"/>
      <c r="N67" s="255">
        <f t="shared" si="20"/>
        <v>0</v>
      </c>
      <c r="O67" s="254">
        <f t="shared" si="21"/>
        <v>4.5000000000000004E-4</v>
      </c>
      <c r="P67" s="256">
        <f t="shared" si="22"/>
        <v>0</v>
      </c>
      <c r="Q67" s="254">
        <f t="shared" si="23"/>
        <v>4.5000000000000004E-4</v>
      </c>
      <c r="AJ67" s="262">
        <f>ROWS($B$63:B67)</f>
        <v>5</v>
      </c>
      <c r="AK67" s="263">
        <f t="array" ref="AK67">IFERROR(AVERAGE(IF(C67:F67&gt;1,C67:F67)),0)</f>
        <v>0</v>
      </c>
      <c r="AL67" s="252">
        <f t="array" ref="AL67">AK67+(COUNTIFS($AK$63:$AK67,AK67)-1)*0.00001</f>
        <v>4.0000000000000003E-5</v>
      </c>
      <c r="AM67" s="264">
        <f t="shared" si="24"/>
        <v>4.5000000000000004E-4</v>
      </c>
      <c r="AN67" s="267">
        <f t="shared" si="25"/>
        <v>0</v>
      </c>
      <c r="AO67" s="235">
        <f t="shared" si="26"/>
        <v>0</v>
      </c>
      <c r="AP67" s="262"/>
      <c r="AQ67" s="265">
        <f t="array" ref="AQ67">IFERROR(AVERAGE(IF(H67:K67&gt;1,H67:K67)),0)</f>
        <v>0</v>
      </c>
      <c r="AR67" s="249">
        <f t="array" ref="AR67">AQ67+(COUNTIFS($AQ$63:$AQ67,AQ67)-1)*0.00001</f>
        <v>4.0000000000000003E-5</v>
      </c>
      <c r="AS67" s="266">
        <f t="shared" si="27"/>
        <v>4.5000000000000004E-4</v>
      </c>
      <c r="AT67" s="267">
        <f t="shared" si="28"/>
        <v>0</v>
      </c>
      <c r="AU67" s="235">
        <f t="shared" si="29"/>
        <v>0</v>
      </c>
      <c r="AV67" s="28"/>
    </row>
    <row r="68" spans="1:48" s="32" customFormat="1" ht="15" customHeight="1" x14ac:dyDescent="0.25">
      <c r="A68" s="24">
        <v>6</v>
      </c>
      <c r="B68" s="253">
        <f t="shared" si="17"/>
        <v>0</v>
      </c>
      <c r="C68" s="353"/>
      <c r="D68" s="353"/>
      <c r="E68" s="353"/>
      <c r="F68" s="189"/>
      <c r="G68" s="251">
        <f t="shared" si="18"/>
        <v>5.0000000000000002E-5</v>
      </c>
      <c r="H68" s="26"/>
      <c r="I68" s="26"/>
      <c r="J68" s="26"/>
      <c r="K68" s="188"/>
      <c r="L68" s="254">
        <f t="shared" si="19"/>
        <v>5.0000000000000002E-5</v>
      </c>
      <c r="M68" s="31"/>
      <c r="N68" s="255">
        <f t="shared" si="20"/>
        <v>0</v>
      </c>
      <c r="O68" s="254">
        <f t="shared" si="21"/>
        <v>4.4000000000000002E-4</v>
      </c>
      <c r="P68" s="256">
        <f t="shared" si="22"/>
        <v>0</v>
      </c>
      <c r="Q68" s="254">
        <f t="shared" si="23"/>
        <v>4.4000000000000002E-4</v>
      </c>
      <c r="AJ68" s="262">
        <f>ROWS($B$63:B68)</f>
        <v>6</v>
      </c>
      <c r="AK68" s="263">
        <f t="array" ref="AK68">IFERROR(AVERAGE(IF(C68:F68&gt;1,C68:F68)),0)</f>
        <v>0</v>
      </c>
      <c r="AL68" s="252">
        <f t="array" ref="AL68">AK68+(COUNTIFS($AK$63:$AK68,AK68)-1)*0.00001</f>
        <v>5.0000000000000002E-5</v>
      </c>
      <c r="AM68" s="264">
        <f t="shared" si="24"/>
        <v>4.4000000000000002E-4</v>
      </c>
      <c r="AN68" s="267">
        <f t="shared" si="25"/>
        <v>0</v>
      </c>
      <c r="AO68" s="235">
        <f t="shared" si="26"/>
        <v>0</v>
      </c>
      <c r="AP68" s="262"/>
      <c r="AQ68" s="265">
        <f t="array" ref="AQ68">IFERROR(AVERAGE(IF(H68:K68&gt;1,H68:K68)),0)</f>
        <v>0</v>
      </c>
      <c r="AR68" s="249">
        <f t="array" ref="AR68">AQ68+(COUNTIFS($AQ$63:$AQ68,AQ68)-1)*0.00001</f>
        <v>5.0000000000000002E-5</v>
      </c>
      <c r="AS68" s="266">
        <f t="shared" si="27"/>
        <v>4.4000000000000002E-4</v>
      </c>
      <c r="AT68" s="267">
        <f t="shared" si="28"/>
        <v>0</v>
      </c>
      <c r="AU68" s="235">
        <f t="shared" si="29"/>
        <v>0</v>
      </c>
      <c r="AV68" s="28"/>
    </row>
    <row r="69" spans="1:48" s="32" customFormat="1" ht="15" customHeight="1" x14ac:dyDescent="0.25">
      <c r="A69" s="24">
        <v>7</v>
      </c>
      <c r="B69" s="253">
        <f t="shared" si="17"/>
        <v>0</v>
      </c>
      <c r="C69" s="353"/>
      <c r="D69" s="353"/>
      <c r="E69" s="353"/>
      <c r="F69" s="189"/>
      <c r="G69" s="251">
        <f t="shared" si="18"/>
        <v>6.0000000000000008E-5</v>
      </c>
      <c r="H69" s="26"/>
      <c r="I69" s="26"/>
      <c r="J69" s="26"/>
      <c r="K69" s="188"/>
      <c r="L69" s="254">
        <f t="shared" si="19"/>
        <v>6.0000000000000008E-5</v>
      </c>
      <c r="M69" s="31"/>
      <c r="N69" s="255">
        <f t="shared" si="20"/>
        <v>0</v>
      </c>
      <c r="O69" s="254">
        <f t="shared" si="21"/>
        <v>4.3000000000000004E-4</v>
      </c>
      <c r="P69" s="256">
        <f t="shared" si="22"/>
        <v>0</v>
      </c>
      <c r="Q69" s="254">
        <f t="shared" si="23"/>
        <v>4.3000000000000004E-4</v>
      </c>
      <c r="AJ69" s="262">
        <f>ROWS($B$63:B69)</f>
        <v>7</v>
      </c>
      <c r="AK69" s="263">
        <f t="array" ref="AK69">IFERROR(AVERAGE(IF(C69:F69&gt;1,C69:F69)),0)</f>
        <v>0</v>
      </c>
      <c r="AL69" s="252">
        <f t="array" ref="AL69">AK69+(COUNTIFS($AK$63:$AK69,AK69)-1)*0.00001</f>
        <v>6.0000000000000008E-5</v>
      </c>
      <c r="AM69" s="264">
        <f t="shared" si="24"/>
        <v>4.3000000000000004E-4</v>
      </c>
      <c r="AN69" s="267">
        <f t="shared" si="25"/>
        <v>0</v>
      </c>
      <c r="AO69" s="235">
        <f t="shared" si="26"/>
        <v>0</v>
      </c>
      <c r="AP69" s="241"/>
      <c r="AQ69" s="265">
        <f t="array" ref="AQ69">IFERROR(AVERAGE(IF(H69:K69&gt;1,H69:K69)),0)</f>
        <v>0</v>
      </c>
      <c r="AR69" s="249">
        <f t="array" ref="AR69">AQ69+(COUNTIFS($AQ$63:$AQ69,AQ69)-1)*0.00001</f>
        <v>6.0000000000000008E-5</v>
      </c>
      <c r="AS69" s="266">
        <f t="shared" si="27"/>
        <v>4.3000000000000004E-4</v>
      </c>
      <c r="AT69" s="267">
        <f t="shared" si="28"/>
        <v>0</v>
      </c>
      <c r="AU69" s="235">
        <f t="shared" si="29"/>
        <v>0</v>
      </c>
    </row>
    <row r="70" spans="1:48" s="32" customFormat="1" ht="15" customHeight="1" x14ac:dyDescent="0.25">
      <c r="A70" s="24">
        <v>8</v>
      </c>
      <c r="B70" s="253">
        <f t="shared" si="17"/>
        <v>0</v>
      </c>
      <c r="C70" s="353"/>
      <c r="D70" s="353"/>
      <c r="E70" s="353"/>
      <c r="F70" s="189"/>
      <c r="G70" s="251">
        <f t="shared" si="18"/>
        <v>7.0000000000000007E-5</v>
      </c>
      <c r="H70" s="26"/>
      <c r="I70" s="26"/>
      <c r="J70" s="26"/>
      <c r="K70" s="188"/>
      <c r="L70" s="254">
        <f t="shared" si="19"/>
        <v>7.0000000000000007E-5</v>
      </c>
      <c r="M70" s="31"/>
      <c r="N70" s="255">
        <f t="shared" si="20"/>
        <v>0</v>
      </c>
      <c r="O70" s="254">
        <f t="shared" si="21"/>
        <v>4.2000000000000002E-4</v>
      </c>
      <c r="P70" s="256">
        <f t="shared" si="22"/>
        <v>0</v>
      </c>
      <c r="Q70" s="254">
        <f t="shared" si="23"/>
        <v>4.2000000000000002E-4</v>
      </c>
      <c r="AJ70" s="262">
        <f>ROWS($B$63:B70)</f>
        <v>8</v>
      </c>
      <c r="AK70" s="263">
        <f t="array" ref="AK70">IFERROR(AVERAGE(IF(C70:F70&gt;1,C70:F70)),0)</f>
        <v>0</v>
      </c>
      <c r="AL70" s="252">
        <f t="array" ref="AL70">AK70+(COUNTIFS($AK$63:$AK70,AK70)-1)*0.00001</f>
        <v>7.0000000000000007E-5</v>
      </c>
      <c r="AM70" s="264">
        <f t="shared" si="24"/>
        <v>4.2000000000000002E-4</v>
      </c>
      <c r="AN70" s="267">
        <f t="shared" si="25"/>
        <v>0</v>
      </c>
      <c r="AO70" s="235">
        <f t="shared" si="26"/>
        <v>0</v>
      </c>
      <c r="AP70" s="241"/>
      <c r="AQ70" s="265">
        <f t="array" ref="AQ70">IFERROR(AVERAGE(IF(H70:K70&gt;1,H70:K70)),0)</f>
        <v>0</v>
      </c>
      <c r="AR70" s="249">
        <f t="array" ref="AR70">AQ70+(COUNTIFS($AQ$63:$AQ70,AQ70)-1)*0.00001</f>
        <v>7.0000000000000007E-5</v>
      </c>
      <c r="AS70" s="266">
        <f t="shared" si="27"/>
        <v>4.2000000000000002E-4</v>
      </c>
      <c r="AT70" s="267">
        <f t="shared" si="28"/>
        <v>0</v>
      </c>
      <c r="AU70" s="235">
        <f t="shared" si="29"/>
        <v>0</v>
      </c>
    </row>
    <row r="71" spans="1:48" s="32" customFormat="1" ht="15" customHeight="1" x14ac:dyDescent="0.25">
      <c r="A71" s="24">
        <v>9</v>
      </c>
      <c r="B71" s="253">
        <f t="shared" si="17"/>
        <v>0</v>
      </c>
      <c r="C71" s="353"/>
      <c r="D71" s="353"/>
      <c r="E71" s="353"/>
      <c r="F71" s="189"/>
      <c r="G71" s="251">
        <f t="shared" si="18"/>
        <v>8.0000000000000007E-5</v>
      </c>
      <c r="H71" s="26"/>
      <c r="I71" s="26"/>
      <c r="J71" s="26"/>
      <c r="K71" s="188"/>
      <c r="L71" s="254">
        <f t="shared" si="19"/>
        <v>8.0000000000000007E-5</v>
      </c>
      <c r="M71" s="31"/>
      <c r="N71" s="255">
        <f t="shared" si="20"/>
        <v>0</v>
      </c>
      <c r="O71" s="254">
        <f t="shared" si="21"/>
        <v>4.1000000000000005E-4</v>
      </c>
      <c r="P71" s="256">
        <f t="shared" si="22"/>
        <v>0</v>
      </c>
      <c r="Q71" s="254">
        <f t="shared" si="23"/>
        <v>4.1000000000000005E-4</v>
      </c>
      <c r="AJ71" s="262">
        <f>ROWS($B$63:B71)</f>
        <v>9</v>
      </c>
      <c r="AK71" s="263">
        <f t="array" ref="AK71">IFERROR(AVERAGE(IF(C71:F71&gt;1,C71:F71)),0)</f>
        <v>0</v>
      </c>
      <c r="AL71" s="252">
        <f t="array" ref="AL71">AK71+(COUNTIFS($AK$63:$AK71,AK71)-1)*0.00001</f>
        <v>8.0000000000000007E-5</v>
      </c>
      <c r="AM71" s="264">
        <f t="shared" si="24"/>
        <v>4.1000000000000005E-4</v>
      </c>
      <c r="AN71" s="267">
        <f t="shared" si="25"/>
        <v>0</v>
      </c>
      <c r="AO71" s="235">
        <f t="shared" si="26"/>
        <v>0</v>
      </c>
      <c r="AP71" s="241"/>
      <c r="AQ71" s="265">
        <f t="array" ref="AQ71">IFERROR(AVERAGE(IF(H71:K71&gt;1,H71:K71)),0)</f>
        <v>0</v>
      </c>
      <c r="AR71" s="249">
        <f t="array" ref="AR71">AQ71+(COUNTIFS($AQ$63:$AQ71,AQ71)-1)*0.00001</f>
        <v>8.0000000000000007E-5</v>
      </c>
      <c r="AS71" s="266">
        <f t="shared" si="27"/>
        <v>4.1000000000000005E-4</v>
      </c>
      <c r="AT71" s="267">
        <f t="shared" si="28"/>
        <v>0</v>
      </c>
      <c r="AU71" s="235">
        <f t="shared" si="29"/>
        <v>0</v>
      </c>
    </row>
    <row r="72" spans="1:48" s="32" customFormat="1" ht="15" customHeight="1" x14ac:dyDescent="0.25">
      <c r="A72" s="24">
        <v>10</v>
      </c>
      <c r="B72" s="253">
        <f t="shared" si="17"/>
        <v>0</v>
      </c>
      <c r="C72" s="353"/>
      <c r="D72" s="353"/>
      <c r="E72" s="353"/>
      <c r="F72" s="189"/>
      <c r="G72" s="251">
        <f t="shared" si="18"/>
        <v>9.0000000000000006E-5</v>
      </c>
      <c r="H72" s="26"/>
      <c r="I72" s="26"/>
      <c r="J72" s="26"/>
      <c r="K72" s="189"/>
      <c r="L72" s="254">
        <f t="shared" si="19"/>
        <v>9.0000000000000006E-5</v>
      </c>
      <c r="M72" s="31"/>
      <c r="N72" s="255">
        <f t="shared" si="20"/>
        <v>0</v>
      </c>
      <c r="O72" s="254">
        <f t="shared" si="21"/>
        <v>4.0000000000000002E-4</v>
      </c>
      <c r="P72" s="256">
        <f t="shared" si="22"/>
        <v>0</v>
      </c>
      <c r="Q72" s="254">
        <f t="shared" si="23"/>
        <v>4.0000000000000002E-4</v>
      </c>
      <c r="AJ72" s="262">
        <f>ROWS($B$63:B72)</f>
        <v>10</v>
      </c>
      <c r="AK72" s="263">
        <f t="array" ref="AK72">IFERROR(AVERAGE(IF(C72:F72&gt;1,C72:F72)),0)</f>
        <v>0</v>
      </c>
      <c r="AL72" s="252">
        <f t="array" ref="AL72">AK72+(COUNTIFS($AK$63:$AK72,AK72)-1)*0.00001</f>
        <v>9.0000000000000006E-5</v>
      </c>
      <c r="AM72" s="264">
        <f t="shared" si="24"/>
        <v>4.0000000000000002E-4</v>
      </c>
      <c r="AN72" s="267">
        <f t="shared" si="25"/>
        <v>0</v>
      </c>
      <c r="AO72" s="235">
        <f t="shared" si="26"/>
        <v>0</v>
      </c>
      <c r="AP72" s="241"/>
      <c r="AQ72" s="265">
        <f t="array" ref="AQ72">IFERROR(AVERAGE(IF(H72:K72&gt;1,H72:K72)),0)</f>
        <v>0</v>
      </c>
      <c r="AR72" s="249">
        <f t="array" ref="AR72">AQ72+(COUNTIFS($AQ$63:$AQ72,AQ72)-1)*0.00001</f>
        <v>9.0000000000000006E-5</v>
      </c>
      <c r="AS72" s="266">
        <f t="shared" si="27"/>
        <v>4.0000000000000002E-4</v>
      </c>
      <c r="AT72" s="267">
        <f t="shared" si="28"/>
        <v>0</v>
      </c>
      <c r="AU72" s="235">
        <f t="shared" si="29"/>
        <v>0</v>
      </c>
    </row>
    <row r="73" spans="1:48" s="32" customFormat="1" ht="15" customHeight="1" x14ac:dyDescent="0.25">
      <c r="A73" s="24">
        <v>11</v>
      </c>
      <c r="B73" s="253">
        <f t="shared" si="17"/>
        <v>0</v>
      </c>
      <c r="C73" s="353"/>
      <c r="D73" s="353"/>
      <c r="E73" s="353"/>
      <c r="F73" s="189"/>
      <c r="G73" s="251">
        <f t="shared" si="18"/>
        <v>1E-4</v>
      </c>
      <c r="H73" s="26"/>
      <c r="I73" s="26"/>
      <c r="J73" s="26"/>
      <c r="K73" s="189"/>
      <c r="L73" s="254">
        <f t="shared" si="19"/>
        <v>1E-4</v>
      </c>
      <c r="M73" s="31"/>
      <c r="N73" s="255">
        <f t="shared" si="20"/>
        <v>0</v>
      </c>
      <c r="O73" s="254">
        <f t="shared" si="21"/>
        <v>3.9000000000000005E-4</v>
      </c>
      <c r="P73" s="256">
        <f t="shared" si="22"/>
        <v>0</v>
      </c>
      <c r="Q73" s="254">
        <f t="shared" si="23"/>
        <v>3.9000000000000005E-4</v>
      </c>
      <c r="AJ73" s="262">
        <f>ROWS($B$63:B73)</f>
        <v>11</v>
      </c>
      <c r="AK73" s="263">
        <f t="array" ref="AK73">IFERROR(AVERAGE(IF(C73:F73&gt;1,C73:F73)),0)</f>
        <v>0</v>
      </c>
      <c r="AL73" s="252">
        <f t="array" ref="AL73">AK73+(COUNTIFS($AK$63:$AK73,AK73)-1)*0.00001</f>
        <v>1E-4</v>
      </c>
      <c r="AM73" s="264">
        <f t="shared" si="24"/>
        <v>3.9000000000000005E-4</v>
      </c>
      <c r="AN73" s="267">
        <f t="shared" si="25"/>
        <v>0</v>
      </c>
      <c r="AO73" s="235">
        <f t="shared" si="26"/>
        <v>0</v>
      </c>
      <c r="AP73" s="241"/>
      <c r="AQ73" s="265">
        <f t="array" ref="AQ73">IFERROR(AVERAGE(IF(H73:K73&gt;1,H73:K73)),0)</f>
        <v>0</v>
      </c>
      <c r="AR73" s="249">
        <f t="array" ref="AR73">AQ73+(COUNTIFS($AQ$63:$AQ73,AQ73)-1)*0.00001</f>
        <v>1E-4</v>
      </c>
      <c r="AS73" s="266">
        <f t="shared" si="27"/>
        <v>3.9000000000000005E-4</v>
      </c>
      <c r="AT73" s="267">
        <f t="shared" si="28"/>
        <v>0</v>
      </c>
      <c r="AU73" s="235">
        <f t="shared" si="29"/>
        <v>0</v>
      </c>
    </row>
    <row r="74" spans="1:48" s="32" customFormat="1" ht="15" customHeight="1" x14ac:dyDescent="0.25">
      <c r="A74" s="24">
        <v>12</v>
      </c>
      <c r="B74" s="253">
        <f t="shared" si="17"/>
        <v>0</v>
      </c>
      <c r="C74" s="353"/>
      <c r="D74" s="353"/>
      <c r="E74" s="353"/>
      <c r="F74" s="189"/>
      <c r="G74" s="251">
        <f t="shared" si="18"/>
        <v>1.1E-4</v>
      </c>
      <c r="H74" s="26"/>
      <c r="I74" s="26"/>
      <c r="J74" s="26"/>
      <c r="K74" s="189"/>
      <c r="L74" s="254">
        <f t="shared" si="19"/>
        <v>1.1E-4</v>
      </c>
      <c r="M74" s="31"/>
      <c r="N74" s="255">
        <f t="shared" si="20"/>
        <v>0</v>
      </c>
      <c r="O74" s="254">
        <f t="shared" si="21"/>
        <v>3.8000000000000002E-4</v>
      </c>
      <c r="P74" s="256">
        <f t="shared" si="22"/>
        <v>0</v>
      </c>
      <c r="Q74" s="254">
        <f t="shared" si="23"/>
        <v>3.8000000000000002E-4</v>
      </c>
      <c r="AJ74" s="262">
        <f>ROWS($B$63:B74)</f>
        <v>12</v>
      </c>
      <c r="AK74" s="263">
        <f t="array" ref="AK74">IFERROR(AVERAGE(IF(C74:F74&gt;1,C74:F74)),0)</f>
        <v>0</v>
      </c>
      <c r="AL74" s="252">
        <f t="array" ref="AL74">AK74+(COUNTIFS($AK$63:$AK74,AK74)-1)*0.00001</f>
        <v>1.1E-4</v>
      </c>
      <c r="AM74" s="264">
        <f t="shared" si="24"/>
        <v>3.8000000000000002E-4</v>
      </c>
      <c r="AN74" s="267">
        <f t="shared" si="25"/>
        <v>0</v>
      </c>
      <c r="AO74" s="235">
        <f t="shared" si="26"/>
        <v>0</v>
      </c>
      <c r="AP74" s="241"/>
      <c r="AQ74" s="265">
        <f t="array" ref="AQ74">IFERROR(AVERAGE(IF(H74:K74&gt;1,H74:K74)),0)</f>
        <v>0</v>
      </c>
      <c r="AR74" s="249">
        <f t="array" ref="AR74">AQ74+(COUNTIFS($AQ$63:$AQ74,AQ74)-1)*0.00001</f>
        <v>1.1E-4</v>
      </c>
      <c r="AS74" s="266">
        <f t="shared" si="27"/>
        <v>3.8000000000000002E-4</v>
      </c>
      <c r="AT74" s="267">
        <f t="shared" si="28"/>
        <v>0</v>
      </c>
      <c r="AU74" s="235">
        <f t="shared" si="29"/>
        <v>0</v>
      </c>
    </row>
    <row r="75" spans="1:48" s="32" customFormat="1" ht="15" customHeight="1" x14ac:dyDescent="0.25">
      <c r="A75" s="24">
        <v>13</v>
      </c>
      <c r="B75" s="253">
        <f t="shared" si="17"/>
        <v>0</v>
      </c>
      <c r="C75" s="353"/>
      <c r="D75" s="353"/>
      <c r="E75" s="353"/>
      <c r="F75" s="188"/>
      <c r="G75" s="251">
        <f t="shared" si="18"/>
        <v>1.2000000000000002E-4</v>
      </c>
      <c r="H75" s="26"/>
      <c r="I75" s="26"/>
      <c r="J75" s="26"/>
      <c r="K75" s="189"/>
      <c r="L75" s="254">
        <f t="shared" si="19"/>
        <v>1.2000000000000002E-4</v>
      </c>
      <c r="M75" s="31"/>
      <c r="N75" s="255">
        <f t="shared" si="20"/>
        <v>0</v>
      </c>
      <c r="O75" s="254">
        <f t="shared" si="21"/>
        <v>3.7000000000000005E-4</v>
      </c>
      <c r="P75" s="256">
        <f t="shared" si="22"/>
        <v>0</v>
      </c>
      <c r="Q75" s="254">
        <f t="shared" si="23"/>
        <v>3.7000000000000005E-4</v>
      </c>
      <c r="AJ75" s="262">
        <f>ROWS($B$63:B75)</f>
        <v>13</v>
      </c>
      <c r="AK75" s="263">
        <f t="array" ref="AK75">IFERROR(AVERAGE(IF(C75:F75&gt;1,C75:F75)),0)</f>
        <v>0</v>
      </c>
      <c r="AL75" s="252">
        <f t="array" ref="AL75">AK75+(COUNTIFS($AK$63:$AK75,AK75)-1)*0.00001</f>
        <v>1.2000000000000002E-4</v>
      </c>
      <c r="AM75" s="264">
        <f t="shared" si="24"/>
        <v>3.7000000000000005E-4</v>
      </c>
      <c r="AN75" s="267">
        <f t="shared" si="25"/>
        <v>0</v>
      </c>
      <c r="AO75" s="235">
        <f t="shared" si="26"/>
        <v>0</v>
      </c>
      <c r="AP75" s="241"/>
      <c r="AQ75" s="265">
        <f t="array" ref="AQ75">IFERROR(AVERAGE(IF(H75:K75&gt;1,H75:K75)),0)</f>
        <v>0</v>
      </c>
      <c r="AR75" s="249">
        <f t="array" ref="AR75">AQ75+(COUNTIFS($AQ$63:$AQ75,AQ75)-1)*0.00001</f>
        <v>1.2000000000000002E-4</v>
      </c>
      <c r="AS75" s="266">
        <f t="shared" si="27"/>
        <v>3.7000000000000005E-4</v>
      </c>
      <c r="AT75" s="267">
        <f t="shared" si="28"/>
        <v>0</v>
      </c>
      <c r="AU75" s="235">
        <f t="shared" si="29"/>
        <v>0</v>
      </c>
    </row>
    <row r="76" spans="1:48" s="32" customFormat="1" ht="15" customHeight="1" x14ac:dyDescent="0.25">
      <c r="A76" s="24">
        <v>14</v>
      </c>
      <c r="B76" s="253">
        <f t="shared" si="17"/>
        <v>0</v>
      </c>
      <c r="C76" s="353"/>
      <c r="D76" s="353"/>
      <c r="E76" s="353"/>
      <c r="F76" s="188"/>
      <c r="G76" s="251">
        <f t="shared" si="18"/>
        <v>1.3000000000000002E-4</v>
      </c>
      <c r="H76" s="26"/>
      <c r="I76" s="26"/>
      <c r="J76" s="26"/>
      <c r="K76" s="189"/>
      <c r="L76" s="254">
        <f t="shared" si="19"/>
        <v>1.3000000000000002E-4</v>
      </c>
      <c r="M76" s="31"/>
      <c r="N76" s="255">
        <f t="shared" si="20"/>
        <v>0</v>
      </c>
      <c r="O76" s="254">
        <f t="shared" si="21"/>
        <v>3.6000000000000002E-4</v>
      </c>
      <c r="P76" s="256">
        <f t="shared" si="22"/>
        <v>0</v>
      </c>
      <c r="Q76" s="254">
        <f t="shared" si="23"/>
        <v>3.6000000000000002E-4</v>
      </c>
      <c r="AJ76" s="262">
        <f>ROWS($B$63:B76)</f>
        <v>14</v>
      </c>
      <c r="AK76" s="263">
        <f t="array" ref="AK76">IFERROR(AVERAGE(IF(C76:F76&gt;1,C76:F76)),0)</f>
        <v>0</v>
      </c>
      <c r="AL76" s="252">
        <f t="array" ref="AL76">AK76+(COUNTIFS($AK$63:$AK76,AK76)-1)*0.00001</f>
        <v>1.3000000000000002E-4</v>
      </c>
      <c r="AM76" s="264">
        <f t="shared" si="24"/>
        <v>3.6000000000000002E-4</v>
      </c>
      <c r="AN76" s="267">
        <f t="shared" si="25"/>
        <v>0</v>
      </c>
      <c r="AO76" s="235">
        <f t="shared" si="26"/>
        <v>0</v>
      </c>
      <c r="AP76" s="241"/>
      <c r="AQ76" s="265">
        <f t="array" ref="AQ76">IFERROR(AVERAGE(IF(H76:K76&gt;1,H76:K76)),0)</f>
        <v>0</v>
      </c>
      <c r="AR76" s="249">
        <f t="array" ref="AR76">AQ76+(COUNTIFS($AQ$63:$AQ76,AQ76)-1)*0.00001</f>
        <v>1.3000000000000002E-4</v>
      </c>
      <c r="AS76" s="266">
        <f t="shared" si="27"/>
        <v>3.6000000000000002E-4</v>
      </c>
      <c r="AT76" s="267">
        <f t="shared" si="28"/>
        <v>0</v>
      </c>
      <c r="AU76" s="235">
        <f t="shared" si="29"/>
        <v>0</v>
      </c>
    </row>
    <row r="77" spans="1:48" s="32" customFormat="1" ht="15" customHeight="1" x14ac:dyDescent="0.25">
      <c r="A77" s="24">
        <v>15</v>
      </c>
      <c r="B77" s="253">
        <f t="shared" si="17"/>
        <v>0</v>
      </c>
      <c r="C77" s="353"/>
      <c r="D77" s="353"/>
      <c r="E77" s="353"/>
      <c r="F77" s="188"/>
      <c r="G77" s="251">
        <f t="shared" si="18"/>
        <v>1.4000000000000001E-4</v>
      </c>
      <c r="H77" s="26"/>
      <c r="I77" s="26"/>
      <c r="J77" s="26"/>
      <c r="K77" s="189"/>
      <c r="L77" s="254">
        <f t="shared" si="19"/>
        <v>1.4000000000000001E-4</v>
      </c>
      <c r="M77" s="31"/>
      <c r="N77" s="255">
        <f t="shared" si="20"/>
        <v>0</v>
      </c>
      <c r="O77" s="254">
        <f t="shared" si="21"/>
        <v>3.5000000000000005E-4</v>
      </c>
      <c r="P77" s="256">
        <f t="shared" si="22"/>
        <v>0</v>
      </c>
      <c r="Q77" s="254">
        <f t="shared" si="23"/>
        <v>3.5000000000000005E-4</v>
      </c>
      <c r="AJ77" s="262">
        <f>ROWS($B$63:B77)</f>
        <v>15</v>
      </c>
      <c r="AK77" s="263">
        <f t="array" ref="AK77">IFERROR(AVERAGE(IF(C77:F77&gt;1,C77:F77)),0)</f>
        <v>0</v>
      </c>
      <c r="AL77" s="252">
        <f t="array" ref="AL77">AK77+(COUNTIFS($AK$63:$AK77,AK77)-1)*0.00001</f>
        <v>1.4000000000000001E-4</v>
      </c>
      <c r="AM77" s="264">
        <f t="shared" si="24"/>
        <v>3.5000000000000005E-4</v>
      </c>
      <c r="AN77" s="267">
        <f t="shared" si="25"/>
        <v>0</v>
      </c>
      <c r="AO77" s="235">
        <f t="shared" si="26"/>
        <v>0</v>
      </c>
      <c r="AP77" s="241"/>
      <c r="AQ77" s="265">
        <f t="array" ref="AQ77">IFERROR(AVERAGE(IF(H77:K77&gt;1,H77:K77)),0)</f>
        <v>0</v>
      </c>
      <c r="AR77" s="249">
        <f t="array" ref="AR77">AQ77+(COUNTIFS($AQ$63:$AQ77,AQ77)-1)*0.00001</f>
        <v>1.4000000000000001E-4</v>
      </c>
      <c r="AS77" s="266">
        <f t="shared" si="27"/>
        <v>3.5000000000000005E-4</v>
      </c>
      <c r="AT77" s="267">
        <f t="shared" si="28"/>
        <v>0</v>
      </c>
      <c r="AU77" s="235">
        <f t="shared" si="29"/>
        <v>0</v>
      </c>
    </row>
    <row r="78" spans="1:48" s="32" customFormat="1" ht="15" customHeight="1" x14ac:dyDescent="0.25">
      <c r="A78" s="24">
        <v>16</v>
      </c>
      <c r="B78" s="253">
        <f t="shared" si="17"/>
        <v>0</v>
      </c>
      <c r="C78" s="353"/>
      <c r="D78" s="353"/>
      <c r="E78" s="353"/>
      <c r="F78" s="188"/>
      <c r="G78" s="251">
        <f t="shared" si="18"/>
        <v>1.5000000000000001E-4</v>
      </c>
      <c r="H78" s="26"/>
      <c r="I78" s="26"/>
      <c r="J78" s="26"/>
      <c r="K78" s="189"/>
      <c r="L78" s="254">
        <f t="shared" si="19"/>
        <v>1.5000000000000001E-4</v>
      </c>
      <c r="M78" s="31"/>
      <c r="N78" s="255">
        <f t="shared" si="20"/>
        <v>0</v>
      </c>
      <c r="O78" s="254">
        <f t="shared" si="21"/>
        <v>3.4000000000000002E-4</v>
      </c>
      <c r="P78" s="256">
        <f t="shared" si="22"/>
        <v>0</v>
      </c>
      <c r="Q78" s="254">
        <f t="shared" si="23"/>
        <v>3.4000000000000002E-4</v>
      </c>
      <c r="AJ78" s="262">
        <f>ROWS($B$63:B78)</f>
        <v>16</v>
      </c>
      <c r="AK78" s="263">
        <f t="array" ref="AK78">IFERROR(AVERAGE(IF(C78:F78&gt;1,C78:F78)),0)</f>
        <v>0</v>
      </c>
      <c r="AL78" s="252">
        <f t="array" ref="AL78">AK78+(COUNTIFS($AK$63:$AK78,AK78)-1)*0.00001</f>
        <v>1.5000000000000001E-4</v>
      </c>
      <c r="AM78" s="264">
        <f t="shared" si="24"/>
        <v>3.4000000000000002E-4</v>
      </c>
      <c r="AN78" s="267">
        <f t="shared" si="25"/>
        <v>0</v>
      </c>
      <c r="AO78" s="235">
        <f t="shared" si="26"/>
        <v>0</v>
      </c>
      <c r="AP78" s="241"/>
      <c r="AQ78" s="265">
        <f t="array" ref="AQ78">IFERROR(AVERAGE(IF(H78:K78&gt;1,H78:K78)),0)</f>
        <v>0</v>
      </c>
      <c r="AR78" s="249">
        <f t="array" ref="AR78">AQ78+(COUNTIFS($AQ$63:$AQ78,AQ78)-1)*0.00001</f>
        <v>1.5000000000000001E-4</v>
      </c>
      <c r="AS78" s="266">
        <f t="shared" si="27"/>
        <v>3.4000000000000002E-4</v>
      </c>
      <c r="AT78" s="267">
        <f t="shared" si="28"/>
        <v>0</v>
      </c>
      <c r="AU78" s="235">
        <f t="shared" si="29"/>
        <v>0</v>
      </c>
    </row>
    <row r="79" spans="1:48" s="32" customFormat="1" ht="15" customHeight="1" x14ac:dyDescent="0.25">
      <c r="A79" s="24">
        <v>17</v>
      </c>
      <c r="B79" s="253">
        <f t="shared" si="17"/>
        <v>0</v>
      </c>
      <c r="C79" s="353"/>
      <c r="D79" s="353"/>
      <c r="E79" s="353"/>
      <c r="F79" s="188"/>
      <c r="G79" s="251">
        <f t="shared" si="18"/>
        <v>1.6000000000000001E-4</v>
      </c>
      <c r="H79" s="26"/>
      <c r="I79" s="26"/>
      <c r="J79" s="26"/>
      <c r="K79" s="189"/>
      <c r="L79" s="254">
        <f t="shared" si="19"/>
        <v>1.6000000000000001E-4</v>
      </c>
      <c r="M79" s="31"/>
      <c r="N79" s="255">
        <f t="shared" si="20"/>
        <v>0</v>
      </c>
      <c r="O79" s="254">
        <f t="shared" si="21"/>
        <v>3.3000000000000005E-4</v>
      </c>
      <c r="P79" s="256">
        <f t="shared" si="22"/>
        <v>0</v>
      </c>
      <c r="Q79" s="254">
        <f t="shared" si="23"/>
        <v>3.3000000000000005E-4</v>
      </c>
      <c r="AJ79" s="262">
        <f>ROWS($B$63:B79)</f>
        <v>17</v>
      </c>
      <c r="AK79" s="263">
        <f t="array" ref="AK79">IFERROR(AVERAGE(IF(C79:F79&gt;1,C79:F79)),0)</f>
        <v>0</v>
      </c>
      <c r="AL79" s="252">
        <f t="array" ref="AL79">AK79+(COUNTIFS($AK$63:$AK79,AK79)-1)*0.00001</f>
        <v>1.6000000000000001E-4</v>
      </c>
      <c r="AM79" s="264">
        <f t="shared" si="24"/>
        <v>3.3000000000000005E-4</v>
      </c>
      <c r="AN79" s="267">
        <f t="shared" si="25"/>
        <v>0</v>
      </c>
      <c r="AO79" s="235">
        <f t="shared" si="26"/>
        <v>0</v>
      </c>
      <c r="AP79" s="241"/>
      <c r="AQ79" s="265">
        <f t="array" ref="AQ79">IFERROR(AVERAGE(IF(H79:K79&gt;1,H79:K79)),0)</f>
        <v>0</v>
      </c>
      <c r="AR79" s="249">
        <f t="array" ref="AR79">AQ79+(COUNTIFS($AQ$63:$AQ79,AQ79)-1)*0.00001</f>
        <v>1.6000000000000001E-4</v>
      </c>
      <c r="AS79" s="266">
        <f t="shared" si="27"/>
        <v>3.3000000000000005E-4</v>
      </c>
      <c r="AT79" s="267">
        <f t="shared" si="28"/>
        <v>0</v>
      </c>
      <c r="AU79" s="235">
        <f t="shared" si="29"/>
        <v>0</v>
      </c>
    </row>
    <row r="80" spans="1:48" s="32" customFormat="1" ht="15" customHeight="1" x14ac:dyDescent="0.25">
      <c r="A80" s="24">
        <v>18</v>
      </c>
      <c r="B80" s="253">
        <f t="shared" si="17"/>
        <v>0</v>
      </c>
      <c r="C80" s="353"/>
      <c r="D80" s="353"/>
      <c r="E80" s="353"/>
      <c r="F80" s="188"/>
      <c r="G80" s="251">
        <f t="shared" si="18"/>
        <v>1.7000000000000001E-4</v>
      </c>
      <c r="H80" s="26"/>
      <c r="I80" s="26"/>
      <c r="J80" s="26"/>
      <c r="K80" s="189"/>
      <c r="L80" s="254">
        <f t="shared" si="19"/>
        <v>1.7000000000000001E-4</v>
      </c>
      <c r="M80" s="31"/>
      <c r="N80" s="255">
        <f t="shared" si="20"/>
        <v>0</v>
      </c>
      <c r="O80" s="254">
        <f t="shared" si="21"/>
        <v>3.2000000000000003E-4</v>
      </c>
      <c r="P80" s="256">
        <f t="shared" si="22"/>
        <v>0</v>
      </c>
      <c r="Q80" s="254">
        <f t="shared" si="23"/>
        <v>3.2000000000000003E-4</v>
      </c>
      <c r="AJ80" s="262">
        <f>ROWS($B$63:B80)</f>
        <v>18</v>
      </c>
      <c r="AK80" s="263">
        <f t="array" ref="AK80">IFERROR(AVERAGE(IF(C80:F80&gt;1,C80:F80)),0)</f>
        <v>0</v>
      </c>
      <c r="AL80" s="252">
        <f t="array" ref="AL80">AK80+(COUNTIFS($AK$63:$AK80,AK80)-1)*0.00001</f>
        <v>1.7000000000000001E-4</v>
      </c>
      <c r="AM80" s="264">
        <f t="shared" si="24"/>
        <v>3.2000000000000003E-4</v>
      </c>
      <c r="AN80" s="267">
        <f t="shared" si="25"/>
        <v>0</v>
      </c>
      <c r="AO80" s="235">
        <f t="shared" si="26"/>
        <v>0</v>
      </c>
      <c r="AP80" s="241"/>
      <c r="AQ80" s="265">
        <f t="array" ref="AQ80">IFERROR(AVERAGE(IF(H80:K80&gt;1,H80:K80)),0)</f>
        <v>0</v>
      </c>
      <c r="AR80" s="249">
        <f t="array" ref="AR80">AQ80+(COUNTIFS($AQ$63:$AQ80,AQ80)-1)*0.00001</f>
        <v>1.7000000000000001E-4</v>
      </c>
      <c r="AS80" s="266">
        <f t="shared" si="27"/>
        <v>3.2000000000000003E-4</v>
      </c>
      <c r="AT80" s="267">
        <f t="shared" si="28"/>
        <v>0</v>
      </c>
      <c r="AU80" s="235">
        <f t="shared" si="29"/>
        <v>0</v>
      </c>
    </row>
    <row r="81" spans="1:48" s="32" customFormat="1" ht="15" customHeight="1" x14ac:dyDescent="0.25">
      <c r="A81" s="24">
        <v>19</v>
      </c>
      <c r="B81" s="253">
        <f t="shared" si="17"/>
        <v>0</v>
      </c>
      <c r="C81" s="353"/>
      <c r="D81" s="353"/>
      <c r="E81" s="353"/>
      <c r="F81" s="188"/>
      <c r="G81" s="251">
        <f t="shared" si="18"/>
        <v>1.8000000000000001E-4</v>
      </c>
      <c r="H81" s="26"/>
      <c r="I81" s="26"/>
      <c r="J81" s="26"/>
      <c r="K81" s="189"/>
      <c r="L81" s="254">
        <f t="shared" si="19"/>
        <v>1.8000000000000001E-4</v>
      </c>
      <c r="M81" s="31"/>
      <c r="N81" s="255">
        <f t="shared" si="20"/>
        <v>0</v>
      </c>
      <c r="O81" s="254">
        <f t="shared" si="21"/>
        <v>3.1E-4</v>
      </c>
      <c r="P81" s="256">
        <f t="shared" si="22"/>
        <v>0</v>
      </c>
      <c r="Q81" s="254">
        <f t="shared" si="23"/>
        <v>3.1E-4</v>
      </c>
      <c r="AJ81" s="262">
        <f>ROWS($B$63:B81)</f>
        <v>19</v>
      </c>
      <c r="AK81" s="263">
        <f t="array" ref="AK81">IFERROR(AVERAGE(IF(C81:F81&gt;1,C81:F81)),0)</f>
        <v>0</v>
      </c>
      <c r="AL81" s="252">
        <f t="array" ref="AL81">AK81+(COUNTIFS($AK$63:$AK81,AK81)-1)*0.00001</f>
        <v>1.8000000000000001E-4</v>
      </c>
      <c r="AM81" s="264">
        <f t="shared" si="24"/>
        <v>3.1E-4</v>
      </c>
      <c r="AN81" s="267">
        <f t="shared" si="25"/>
        <v>0</v>
      </c>
      <c r="AO81" s="235">
        <f t="shared" si="26"/>
        <v>0</v>
      </c>
      <c r="AP81" s="241"/>
      <c r="AQ81" s="265">
        <f t="array" ref="AQ81">IFERROR(AVERAGE(IF(H81:K81&gt;1,H81:K81)),0)</f>
        <v>0</v>
      </c>
      <c r="AR81" s="249">
        <f t="array" ref="AR81">AQ81+(COUNTIFS($AQ$63:$AQ81,AQ81)-1)*0.00001</f>
        <v>1.8000000000000001E-4</v>
      </c>
      <c r="AS81" s="266">
        <f t="shared" si="27"/>
        <v>3.1E-4</v>
      </c>
      <c r="AT81" s="267">
        <f t="shared" si="28"/>
        <v>0</v>
      </c>
      <c r="AU81" s="235">
        <f t="shared" si="29"/>
        <v>0</v>
      </c>
    </row>
    <row r="82" spans="1:48" s="32" customFormat="1" ht="15" customHeight="1" x14ac:dyDescent="0.25">
      <c r="A82" s="24">
        <v>20</v>
      </c>
      <c r="B82" s="253">
        <f t="shared" si="17"/>
        <v>0</v>
      </c>
      <c r="C82" s="353"/>
      <c r="D82" s="353"/>
      <c r="E82" s="353"/>
      <c r="F82" s="188"/>
      <c r="G82" s="251">
        <f t="shared" si="18"/>
        <v>1.9000000000000001E-4</v>
      </c>
      <c r="H82" s="26"/>
      <c r="I82" s="26"/>
      <c r="J82" s="26"/>
      <c r="K82" s="189"/>
      <c r="L82" s="254">
        <f t="shared" si="19"/>
        <v>1.9000000000000001E-4</v>
      </c>
      <c r="M82" s="31"/>
      <c r="N82" s="255">
        <f t="shared" si="20"/>
        <v>0</v>
      </c>
      <c r="O82" s="254">
        <f t="shared" si="21"/>
        <v>3.0000000000000003E-4</v>
      </c>
      <c r="P82" s="256">
        <f t="shared" si="22"/>
        <v>0</v>
      </c>
      <c r="Q82" s="254">
        <f t="shared" si="23"/>
        <v>3.0000000000000003E-4</v>
      </c>
      <c r="AJ82" s="262">
        <f>ROWS($B$63:B82)</f>
        <v>20</v>
      </c>
      <c r="AK82" s="263">
        <f t="array" ref="AK82">IFERROR(AVERAGE(IF(C82:F82&gt;1,C82:F82)),0)</f>
        <v>0</v>
      </c>
      <c r="AL82" s="252">
        <f t="array" ref="AL82">AK82+(COUNTIFS($AK$63:$AK82,AK82)-1)*0.00001</f>
        <v>1.9000000000000001E-4</v>
      </c>
      <c r="AM82" s="264">
        <f t="shared" si="24"/>
        <v>3.0000000000000003E-4</v>
      </c>
      <c r="AN82" s="267">
        <f t="shared" si="25"/>
        <v>0</v>
      </c>
      <c r="AO82" s="235">
        <f t="shared" si="26"/>
        <v>0</v>
      </c>
      <c r="AP82" s="241"/>
      <c r="AQ82" s="265">
        <f t="array" ref="AQ82">IFERROR(AVERAGE(IF(H82:K82&gt;1,H82:K82)),0)</f>
        <v>0</v>
      </c>
      <c r="AR82" s="249">
        <f t="array" ref="AR82">AQ82+(COUNTIFS($AQ$63:$AQ82,AQ82)-1)*0.00001</f>
        <v>1.9000000000000001E-4</v>
      </c>
      <c r="AS82" s="266">
        <f t="shared" si="27"/>
        <v>3.0000000000000003E-4</v>
      </c>
      <c r="AT82" s="267">
        <f t="shared" si="28"/>
        <v>0</v>
      </c>
      <c r="AU82" s="235">
        <f t="shared" si="29"/>
        <v>0</v>
      </c>
    </row>
    <row r="83" spans="1:48" ht="15" customHeight="1" x14ac:dyDescent="0.25">
      <c r="A83" s="24">
        <v>21</v>
      </c>
      <c r="B83" s="253">
        <f t="shared" si="17"/>
        <v>0</v>
      </c>
      <c r="C83" s="353"/>
      <c r="D83" s="353"/>
      <c r="E83" s="353"/>
      <c r="F83" s="188"/>
      <c r="G83" s="251">
        <f t="shared" si="18"/>
        <v>2.0000000000000001E-4</v>
      </c>
      <c r="H83" s="26"/>
      <c r="I83" s="26"/>
      <c r="J83" s="26"/>
      <c r="K83" s="189"/>
      <c r="L83" s="254">
        <f t="shared" si="19"/>
        <v>2.0000000000000001E-4</v>
      </c>
      <c r="M83" s="31"/>
      <c r="N83" s="255">
        <f t="shared" si="20"/>
        <v>0</v>
      </c>
      <c r="O83" s="254">
        <f t="shared" si="21"/>
        <v>2.9E-4</v>
      </c>
      <c r="P83" s="256">
        <f t="shared" si="22"/>
        <v>0</v>
      </c>
      <c r="Q83" s="254">
        <f t="shared" si="23"/>
        <v>2.9E-4</v>
      </c>
      <c r="AJ83" s="262">
        <f>ROWS($B$63:B83)</f>
        <v>21</v>
      </c>
      <c r="AK83" s="263">
        <f t="array" ref="AK83">IFERROR(AVERAGE(IF(C83:F83&gt;1,C83:F83)),0)</f>
        <v>0</v>
      </c>
      <c r="AL83" s="252">
        <f t="array" ref="AL83">AK83+(COUNTIFS($AK$63:$AK83,AK83)-1)*0.00001</f>
        <v>2.0000000000000001E-4</v>
      </c>
      <c r="AM83" s="264">
        <f t="shared" si="24"/>
        <v>2.9E-4</v>
      </c>
      <c r="AN83" s="267">
        <f t="shared" si="25"/>
        <v>0</v>
      </c>
      <c r="AO83" s="235">
        <f t="shared" si="26"/>
        <v>0</v>
      </c>
      <c r="AP83" s="241"/>
      <c r="AQ83" s="265">
        <f t="array" ref="AQ83">IFERROR(AVERAGE(IF(H83:K83&gt;1,H83:K83)),0)</f>
        <v>0</v>
      </c>
      <c r="AR83" s="249">
        <f t="array" ref="AR83">AQ83+(COUNTIFS($AQ$63:$AQ83,AQ83)-1)*0.00001</f>
        <v>2.0000000000000001E-4</v>
      </c>
      <c r="AS83" s="266">
        <f t="shared" si="27"/>
        <v>2.9E-4</v>
      </c>
      <c r="AT83" s="267">
        <f t="shared" si="28"/>
        <v>0</v>
      </c>
      <c r="AU83" s="235">
        <f t="shared" si="29"/>
        <v>0</v>
      </c>
      <c r="AV83" s="32"/>
    </row>
    <row r="84" spans="1:48" ht="15" customHeight="1" x14ac:dyDescent="0.25">
      <c r="A84" s="24">
        <v>22</v>
      </c>
      <c r="B84" s="253">
        <f t="shared" si="17"/>
        <v>0</v>
      </c>
      <c r="C84" s="353"/>
      <c r="D84" s="353"/>
      <c r="E84" s="353"/>
      <c r="F84" s="188"/>
      <c r="G84" s="251">
        <f t="shared" si="18"/>
        <v>2.1000000000000001E-4</v>
      </c>
      <c r="H84" s="26"/>
      <c r="I84" s="26"/>
      <c r="J84" s="26"/>
      <c r="K84" s="189"/>
      <c r="L84" s="254">
        <f t="shared" si="19"/>
        <v>2.1000000000000001E-4</v>
      </c>
      <c r="M84" s="31"/>
      <c r="N84" s="255">
        <f t="shared" si="20"/>
        <v>0</v>
      </c>
      <c r="O84" s="254">
        <f t="shared" si="21"/>
        <v>2.8000000000000003E-4</v>
      </c>
      <c r="P84" s="256">
        <f t="shared" si="22"/>
        <v>0</v>
      </c>
      <c r="Q84" s="254">
        <f t="shared" si="23"/>
        <v>2.8000000000000003E-4</v>
      </c>
      <c r="AJ84" s="262">
        <f>ROWS($B$63:B84)</f>
        <v>22</v>
      </c>
      <c r="AK84" s="263">
        <f t="array" ref="AK84">IFERROR(AVERAGE(IF(C84:F84&gt;1,C84:F84)),0)</f>
        <v>0</v>
      </c>
      <c r="AL84" s="252">
        <f t="array" ref="AL84">AK84+(COUNTIFS($AK$63:$AK84,AK84)-1)*0.00001</f>
        <v>2.1000000000000001E-4</v>
      </c>
      <c r="AM84" s="264">
        <f t="shared" si="24"/>
        <v>2.8000000000000003E-4</v>
      </c>
      <c r="AN84" s="267">
        <f t="shared" si="25"/>
        <v>0</v>
      </c>
      <c r="AO84" s="235">
        <f t="shared" si="26"/>
        <v>0</v>
      </c>
      <c r="AP84" s="241"/>
      <c r="AQ84" s="265">
        <f t="array" ref="AQ84">IFERROR(AVERAGE(IF(H84:K84&gt;1,H84:K84)),0)</f>
        <v>0</v>
      </c>
      <c r="AR84" s="249">
        <f t="array" ref="AR84">AQ84+(COUNTIFS($AQ$63:$AQ84,AQ84)-1)*0.00001</f>
        <v>2.1000000000000001E-4</v>
      </c>
      <c r="AS84" s="266">
        <f t="shared" si="27"/>
        <v>2.8000000000000003E-4</v>
      </c>
      <c r="AT84" s="267">
        <f t="shared" si="28"/>
        <v>0</v>
      </c>
      <c r="AU84" s="235">
        <f t="shared" si="29"/>
        <v>0</v>
      </c>
      <c r="AV84" s="32"/>
    </row>
    <row r="85" spans="1:48" ht="15" customHeight="1" x14ac:dyDescent="0.25">
      <c r="A85" s="24">
        <v>23</v>
      </c>
      <c r="B85" s="253">
        <f t="shared" si="17"/>
        <v>0</v>
      </c>
      <c r="C85" s="353"/>
      <c r="D85" s="353"/>
      <c r="E85" s="353"/>
      <c r="F85" s="188"/>
      <c r="G85" s="251">
        <f t="shared" si="18"/>
        <v>2.2000000000000001E-4</v>
      </c>
      <c r="H85" s="26"/>
      <c r="I85" s="26"/>
      <c r="J85" s="26"/>
      <c r="K85" s="189"/>
      <c r="L85" s="254">
        <f t="shared" si="19"/>
        <v>2.2000000000000001E-4</v>
      </c>
      <c r="M85" s="31"/>
      <c r="N85" s="255">
        <f t="shared" si="20"/>
        <v>0</v>
      </c>
      <c r="O85" s="254">
        <f t="shared" si="21"/>
        <v>2.7E-4</v>
      </c>
      <c r="P85" s="256">
        <f t="shared" si="22"/>
        <v>0</v>
      </c>
      <c r="Q85" s="254">
        <f t="shared" si="23"/>
        <v>2.7E-4</v>
      </c>
      <c r="AJ85" s="262">
        <f>ROWS($B$63:B85)</f>
        <v>23</v>
      </c>
      <c r="AK85" s="263">
        <f t="array" ref="AK85">IFERROR(AVERAGE(IF(C85:F85&gt;1,C85:F85)),0)</f>
        <v>0</v>
      </c>
      <c r="AL85" s="252">
        <f t="array" ref="AL85">AK85+(COUNTIFS($AK$63:$AK85,AK85)-1)*0.00001</f>
        <v>2.2000000000000001E-4</v>
      </c>
      <c r="AM85" s="264">
        <f t="shared" si="24"/>
        <v>2.7E-4</v>
      </c>
      <c r="AN85" s="267">
        <f t="shared" si="25"/>
        <v>0</v>
      </c>
      <c r="AO85" s="235">
        <f t="shared" si="26"/>
        <v>0</v>
      </c>
      <c r="AP85" s="241"/>
      <c r="AQ85" s="265">
        <f t="array" ref="AQ85">IFERROR(AVERAGE(IF(H85:K85&gt;1,H85:K85)),0)</f>
        <v>0</v>
      </c>
      <c r="AR85" s="249">
        <f t="array" ref="AR85">AQ85+(COUNTIFS($AQ$63:$AQ85,AQ85)-1)*0.00001</f>
        <v>2.2000000000000001E-4</v>
      </c>
      <c r="AS85" s="266">
        <f t="shared" si="27"/>
        <v>2.7E-4</v>
      </c>
      <c r="AT85" s="267">
        <f t="shared" si="28"/>
        <v>0</v>
      </c>
      <c r="AU85" s="235">
        <f t="shared" si="29"/>
        <v>0</v>
      </c>
      <c r="AV85" s="32"/>
    </row>
    <row r="86" spans="1:48" ht="15" customHeight="1" x14ac:dyDescent="0.25">
      <c r="A86" s="24">
        <v>24</v>
      </c>
      <c r="B86" s="253">
        <f t="shared" si="17"/>
        <v>0</v>
      </c>
      <c r="C86" s="353"/>
      <c r="D86" s="353"/>
      <c r="E86" s="353"/>
      <c r="F86" s="188"/>
      <c r="G86" s="251">
        <f t="shared" si="18"/>
        <v>2.3000000000000001E-4</v>
      </c>
      <c r="H86" s="26"/>
      <c r="I86" s="26"/>
      <c r="J86" s="26"/>
      <c r="K86" s="189"/>
      <c r="L86" s="254">
        <f t="shared" si="19"/>
        <v>2.3000000000000001E-4</v>
      </c>
      <c r="M86" s="31"/>
      <c r="N86" s="255">
        <f t="shared" si="20"/>
        <v>0</v>
      </c>
      <c r="O86" s="254">
        <f t="shared" si="21"/>
        <v>2.6000000000000003E-4</v>
      </c>
      <c r="P86" s="256">
        <f t="shared" si="22"/>
        <v>0</v>
      </c>
      <c r="Q86" s="254">
        <f t="shared" si="23"/>
        <v>2.6000000000000003E-4</v>
      </c>
      <c r="AJ86" s="262">
        <f>ROWS($B$63:B86)</f>
        <v>24</v>
      </c>
      <c r="AK86" s="263">
        <f t="array" ref="AK86">IFERROR(AVERAGE(IF(C86:F86&gt;1,C86:F86)),0)</f>
        <v>0</v>
      </c>
      <c r="AL86" s="252">
        <f t="array" ref="AL86">AK86+(COUNTIFS($AK$63:$AK86,AK86)-1)*0.00001</f>
        <v>2.3000000000000001E-4</v>
      </c>
      <c r="AM86" s="264">
        <f t="shared" si="24"/>
        <v>2.6000000000000003E-4</v>
      </c>
      <c r="AN86" s="267">
        <f t="shared" si="25"/>
        <v>0</v>
      </c>
      <c r="AO86" s="235">
        <f t="shared" si="26"/>
        <v>0</v>
      </c>
      <c r="AP86" s="241"/>
      <c r="AQ86" s="265">
        <f t="array" ref="AQ86">IFERROR(AVERAGE(IF(H86:K86&gt;1,H86:K86)),0)</f>
        <v>0</v>
      </c>
      <c r="AR86" s="249">
        <f t="array" ref="AR86">AQ86+(COUNTIFS($AQ$63:$AQ86,AQ86)-1)*0.00001</f>
        <v>2.3000000000000001E-4</v>
      </c>
      <c r="AS86" s="266">
        <f t="shared" si="27"/>
        <v>2.6000000000000003E-4</v>
      </c>
      <c r="AT86" s="267">
        <f t="shared" si="28"/>
        <v>0</v>
      </c>
      <c r="AU86" s="235">
        <f t="shared" si="29"/>
        <v>0</v>
      </c>
      <c r="AV86" s="32"/>
    </row>
    <row r="87" spans="1:48" ht="15" customHeight="1" x14ac:dyDescent="0.25">
      <c r="A87" s="24">
        <v>25</v>
      </c>
      <c r="B87" s="253">
        <f t="shared" si="17"/>
        <v>0</v>
      </c>
      <c r="C87" s="353"/>
      <c r="D87" s="353"/>
      <c r="E87" s="353"/>
      <c r="F87" s="188"/>
      <c r="G87" s="251">
        <f t="shared" si="18"/>
        <v>2.4000000000000003E-4</v>
      </c>
      <c r="H87" s="26"/>
      <c r="I87" s="26"/>
      <c r="J87" s="26"/>
      <c r="K87" s="189"/>
      <c r="L87" s="254">
        <f t="shared" si="19"/>
        <v>2.4000000000000003E-4</v>
      </c>
      <c r="M87" s="31"/>
      <c r="N87" s="255">
        <f t="shared" si="20"/>
        <v>0</v>
      </c>
      <c r="O87" s="254">
        <f t="shared" si="21"/>
        <v>2.5000000000000001E-4</v>
      </c>
      <c r="P87" s="256">
        <f t="shared" si="22"/>
        <v>0</v>
      </c>
      <c r="Q87" s="254">
        <f t="shared" si="23"/>
        <v>2.5000000000000001E-4</v>
      </c>
      <c r="AJ87" s="262">
        <f>ROWS($B$63:B87)</f>
        <v>25</v>
      </c>
      <c r="AK87" s="263">
        <f t="array" ref="AK87">IFERROR(AVERAGE(IF(C87:F87&gt;1,C87:F87)),0)</f>
        <v>0</v>
      </c>
      <c r="AL87" s="252">
        <f t="array" ref="AL87">AK87+(COUNTIFS($AK$63:$AK87,AK87)-1)*0.00001</f>
        <v>2.4000000000000003E-4</v>
      </c>
      <c r="AM87" s="264">
        <f t="shared" si="24"/>
        <v>2.5000000000000001E-4</v>
      </c>
      <c r="AN87" s="267">
        <f t="shared" si="25"/>
        <v>0</v>
      </c>
      <c r="AO87" s="235">
        <f t="shared" si="26"/>
        <v>0</v>
      </c>
      <c r="AP87" s="241"/>
      <c r="AQ87" s="265">
        <f t="array" ref="AQ87">IFERROR(AVERAGE(IF(H87:K87&gt;1,H87:K87)),0)</f>
        <v>0</v>
      </c>
      <c r="AR87" s="249">
        <f t="array" ref="AR87">AQ87+(COUNTIFS($AQ$63:$AQ87,AQ87)-1)*0.00001</f>
        <v>2.4000000000000003E-4</v>
      </c>
      <c r="AS87" s="266">
        <f t="shared" si="27"/>
        <v>2.5000000000000001E-4</v>
      </c>
      <c r="AT87" s="267">
        <f t="shared" si="28"/>
        <v>0</v>
      </c>
      <c r="AU87" s="235">
        <f t="shared" si="29"/>
        <v>0</v>
      </c>
      <c r="AV87" s="32"/>
    </row>
    <row r="88" spans="1:48" ht="15" customHeight="1" x14ac:dyDescent="0.25">
      <c r="A88" s="24">
        <v>26</v>
      </c>
      <c r="B88" s="253">
        <f t="shared" si="17"/>
        <v>0</v>
      </c>
      <c r="C88" s="353"/>
      <c r="D88" s="353"/>
      <c r="E88" s="353"/>
      <c r="F88" s="188"/>
      <c r="G88" s="251">
        <f t="shared" si="18"/>
        <v>2.5000000000000001E-4</v>
      </c>
      <c r="H88" s="26"/>
      <c r="I88" s="26"/>
      <c r="J88" s="26"/>
      <c r="K88" s="189"/>
      <c r="L88" s="254">
        <f t="shared" si="19"/>
        <v>2.5000000000000001E-4</v>
      </c>
      <c r="M88" s="31"/>
      <c r="N88" s="255">
        <f t="shared" si="20"/>
        <v>0</v>
      </c>
      <c r="O88" s="254">
        <f t="shared" si="21"/>
        <v>2.4000000000000003E-4</v>
      </c>
      <c r="P88" s="256">
        <f t="shared" si="22"/>
        <v>0</v>
      </c>
      <c r="Q88" s="254">
        <f t="shared" si="23"/>
        <v>2.4000000000000003E-4</v>
      </c>
      <c r="AJ88" s="262">
        <f>ROWS($B$63:B88)</f>
        <v>26</v>
      </c>
      <c r="AK88" s="263">
        <f t="array" ref="AK88">IFERROR(AVERAGE(IF(C88:F88&gt;1,C88:F88)),0)</f>
        <v>0</v>
      </c>
      <c r="AL88" s="252">
        <f t="array" ref="AL88">AK88+(COUNTIFS($AK$63:$AK88,AK88)-1)*0.00001</f>
        <v>2.5000000000000001E-4</v>
      </c>
      <c r="AM88" s="264">
        <f t="shared" si="24"/>
        <v>2.4000000000000003E-4</v>
      </c>
      <c r="AN88" s="267">
        <f t="shared" si="25"/>
        <v>0</v>
      </c>
      <c r="AO88" s="235">
        <f t="shared" si="26"/>
        <v>0</v>
      </c>
      <c r="AP88" s="241"/>
      <c r="AQ88" s="265">
        <f t="array" ref="AQ88">IFERROR(AVERAGE(IF(H88:K88&gt;1,H88:K88)),0)</f>
        <v>0</v>
      </c>
      <c r="AR88" s="249">
        <f t="array" ref="AR88">AQ88+(COUNTIFS($AQ$63:$AQ88,AQ88)-1)*0.00001</f>
        <v>2.5000000000000001E-4</v>
      </c>
      <c r="AS88" s="266">
        <f t="shared" si="27"/>
        <v>2.4000000000000003E-4</v>
      </c>
      <c r="AT88" s="267">
        <f t="shared" si="28"/>
        <v>0</v>
      </c>
      <c r="AU88" s="235">
        <f t="shared" si="29"/>
        <v>0</v>
      </c>
      <c r="AV88" s="32"/>
    </row>
    <row r="89" spans="1:48" ht="15" customHeight="1" x14ac:dyDescent="0.25">
      <c r="A89" s="24">
        <v>27</v>
      </c>
      <c r="B89" s="253">
        <f t="shared" si="17"/>
        <v>0</v>
      </c>
      <c r="C89" s="353"/>
      <c r="D89" s="353"/>
      <c r="E89" s="353"/>
      <c r="F89" s="188"/>
      <c r="G89" s="251">
        <f t="shared" si="18"/>
        <v>2.6000000000000003E-4</v>
      </c>
      <c r="H89" s="26"/>
      <c r="I89" s="26"/>
      <c r="J89" s="26"/>
      <c r="K89" s="189"/>
      <c r="L89" s="254">
        <f t="shared" si="19"/>
        <v>2.6000000000000003E-4</v>
      </c>
      <c r="M89" s="31"/>
      <c r="N89" s="255">
        <f t="shared" si="20"/>
        <v>0</v>
      </c>
      <c r="O89" s="254">
        <f t="shared" si="21"/>
        <v>2.3000000000000001E-4</v>
      </c>
      <c r="P89" s="256">
        <f t="shared" si="22"/>
        <v>0</v>
      </c>
      <c r="Q89" s="254">
        <f t="shared" si="23"/>
        <v>2.3000000000000001E-4</v>
      </c>
      <c r="AJ89" s="262">
        <f>ROWS($B$63:B89)</f>
        <v>27</v>
      </c>
      <c r="AK89" s="263">
        <f t="array" ref="AK89">IFERROR(AVERAGE(IF(C89:F89&gt;1,C89:F89)),0)</f>
        <v>0</v>
      </c>
      <c r="AL89" s="252">
        <f t="array" ref="AL89">AK89+(COUNTIFS($AK$63:$AK89,AK89)-1)*0.00001</f>
        <v>2.6000000000000003E-4</v>
      </c>
      <c r="AM89" s="264">
        <f t="shared" si="24"/>
        <v>2.3000000000000001E-4</v>
      </c>
      <c r="AN89" s="267">
        <f t="shared" si="25"/>
        <v>0</v>
      </c>
      <c r="AO89" s="235">
        <f t="shared" si="26"/>
        <v>0</v>
      </c>
      <c r="AP89" s="241"/>
      <c r="AQ89" s="265">
        <f t="array" ref="AQ89">IFERROR(AVERAGE(IF(H89:K89&gt;1,H89:K89)),0)</f>
        <v>0</v>
      </c>
      <c r="AR89" s="249">
        <f t="array" ref="AR89">AQ89+(COUNTIFS($AQ$63:$AQ89,AQ89)-1)*0.00001</f>
        <v>2.6000000000000003E-4</v>
      </c>
      <c r="AS89" s="266">
        <f t="shared" si="27"/>
        <v>2.3000000000000001E-4</v>
      </c>
      <c r="AT89" s="267">
        <f t="shared" si="28"/>
        <v>0</v>
      </c>
      <c r="AU89" s="235">
        <f t="shared" si="29"/>
        <v>0</v>
      </c>
      <c r="AV89" s="32"/>
    </row>
    <row r="90" spans="1:48" ht="15" customHeight="1" x14ac:dyDescent="0.25">
      <c r="A90" s="24">
        <v>28</v>
      </c>
      <c r="B90" s="253">
        <f t="shared" si="17"/>
        <v>0</v>
      </c>
      <c r="C90" s="353"/>
      <c r="D90" s="353"/>
      <c r="E90" s="353"/>
      <c r="F90" s="188"/>
      <c r="G90" s="251">
        <f t="shared" si="18"/>
        <v>2.7E-4</v>
      </c>
      <c r="H90" s="26"/>
      <c r="I90" s="26"/>
      <c r="J90" s="26"/>
      <c r="K90" s="189"/>
      <c r="L90" s="254">
        <f t="shared" si="19"/>
        <v>2.7E-4</v>
      </c>
      <c r="M90" s="31"/>
      <c r="N90" s="255">
        <f t="shared" si="20"/>
        <v>0</v>
      </c>
      <c r="O90" s="254">
        <f t="shared" si="21"/>
        <v>2.2000000000000001E-4</v>
      </c>
      <c r="P90" s="256">
        <f t="shared" si="22"/>
        <v>0</v>
      </c>
      <c r="Q90" s="254">
        <f t="shared" si="23"/>
        <v>2.2000000000000001E-4</v>
      </c>
      <c r="AJ90" s="262">
        <f>ROWS($B$63:B90)</f>
        <v>28</v>
      </c>
      <c r="AK90" s="263">
        <f t="array" ref="AK90">IFERROR(AVERAGE(IF(C90:F90&gt;1,C90:F90)),0)</f>
        <v>0</v>
      </c>
      <c r="AL90" s="252">
        <f t="array" ref="AL90">AK90+(COUNTIFS($AK$63:$AK90,AK90)-1)*0.00001</f>
        <v>2.7E-4</v>
      </c>
      <c r="AM90" s="264">
        <f t="shared" si="24"/>
        <v>2.2000000000000001E-4</v>
      </c>
      <c r="AN90" s="267">
        <f t="shared" si="25"/>
        <v>0</v>
      </c>
      <c r="AO90" s="235">
        <f t="shared" si="26"/>
        <v>0</v>
      </c>
      <c r="AP90" s="241"/>
      <c r="AQ90" s="265">
        <f t="array" ref="AQ90">IFERROR(AVERAGE(IF(H90:K90&gt;1,H90:K90)),0)</f>
        <v>0</v>
      </c>
      <c r="AR90" s="249">
        <f t="array" ref="AR90">AQ90+(COUNTIFS($AQ$63:$AQ90,AQ90)-1)*0.00001</f>
        <v>2.7E-4</v>
      </c>
      <c r="AS90" s="266">
        <f t="shared" si="27"/>
        <v>2.2000000000000001E-4</v>
      </c>
      <c r="AT90" s="267">
        <f t="shared" si="28"/>
        <v>0</v>
      </c>
      <c r="AU90" s="235">
        <f t="shared" si="29"/>
        <v>0</v>
      </c>
      <c r="AV90" s="32"/>
    </row>
    <row r="91" spans="1:48" ht="15" customHeight="1" x14ac:dyDescent="0.25">
      <c r="A91" s="24">
        <v>29</v>
      </c>
      <c r="B91" s="253">
        <f t="shared" si="17"/>
        <v>0</v>
      </c>
      <c r="C91" s="353"/>
      <c r="D91" s="353"/>
      <c r="E91" s="353"/>
      <c r="F91" s="188"/>
      <c r="G91" s="251">
        <f t="shared" si="18"/>
        <v>2.8000000000000003E-4</v>
      </c>
      <c r="H91" s="26"/>
      <c r="I91" s="26"/>
      <c r="J91" s="26"/>
      <c r="K91" s="189"/>
      <c r="L91" s="254">
        <f t="shared" si="19"/>
        <v>2.8000000000000003E-4</v>
      </c>
      <c r="M91" s="31"/>
      <c r="N91" s="255">
        <f t="shared" si="20"/>
        <v>0</v>
      </c>
      <c r="O91" s="254">
        <f t="shared" si="21"/>
        <v>2.1000000000000001E-4</v>
      </c>
      <c r="P91" s="256">
        <f t="shared" si="22"/>
        <v>0</v>
      </c>
      <c r="Q91" s="254">
        <f t="shared" si="23"/>
        <v>2.1000000000000001E-4</v>
      </c>
      <c r="AJ91" s="262">
        <f>ROWS($B$63:B91)</f>
        <v>29</v>
      </c>
      <c r="AK91" s="263">
        <f t="array" ref="AK91">IFERROR(AVERAGE(IF(C91:F91&gt;1,C91:F91)),0)</f>
        <v>0</v>
      </c>
      <c r="AL91" s="252">
        <f t="array" ref="AL91">AK91+(COUNTIFS($AK$63:$AK91,AK91)-1)*0.00001</f>
        <v>2.8000000000000003E-4</v>
      </c>
      <c r="AM91" s="264">
        <f t="shared" si="24"/>
        <v>2.1000000000000001E-4</v>
      </c>
      <c r="AN91" s="267">
        <f t="shared" si="25"/>
        <v>0</v>
      </c>
      <c r="AO91" s="235">
        <f t="shared" si="26"/>
        <v>0</v>
      </c>
      <c r="AP91" s="241"/>
      <c r="AQ91" s="265">
        <f t="array" ref="AQ91">IFERROR(AVERAGE(IF(H91:K91&gt;1,H91:K91)),0)</f>
        <v>0</v>
      </c>
      <c r="AR91" s="249">
        <f t="array" ref="AR91">AQ91+(COUNTIFS($AQ$63:$AQ91,AQ91)-1)*0.00001</f>
        <v>2.8000000000000003E-4</v>
      </c>
      <c r="AS91" s="266">
        <f t="shared" si="27"/>
        <v>2.1000000000000001E-4</v>
      </c>
      <c r="AT91" s="267">
        <f t="shared" si="28"/>
        <v>0</v>
      </c>
      <c r="AU91" s="235">
        <f t="shared" si="29"/>
        <v>0</v>
      </c>
      <c r="AV91" s="32"/>
    </row>
    <row r="92" spans="1:48" ht="15" customHeight="1" x14ac:dyDescent="0.25">
      <c r="A92" s="24">
        <v>30</v>
      </c>
      <c r="B92" s="253">
        <f t="shared" si="17"/>
        <v>0</v>
      </c>
      <c r="C92" s="353"/>
      <c r="D92" s="353"/>
      <c r="E92" s="353"/>
      <c r="F92" s="189"/>
      <c r="G92" s="251">
        <f t="shared" si="18"/>
        <v>2.9E-4</v>
      </c>
      <c r="H92" s="26"/>
      <c r="I92" s="26"/>
      <c r="J92" s="26"/>
      <c r="K92" s="189"/>
      <c r="L92" s="254">
        <f t="shared" si="19"/>
        <v>2.9E-4</v>
      </c>
      <c r="M92" s="31"/>
      <c r="N92" s="255">
        <f t="shared" si="20"/>
        <v>0</v>
      </c>
      <c r="O92" s="254">
        <f t="shared" si="21"/>
        <v>2.0000000000000001E-4</v>
      </c>
      <c r="P92" s="256">
        <f t="shared" si="22"/>
        <v>0</v>
      </c>
      <c r="Q92" s="254">
        <f t="shared" si="23"/>
        <v>2.0000000000000001E-4</v>
      </c>
      <c r="AJ92" s="262">
        <f>ROWS($B$63:B92)</f>
        <v>30</v>
      </c>
      <c r="AK92" s="263">
        <f t="array" ref="AK92">IFERROR(AVERAGE(IF(C92:F92&gt;1,C92:F92)),0)</f>
        <v>0</v>
      </c>
      <c r="AL92" s="252">
        <f t="array" ref="AL92">AK92+(COUNTIFS($AK$63:$AK92,AK92)-1)*0.00001</f>
        <v>2.9E-4</v>
      </c>
      <c r="AM92" s="264">
        <f t="shared" si="24"/>
        <v>2.0000000000000001E-4</v>
      </c>
      <c r="AN92" s="267">
        <f t="shared" si="25"/>
        <v>0</v>
      </c>
      <c r="AO92" s="235">
        <f t="shared" si="26"/>
        <v>0</v>
      </c>
      <c r="AP92" s="241"/>
      <c r="AQ92" s="265">
        <f t="array" ref="AQ92">IFERROR(AVERAGE(IF(H92:K92&gt;1,H92:K92)),0)</f>
        <v>0</v>
      </c>
      <c r="AR92" s="249">
        <f t="array" ref="AR92">AQ92+(COUNTIFS($AQ$63:$AQ92,AQ92)-1)*0.00001</f>
        <v>2.9E-4</v>
      </c>
      <c r="AS92" s="266">
        <f t="shared" si="27"/>
        <v>2.0000000000000001E-4</v>
      </c>
      <c r="AT92" s="267">
        <f t="shared" si="28"/>
        <v>0</v>
      </c>
      <c r="AU92" s="235">
        <f t="shared" si="29"/>
        <v>0</v>
      </c>
      <c r="AV92" s="32"/>
    </row>
    <row r="93" spans="1:48" ht="15" customHeight="1" x14ac:dyDescent="0.25">
      <c r="A93" s="24">
        <v>31</v>
      </c>
      <c r="B93" s="253">
        <f t="shared" si="17"/>
        <v>0</v>
      </c>
      <c r="C93" s="353"/>
      <c r="D93" s="353"/>
      <c r="E93" s="353"/>
      <c r="F93" s="189"/>
      <c r="G93" s="251">
        <f t="shared" si="18"/>
        <v>3.0000000000000003E-4</v>
      </c>
      <c r="H93" s="26"/>
      <c r="I93" s="26"/>
      <c r="J93" s="26"/>
      <c r="K93" s="189"/>
      <c r="L93" s="254">
        <f t="shared" si="19"/>
        <v>3.0000000000000003E-4</v>
      </c>
      <c r="M93" s="31"/>
      <c r="N93" s="255">
        <f t="shared" si="20"/>
        <v>0</v>
      </c>
      <c r="O93" s="254">
        <f t="shared" si="21"/>
        <v>1.9000000000000001E-4</v>
      </c>
      <c r="P93" s="256">
        <f t="shared" si="22"/>
        <v>0</v>
      </c>
      <c r="Q93" s="254">
        <f t="shared" si="23"/>
        <v>1.9000000000000001E-4</v>
      </c>
      <c r="AJ93" s="262">
        <f>ROWS($B$63:B93)</f>
        <v>31</v>
      </c>
      <c r="AK93" s="263">
        <f t="array" ref="AK93">IFERROR(AVERAGE(IF(C93:F93&gt;1,C93:F93)),0)</f>
        <v>0</v>
      </c>
      <c r="AL93" s="252">
        <f t="array" ref="AL93">AK93+(COUNTIFS($AK$63:$AK93,AK93)-1)*0.00001</f>
        <v>3.0000000000000003E-4</v>
      </c>
      <c r="AM93" s="264">
        <f t="shared" si="24"/>
        <v>1.9000000000000001E-4</v>
      </c>
      <c r="AN93" s="267">
        <f t="shared" si="25"/>
        <v>0</v>
      </c>
      <c r="AO93" s="235">
        <f t="shared" si="26"/>
        <v>0</v>
      </c>
      <c r="AP93" s="241"/>
      <c r="AQ93" s="265">
        <f t="array" ref="AQ93">IFERROR(AVERAGE(IF(H93:K93&gt;1,H93:K93)),0)</f>
        <v>0</v>
      </c>
      <c r="AR93" s="249">
        <f t="array" ref="AR93">AQ93+(COUNTIFS($AQ$63:$AQ93,AQ93)-1)*0.00001</f>
        <v>3.0000000000000003E-4</v>
      </c>
      <c r="AS93" s="266">
        <f t="shared" si="27"/>
        <v>1.9000000000000001E-4</v>
      </c>
      <c r="AT93" s="267">
        <f t="shared" si="28"/>
        <v>0</v>
      </c>
      <c r="AU93" s="235">
        <f t="shared" si="29"/>
        <v>0</v>
      </c>
      <c r="AV93" s="32"/>
    </row>
    <row r="94" spans="1:48" ht="15" customHeight="1" x14ac:dyDescent="0.25">
      <c r="A94" s="24">
        <v>32</v>
      </c>
      <c r="B94" s="253">
        <f t="shared" si="17"/>
        <v>0</v>
      </c>
      <c r="C94" s="353"/>
      <c r="D94" s="353"/>
      <c r="E94" s="353"/>
      <c r="F94" s="189"/>
      <c r="G94" s="251">
        <f t="shared" si="18"/>
        <v>3.1E-4</v>
      </c>
      <c r="H94" s="26"/>
      <c r="I94" s="26"/>
      <c r="J94" s="26"/>
      <c r="K94" s="189"/>
      <c r="L94" s="254">
        <f t="shared" si="19"/>
        <v>3.1E-4</v>
      </c>
      <c r="M94" s="31"/>
      <c r="N94" s="255">
        <f t="shared" si="20"/>
        <v>0</v>
      </c>
      <c r="O94" s="254">
        <f t="shared" si="21"/>
        <v>1.8000000000000001E-4</v>
      </c>
      <c r="P94" s="256">
        <f t="shared" si="22"/>
        <v>0</v>
      </c>
      <c r="Q94" s="254">
        <f t="shared" si="23"/>
        <v>1.8000000000000001E-4</v>
      </c>
      <c r="AJ94" s="262">
        <f>ROWS($B$63:B94)</f>
        <v>32</v>
      </c>
      <c r="AK94" s="263">
        <f t="array" ref="AK94">IFERROR(AVERAGE(IF(C94:F94&gt;1,C94:F94)),0)</f>
        <v>0</v>
      </c>
      <c r="AL94" s="252">
        <f t="array" ref="AL94">AK94+(COUNTIFS($AK$63:$AK94,AK94)-1)*0.00001</f>
        <v>3.1E-4</v>
      </c>
      <c r="AM94" s="264">
        <f t="shared" si="24"/>
        <v>1.8000000000000001E-4</v>
      </c>
      <c r="AN94" s="267">
        <f t="shared" si="25"/>
        <v>0</v>
      </c>
      <c r="AO94" s="235">
        <f t="shared" si="26"/>
        <v>0</v>
      </c>
      <c r="AP94" s="241"/>
      <c r="AQ94" s="265">
        <f t="array" ref="AQ94">IFERROR(AVERAGE(IF(H94:K94&gt;1,H94:K94)),0)</f>
        <v>0</v>
      </c>
      <c r="AR94" s="249">
        <f t="array" ref="AR94">AQ94+(COUNTIFS($AQ$63:$AQ94,AQ94)-1)*0.00001</f>
        <v>3.1E-4</v>
      </c>
      <c r="AS94" s="266">
        <f t="shared" si="27"/>
        <v>1.8000000000000001E-4</v>
      </c>
      <c r="AT94" s="267">
        <f t="shared" si="28"/>
        <v>0</v>
      </c>
      <c r="AU94" s="235">
        <f t="shared" si="29"/>
        <v>0</v>
      </c>
      <c r="AV94" s="32"/>
    </row>
    <row r="95" spans="1:48" ht="15" customHeight="1" x14ac:dyDescent="0.25">
      <c r="A95" s="24">
        <v>33</v>
      </c>
      <c r="B95" s="253">
        <f t="shared" ref="B95:B112" si="30">INDEX(CV2SF,$A95,1)</f>
        <v>0</v>
      </c>
      <c r="C95" s="353"/>
      <c r="D95" s="353"/>
      <c r="E95" s="353"/>
      <c r="F95" s="189"/>
      <c r="G95" s="251">
        <f t="shared" si="18"/>
        <v>3.2000000000000003E-4</v>
      </c>
      <c r="H95" s="26"/>
      <c r="I95" s="26"/>
      <c r="J95" s="26"/>
      <c r="K95" s="189"/>
      <c r="L95" s="254">
        <f t="shared" si="19"/>
        <v>3.2000000000000003E-4</v>
      </c>
      <c r="M95" s="31"/>
      <c r="N95" s="255">
        <f t="shared" si="20"/>
        <v>0</v>
      </c>
      <c r="O95" s="254">
        <f t="shared" si="21"/>
        <v>1.7000000000000001E-4</v>
      </c>
      <c r="P95" s="256">
        <f t="shared" si="22"/>
        <v>0</v>
      </c>
      <c r="Q95" s="254">
        <f t="shared" si="23"/>
        <v>1.7000000000000001E-4</v>
      </c>
      <c r="AJ95" s="262">
        <f>ROWS($B$63:B95)</f>
        <v>33</v>
      </c>
      <c r="AK95" s="263">
        <f t="array" ref="AK95">IFERROR(AVERAGE(IF(C95:F95&gt;1,C95:F95)),0)</f>
        <v>0</v>
      </c>
      <c r="AL95" s="252">
        <f t="array" ref="AL95">AK95+(COUNTIFS($AK$63:$AK95,AK95)-1)*0.00001</f>
        <v>3.2000000000000003E-4</v>
      </c>
      <c r="AM95" s="264">
        <f t="shared" si="24"/>
        <v>1.7000000000000001E-4</v>
      </c>
      <c r="AN95" s="267">
        <f t="shared" si="25"/>
        <v>0</v>
      </c>
      <c r="AO95" s="235">
        <f t="shared" si="26"/>
        <v>0</v>
      </c>
      <c r="AP95" s="241"/>
      <c r="AQ95" s="265">
        <f t="array" ref="AQ95">IFERROR(AVERAGE(IF(H95:K95&gt;1,H95:K95)),0)</f>
        <v>0</v>
      </c>
      <c r="AR95" s="249">
        <f t="array" ref="AR95">AQ95+(COUNTIFS($AQ$63:$AQ95,AQ95)-1)*0.00001</f>
        <v>3.2000000000000003E-4</v>
      </c>
      <c r="AS95" s="266">
        <f t="shared" si="27"/>
        <v>1.7000000000000001E-4</v>
      </c>
      <c r="AT95" s="267">
        <f t="shared" si="28"/>
        <v>0</v>
      </c>
      <c r="AU95" s="235">
        <f t="shared" si="29"/>
        <v>0</v>
      </c>
      <c r="AV95" s="32"/>
    </row>
    <row r="96" spans="1:48" ht="15" customHeight="1" x14ac:dyDescent="0.25">
      <c r="A96" s="24">
        <v>34</v>
      </c>
      <c r="B96" s="253">
        <f t="shared" si="30"/>
        <v>0</v>
      </c>
      <c r="C96" s="26"/>
      <c r="D96" s="26"/>
      <c r="E96" s="26"/>
      <c r="F96" s="189"/>
      <c r="G96" s="254">
        <f t="shared" si="18"/>
        <v>3.3000000000000005E-4</v>
      </c>
      <c r="H96" s="26"/>
      <c r="I96" s="26"/>
      <c r="J96" s="26"/>
      <c r="K96" s="189"/>
      <c r="L96" s="254">
        <f t="shared" si="19"/>
        <v>3.3000000000000005E-4</v>
      </c>
      <c r="M96" s="31"/>
      <c r="N96" s="255">
        <f t="shared" si="20"/>
        <v>0</v>
      </c>
      <c r="O96" s="254">
        <f t="shared" si="21"/>
        <v>1.6000000000000001E-4</v>
      </c>
      <c r="P96" s="256">
        <f t="shared" si="22"/>
        <v>0</v>
      </c>
      <c r="Q96" s="254">
        <f t="shared" si="23"/>
        <v>1.6000000000000001E-4</v>
      </c>
      <c r="AJ96" s="262">
        <f>ROWS($B$63:B96)</f>
        <v>34</v>
      </c>
      <c r="AK96" s="263">
        <f t="array" ref="AK96">IFERROR(AVERAGE(IF(C96:F96&gt;1,C96:F96)),0)</f>
        <v>0</v>
      </c>
      <c r="AL96" s="252">
        <f t="array" ref="AL96">AK96+(COUNTIFS($AK$63:$AK96,AK96)-1)*0.00001</f>
        <v>3.3000000000000005E-4</v>
      </c>
      <c r="AM96" s="264">
        <f t="shared" si="24"/>
        <v>1.6000000000000001E-4</v>
      </c>
      <c r="AN96" s="267">
        <f t="shared" si="25"/>
        <v>0</v>
      </c>
      <c r="AO96" s="235">
        <f t="shared" si="26"/>
        <v>0</v>
      </c>
      <c r="AP96" s="241"/>
      <c r="AQ96" s="265">
        <f t="array" ref="AQ96">IFERROR(AVERAGE(IF(H96:K96&gt;1,H96:K96)),0)</f>
        <v>0</v>
      </c>
      <c r="AR96" s="249">
        <f t="array" ref="AR96">AQ96+(COUNTIFS($AQ$63:$AQ96,AQ96)-1)*0.00001</f>
        <v>3.3000000000000005E-4</v>
      </c>
      <c r="AS96" s="266">
        <f t="shared" si="27"/>
        <v>1.6000000000000001E-4</v>
      </c>
      <c r="AT96" s="267">
        <f t="shared" si="28"/>
        <v>0</v>
      </c>
      <c r="AU96" s="235">
        <f t="shared" si="29"/>
        <v>0</v>
      </c>
      <c r="AV96" s="32"/>
    </row>
    <row r="97" spans="1:48" ht="15" customHeight="1" x14ac:dyDescent="0.25">
      <c r="A97" s="24">
        <v>35</v>
      </c>
      <c r="B97" s="253">
        <f t="shared" si="30"/>
        <v>0</v>
      </c>
      <c r="C97" s="188"/>
      <c r="D97" s="188"/>
      <c r="E97" s="188"/>
      <c r="F97" s="189"/>
      <c r="G97" s="254">
        <f t="shared" si="18"/>
        <v>3.4000000000000002E-4</v>
      </c>
      <c r="H97" s="188"/>
      <c r="I97" s="188"/>
      <c r="J97" s="188"/>
      <c r="K97" s="189"/>
      <c r="L97" s="254">
        <f t="shared" si="19"/>
        <v>3.4000000000000002E-4</v>
      </c>
      <c r="M97" s="31"/>
      <c r="N97" s="255">
        <f t="shared" si="20"/>
        <v>0</v>
      </c>
      <c r="O97" s="254">
        <f t="shared" si="21"/>
        <v>1.5000000000000001E-4</v>
      </c>
      <c r="P97" s="256">
        <f t="shared" si="22"/>
        <v>0</v>
      </c>
      <c r="Q97" s="254">
        <f t="shared" si="23"/>
        <v>1.5000000000000001E-4</v>
      </c>
      <c r="AJ97" s="262">
        <f>ROWS($B$63:B97)</f>
        <v>35</v>
      </c>
      <c r="AK97" s="263">
        <f t="array" ref="AK97">IFERROR(AVERAGE(IF(C97:F97&gt;1,C97:F97)),0)</f>
        <v>0</v>
      </c>
      <c r="AL97" s="252">
        <f t="array" ref="AL97">AK97+(COUNTIFS($AK$63:$AK97,AK97)-1)*0.00001</f>
        <v>3.4000000000000002E-4</v>
      </c>
      <c r="AM97" s="264">
        <f t="shared" si="24"/>
        <v>1.5000000000000001E-4</v>
      </c>
      <c r="AN97" s="267">
        <f t="shared" si="25"/>
        <v>0</v>
      </c>
      <c r="AO97" s="235">
        <f t="shared" si="26"/>
        <v>0</v>
      </c>
      <c r="AP97" s="241"/>
      <c r="AQ97" s="265">
        <f t="array" ref="AQ97">IFERROR(AVERAGE(IF(H97:K97&gt;1,H97:K97)),0)</f>
        <v>0</v>
      </c>
      <c r="AR97" s="249">
        <f t="array" ref="AR97">AQ97+(COUNTIFS($AQ$63:$AQ97,AQ97)-1)*0.00001</f>
        <v>3.4000000000000002E-4</v>
      </c>
      <c r="AS97" s="266">
        <f t="shared" si="27"/>
        <v>1.5000000000000001E-4</v>
      </c>
      <c r="AT97" s="267">
        <f t="shared" si="28"/>
        <v>0</v>
      </c>
      <c r="AU97" s="235">
        <f t="shared" si="29"/>
        <v>0</v>
      </c>
      <c r="AV97" s="32"/>
    </row>
    <row r="98" spans="1:48" ht="15" customHeight="1" x14ac:dyDescent="0.25">
      <c r="A98" s="24">
        <v>36</v>
      </c>
      <c r="B98" s="253">
        <f t="shared" si="30"/>
        <v>0</v>
      </c>
      <c r="C98" s="188"/>
      <c r="D98" s="188"/>
      <c r="E98" s="188"/>
      <c r="F98" s="189"/>
      <c r="G98" s="254">
        <f t="shared" si="18"/>
        <v>3.5000000000000005E-4</v>
      </c>
      <c r="H98" s="188"/>
      <c r="I98" s="188"/>
      <c r="J98" s="188"/>
      <c r="K98" s="189"/>
      <c r="L98" s="254">
        <f t="shared" si="19"/>
        <v>3.5000000000000005E-4</v>
      </c>
      <c r="M98" s="27"/>
      <c r="N98" s="255">
        <f t="shared" si="20"/>
        <v>0</v>
      </c>
      <c r="O98" s="254">
        <f t="shared" si="21"/>
        <v>1.4000000000000001E-4</v>
      </c>
      <c r="P98" s="256">
        <f t="shared" si="22"/>
        <v>0</v>
      </c>
      <c r="Q98" s="254">
        <f t="shared" si="23"/>
        <v>1.4000000000000001E-4</v>
      </c>
      <c r="AJ98" s="262">
        <f>ROWS($B$63:B98)</f>
        <v>36</v>
      </c>
      <c r="AK98" s="263">
        <f t="array" ref="AK98">IFERROR(AVERAGE(IF(C98:F98&gt;1,C98:F98)),0)</f>
        <v>0</v>
      </c>
      <c r="AL98" s="252">
        <f t="array" ref="AL98">AK98+(COUNTIFS($AK$63:$AK98,AK98)-1)*0.00001</f>
        <v>3.5000000000000005E-4</v>
      </c>
      <c r="AM98" s="264">
        <f t="shared" si="24"/>
        <v>1.4000000000000001E-4</v>
      </c>
      <c r="AN98" s="267">
        <f t="shared" si="25"/>
        <v>0</v>
      </c>
      <c r="AO98" s="235">
        <f t="shared" si="26"/>
        <v>0</v>
      </c>
      <c r="AP98" s="241"/>
      <c r="AQ98" s="265">
        <f t="array" ref="AQ98">IFERROR(AVERAGE(IF(H98:K98&gt;1,H98:K98)),0)</f>
        <v>0</v>
      </c>
      <c r="AR98" s="249">
        <f t="array" ref="AR98">AQ98+(COUNTIFS($AQ$63:$AQ98,AQ98)-1)*0.00001</f>
        <v>3.5000000000000005E-4</v>
      </c>
      <c r="AS98" s="266">
        <f t="shared" si="27"/>
        <v>1.4000000000000001E-4</v>
      </c>
      <c r="AT98" s="267">
        <f t="shared" si="28"/>
        <v>0</v>
      </c>
      <c r="AU98" s="235">
        <f t="shared" si="29"/>
        <v>0</v>
      </c>
      <c r="AV98" s="32"/>
    </row>
    <row r="99" spans="1:48" ht="15" customHeight="1" x14ac:dyDescent="0.25">
      <c r="A99" s="24">
        <v>37</v>
      </c>
      <c r="B99" s="253">
        <f t="shared" si="30"/>
        <v>0</v>
      </c>
      <c r="C99" s="188"/>
      <c r="D99" s="188"/>
      <c r="E99" s="188"/>
      <c r="F99" s="189"/>
      <c r="G99" s="254">
        <f t="shared" si="18"/>
        <v>3.6000000000000002E-4</v>
      </c>
      <c r="H99" s="188"/>
      <c r="I99" s="188"/>
      <c r="J99" s="188"/>
      <c r="K99" s="189"/>
      <c r="L99" s="254">
        <f t="shared" si="19"/>
        <v>3.6000000000000002E-4</v>
      </c>
      <c r="M99" s="27"/>
      <c r="N99" s="255">
        <f t="shared" si="20"/>
        <v>0</v>
      </c>
      <c r="O99" s="254">
        <f t="shared" si="21"/>
        <v>1.3000000000000002E-4</v>
      </c>
      <c r="P99" s="256">
        <f t="shared" ref="P99:P112" si="31">AU99</f>
        <v>0</v>
      </c>
      <c r="Q99" s="254">
        <f t="shared" si="23"/>
        <v>1.3000000000000002E-4</v>
      </c>
      <c r="AJ99" s="262">
        <f>ROWS($B$63:B99)</f>
        <v>37</v>
      </c>
      <c r="AK99" s="263">
        <f t="array" ref="AK99">IFERROR(AVERAGE(IF(C99:F99&gt;1,C99:F99)),0)</f>
        <v>0</v>
      </c>
      <c r="AL99" s="252">
        <f t="array" ref="AL99">AK99+(COUNTIFS($AK$63:$AK99,AK99)-1)*0.00001</f>
        <v>3.6000000000000002E-4</v>
      </c>
      <c r="AM99" s="264">
        <f t="shared" si="24"/>
        <v>1.3000000000000002E-4</v>
      </c>
      <c r="AN99" s="267">
        <f t="shared" si="25"/>
        <v>0</v>
      </c>
      <c r="AO99" s="235">
        <f t="shared" si="26"/>
        <v>0</v>
      </c>
      <c r="AP99" s="241"/>
      <c r="AQ99" s="265">
        <f t="array" ref="AQ99">IFERROR(AVERAGE(IF(H99:K99&gt;1,H99:K99)),0)</f>
        <v>0</v>
      </c>
      <c r="AR99" s="249">
        <f t="array" ref="AR99">AQ99+(COUNTIFS($AQ$63:$AQ99,AQ99)-1)*0.00001</f>
        <v>3.6000000000000002E-4</v>
      </c>
      <c r="AS99" s="266">
        <f t="shared" si="27"/>
        <v>1.3000000000000002E-4</v>
      </c>
      <c r="AT99" s="267">
        <f t="shared" si="28"/>
        <v>0</v>
      </c>
      <c r="AU99" s="235">
        <f t="shared" si="29"/>
        <v>0</v>
      </c>
      <c r="AV99" s="32"/>
    </row>
    <row r="100" spans="1:48" ht="15" customHeight="1" x14ac:dyDescent="0.25">
      <c r="A100" s="24">
        <v>38</v>
      </c>
      <c r="B100" s="253">
        <f t="shared" si="30"/>
        <v>0</v>
      </c>
      <c r="C100" s="188"/>
      <c r="D100" s="188"/>
      <c r="E100" s="188"/>
      <c r="F100" s="189"/>
      <c r="G100" s="254">
        <f t="shared" si="18"/>
        <v>3.7000000000000005E-4</v>
      </c>
      <c r="H100" s="188"/>
      <c r="I100" s="188"/>
      <c r="J100" s="188"/>
      <c r="K100" s="189"/>
      <c r="L100" s="254">
        <f t="shared" si="19"/>
        <v>3.7000000000000005E-4</v>
      </c>
      <c r="M100" s="27"/>
      <c r="N100" s="255">
        <f t="shared" si="20"/>
        <v>0</v>
      </c>
      <c r="O100" s="254">
        <f t="shared" si="21"/>
        <v>1.2000000000000002E-4</v>
      </c>
      <c r="P100" s="256">
        <f t="shared" si="31"/>
        <v>0</v>
      </c>
      <c r="Q100" s="254">
        <f t="shared" si="23"/>
        <v>1.2000000000000002E-4</v>
      </c>
      <c r="AJ100" s="262">
        <f>ROWS($B$63:B100)</f>
        <v>38</v>
      </c>
      <c r="AK100" s="263">
        <f t="array" ref="AK100">IFERROR(AVERAGE(IF(C100:F100&gt;1,C100:F100)),0)</f>
        <v>0</v>
      </c>
      <c r="AL100" s="252">
        <f t="array" ref="AL100">AK100+(COUNTIFS($AK$63:$AK100,AK100)-1)*0.00001</f>
        <v>3.7000000000000005E-4</v>
      </c>
      <c r="AM100" s="264">
        <f t="shared" si="24"/>
        <v>1.2000000000000002E-4</v>
      </c>
      <c r="AN100" s="267">
        <f t="shared" si="25"/>
        <v>0</v>
      </c>
      <c r="AO100" s="235">
        <f t="shared" si="26"/>
        <v>0</v>
      </c>
      <c r="AP100" s="241"/>
      <c r="AQ100" s="265">
        <f t="array" ref="AQ100">IFERROR(AVERAGE(IF(H100:K100&gt;1,H100:K100)),0)</f>
        <v>0</v>
      </c>
      <c r="AR100" s="249">
        <f t="array" ref="AR100">AQ100+(COUNTIFS($AQ$63:$AQ100,AQ100)-1)*0.00001</f>
        <v>3.7000000000000005E-4</v>
      </c>
      <c r="AS100" s="266">
        <f t="shared" si="27"/>
        <v>1.2000000000000002E-4</v>
      </c>
      <c r="AT100" s="267">
        <f t="shared" si="28"/>
        <v>0</v>
      </c>
      <c r="AU100" s="235">
        <f t="shared" si="29"/>
        <v>0</v>
      </c>
      <c r="AV100" s="32"/>
    </row>
    <row r="101" spans="1:48" ht="15" customHeight="1" x14ac:dyDescent="0.25">
      <c r="A101" s="24">
        <v>39</v>
      </c>
      <c r="B101" s="253">
        <f t="shared" si="30"/>
        <v>0</v>
      </c>
      <c r="C101" s="188"/>
      <c r="D101" s="188"/>
      <c r="E101" s="188"/>
      <c r="F101" s="189"/>
      <c r="G101" s="254">
        <f t="shared" si="18"/>
        <v>3.8000000000000002E-4</v>
      </c>
      <c r="H101" s="188"/>
      <c r="I101" s="188"/>
      <c r="J101" s="188"/>
      <c r="K101" s="189"/>
      <c r="L101" s="254">
        <f t="shared" si="19"/>
        <v>3.8000000000000002E-4</v>
      </c>
      <c r="M101" s="27"/>
      <c r="N101" s="255">
        <f t="shared" si="20"/>
        <v>0</v>
      </c>
      <c r="O101" s="254">
        <f t="shared" si="21"/>
        <v>1.1E-4</v>
      </c>
      <c r="P101" s="256">
        <f t="shared" si="31"/>
        <v>0</v>
      </c>
      <c r="Q101" s="254">
        <f t="shared" si="23"/>
        <v>1.1E-4</v>
      </c>
      <c r="AJ101" s="262">
        <f>ROWS($B$63:B101)</f>
        <v>39</v>
      </c>
      <c r="AK101" s="263">
        <f t="array" ref="AK101">IFERROR(AVERAGE(IF(C101:F101&gt;1,C101:F101)),0)</f>
        <v>0</v>
      </c>
      <c r="AL101" s="252">
        <f t="array" ref="AL101">AK101+(COUNTIFS($AK$63:$AK101,AK101)-1)*0.00001</f>
        <v>3.8000000000000002E-4</v>
      </c>
      <c r="AM101" s="264">
        <f t="shared" si="24"/>
        <v>1.1E-4</v>
      </c>
      <c r="AN101" s="267">
        <f t="shared" si="25"/>
        <v>0</v>
      </c>
      <c r="AO101" s="235">
        <f t="shared" si="26"/>
        <v>0</v>
      </c>
      <c r="AP101" s="241"/>
      <c r="AQ101" s="265">
        <f t="array" ref="AQ101">IFERROR(AVERAGE(IF(H101:K101&gt;1,H101:K101)),0)</f>
        <v>0</v>
      </c>
      <c r="AR101" s="249">
        <f t="array" ref="AR101">AQ101+(COUNTIFS($AQ$63:$AQ101,AQ101)-1)*0.00001</f>
        <v>3.8000000000000002E-4</v>
      </c>
      <c r="AS101" s="266">
        <f t="shared" si="27"/>
        <v>1.1E-4</v>
      </c>
      <c r="AT101" s="267">
        <f t="shared" si="28"/>
        <v>0</v>
      </c>
      <c r="AU101" s="235">
        <f t="shared" si="29"/>
        <v>0</v>
      </c>
      <c r="AV101" s="32"/>
    </row>
    <row r="102" spans="1:48" ht="15" customHeight="1" x14ac:dyDescent="0.25">
      <c r="A102" s="24">
        <v>40</v>
      </c>
      <c r="B102" s="253">
        <f t="shared" si="30"/>
        <v>0</v>
      </c>
      <c r="C102" s="188"/>
      <c r="D102" s="188"/>
      <c r="E102" s="188"/>
      <c r="F102" s="190"/>
      <c r="G102" s="254">
        <f t="shared" si="18"/>
        <v>3.9000000000000005E-4</v>
      </c>
      <c r="H102" s="188"/>
      <c r="I102" s="188"/>
      <c r="J102" s="188"/>
      <c r="K102" s="189"/>
      <c r="L102" s="254">
        <f t="shared" si="19"/>
        <v>3.9000000000000005E-4</v>
      </c>
      <c r="M102" s="27"/>
      <c r="N102" s="255">
        <f t="shared" si="20"/>
        <v>0</v>
      </c>
      <c r="O102" s="254">
        <f t="shared" si="21"/>
        <v>1E-4</v>
      </c>
      <c r="P102" s="256">
        <f t="shared" si="31"/>
        <v>0</v>
      </c>
      <c r="Q102" s="254">
        <f t="shared" si="23"/>
        <v>1E-4</v>
      </c>
      <c r="AJ102" s="262">
        <f>ROWS($B$63:B102)</f>
        <v>40</v>
      </c>
      <c r="AK102" s="263">
        <f t="array" ref="AK102">IFERROR(AVERAGE(IF(C102:F102&gt;1,C102:F102)),0)</f>
        <v>0</v>
      </c>
      <c r="AL102" s="252">
        <f t="array" ref="AL102">AK102+(COUNTIFS($AK$63:$AK102,AK102)-1)*0.00001</f>
        <v>3.9000000000000005E-4</v>
      </c>
      <c r="AM102" s="264">
        <f t="shared" si="24"/>
        <v>1E-4</v>
      </c>
      <c r="AN102" s="267">
        <f t="shared" si="25"/>
        <v>0</v>
      </c>
      <c r="AO102" s="235">
        <f t="shared" si="26"/>
        <v>0</v>
      </c>
      <c r="AP102" s="241"/>
      <c r="AQ102" s="265">
        <f t="array" ref="AQ102">IFERROR(AVERAGE(IF(H102:K102&gt;1,H102:K102)),0)</f>
        <v>0</v>
      </c>
      <c r="AR102" s="249">
        <f t="array" ref="AR102">AQ102+(COUNTIFS($AQ$63:$AQ102,AQ102)-1)*0.00001</f>
        <v>3.9000000000000005E-4</v>
      </c>
      <c r="AS102" s="266">
        <f t="shared" si="27"/>
        <v>1E-4</v>
      </c>
      <c r="AT102" s="267">
        <f t="shared" si="28"/>
        <v>0</v>
      </c>
      <c r="AU102" s="235">
        <f t="shared" si="29"/>
        <v>0</v>
      </c>
      <c r="AV102" s="32"/>
    </row>
    <row r="103" spans="1:48" ht="15" customHeight="1" x14ac:dyDescent="0.25">
      <c r="A103" s="24">
        <v>41</v>
      </c>
      <c r="B103" s="253">
        <f t="shared" si="30"/>
        <v>0</v>
      </c>
      <c r="C103" s="188"/>
      <c r="D103" s="188"/>
      <c r="E103" s="188"/>
      <c r="F103" s="36"/>
      <c r="G103" s="254">
        <f t="shared" si="18"/>
        <v>4.0000000000000002E-4</v>
      </c>
      <c r="H103" s="188"/>
      <c r="I103" s="188"/>
      <c r="J103" s="188"/>
      <c r="K103" s="191"/>
      <c r="L103" s="254">
        <f t="shared" si="19"/>
        <v>4.0000000000000002E-4</v>
      </c>
      <c r="M103" s="27"/>
      <c r="N103" s="255">
        <f t="shared" si="20"/>
        <v>0</v>
      </c>
      <c r="O103" s="254">
        <f t="shared" si="21"/>
        <v>9.0000000000000006E-5</v>
      </c>
      <c r="P103" s="256">
        <f t="shared" si="31"/>
        <v>0</v>
      </c>
      <c r="Q103" s="254">
        <f t="shared" si="23"/>
        <v>9.0000000000000006E-5</v>
      </c>
      <c r="AJ103" s="262">
        <f>ROWS($B$63:B103)</f>
        <v>41</v>
      </c>
      <c r="AK103" s="263">
        <f t="array" ref="AK103">IFERROR(AVERAGE(IF(C103:F103&gt;1,C103:F103)),0)</f>
        <v>0</v>
      </c>
      <c r="AL103" s="252">
        <f t="array" ref="AL103">AK103+(COUNTIFS($AK$63:$AK103,AK103)-1)*0.00001</f>
        <v>4.0000000000000002E-4</v>
      </c>
      <c r="AM103" s="264">
        <f t="shared" si="24"/>
        <v>9.0000000000000006E-5</v>
      </c>
      <c r="AN103" s="267">
        <f t="shared" si="25"/>
        <v>0</v>
      </c>
      <c r="AO103" s="235">
        <f t="shared" si="26"/>
        <v>0</v>
      </c>
      <c r="AP103" s="241"/>
      <c r="AQ103" s="265">
        <f t="array" ref="AQ103">IFERROR(AVERAGE(IF(H103:K103&gt;1,H103:K103)),0)</f>
        <v>0</v>
      </c>
      <c r="AR103" s="249">
        <f t="array" ref="AR103">AQ103+(COUNTIFS($AQ$63:$AQ103,AQ103)-1)*0.00001</f>
        <v>4.0000000000000002E-4</v>
      </c>
      <c r="AS103" s="266">
        <f t="shared" si="27"/>
        <v>9.0000000000000006E-5</v>
      </c>
      <c r="AT103" s="267">
        <f t="shared" si="28"/>
        <v>0</v>
      </c>
      <c r="AU103" s="235">
        <f t="shared" si="29"/>
        <v>0</v>
      </c>
      <c r="AV103" s="32"/>
    </row>
    <row r="104" spans="1:48" ht="15" customHeight="1" x14ac:dyDescent="0.25">
      <c r="A104" s="24">
        <v>42</v>
      </c>
      <c r="B104" s="253">
        <f t="shared" si="30"/>
        <v>0</v>
      </c>
      <c r="C104" s="188"/>
      <c r="D104" s="188"/>
      <c r="E104" s="188"/>
      <c r="F104" s="36"/>
      <c r="G104" s="254">
        <f t="shared" si="18"/>
        <v>4.1000000000000005E-4</v>
      </c>
      <c r="H104" s="188"/>
      <c r="I104" s="188"/>
      <c r="J104" s="188"/>
      <c r="K104" s="191"/>
      <c r="L104" s="254">
        <f t="shared" si="19"/>
        <v>4.1000000000000005E-4</v>
      </c>
      <c r="M104" s="27"/>
      <c r="N104" s="255">
        <f t="shared" si="20"/>
        <v>0</v>
      </c>
      <c r="O104" s="254">
        <f t="shared" si="21"/>
        <v>8.0000000000000007E-5</v>
      </c>
      <c r="P104" s="256">
        <f t="shared" si="31"/>
        <v>0</v>
      </c>
      <c r="Q104" s="254">
        <f t="shared" si="23"/>
        <v>8.0000000000000007E-5</v>
      </c>
      <c r="AJ104" s="262">
        <f>ROWS($B$63:B104)</f>
        <v>42</v>
      </c>
      <c r="AK104" s="263">
        <f t="array" ref="AK104">IFERROR(AVERAGE(IF(C104:F104&gt;1,C104:F104)),0)</f>
        <v>0</v>
      </c>
      <c r="AL104" s="252">
        <f t="array" ref="AL104">AK104+(COUNTIFS($AK$63:$AK104,AK104)-1)*0.00001</f>
        <v>4.1000000000000005E-4</v>
      </c>
      <c r="AM104" s="264">
        <f t="shared" si="24"/>
        <v>8.0000000000000007E-5</v>
      </c>
      <c r="AN104" s="267">
        <f t="shared" si="25"/>
        <v>0</v>
      </c>
      <c r="AO104" s="235">
        <f t="shared" si="26"/>
        <v>0</v>
      </c>
      <c r="AP104" s="241"/>
      <c r="AQ104" s="265">
        <f t="array" ref="AQ104">IFERROR(AVERAGE(IF(H104:K104&gt;1,H104:K104)),0)</f>
        <v>0</v>
      </c>
      <c r="AR104" s="249">
        <f t="array" ref="AR104">AQ104+(COUNTIFS($AQ$63:$AQ104,AQ104)-1)*0.00001</f>
        <v>4.1000000000000005E-4</v>
      </c>
      <c r="AS104" s="266">
        <f t="shared" si="27"/>
        <v>8.0000000000000007E-5</v>
      </c>
      <c r="AT104" s="267">
        <f t="shared" si="28"/>
        <v>0</v>
      </c>
      <c r="AU104" s="235">
        <f t="shared" si="29"/>
        <v>0</v>
      </c>
      <c r="AV104" s="32"/>
    </row>
    <row r="105" spans="1:48" ht="15" customHeight="1" x14ac:dyDescent="0.25">
      <c r="A105" s="24">
        <v>43</v>
      </c>
      <c r="B105" s="253">
        <f t="shared" si="30"/>
        <v>0</v>
      </c>
      <c r="C105" s="188"/>
      <c r="D105" s="188"/>
      <c r="E105" s="188"/>
      <c r="F105" s="36"/>
      <c r="G105" s="254">
        <f t="shared" si="18"/>
        <v>4.2000000000000002E-4</v>
      </c>
      <c r="H105" s="188"/>
      <c r="I105" s="188"/>
      <c r="J105" s="188"/>
      <c r="K105" s="191"/>
      <c r="L105" s="254">
        <f t="shared" si="19"/>
        <v>4.2000000000000002E-4</v>
      </c>
      <c r="M105" s="27"/>
      <c r="N105" s="255">
        <f t="shared" si="20"/>
        <v>0</v>
      </c>
      <c r="O105" s="254">
        <f t="shared" si="21"/>
        <v>7.0000000000000007E-5</v>
      </c>
      <c r="P105" s="256">
        <f t="shared" si="31"/>
        <v>0</v>
      </c>
      <c r="Q105" s="254">
        <f t="shared" si="23"/>
        <v>7.0000000000000007E-5</v>
      </c>
      <c r="AJ105" s="262">
        <f>ROWS($B$63:B105)</f>
        <v>43</v>
      </c>
      <c r="AK105" s="263">
        <f t="array" ref="AK105">IFERROR(AVERAGE(IF(C105:F105&gt;1,C105:F105)),0)</f>
        <v>0</v>
      </c>
      <c r="AL105" s="252">
        <f t="array" ref="AL105">AK105+(COUNTIFS($AK$63:$AK105,AK105)-1)*0.00001</f>
        <v>4.2000000000000002E-4</v>
      </c>
      <c r="AM105" s="264">
        <f t="shared" si="24"/>
        <v>7.0000000000000007E-5</v>
      </c>
      <c r="AN105" s="267">
        <f t="shared" si="25"/>
        <v>0</v>
      </c>
      <c r="AO105" s="235">
        <f t="shared" si="26"/>
        <v>0</v>
      </c>
      <c r="AP105" s="241"/>
      <c r="AQ105" s="265">
        <f t="array" ref="AQ105">IFERROR(AVERAGE(IF(H105:K105&gt;1,H105:K105)),0)</f>
        <v>0</v>
      </c>
      <c r="AR105" s="249">
        <f t="array" ref="AR105">AQ105+(COUNTIFS($AQ$63:$AQ105,AQ105)-1)*0.00001</f>
        <v>4.2000000000000002E-4</v>
      </c>
      <c r="AS105" s="266">
        <f t="shared" si="27"/>
        <v>7.0000000000000007E-5</v>
      </c>
      <c r="AT105" s="267">
        <f t="shared" si="28"/>
        <v>0</v>
      </c>
      <c r="AU105" s="235">
        <f t="shared" si="29"/>
        <v>0</v>
      </c>
      <c r="AV105" s="32"/>
    </row>
    <row r="106" spans="1:48" ht="15" customHeight="1" x14ac:dyDescent="0.25">
      <c r="A106" s="24">
        <v>44</v>
      </c>
      <c r="B106" s="253">
        <f t="shared" si="30"/>
        <v>0</v>
      </c>
      <c r="C106" s="188"/>
      <c r="D106" s="188"/>
      <c r="E106" s="188"/>
      <c r="F106" s="37"/>
      <c r="G106" s="254">
        <f t="shared" si="18"/>
        <v>4.3000000000000004E-4</v>
      </c>
      <c r="H106" s="188"/>
      <c r="I106" s="188"/>
      <c r="J106" s="188"/>
      <c r="K106" s="191"/>
      <c r="L106" s="254">
        <f t="shared" si="19"/>
        <v>4.3000000000000004E-4</v>
      </c>
      <c r="M106" s="27"/>
      <c r="N106" s="255">
        <f t="shared" si="20"/>
        <v>0</v>
      </c>
      <c r="O106" s="254">
        <f t="shared" si="21"/>
        <v>6.0000000000000008E-5</v>
      </c>
      <c r="P106" s="256">
        <f t="shared" si="31"/>
        <v>0</v>
      </c>
      <c r="Q106" s="254">
        <f t="shared" si="23"/>
        <v>6.0000000000000008E-5</v>
      </c>
      <c r="AJ106" s="262">
        <f>ROWS($B$63:B106)</f>
        <v>44</v>
      </c>
      <c r="AK106" s="263">
        <f t="array" ref="AK106">IFERROR(AVERAGE(IF(C106:F106&gt;1,C106:F106)),0)</f>
        <v>0</v>
      </c>
      <c r="AL106" s="252">
        <f t="array" ref="AL106">AK106+(COUNTIFS($AK$63:$AK106,AK106)-1)*0.00001</f>
        <v>4.3000000000000004E-4</v>
      </c>
      <c r="AM106" s="264">
        <f t="shared" si="24"/>
        <v>6.0000000000000008E-5</v>
      </c>
      <c r="AN106" s="267">
        <f t="shared" si="25"/>
        <v>0</v>
      </c>
      <c r="AO106" s="235">
        <f t="shared" si="26"/>
        <v>0</v>
      </c>
      <c r="AP106" s="241"/>
      <c r="AQ106" s="265">
        <f t="array" ref="AQ106">IFERROR(AVERAGE(IF(H106:K106&gt;1,H106:K106)),0)</f>
        <v>0</v>
      </c>
      <c r="AR106" s="249">
        <f t="array" ref="AR106">AQ106+(COUNTIFS($AQ$63:$AQ106,AQ106)-1)*0.00001</f>
        <v>4.3000000000000004E-4</v>
      </c>
      <c r="AS106" s="266">
        <f t="shared" si="27"/>
        <v>6.0000000000000008E-5</v>
      </c>
      <c r="AT106" s="267">
        <f t="shared" si="28"/>
        <v>0</v>
      </c>
      <c r="AU106" s="235">
        <f t="shared" si="29"/>
        <v>0</v>
      </c>
      <c r="AV106" s="32"/>
    </row>
    <row r="107" spans="1:48" ht="15" customHeight="1" x14ac:dyDescent="0.25">
      <c r="A107" s="24">
        <v>45</v>
      </c>
      <c r="B107" s="253">
        <f t="shared" si="30"/>
        <v>0</v>
      </c>
      <c r="C107" s="188"/>
      <c r="D107" s="188"/>
      <c r="E107" s="188"/>
      <c r="F107" s="36"/>
      <c r="G107" s="254">
        <f t="shared" si="18"/>
        <v>4.4000000000000002E-4</v>
      </c>
      <c r="H107" s="188"/>
      <c r="I107" s="188"/>
      <c r="J107" s="188"/>
      <c r="K107" s="191"/>
      <c r="L107" s="254">
        <f t="shared" si="19"/>
        <v>4.4000000000000002E-4</v>
      </c>
      <c r="M107" s="27"/>
      <c r="N107" s="255">
        <f t="shared" si="20"/>
        <v>0</v>
      </c>
      <c r="O107" s="254">
        <f t="shared" si="21"/>
        <v>5.0000000000000002E-5</v>
      </c>
      <c r="P107" s="256">
        <f t="shared" si="31"/>
        <v>0</v>
      </c>
      <c r="Q107" s="254">
        <f t="shared" si="23"/>
        <v>5.0000000000000002E-5</v>
      </c>
      <c r="AJ107" s="262">
        <f>ROWS($B$63:B107)</f>
        <v>45</v>
      </c>
      <c r="AK107" s="263">
        <f t="array" ref="AK107">IFERROR(AVERAGE(IF(C107:F107&gt;1,C107:F107)),0)</f>
        <v>0</v>
      </c>
      <c r="AL107" s="252">
        <f t="array" ref="AL107">AK107+(COUNTIFS($AK$63:$AK107,AK107)-1)*0.00001</f>
        <v>4.4000000000000002E-4</v>
      </c>
      <c r="AM107" s="264">
        <f t="shared" si="24"/>
        <v>5.0000000000000002E-5</v>
      </c>
      <c r="AN107" s="267">
        <f t="shared" si="25"/>
        <v>0</v>
      </c>
      <c r="AO107" s="235">
        <f t="shared" si="26"/>
        <v>0</v>
      </c>
      <c r="AP107" s="241"/>
      <c r="AQ107" s="265">
        <f t="array" ref="AQ107">IFERROR(AVERAGE(IF(H107:K107&gt;1,H107:K107)),0)</f>
        <v>0</v>
      </c>
      <c r="AR107" s="249">
        <f t="array" ref="AR107">AQ107+(COUNTIFS($AQ$63:$AQ107,AQ107)-1)*0.00001</f>
        <v>4.4000000000000002E-4</v>
      </c>
      <c r="AS107" s="266">
        <f t="shared" si="27"/>
        <v>5.0000000000000002E-5</v>
      </c>
      <c r="AT107" s="267">
        <f t="shared" si="28"/>
        <v>0</v>
      </c>
      <c r="AU107" s="235">
        <f t="shared" si="29"/>
        <v>0</v>
      </c>
      <c r="AV107" s="32"/>
    </row>
    <row r="108" spans="1:48" ht="15" customHeight="1" x14ac:dyDescent="0.25">
      <c r="A108" s="24">
        <v>46</v>
      </c>
      <c r="B108" s="253">
        <f t="shared" si="30"/>
        <v>0</v>
      </c>
      <c r="C108" s="188"/>
      <c r="D108" s="188"/>
      <c r="E108" s="188"/>
      <c r="F108" s="191"/>
      <c r="G108" s="254">
        <f t="shared" si="18"/>
        <v>4.5000000000000004E-4</v>
      </c>
      <c r="H108" s="188"/>
      <c r="I108" s="188"/>
      <c r="J108" s="188"/>
      <c r="K108" s="191"/>
      <c r="L108" s="254">
        <f t="shared" si="19"/>
        <v>4.5000000000000004E-4</v>
      </c>
      <c r="M108" s="27"/>
      <c r="N108" s="255">
        <f t="shared" si="20"/>
        <v>0</v>
      </c>
      <c r="O108" s="254">
        <f t="shared" si="21"/>
        <v>4.0000000000000003E-5</v>
      </c>
      <c r="P108" s="256">
        <f t="shared" si="31"/>
        <v>0</v>
      </c>
      <c r="Q108" s="254">
        <f t="shared" si="23"/>
        <v>4.0000000000000003E-5</v>
      </c>
      <c r="AJ108" s="262">
        <f>ROWS($B$63:B108)</f>
        <v>46</v>
      </c>
      <c r="AK108" s="263">
        <f t="array" ref="AK108">IFERROR(AVERAGE(IF(C108:F108&gt;1,C108:F108)),0)</f>
        <v>0</v>
      </c>
      <c r="AL108" s="252">
        <f t="array" ref="AL108">AK108+(COUNTIFS($AK$63:$AK108,AK108)-1)*0.00001</f>
        <v>4.5000000000000004E-4</v>
      </c>
      <c r="AM108" s="264">
        <f t="shared" si="24"/>
        <v>4.0000000000000003E-5</v>
      </c>
      <c r="AN108" s="267">
        <f t="shared" si="25"/>
        <v>0</v>
      </c>
      <c r="AO108" s="235">
        <f t="shared" si="26"/>
        <v>0</v>
      </c>
      <c r="AP108" s="241"/>
      <c r="AQ108" s="265">
        <f t="array" ref="AQ108">IFERROR(AVERAGE(IF(H108:K108&gt;1,H108:K108)),0)</f>
        <v>0</v>
      </c>
      <c r="AR108" s="249">
        <f t="array" ref="AR108">AQ108+(COUNTIFS($AQ$63:$AQ108,AQ108)-1)*0.00001</f>
        <v>4.5000000000000004E-4</v>
      </c>
      <c r="AS108" s="266">
        <f t="shared" si="27"/>
        <v>4.0000000000000003E-5</v>
      </c>
      <c r="AT108" s="267">
        <f t="shared" si="28"/>
        <v>0</v>
      </c>
      <c r="AU108" s="235">
        <f t="shared" si="29"/>
        <v>0</v>
      </c>
      <c r="AV108" s="32"/>
    </row>
    <row r="109" spans="1:48" ht="15" customHeight="1" x14ac:dyDescent="0.25">
      <c r="A109" s="24">
        <v>47</v>
      </c>
      <c r="B109" s="253">
        <f t="shared" si="30"/>
        <v>0</v>
      </c>
      <c r="C109" s="188"/>
      <c r="D109" s="188"/>
      <c r="E109" s="188"/>
      <c r="F109" s="191"/>
      <c r="G109" s="254">
        <f t="shared" si="18"/>
        <v>4.6000000000000001E-4</v>
      </c>
      <c r="H109" s="188"/>
      <c r="I109" s="188"/>
      <c r="J109" s="188"/>
      <c r="K109" s="191"/>
      <c r="L109" s="254">
        <f t="shared" si="19"/>
        <v>4.6000000000000001E-4</v>
      </c>
      <c r="M109" s="27"/>
      <c r="N109" s="255">
        <f t="shared" si="20"/>
        <v>0</v>
      </c>
      <c r="O109" s="254">
        <f t="shared" si="21"/>
        <v>3.0000000000000004E-5</v>
      </c>
      <c r="P109" s="256">
        <f t="shared" si="31"/>
        <v>0</v>
      </c>
      <c r="Q109" s="254">
        <f t="shared" si="23"/>
        <v>3.0000000000000004E-5</v>
      </c>
      <c r="AJ109" s="262">
        <f>ROWS($B$63:B109)</f>
        <v>47</v>
      </c>
      <c r="AK109" s="263">
        <f t="array" ref="AK109">IFERROR(AVERAGE(IF(C109:F109&gt;1,C109:F109)),0)</f>
        <v>0</v>
      </c>
      <c r="AL109" s="252">
        <f t="array" ref="AL109">AK109+(COUNTIFS($AK$63:$AK109,AK109)-1)*0.00001</f>
        <v>4.6000000000000001E-4</v>
      </c>
      <c r="AM109" s="264">
        <f t="shared" si="24"/>
        <v>3.0000000000000004E-5</v>
      </c>
      <c r="AN109" s="267">
        <f t="shared" si="25"/>
        <v>0</v>
      </c>
      <c r="AO109" s="235">
        <f t="shared" si="26"/>
        <v>0</v>
      </c>
      <c r="AP109" s="241"/>
      <c r="AQ109" s="265">
        <f t="array" ref="AQ109">IFERROR(AVERAGE(IF(H109:K109&gt;1,H109:K109)),0)</f>
        <v>0</v>
      </c>
      <c r="AR109" s="249">
        <f t="array" ref="AR109">AQ109+(COUNTIFS($AQ$63:$AQ109,AQ109)-1)*0.00001</f>
        <v>4.6000000000000001E-4</v>
      </c>
      <c r="AS109" s="266">
        <f t="shared" si="27"/>
        <v>3.0000000000000004E-5</v>
      </c>
      <c r="AT109" s="267">
        <f t="shared" si="28"/>
        <v>0</v>
      </c>
      <c r="AU109" s="235">
        <f t="shared" si="29"/>
        <v>0</v>
      </c>
      <c r="AV109" s="32"/>
    </row>
    <row r="110" spans="1:48" ht="15" customHeight="1" x14ac:dyDescent="0.25">
      <c r="A110" s="24">
        <v>48</v>
      </c>
      <c r="B110" s="253">
        <f t="shared" si="30"/>
        <v>0</v>
      </c>
      <c r="C110" s="188"/>
      <c r="D110" s="188"/>
      <c r="E110" s="188"/>
      <c r="F110" s="191"/>
      <c r="G110" s="254">
        <f t="shared" si="18"/>
        <v>4.7000000000000004E-4</v>
      </c>
      <c r="H110" s="188"/>
      <c r="I110" s="188"/>
      <c r="J110" s="188"/>
      <c r="K110" s="191"/>
      <c r="L110" s="254">
        <f t="shared" si="19"/>
        <v>4.7000000000000004E-4</v>
      </c>
      <c r="M110" s="27"/>
      <c r="N110" s="255">
        <f t="shared" si="20"/>
        <v>0</v>
      </c>
      <c r="O110" s="254">
        <f t="shared" si="21"/>
        <v>2.0000000000000002E-5</v>
      </c>
      <c r="P110" s="256">
        <f t="shared" si="31"/>
        <v>0</v>
      </c>
      <c r="Q110" s="254">
        <f t="shared" si="23"/>
        <v>2.0000000000000002E-5</v>
      </c>
      <c r="AJ110" s="262">
        <f>ROWS($B$63:B110)</f>
        <v>48</v>
      </c>
      <c r="AK110" s="263">
        <f t="array" ref="AK110">IFERROR(AVERAGE(IF(C110:F110&gt;1,C110:F110)),0)</f>
        <v>0</v>
      </c>
      <c r="AL110" s="252">
        <f t="array" ref="AL110">AK110+(COUNTIFS($AK$63:$AK110,AK110)-1)*0.00001</f>
        <v>4.7000000000000004E-4</v>
      </c>
      <c r="AM110" s="264">
        <f t="shared" si="24"/>
        <v>2.0000000000000002E-5</v>
      </c>
      <c r="AN110" s="267">
        <f t="shared" si="25"/>
        <v>0</v>
      </c>
      <c r="AO110" s="235">
        <f t="shared" si="26"/>
        <v>0</v>
      </c>
      <c r="AP110" s="241"/>
      <c r="AQ110" s="265">
        <f t="array" ref="AQ110">IFERROR(AVERAGE(IF(H110:K110&gt;1,H110:K110)),0)</f>
        <v>0</v>
      </c>
      <c r="AR110" s="249">
        <f t="array" ref="AR110">AQ110+(COUNTIFS($AQ$63:$AQ110,AQ110)-1)*0.00001</f>
        <v>4.7000000000000004E-4</v>
      </c>
      <c r="AS110" s="266">
        <f t="shared" si="27"/>
        <v>2.0000000000000002E-5</v>
      </c>
      <c r="AT110" s="267">
        <f t="shared" si="28"/>
        <v>0</v>
      </c>
      <c r="AU110" s="235">
        <f t="shared" si="29"/>
        <v>0</v>
      </c>
      <c r="AV110" s="32"/>
    </row>
    <row r="111" spans="1:48" ht="15" customHeight="1" x14ac:dyDescent="0.25">
      <c r="A111" s="24">
        <v>49</v>
      </c>
      <c r="B111" s="253">
        <f t="shared" si="30"/>
        <v>0</v>
      </c>
      <c r="C111" s="188"/>
      <c r="D111" s="188"/>
      <c r="E111" s="188"/>
      <c r="F111" s="192"/>
      <c r="G111" s="254">
        <f t="shared" ref="G111:G112" si="32">AL111</f>
        <v>4.8000000000000007E-4</v>
      </c>
      <c r="H111" s="188"/>
      <c r="I111" s="188"/>
      <c r="J111" s="188"/>
      <c r="K111" s="191"/>
      <c r="L111" s="254">
        <f t="shared" si="19"/>
        <v>4.8000000000000007E-4</v>
      </c>
      <c r="M111" s="27"/>
      <c r="N111" s="255">
        <f t="shared" si="20"/>
        <v>0</v>
      </c>
      <c r="O111" s="254">
        <f t="shared" si="21"/>
        <v>1.0000000000000001E-5</v>
      </c>
      <c r="P111" s="256">
        <f t="shared" si="31"/>
        <v>0</v>
      </c>
      <c r="Q111" s="254">
        <f t="shared" si="23"/>
        <v>1.0000000000000001E-5</v>
      </c>
      <c r="AJ111" s="262">
        <f>ROWS($B$63:B111)</f>
        <v>49</v>
      </c>
      <c r="AK111" s="263">
        <f t="array" ref="AK111">IFERROR(AVERAGE(IF(C111:F111&gt;1,C111:F111)),0)</f>
        <v>0</v>
      </c>
      <c r="AL111" s="252">
        <f t="array" ref="AL111">AK111+(COUNTIFS($AK$63:$AK111,AK111)-1)*0.00001</f>
        <v>4.8000000000000007E-4</v>
      </c>
      <c r="AM111" s="264">
        <f t="shared" si="24"/>
        <v>1.0000000000000001E-5</v>
      </c>
      <c r="AN111" s="267">
        <f t="shared" si="25"/>
        <v>0</v>
      </c>
      <c r="AO111" s="235">
        <f t="shared" si="26"/>
        <v>0</v>
      </c>
      <c r="AP111" s="241"/>
      <c r="AQ111" s="265">
        <f t="array" ref="AQ111">IFERROR(AVERAGE(IF(H111:K111&gt;1,H111:K111)),0)</f>
        <v>0</v>
      </c>
      <c r="AR111" s="249">
        <f t="array" ref="AR111">AQ111+(COUNTIFS($AQ$63:$AQ111,AQ111)-1)*0.00001</f>
        <v>4.8000000000000007E-4</v>
      </c>
      <c r="AS111" s="266">
        <f t="shared" si="27"/>
        <v>1.0000000000000001E-5</v>
      </c>
      <c r="AT111" s="267">
        <f t="shared" si="28"/>
        <v>0</v>
      </c>
      <c r="AU111" s="235">
        <f t="shared" si="29"/>
        <v>0</v>
      </c>
      <c r="AV111" s="32"/>
    </row>
    <row r="112" spans="1:48" ht="15" customHeight="1" x14ac:dyDescent="0.25">
      <c r="A112" s="24">
        <v>50</v>
      </c>
      <c r="B112" s="253">
        <f t="shared" si="30"/>
        <v>0</v>
      </c>
      <c r="C112" s="188"/>
      <c r="D112" s="188"/>
      <c r="E112" s="188"/>
      <c r="F112" s="191"/>
      <c r="G112" s="254">
        <f t="shared" si="32"/>
        <v>4.9000000000000009E-4</v>
      </c>
      <c r="H112" s="188"/>
      <c r="I112" s="188"/>
      <c r="J112" s="188"/>
      <c r="K112" s="191"/>
      <c r="L112" s="254">
        <f t="shared" si="19"/>
        <v>4.9000000000000009E-4</v>
      </c>
      <c r="M112" s="27"/>
      <c r="N112" s="255">
        <f t="shared" si="20"/>
        <v>0</v>
      </c>
      <c r="O112" s="254">
        <f t="shared" si="21"/>
        <v>0</v>
      </c>
      <c r="P112" s="256">
        <f t="shared" si="31"/>
        <v>0</v>
      </c>
      <c r="Q112" s="254">
        <f t="shared" si="23"/>
        <v>0</v>
      </c>
      <c r="AJ112" s="262">
        <f>ROWS($B$63:B112)</f>
        <v>50</v>
      </c>
      <c r="AK112" s="263">
        <f t="array" ref="AK112">IFERROR(AVERAGE(IF(C112:F112&gt;1,C112:F112)),0)</f>
        <v>0</v>
      </c>
      <c r="AL112" s="252">
        <f t="array" ref="AL112">AK112+(COUNTIFS($AK$63:$AK112,AK112)-1)*0.00001</f>
        <v>4.9000000000000009E-4</v>
      </c>
      <c r="AM112" s="264">
        <f t="shared" si="24"/>
        <v>0</v>
      </c>
      <c r="AN112" s="267">
        <f t="shared" si="25"/>
        <v>0</v>
      </c>
      <c r="AO112" s="235">
        <f t="shared" si="26"/>
        <v>0</v>
      </c>
      <c r="AP112" s="241"/>
      <c r="AQ112" s="265">
        <f t="array" ref="AQ112">IFERROR(AVERAGE(IF(H112:K112&gt;1,H112:K112)),0)</f>
        <v>0</v>
      </c>
      <c r="AR112" s="249">
        <f t="array" ref="AR112">AQ112+(COUNTIFS($AQ$63:$AQ112,AQ112)-1)*0.00001</f>
        <v>4.9000000000000009E-4</v>
      </c>
      <c r="AS112" s="266">
        <f t="shared" si="27"/>
        <v>0</v>
      </c>
      <c r="AT112" s="267">
        <f t="shared" si="28"/>
        <v>0</v>
      </c>
      <c r="AU112" s="235">
        <f t="shared" si="29"/>
        <v>0</v>
      </c>
      <c r="AV112" s="32"/>
    </row>
    <row r="113" spans="1:48" ht="15" customHeight="1" x14ac:dyDescent="0.25">
      <c r="B113" s="3"/>
      <c r="C113" s="47"/>
      <c r="D113" s="47"/>
      <c r="E113" s="47"/>
      <c r="F113" s="48"/>
      <c r="G113" s="7"/>
      <c r="H113" s="47"/>
      <c r="I113" s="47"/>
      <c r="J113" s="47"/>
      <c r="K113" s="48"/>
      <c r="L113" s="7"/>
      <c r="M113" s="3"/>
      <c r="N113" s="250" t="s">
        <v>299</v>
      </c>
      <c r="O113" s="282" t="str">
        <f>'ANVA-MDS'!H69</f>
        <v>ns</v>
      </c>
      <c r="P113" s="250" t="s">
        <v>299</v>
      </c>
      <c r="Q113" s="282" t="str">
        <f>'ANVA-MDS'!BT69</f>
        <v>ns</v>
      </c>
      <c r="AJ113" s="193"/>
      <c r="AK113" s="193"/>
      <c r="AL113" s="195"/>
      <c r="AM113" s="193"/>
      <c r="AN113" s="193"/>
      <c r="AO113" s="193"/>
      <c r="AP113" s="193"/>
      <c r="AQ113" s="193"/>
      <c r="AR113" s="193"/>
      <c r="AS113" s="193"/>
      <c r="AT113" s="193"/>
      <c r="AU113" s="193"/>
    </row>
    <row r="114" spans="1:48" s="41" customFormat="1" ht="15" customHeight="1" x14ac:dyDescent="0.25">
      <c r="B114" s="3"/>
      <c r="C114" s="47"/>
      <c r="D114" s="47"/>
      <c r="E114" s="47"/>
      <c r="F114" s="6"/>
      <c r="G114" s="7"/>
      <c r="H114" s="47"/>
      <c r="I114" s="47"/>
      <c r="J114" s="47"/>
      <c r="K114" s="6"/>
      <c r="L114" s="7"/>
      <c r="M114" s="3"/>
      <c r="N114" s="250" t="s">
        <v>293</v>
      </c>
      <c r="O114" s="225" t="str">
        <f>'ANVA-MDS'!B76</f>
        <v>sd</v>
      </c>
      <c r="P114" s="250" t="s">
        <v>293</v>
      </c>
      <c r="Q114" s="225" t="str">
        <f>'ANVA-MDS'!BN76</f>
        <v>sd</v>
      </c>
      <c r="AJ114" s="198"/>
      <c r="AK114" s="198"/>
      <c r="AL114" s="199"/>
      <c r="AM114" s="198"/>
      <c r="AN114" s="198"/>
      <c r="AO114" s="198"/>
      <c r="AP114" s="198"/>
      <c r="AQ114" s="198"/>
      <c r="AR114" s="198"/>
      <c r="AS114" s="198"/>
      <c r="AT114" s="198"/>
      <c r="AU114" s="198"/>
    </row>
    <row r="115" spans="1:48" ht="15" customHeight="1" x14ac:dyDescent="0.25">
      <c r="B115" s="3"/>
      <c r="C115" s="5"/>
      <c r="D115" s="5"/>
      <c r="E115" s="5"/>
      <c r="F115" s="6"/>
      <c r="G115" s="7"/>
      <c r="H115" s="5"/>
      <c r="I115" s="49"/>
      <c r="J115" s="49"/>
      <c r="K115" s="49"/>
      <c r="L115" s="30"/>
      <c r="N115" s="3"/>
      <c r="P115" s="3"/>
      <c r="AJ115" s="193"/>
      <c r="AK115" s="193"/>
      <c r="AL115" s="193"/>
      <c r="AM115" s="193"/>
      <c r="AN115" s="193"/>
      <c r="AO115" s="193"/>
      <c r="AP115" s="193"/>
      <c r="AQ115" s="193"/>
      <c r="AR115" s="193"/>
      <c r="AS115" s="193"/>
      <c r="AT115" s="193"/>
      <c r="AU115" s="193"/>
    </row>
    <row r="116" spans="1:48" ht="15" customHeight="1" x14ac:dyDescent="0.25">
      <c r="B116" s="3"/>
      <c r="C116" s="49"/>
      <c r="D116" s="49"/>
      <c r="E116" s="49"/>
      <c r="F116" s="49"/>
      <c r="G116" s="30"/>
      <c r="H116" s="49"/>
      <c r="I116" s="49"/>
      <c r="J116" s="49"/>
      <c r="K116" s="49"/>
      <c r="L116" s="30"/>
      <c r="N116" s="4" t="s">
        <v>77</v>
      </c>
      <c r="P116" s="3"/>
      <c r="AJ116" s="193"/>
      <c r="AK116" s="193"/>
      <c r="AL116" s="193"/>
      <c r="AM116" s="193"/>
      <c r="AN116" s="193"/>
      <c r="AO116" s="193"/>
      <c r="AP116" s="193"/>
      <c r="AQ116" s="193"/>
      <c r="AR116" s="193"/>
      <c r="AS116" s="193"/>
      <c r="AT116" s="193"/>
      <c r="AU116" s="193"/>
    </row>
    <row r="117" spans="1:48" ht="15" customHeight="1" thickBot="1" x14ac:dyDescent="0.3">
      <c r="B117" s="3"/>
      <c r="C117" s="51" t="str">
        <f>Fechas!$C$114</f>
        <v>3º ÉPOCA: CICLOS CORTOS E INTERMEDIOS SIN FUNG.</v>
      </c>
      <c r="D117" s="52"/>
      <c r="E117" s="53"/>
      <c r="F117" s="53"/>
      <c r="G117" s="54"/>
      <c r="H117" s="55" t="str">
        <f>Fechas!$K$114</f>
        <v>3º ÉPOCA: CICLOS CORTOS E INTERMEDIOS CON FUNG.</v>
      </c>
      <c r="I117" s="56"/>
      <c r="J117" s="56"/>
      <c r="K117" s="56"/>
      <c r="L117" s="57"/>
      <c r="N117" s="51" t="str">
        <f>C117</f>
        <v>3º ÉPOCA: CICLOS CORTOS E INTERMEDIOS SIN FUNG.</v>
      </c>
      <c r="O117" s="52"/>
      <c r="P117" s="55" t="str">
        <f>H117</f>
        <v>3º ÉPOCA: CICLOS CORTOS E INTERMEDIOS CON FUNG.</v>
      </c>
      <c r="Q117" s="56"/>
      <c r="AJ117" s="193"/>
      <c r="AK117" s="193"/>
      <c r="AL117" s="193"/>
      <c r="AM117" s="193"/>
      <c r="AN117" s="193"/>
      <c r="AO117" s="193"/>
      <c r="AP117" s="193"/>
      <c r="AQ117" s="193"/>
      <c r="AR117" s="193"/>
      <c r="AS117" s="193"/>
      <c r="AT117" s="193"/>
      <c r="AU117" s="193"/>
    </row>
    <row r="118" spans="1:48" ht="15" customHeight="1" x14ac:dyDescent="0.25">
      <c r="B118" s="15"/>
      <c r="C118" s="16" t="s">
        <v>101</v>
      </c>
      <c r="D118" s="17"/>
      <c r="E118" s="18"/>
      <c r="F118" s="18"/>
      <c r="G118" s="19"/>
      <c r="H118" s="185" t="s">
        <v>101</v>
      </c>
      <c r="I118" s="18"/>
      <c r="J118" s="18"/>
      <c r="K118" s="18"/>
      <c r="L118" s="187"/>
      <c r="M118" s="3"/>
      <c r="N118" s="16" t="s">
        <v>101</v>
      </c>
      <c r="O118" s="3"/>
      <c r="P118" s="185" t="s">
        <v>101</v>
      </c>
      <c r="Q118" s="186"/>
      <c r="AJ118" s="193"/>
      <c r="AK118" s="193"/>
      <c r="AL118" s="193"/>
      <c r="AM118" s="193"/>
      <c r="AN118" s="193"/>
      <c r="AO118" s="193"/>
      <c r="AP118" s="193"/>
      <c r="AQ118" s="193"/>
      <c r="AR118" s="193"/>
      <c r="AS118" s="193"/>
      <c r="AT118" s="193"/>
      <c r="AU118" s="193"/>
    </row>
    <row r="119" spans="1:48" ht="15" customHeight="1" x14ac:dyDescent="0.25">
      <c r="B119" s="20" t="s">
        <v>1</v>
      </c>
      <c r="C119" s="21" t="s">
        <v>44</v>
      </c>
      <c r="D119" s="22" t="s">
        <v>45</v>
      </c>
      <c r="E119" s="22" t="s">
        <v>46</v>
      </c>
      <c r="F119" s="22" t="s">
        <v>32</v>
      </c>
      <c r="G119" s="23" t="s">
        <v>20</v>
      </c>
      <c r="H119" s="22" t="s">
        <v>44</v>
      </c>
      <c r="I119" s="22" t="s">
        <v>45</v>
      </c>
      <c r="J119" s="22" t="s">
        <v>46</v>
      </c>
      <c r="K119" s="21" t="s">
        <v>32</v>
      </c>
      <c r="L119" s="23" t="s">
        <v>20</v>
      </c>
      <c r="M119" s="3"/>
      <c r="N119" s="20" t="s">
        <v>1</v>
      </c>
      <c r="O119" s="23" t="s">
        <v>20</v>
      </c>
      <c r="P119" s="20" t="s">
        <v>1</v>
      </c>
      <c r="Q119" s="23" t="s">
        <v>20</v>
      </c>
      <c r="AJ119" s="193"/>
      <c r="AK119" s="193"/>
      <c r="AL119" s="193"/>
      <c r="AM119" s="193"/>
      <c r="AN119" s="193"/>
      <c r="AO119" s="193"/>
      <c r="AP119" s="193"/>
      <c r="AQ119" s="193"/>
      <c r="AR119" s="193"/>
      <c r="AS119" s="193"/>
      <c r="AT119" s="193"/>
      <c r="AU119" s="193"/>
    </row>
    <row r="120" spans="1:48" ht="15" customHeight="1" x14ac:dyDescent="0.25">
      <c r="A120" s="24">
        <v>1</v>
      </c>
      <c r="B120" s="363" t="s">
        <v>353</v>
      </c>
      <c r="C120" s="360">
        <v>3108.8888888888887</v>
      </c>
      <c r="D120" s="361">
        <v>2353.3333333333335</v>
      </c>
      <c r="E120" s="361">
        <v>3204.4444444444443</v>
      </c>
      <c r="F120" s="34"/>
      <c r="G120" s="254">
        <f>(C120+D120+E120)/3</f>
        <v>2888.8888888888891</v>
      </c>
      <c r="H120" s="355"/>
      <c r="I120" s="355"/>
      <c r="J120" s="355"/>
      <c r="K120" s="356"/>
      <c r="L120" s="357">
        <f t="shared" ref="L120:L133" si="33">AR120</f>
        <v>0</v>
      </c>
      <c r="M120" s="27"/>
      <c r="N120" s="366" t="s">
        <v>342</v>
      </c>
      <c r="O120" s="254">
        <v>4404</v>
      </c>
      <c r="P120" s="256"/>
      <c r="Q120" s="254">
        <f t="shared" ref="Q120" si="34">AS120</f>
        <v>4.9000000000000009E-4</v>
      </c>
      <c r="AJ120" s="262">
        <f>ROWS($B$120:B120)</f>
        <v>1</v>
      </c>
      <c r="AK120" s="263">
        <f t="array" ref="AK120">IFERROR(AVERAGE(IF(C120:F120&gt;1,C120:F120)),0)</f>
        <v>2888.8888888888891</v>
      </c>
      <c r="AL120" s="252">
        <f t="array" ref="AL120">AK120+(COUNTIFS($AK$120:$AK120,AK120)-1)*0.00001</f>
        <v>2888.8888888888891</v>
      </c>
      <c r="AM120" s="264">
        <f>LARGE($AL$120:$AL$169,AJ120)</f>
        <v>4404.4444444444443</v>
      </c>
      <c r="AN120" s="267">
        <f>IF(AM120&lt;1,0,MATCH(AM120,$AL$120:$AL$169,0))</f>
        <v>24</v>
      </c>
      <c r="AO120" s="235" t="str">
        <f>INDEX($B$120:$B$169,AN120,1)</f>
        <v>MS INTA 817</v>
      </c>
      <c r="AP120" s="193"/>
      <c r="AQ120" s="265">
        <f t="array" ref="AQ120">IFERROR(AVERAGE(IF(H120:K120&gt;1,H120:K120)),0)</f>
        <v>0</v>
      </c>
      <c r="AR120" s="249">
        <f t="array" ref="AR120">AQ120+(COUNTIFS($AQ$120:$AQ120,AQ120)-1)*0.00001</f>
        <v>0</v>
      </c>
      <c r="AS120" s="266">
        <f>LARGE($AR$120:$AR$169,AJ120)</f>
        <v>4.9000000000000009E-4</v>
      </c>
      <c r="AT120" s="267">
        <f>IF(AS120&lt;1,0,MATCH(AS120,$AR$120:$AR$169,0))</f>
        <v>0</v>
      </c>
      <c r="AU120" s="235">
        <f>IF(AT120=0,0,INDEX($B$6:$B$55,AT120,1))</f>
        <v>0</v>
      </c>
    </row>
    <row r="121" spans="1:48" ht="15" customHeight="1" x14ac:dyDescent="0.25">
      <c r="A121" s="24">
        <v>2</v>
      </c>
      <c r="B121" s="363" t="s">
        <v>361</v>
      </c>
      <c r="C121" s="361">
        <v>1688.8888888888889</v>
      </c>
      <c r="D121" s="361">
        <v>2340</v>
      </c>
      <c r="E121" s="361">
        <v>2566.6666666666665</v>
      </c>
      <c r="F121" s="34"/>
      <c r="G121" s="254">
        <f t="shared" ref="G121:G154" si="35">(C121+D121+E121)/3</f>
        <v>2198.5185185185182</v>
      </c>
      <c r="H121" s="355"/>
      <c r="I121" s="355"/>
      <c r="J121" s="355"/>
      <c r="K121" s="356"/>
      <c r="L121" s="357">
        <f t="shared" si="33"/>
        <v>1.0000000000000001E-5</v>
      </c>
      <c r="M121" s="27"/>
      <c r="N121" s="255" t="s">
        <v>358</v>
      </c>
      <c r="O121" s="254">
        <v>4278</v>
      </c>
      <c r="P121" s="256"/>
      <c r="Q121" s="254">
        <f t="shared" ref="Q121:Q169" si="36">AS121</f>
        <v>4.8000000000000007E-4</v>
      </c>
      <c r="AJ121" s="262">
        <f>ROWS($B$120:B121)</f>
        <v>2</v>
      </c>
      <c r="AK121" s="263">
        <f t="array" ref="AK121">IFERROR(AVERAGE(IF(C121:F121&gt;1,C121:F121)),0)</f>
        <v>2198.5185185185182</v>
      </c>
      <c r="AL121" s="252">
        <f t="array" ref="AL121">AK121+(COUNTIFS($AK$120:$AK121,AK121)-1)*0.00001</f>
        <v>2198.5185185185182</v>
      </c>
      <c r="AM121" s="264">
        <f t="shared" ref="AM121:AM169" si="37">LARGE($AL$120:$AL$169,AJ121)</f>
        <v>4277.7777777777783</v>
      </c>
      <c r="AN121" s="267">
        <f t="shared" ref="AN121:AN169" si="38">IF(AM121&lt;1,0,MATCH(AM121,$AL$120:$AL$169,0))</f>
        <v>26</v>
      </c>
      <c r="AO121" s="235" t="str">
        <f t="shared" ref="AO121:AO169" si="39">INDEX($B$120:$B$169,AN121,1)</f>
        <v>Ginko</v>
      </c>
      <c r="AP121" s="193"/>
      <c r="AQ121" s="265">
        <f t="array" ref="AQ121">IFERROR(AVERAGE(IF(H121:K121&gt;1,H121:K121)),0)</f>
        <v>0</v>
      </c>
      <c r="AR121" s="249">
        <f t="array" ref="AR121">AQ121+(COUNTIFS($AQ$120:$AQ121,AQ121)-1)*0.00001</f>
        <v>1.0000000000000001E-5</v>
      </c>
      <c r="AS121" s="266">
        <f t="shared" ref="AS121:AS169" si="40">LARGE($AR$120:$AR$169,AJ121)</f>
        <v>4.8000000000000007E-4</v>
      </c>
      <c r="AT121" s="267">
        <f t="shared" ref="AT121:AT169" si="41">IF(AS121&lt;1,0,MATCH(AS121,$AR$120:$AR$169,0))</f>
        <v>0</v>
      </c>
      <c r="AU121" s="235">
        <f t="shared" ref="AU121:AU169" si="42">IF(AT121=0,0,INDEX($B$6:$B$55,AT121,1))</f>
        <v>0</v>
      </c>
    </row>
    <row r="122" spans="1:48" ht="15" customHeight="1" x14ac:dyDescent="0.25">
      <c r="A122" s="24">
        <v>3</v>
      </c>
      <c r="B122" s="363" t="s">
        <v>312</v>
      </c>
      <c r="C122" s="361">
        <v>3957.7777777777778</v>
      </c>
      <c r="D122" s="361">
        <v>3804.4444444444443</v>
      </c>
      <c r="E122" s="361">
        <v>3437.7777777777778</v>
      </c>
      <c r="F122" s="34"/>
      <c r="G122" s="254">
        <f t="shared" si="35"/>
        <v>3733.3333333333335</v>
      </c>
      <c r="H122" s="355"/>
      <c r="I122" s="355"/>
      <c r="J122" s="355"/>
      <c r="K122" s="356"/>
      <c r="L122" s="357">
        <f t="shared" si="33"/>
        <v>2.0000000000000002E-5</v>
      </c>
      <c r="M122" s="27"/>
      <c r="N122" s="255" t="s">
        <v>323</v>
      </c>
      <c r="O122" s="254">
        <v>4171</v>
      </c>
      <c r="P122" s="256"/>
      <c r="Q122" s="254">
        <f t="shared" si="36"/>
        <v>4.7000000000000004E-4</v>
      </c>
      <c r="AJ122" s="262">
        <f>ROWS($B$120:B122)</f>
        <v>3</v>
      </c>
      <c r="AK122" s="263">
        <f t="array" ref="AK122">IFERROR(AVERAGE(IF(C122:F122&gt;1,C122:F122)),0)</f>
        <v>3733.3333333333335</v>
      </c>
      <c r="AL122" s="252">
        <f t="array" ref="AL122">AK122+(COUNTIFS($AK$120:$AK122,AK122)-1)*0.00001</f>
        <v>3733.3333333333335</v>
      </c>
      <c r="AM122" s="264">
        <f t="shared" si="37"/>
        <v>4171.1111111111104</v>
      </c>
      <c r="AN122" s="267">
        <f t="shared" si="38"/>
        <v>31</v>
      </c>
      <c r="AO122" s="235" t="str">
        <f t="shared" si="39"/>
        <v>Aromo</v>
      </c>
      <c r="AP122" s="193"/>
      <c r="AQ122" s="265">
        <f t="array" ref="AQ122">IFERROR(AVERAGE(IF(H122:K122&gt;1,H122:K122)),0)</f>
        <v>0</v>
      </c>
      <c r="AR122" s="249">
        <f t="array" ref="AR122">AQ122+(COUNTIFS($AQ$120:$AQ122,AQ122)-1)*0.00001</f>
        <v>2.0000000000000002E-5</v>
      </c>
      <c r="AS122" s="266">
        <f t="shared" si="40"/>
        <v>4.7000000000000004E-4</v>
      </c>
      <c r="AT122" s="267">
        <f t="shared" si="41"/>
        <v>0</v>
      </c>
      <c r="AU122" s="235">
        <f t="shared" si="42"/>
        <v>0</v>
      </c>
    </row>
    <row r="123" spans="1:48" ht="15" customHeight="1" x14ac:dyDescent="0.25">
      <c r="A123" s="24">
        <v>4</v>
      </c>
      <c r="B123" s="363" t="s">
        <v>362</v>
      </c>
      <c r="C123" s="361">
        <v>2600</v>
      </c>
      <c r="D123" s="361">
        <v>2259.9999999999995</v>
      </c>
      <c r="E123" s="361">
        <v>2495.5555555555557</v>
      </c>
      <c r="F123" s="34"/>
      <c r="G123" s="254">
        <f t="shared" si="35"/>
        <v>2451.8518518518517</v>
      </c>
      <c r="H123" s="355"/>
      <c r="I123" s="355"/>
      <c r="J123" s="355"/>
      <c r="K123" s="356"/>
      <c r="L123" s="357">
        <f t="shared" si="33"/>
        <v>3.0000000000000004E-5</v>
      </c>
      <c r="M123" s="27"/>
      <c r="N123" s="255" t="str">
        <f t="shared" ref="N123:N144" si="43">AO123</f>
        <v>ACA 460</v>
      </c>
      <c r="O123" s="254">
        <v>3943</v>
      </c>
      <c r="P123" s="256"/>
      <c r="Q123" s="254">
        <f t="shared" si="36"/>
        <v>4.6000000000000001E-4</v>
      </c>
      <c r="AJ123" s="262">
        <f>ROWS($B$120:B123)</f>
        <v>4</v>
      </c>
      <c r="AK123" s="263">
        <f t="array" ref="AK123">IFERROR(AVERAGE(IF(C123:F123&gt;1,C123:F123)),0)</f>
        <v>2451.8518518518517</v>
      </c>
      <c r="AL123" s="252">
        <f t="array" ref="AL123">AK123+(COUNTIFS($AK$120:$AK123,AK123)-1)*0.00001</f>
        <v>2451.8518518518517</v>
      </c>
      <c r="AM123" s="264">
        <f t="shared" si="37"/>
        <v>3942.962962962963</v>
      </c>
      <c r="AN123" s="267">
        <f t="shared" si="38"/>
        <v>6</v>
      </c>
      <c r="AO123" s="235" t="str">
        <f t="shared" si="39"/>
        <v>ACA 460</v>
      </c>
      <c r="AP123" s="193"/>
      <c r="AQ123" s="265">
        <f t="array" ref="AQ123">IFERROR(AVERAGE(IF(H123:K123&gt;1,H123:K123)),0)</f>
        <v>0</v>
      </c>
      <c r="AR123" s="249">
        <f t="array" ref="AR123">AQ123+(COUNTIFS($AQ$120:$AQ123,AQ123)-1)*0.00001</f>
        <v>3.0000000000000004E-5</v>
      </c>
      <c r="AS123" s="266">
        <f t="shared" si="40"/>
        <v>4.6000000000000001E-4</v>
      </c>
      <c r="AT123" s="267">
        <f t="shared" si="41"/>
        <v>0</v>
      </c>
      <c r="AU123" s="235">
        <f t="shared" si="42"/>
        <v>0</v>
      </c>
    </row>
    <row r="124" spans="1:48" ht="15" customHeight="1" x14ac:dyDescent="0.25">
      <c r="A124" s="24">
        <v>5</v>
      </c>
      <c r="B124" s="363" t="s">
        <v>363</v>
      </c>
      <c r="C124" s="361">
        <v>3717.7777777777778</v>
      </c>
      <c r="D124" s="361">
        <v>3475.5555555555557</v>
      </c>
      <c r="E124" s="361">
        <v>3148.8888888888887</v>
      </c>
      <c r="F124" s="34"/>
      <c r="G124" s="254">
        <f t="shared" si="35"/>
        <v>3447.4074074074074</v>
      </c>
      <c r="H124" s="355"/>
      <c r="I124" s="355"/>
      <c r="J124" s="355"/>
      <c r="K124" s="356"/>
      <c r="L124" s="357">
        <f t="shared" si="33"/>
        <v>4.0000000000000003E-5</v>
      </c>
      <c r="M124" s="27"/>
      <c r="N124" s="255" t="s">
        <v>336</v>
      </c>
      <c r="O124" s="254">
        <v>3915</v>
      </c>
      <c r="P124" s="256"/>
      <c r="Q124" s="254">
        <f t="shared" si="36"/>
        <v>4.5000000000000004E-4</v>
      </c>
      <c r="AJ124" s="262">
        <f>ROWS($B$120:B124)</f>
        <v>5</v>
      </c>
      <c r="AK124" s="263">
        <f t="array" ref="AK124">IFERROR(AVERAGE(IF(C124:F124&gt;1,C124:F124)),0)</f>
        <v>3447.4074074074074</v>
      </c>
      <c r="AL124" s="252">
        <f t="array" ref="AL124">AK124+(COUNTIFS($AK$120:$AK124,AK124)-1)*0.00001</f>
        <v>3447.4074074074074</v>
      </c>
      <c r="AM124" s="264">
        <f t="shared" si="37"/>
        <v>3914.8148148148152</v>
      </c>
      <c r="AN124" s="267">
        <f t="shared" si="38"/>
        <v>32</v>
      </c>
      <c r="AO124" s="235" t="str">
        <f t="shared" si="39"/>
        <v>Exp. Arce</v>
      </c>
      <c r="AP124" s="193"/>
      <c r="AQ124" s="265">
        <f t="array" ref="AQ124">IFERROR(AVERAGE(IF(H124:K124&gt;1,H124:K124)),0)</f>
        <v>0</v>
      </c>
      <c r="AR124" s="249">
        <f t="array" ref="AR124">AQ124+(COUNTIFS($AQ$120:$AQ124,AQ124)-1)*0.00001</f>
        <v>4.0000000000000003E-5</v>
      </c>
      <c r="AS124" s="266">
        <f t="shared" si="40"/>
        <v>4.5000000000000004E-4</v>
      </c>
      <c r="AT124" s="267">
        <f t="shared" si="41"/>
        <v>0</v>
      </c>
      <c r="AU124" s="235">
        <f t="shared" si="42"/>
        <v>0</v>
      </c>
    </row>
    <row r="125" spans="1:48" ht="15" customHeight="1" x14ac:dyDescent="0.25">
      <c r="A125" s="24">
        <v>6</v>
      </c>
      <c r="B125" s="363" t="s">
        <v>345</v>
      </c>
      <c r="C125" s="361">
        <v>4222.2222222222226</v>
      </c>
      <c r="D125" s="361">
        <v>3926.6666666666665</v>
      </c>
      <c r="E125" s="361">
        <v>3680</v>
      </c>
      <c r="F125" s="34"/>
      <c r="G125" s="254">
        <f t="shared" si="35"/>
        <v>3942.962962962963</v>
      </c>
      <c r="H125" s="355"/>
      <c r="I125" s="355"/>
      <c r="J125" s="355"/>
      <c r="K125" s="356"/>
      <c r="L125" s="357">
        <f t="shared" si="33"/>
        <v>5.0000000000000002E-5</v>
      </c>
      <c r="M125" s="27"/>
      <c r="N125" s="255" t="s">
        <v>334</v>
      </c>
      <c r="O125" s="254">
        <v>3884</v>
      </c>
      <c r="P125" s="256"/>
      <c r="Q125" s="254">
        <f t="shared" si="36"/>
        <v>4.4000000000000002E-4</v>
      </c>
      <c r="AJ125" s="262">
        <f>ROWS($B$120:B125)</f>
        <v>6</v>
      </c>
      <c r="AK125" s="263">
        <f t="array" ref="AK125">IFERROR(AVERAGE(IF(C125:F125&gt;1,C125:F125)),0)</f>
        <v>3942.962962962963</v>
      </c>
      <c r="AL125" s="252">
        <f t="array" ref="AL125">AK125+(COUNTIFS($AK$120:$AK125,AK125)-1)*0.00001</f>
        <v>3942.962962962963</v>
      </c>
      <c r="AM125" s="264">
        <f t="shared" si="37"/>
        <v>3883.7037037037039</v>
      </c>
      <c r="AN125" s="267">
        <f t="shared" si="38"/>
        <v>25</v>
      </c>
      <c r="AO125" s="235" t="str">
        <f t="shared" si="39"/>
        <v>Klein Nutria</v>
      </c>
      <c r="AP125" s="193"/>
      <c r="AQ125" s="265">
        <f t="array" ref="AQ125">IFERROR(AVERAGE(IF(H125:K125&gt;1,H125:K125)),0)</f>
        <v>0</v>
      </c>
      <c r="AR125" s="249">
        <f t="array" ref="AR125">AQ125+(COUNTIFS($AQ$120:$AQ125,AQ125)-1)*0.00001</f>
        <v>5.0000000000000002E-5</v>
      </c>
      <c r="AS125" s="266">
        <f t="shared" si="40"/>
        <v>4.4000000000000002E-4</v>
      </c>
      <c r="AT125" s="267">
        <f t="shared" si="41"/>
        <v>0</v>
      </c>
      <c r="AU125" s="235">
        <f t="shared" si="42"/>
        <v>0</v>
      </c>
    </row>
    <row r="126" spans="1:48" ht="15" customHeight="1" x14ac:dyDescent="0.25">
      <c r="A126" s="24">
        <v>7</v>
      </c>
      <c r="B126" s="363" t="s">
        <v>328</v>
      </c>
      <c r="C126" s="361">
        <v>2902.2222222222222</v>
      </c>
      <c r="D126" s="361">
        <v>2613.3333333333335</v>
      </c>
      <c r="E126" s="361">
        <v>2586.6666666666665</v>
      </c>
      <c r="F126" s="34"/>
      <c r="G126" s="254">
        <f t="shared" si="35"/>
        <v>2700.7407407407409</v>
      </c>
      <c r="H126" s="355"/>
      <c r="I126" s="355"/>
      <c r="J126" s="355"/>
      <c r="K126" s="356"/>
      <c r="L126" s="357">
        <f t="shared" si="33"/>
        <v>6.0000000000000008E-5</v>
      </c>
      <c r="M126" s="27"/>
      <c r="N126" s="255" t="s">
        <v>344</v>
      </c>
      <c r="O126" s="254">
        <v>3769</v>
      </c>
      <c r="P126" s="256"/>
      <c r="Q126" s="254">
        <f t="shared" si="36"/>
        <v>4.3000000000000004E-4</v>
      </c>
      <c r="AJ126" s="262">
        <f>ROWS($B$120:B126)</f>
        <v>7</v>
      </c>
      <c r="AK126" s="263">
        <f t="array" ref="AK126">IFERROR(AVERAGE(IF(C126:F126&gt;1,C126:F126)),0)</f>
        <v>2700.7407407407409</v>
      </c>
      <c r="AL126" s="252">
        <f t="array" ref="AL126">AK126+(COUNTIFS($AK$120:$AK126,AK126)-1)*0.00001</f>
        <v>2700.7407407407409</v>
      </c>
      <c r="AM126" s="264">
        <f t="shared" si="37"/>
        <v>3768.8888888888887</v>
      </c>
      <c r="AN126" s="267">
        <f t="shared" si="38"/>
        <v>30</v>
      </c>
      <c r="AO126" s="235" t="str">
        <f t="shared" si="39"/>
        <v>Audaz</v>
      </c>
      <c r="AP126" s="196"/>
      <c r="AQ126" s="265">
        <f t="array" ref="AQ126">IFERROR(AVERAGE(IF(H126:K126&gt;1,H126:K126)),0)</f>
        <v>0</v>
      </c>
      <c r="AR126" s="249">
        <f t="array" ref="AR126">AQ126+(COUNTIFS($AQ$120:$AQ126,AQ126)-1)*0.00001</f>
        <v>6.0000000000000008E-5</v>
      </c>
      <c r="AS126" s="266">
        <f t="shared" si="40"/>
        <v>4.3000000000000004E-4</v>
      </c>
      <c r="AT126" s="267">
        <f t="shared" si="41"/>
        <v>0</v>
      </c>
      <c r="AU126" s="235">
        <f t="shared" si="42"/>
        <v>0</v>
      </c>
      <c r="AV126" s="32"/>
    </row>
    <row r="127" spans="1:48" ht="15" customHeight="1" x14ac:dyDescent="0.25">
      <c r="A127" s="24">
        <v>8</v>
      </c>
      <c r="B127" s="363" t="s">
        <v>337</v>
      </c>
      <c r="C127" s="361">
        <v>1788.8888888888891</v>
      </c>
      <c r="D127" s="361">
        <v>2760</v>
      </c>
      <c r="E127" s="361">
        <v>2568.8888888888887</v>
      </c>
      <c r="F127" s="34"/>
      <c r="G127" s="254">
        <f t="shared" si="35"/>
        <v>2372.5925925925926</v>
      </c>
      <c r="H127" s="355"/>
      <c r="I127" s="355"/>
      <c r="J127" s="355"/>
      <c r="K127" s="356"/>
      <c r="L127" s="357">
        <f t="shared" si="33"/>
        <v>7.0000000000000007E-5</v>
      </c>
      <c r="M127" s="27"/>
      <c r="N127" s="255" t="str">
        <f t="shared" si="43"/>
        <v>Ceibo</v>
      </c>
      <c r="O127" s="254">
        <v>3733</v>
      </c>
      <c r="P127" s="256"/>
      <c r="Q127" s="254">
        <f t="shared" si="36"/>
        <v>4.2000000000000002E-4</v>
      </c>
      <c r="AJ127" s="262">
        <f>ROWS($B$120:B127)</f>
        <v>8</v>
      </c>
      <c r="AK127" s="263">
        <f t="array" ref="AK127">IFERROR(AVERAGE(IF(C127:F127&gt;1,C127:F127)),0)</f>
        <v>2372.5925925925926</v>
      </c>
      <c r="AL127" s="252">
        <f t="array" ref="AL127">AK127+(COUNTIFS($AK$120:$AK127,AK127)-1)*0.00001</f>
        <v>2372.5925925925926</v>
      </c>
      <c r="AM127" s="264">
        <f t="shared" si="37"/>
        <v>3733.3333333333335</v>
      </c>
      <c r="AN127" s="267">
        <f t="shared" si="38"/>
        <v>3</v>
      </c>
      <c r="AO127" s="235" t="str">
        <f t="shared" si="39"/>
        <v>Ceibo</v>
      </c>
      <c r="AP127" s="196"/>
      <c r="AQ127" s="265">
        <f t="array" ref="AQ127">IFERROR(AVERAGE(IF(H127:K127&gt;1,H127:K127)),0)</f>
        <v>0</v>
      </c>
      <c r="AR127" s="249">
        <f t="array" ref="AR127">AQ127+(COUNTIFS($AQ$120:$AQ127,AQ127)-1)*0.00001</f>
        <v>7.0000000000000007E-5</v>
      </c>
      <c r="AS127" s="266">
        <f t="shared" si="40"/>
        <v>4.2000000000000002E-4</v>
      </c>
      <c r="AT127" s="267">
        <f t="shared" si="41"/>
        <v>0</v>
      </c>
      <c r="AU127" s="235">
        <f t="shared" si="42"/>
        <v>0</v>
      </c>
      <c r="AV127" s="32"/>
    </row>
    <row r="128" spans="1:48" ht="15" customHeight="1" x14ac:dyDescent="0.25">
      <c r="A128" s="24">
        <v>9</v>
      </c>
      <c r="B128" s="363" t="s">
        <v>346</v>
      </c>
      <c r="C128" s="361">
        <v>2064.4444444444443</v>
      </c>
      <c r="D128" s="361">
        <v>2984.4444444444443</v>
      </c>
      <c r="E128" s="361">
        <v>2957.7777777777778</v>
      </c>
      <c r="F128" s="34"/>
      <c r="G128" s="254">
        <f t="shared" si="35"/>
        <v>2668.8888888888887</v>
      </c>
      <c r="H128" s="355"/>
      <c r="I128" s="355"/>
      <c r="J128" s="355"/>
      <c r="K128" s="356"/>
      <c r="L128" s="357">
        <f t="shared" si="33"/>
        <v>8.0000000000000007E-5</v>
      </c>
      <c r="M128" s="27"/>
      <c r="N128" s="255" t="s">
        <v>367</v>
      </c>
      <c r="O128" s="254">
        <v>3655</v>
      </c>
      <c r="P128" s="256"/>
      <c r="Q128" s="254">
        <f t="shared" si="36"/>
        <v>4.1000000000000005E-4</v>
      </c>
      <c r="AJ128" s="262">
        <f>ROWS($B$120:B128)</f>
        <v>9</v>
      </c>
      <c r="AK128" s="263">
        <f t="array" ref="AK128">IFERROR(AVERAGE(IF(C128:F128&gt;1,C128:F128)),0)</f>
        <v>2668.8888888888887</v>
      </c>
      <c r="AL128" s="252">
        <f t="array" ref="AL128">AK128+(COUNTIFS($AK$120:$AK128,AK128)-1)*0.00001</f>
        <v>2668.8888888888887</v>
      </c>
      <c r="AM128" s="264">
        <f t="shared" si="37"/>
        <v>3654.8148148148152</v>
      </c>
      <c r="AN128" s="267">
        <f t="shared" si="38"/>
        <v>27</v>
      </c>
      <c r="AO128" s="235" t="str">
        <f t="shared" si="39"/>
        <v>Buck Fulgor</v>
      </c>
      <c r="AP128" s="196"/>
      <c r="AQ128" s="265">
        <f t="array" ref="AQ128">IFERROR(AVERAGE(IF(H128:K128&gt;1,H128:K128)),0)</f>
        <v>0</v>
      </c>
      <c r="AR128" s="249">
        <f t="array" ref="AR128">AQ128+(COUNTIFS($AQ$120:$AQ128,AQ128)-1)*0.00001</f>
        <v>8.0000000000000007E-5</v>
      </c>
      <c r="AS128" s="266">
        <f t="shared" si="40"/>
        <v>4.1000000000000005E-4</v>
      </c>
      <c r="AT128" s="267">
        <f t="shared" si="41"/>
        <v>0</v>
      </c>
      <c r="AU128" s="235">
        <f t="shared" si="42"/>
        <v>0</v>
      </c>
      <c r="AV128" s="32"/>
    </row>
    <row r="129" spans="1:48" ht="15" customHeight="1" x14ac:dyDescent="0.25">
      <c r="A129" s="24">
        <v>10</v>
      </c>
      <c r="B129" s="363" t="s">
        <v>332</v>
      </c>
      <c r="C129" s="361">
        <v>2675.5555555555557</v>
      </c>
      <c r="D129" s="361">
        <v>2580</v>
      </c>
      <c r="E129" s="361">
        <v>3055.5555555555557</v>
      </c>
      <c r="F129" s="34"/>
      <c r="G129" s="254">
        <f t="shared" si="35"/>
        <v>2770.3703703703704</v>
      </c>
      <c r="H129" s="355"/>
      <c r="I129" s="355"/>
      <c r="J129" s="355"/>
      <c r="K129" s="356"/>
      <c r="L129" s="357">
        <f t="shared" si="33"/>
        <v>9.0000000000000006E-5</v>
      </c>
      <c r="M129" s="27"/>
      <c r="N129" s="255" t="s">
        <v>333</v>
      </c>
      <c r="O129" s="254">
        <v>3547</v>
      </c>
      <c r="P129" s="256"/>
      <c r="Q129" s="254">
        <f t="shared" si="36"/>
        <v>4.0000000000000002E-4</v>
      </c>
      <c r="AJ129" s="262">
        <f>ROWS($B$120:B129)</f>
        <v>10</v>
      </c>
      <c r="AK129" s="263">
        <f t="array" ref="AK129">IFERROR(AVERAGE(IF(C129:F129&gt;1,C129:F129)),0)</f>
        <v>2770.3703703703704</v>
      </c>
      <c r="AL129" s="252">
        <f t="array" ref="AL129">AK129+(COUNTIFS($AK$120:$AK129,AK129)-1)*0.00001</f>
        <v>2770.3703703703704</v>
      </c>
      <c r="AM129" s="264">
        <f t="shared" si="37"/>
        <v>3480</v>
      </c>
      <c r="AN129" s="267">
        <f t="shared" si="38"/>
        <v>19</v>
      </c>
      <c r="AO129" s="235" t="str">
        <f t="shared" si="39"/>
        <v>Alerce</v>
      </c>
      <c r="AP129" s="196"/>
      <c r="AQ129" s="265">
        <f t="array" ref="AQ129">IFERROR(AVERAGE(IF(H129:K129&gt;1,H129:K129)),0)</f>
        <v>0</v>
      </c>
      <c r="AR129" s="249">
        <f t="array" ref="AR129">AQ129+(COUNTIFS($AQ$120:$AQ129,AQ129)-1)*0.00001</f>
        <v>9.0000000000000006E-5</v>
      </c>
      <c r="AS129" s="266">
        <f t="shared" si="40"/>
        <v>4.0000000000000002E-4</v>
      </c>
      <c r="AT129" s="267">
        <f t="shared" si="41"/>
        <v>0</v>
      </c>
      <c r="AU129" s="235">
        <f t="shared" si="42"/>
        <v>0</v>
      </c>
      <c r="AV129" s="32"/>
    </row>
    <row r="130" spans="1:48" ht="15" customHeight="1" x14ac:dyDescent="0.25">
      <c r="A130" s="24">
        <v>11</v>
      </c>
      <c r="B130" s="363" t="s">
        <v>364</v>
      </c>
      <c r="C130" s="361">
        <v>2800</v>
      </c>
      <c r="D130" s="361">
        <v>2068.8888888888887</v>
      </c>
      <c r="E130" s="361">
        <v>2745</v>
      </c>
      <c r="F130" s="34"/>
      <c r="G130" s="254">
        <f t="shared" si="35"/>
        <v>2537.962962962963</v>
      </c>
      <c r="H130" s="355"/>
      <c r="I130" s="355"/>
      <c r="J130" s="355"/>
      <c r="K130" s="356"/>
      <c r="L130" s="357">
        <f t="shared" si="33"/>
        <v>1E-4</v>
      </c>
      <c r="M130" s="27"/>
      <c r="N130" s="255" t="s">
        <v>347</v>
      </c>
      <c r="O130" s="254">
        <v>3480</v>
      </c>
      <c r="P130" s="256"/>
      <c r="Q130" s="254">
        <f t="shared" si="36"/>
        <v>3.9000000000000005E-4</v>
      </c>
      <c r="AJ130" s="262">
        <f>ROWS($B$120:B130)</f>
        <v>11</v>
      </c>
      <c r="AK130" s="263">
        <f t="array" ref="AK130">IFERROR(AVERAGE(IF(C130:F130&gt;1,C130:F130)),0)</f>
        <v>2537.962962962963</v>
      </c>
      <c r="AL130" s="252">
        <f t="array" ref="AL130">AK130+(COUNTIFS($AK$120:$AK130,AK130)-1)*0.00001</f>
        <v>2537.962962962963</v>
      </c>
      <c r="AM130" s="264">
        <f t="shared" si="37"/>
        <v>3447.4074074074074</v>
      </c>
      <c r="AN130" s="267">
        <f t="shared" si="38"/>
        <v>5</v>
      </c>
      <c r="AO130" s="235" t="str">
        <f t="shared" si="39"/>
        <v>Buck.Hornero</v>
      </c>
      <c r="AP130" s="196"/>
      <c r="AQ130" s="265">
        <f t="array" ref="AQ130">IFERROR(AVERAGE(IF(H130:K130&gt;1,H130:K130)),0)</f>
        <v>0</v>
      </c>
      <c r="AR130" s="249">
        <f t="array" ref="AR130">AQ130+(COUNTIFS($AQ$120:$AQ130,AQ130)-1)*0.00001</f>
        <v>1E-4</v>
      </c>
      <c r="AS130" s="266">
        <f t="shared" si="40"/>
        <v>3.9000000000000005E-4</v>
      </c>
      <c r="AT130" s="267">
        <f t="shared" si="41"/>
        <v>0</v>
      </c>
      <c r="AU130" s="235">
        <f t="shared" si="42"/>
        <v>0</v>
      </c>
      <c r="AV130" s="32"/>
    </row>
    <row r="131" spans="1:48" ht="15" customHeight="1" x14ac:dyDescent="0.25">
      <c r="A131" s="24">
        <v>12</v>
      </c>
      <c r="B131" s="363" t="s">
        <v>340</v>
      </c>
      <c r="C131" s="361">
        <v>2706.6666666666665</v>
      </c>
      <c r="D131" s="361">
        <v>2377.7777777777778</v>
      </c>
      <c r="E131" s="361">
        <v>2964.4444444444443</v>
      </c>
      <c r="F131" s="34"/>
      <c r="G131" s="254">
        <f t="shared" si="35"/>
        <v>2682.962962962963</v>
      </c>
      <c r="H131" s="355"/>
      <c r="I131" s="355"/>
      <c r="J131" s="355"/>
      <c r="K131" s="356"/>
      <c r="L131" s="357">
        <f t="shared" si="33"/>
        <v>1.1E-4</v>
      </c>
      <c r="M131" s="27"/>
      <c r="N131" s="255" t="s">
        <v>368</v>
      </c>
      <c r="O131" s="254">
        <v>3447</v>
      </c>
      <c r="P131" s="256"/>
      <c r="Q131" s="254">
        <f t="shared" si="36"/>
        <v>3.8000000000000002E-4</v>
      </c>
      <c r="AJ131" s="262">
        <f>ROWS($B$120:B131)</f>
        <v>12</v>
      </c>
      <c r="AK131" s="263">
        <f t="array" ref="AK131">IFERROR(AVERAGE(IF(C131:F131&gt;1,C131:F131)),0)</f>
        <v>2682.962962962963</v>
      </c>
      <c r="AL131" s="252">
        <f t="array" ref="AL131">AK131+(COUNTIFS($AK$120:$AK131,AK131)-1)*0.00001</f>
        <v>2682.962962962963</v>
      </c>
      <c r="AM131" s="264">
        <f t="shared" si="37"/>
        <v>3425.1851851851848</v>
      </c>
      <c r="AN131" s="267">
        <f t="shared" si="38"/>
        <v>16</v>
      </c>
      <c r="AO131" s="235" t="str">
        <f t="shared" si="39"/>
        <v>ACA 605</v>
      </c>
      <c r="AP131" s="196"/>
      <c r="AQ131" s="265">
        <f t="array" ref="AQ131">IFERROR(AVERAGE(IF(H131:K131&gt;1,H131:K131)),0)</f>
        <v>0</v>
      </c>
      <c r="AR131" s="249">
        <f t="array" ref="AR131">AQ131+(COUNTIFS($AQ$120:$AQ131,AQ131)-1)*0.00001</f>
        <v>1.1E-4</v>
      </c>
      <c r="AS131" s="266">
        <f t="shared" si="40"/>
        <v>3.8000000000000002E-4</v>
      </c>
      <c r="AT131" s="267">
        <f t="shared" si="41"/>
        <v>0</v>
      </c>
      <c r="AU131" s="235">
        <f t="shared" si="42"/>
        <v>0</v>
      </c>
      <c r="AV131" s="32"/>
    </row>
    <row r="132" spans="1:48" ht="15" customHeight="1" x14ac:dyDescent="0.25">
      <c r="A132" s="24">
        <v>13</v>
      </c>
      <c r="B132" s="363" t="s">
        <v>365</v>
      </c>
      <c r="C132" s="361">
        <v>2937.7777777777778</v>
      </c>
      <c r="D132" s="361">
        <v>2651.1111111111113</v>
      </c>
      <c r="E132" s="361">
        <v>3153.3333333333335</v>
      </c>
      <c r="F132" s="34"/>
      <c r="G132" s="254">
        <f t="shared" si="35"/>
        <v>2914.0740740740744</v>
      </c>
      <c r="H132" s="355"/>
      <c r="I132" s="355"/>
      <c r="J132" s="355"/>
      <c r="K132" s="356"/>
      <c r="L132" s="357">
        <f t="shared" si="33"/>
        <v>1.2000000000000002E-4</v>
      </c>
      <c r="M132" s="27"/>
      <c r="N132" s="255" t="s">
        <v>325</v>
      </c>
      <c r="O132" s="254">
        <v>3425</v>
      </c>
      <c r="P132" s="256"/>
      <c r="Q132" s="254">
        <f t="shared" si="36"/>
        <v>3.7000000000000005E-4</v>
      </c>
      <c r="AJ132" s="262">
        <f>ROWS($B$120:B132)</f>
        <v>13</v>
      </c>
      <c r="AK132" s="263">
        <f t="array" ref="AK132">IFERROR(AVERAGE(IF(C132:F132&gt;1,C132:F132)),0)</f>
        <v>2914.0740740740744</v>
      </c>
      <c r="AL132" s="252">
        <f t="array" ref="AL132">AK132+(COUNTIFS($AK$120:$AK132,AK132)-1)*0.00001</f>
        <v>2914.0740740740744</v>
      </c>
      <c r="AM132" s="264">
        <f t="shared" si="37"/>
        <v>3327.7777777777778</v>
      </c>
      <c r="AN132" s="267">
        <f t="shared" si="38"/>
        <v>23</v>
      </c>
      <c r="AO132" s="235" t="str">
        <f t="shared" si="39"/>
        <v>ACA 916</v>
      </c>
      <c r="AP132" s="196"/>
      <c r="AQ132" s="265">
        <f t="array" ref="AQ132">IFERROR(AVERAGE(IF(H132:K132&gt;1,H132:K132)),0)</f>
        <v>0</v>
      </c>
      <c r="AR132" s="249">
        <f t="array" ref="AR132">AQ132+(COUNTIFS($AQ$120:$AQ132,AQ132)-1)*0.00001</f>
        <v>1.2000000000000002E-4</v>
      </c>
      <c r="AS132" s="266">
        <f t="shared" si="40"/>
        <v>3.7000000000000005E-4</v>
      </c>
      <c r="AT132" s="267">
        <f t="shared" si="41"/>
        <v>0</v>
      </c>
      <c r="AU132" s="235">
        <f t="shared" si="42"/>
        <v>0</v>
      </c>
      <c r="AV132" s="32"/>
    </row>
    <row r="133" spans="1:48" ht="15" customHeight="1" x14ac:dyDescent="0.25">
      <c r="A133" s="24">
        <v>14</v>
      </c>
      <c r="B133" s="363" t="s">
        <v>357</v>
      </c>
      <c r="C133" s="361">
        <v>1160</v>
      </c>
      <c r="D133" s="361">
        <v>1517.7777777777781</v>
      </c>
      <c r="E133" s="361">
        <v>1333.3333333333333</v>
      </c>
      <c r="F133" s="34"/>
      <c r="G133" s="254">
        <f t="shared" si="35"/>
        <v>1337.0370370370372</v>
      </c>
      <c r="H133" s="355"/>
      <c r="I133" s="355"/>
      <c r="J133" s="355"/>
      <c r="K133" s="356"/>
      <c r="L133" s="357">
        <f t="shared" si="33"/>
        <v>1.3000000000000002E-4</v>
      </c>
      <c r="M133" s="27"/>
      <c r="N133" s="255" t="s">
        <v>355</v>
      </c>
      <c r="O133" s="254">
        <v>3328</v>
      </c>
      <c r="P133" s="256">
        <f t="shared" ref="P133:P169" si="44">AU133</f>
        <v>0</v>
      </c>
      <c r="Q133" s="254">
        <f t="shared" si="36"/>
        <v>3.6000000000000002E-4</v>
      </c>
      <c r="AJ133" s="262">
        <f>ROWS($B$120:B133)</f>
        <v>14</v>
      </c>
      <c r="AK133" s="263">
        <f t="array" ref="AK133">IFERROR(AVERAGE(IF(C133:F133&gt;1,C133:F133)),0)</f>
        <v>1337.0370370370372</v>
      </c>
      <c r="AL133" s="252">
        <f t="array" ref="AL133">AK133+(COUNTIFS($AK$120:$AK133,AK133)-1)*0.00001</f>
        <v>1337.0370370370372</v>
      </c>
      <c r="AM133" s="264">
        <f t="shared" si="37"/>
        <v>3301.4814814814818</v>
      </c>
      <c r="AN133" s="267">
        <f t="shared" si="38"/>
        <v>33</v>
      </c>
      <c r="AO133" s="235" t="str">
        <f t="shared" si="39"/>
        <v>ACA 920</v>
      </c>
      <c r="AP133" s="196"/>
      <c r="AQ133" s="265">
        <f t="array" ref="AQ133">IFERROR(AVERAGE(IF(H133:K133&gt;1,H133:K133)),0)</f>
        <v>0</v>
      </c>
      <c r="AR133" s="249">
        <f t="array" ref="AR133">AQ133+(COUNTIFS($AQ$120:$AQ133,AQ133)-1)*0.00001</f>
        <v>1.3000000000000002E-4</v>
      </c>
      <c r="AS133" s="266">
        <f t="shared" si="40"/>
        <v>3.6000000000000002E-4</v>
      </c>
      <c r="AT133" s="267">
        <f t="shared" si="41"/>
        <v>0</v>
      </c>
      <c r="AU133" s="235">
        <f t="shared" si="42"/>
        <v>0</v>
      </c>
      <c r="AV133" s="32"/>
    </row>
    <row r="134" spans="1:48" ht="15" customHeight="1" x14ac:dyDescent="0.25">
      <c r="A134" s="24">
        <v>15</v>
      </c>
      <c r="B134" s="363" t="s">
        <v>325</v>
      </c>
      <c r="C134" s="361">
        <v>3111.1111111111113</v>
      </c>
      <c r="D134" s="361">
        <v>3324.4444444444443</v>
      </c>
      <c r="E134" s="361">
        <v>3840</v>
      </c>
      <c r="F134" s="34"/>
      <c r="G134" s="254">
        <f t="shared" si="35"/>
        <v>3425.1851851851848</v>
      </c>
      <c r="H134" s="355"/>
      <c r="I134" s="355"/>
      <c r="J134" s="355"/>
      <c r="K134" s="356"/>
      <c r="L134" s="357">
        <f t="shared" ref="L134:L148" si="45">AR135</f>
        <v>1.5000000000000001E-4</v>
      </c>
      <c r="M134" s="27"/>
      <c r="N134" s="255" t="s">
        <v>348</v>
      </c>
      <c r="O134" s="254">
        <v>3301</v>
      </c>
      <c r="P134" s="256">
        <f t="shared" si="44"/>
        <v>0</v>
      </c>
      <c r="Q134" s="254">
        <f t="shared" si="36"/>
        <v>3.6000000000000002E-4</v>
      </c>
      <c r="AJ134" s="262">
        <f>ROWS($B$120:B133)</f>
        <v>14</v>
      </c>
      <c r="AK134" s="263">
        <f t="array" ref="AK134">IFERROR(AVERAGE(IF(#REF!&gt;1,#REF!)),0)</f>
        <v>0</v>
      </c>
      <c r="AL134" s="252">
        <f t="array" ref="AL134">AK134+(COUNTIFS($AK$120:$AK134,AK134)-1)*0.00001</f>
        <v>0</v>
      </c>
      <c r="AM134" s="264">
        <f t="shared" si="37"/>
        <v>3301.4814814814818</v>
      </c>
      <c r="AN134" s="267">
        <f t="shared" si="38"/>
        <v>33</v>
      </c>
      <c r="AO134" s="235" t="str">
        <f t="shared" si="39"/>
        <v>ACA 920</v>
      </c>
      <c r="AP134" s="196"/>
      <c r="AQ134" s="265">
        <f t="array" ref="AQ134">IFERROR(AVERAGE(IF(#REF!&gt;1,#REF!)),0)</f>
        <v>0</v>
      </c>
      <c r="AR134" s="249">
        <f t="array" ref="AR134">AQ134+(COUNTIFS($AQ$120:$AQ134,AQ134)-1)*0.00001</f>
        <v>1.4000000000000001E-4</v>
      </c>
      <c r="AS134" s="266">
        <f t="shared" si="40"/>
        <v>3.6000000000000002E-4</v>
      </c>
      <c r="AT134" s="267">
        <f t="shared" si="41"/>
        <v>0</v>
      </c>
      <c r="AU134" s="235">
        <f t="shared" si="42"/>
        <v>0</v>
      </c>
      <c r="AV134" s="32"/>
    </row>
    <row r="135" spans="1:48" ht="15" customHeight="1" x14ac:dyDescent="0.25">
      <c r="A135" s="24">
        <v>16</v>
      </c>
      <c r="B135" s="363" t="s">
        <v>341</v>
      </c>
      <c r="C135" s="361">
        <v>2297.7777777777778</v>
      </c>
      <c r="D135" s="361">
        <v>1971.1111111111111</v>
      </c>
      <c r="E135" s="361">
        <v>1884.4444444444443</v>
      </c>
      <c r="F135" s="34"/>
      <c r="G135" s="254">
        <f t="shared" si="35"/>
        <v>2051.1111111111109</v>
      </c>
      <c r="H135" s="355"/>
      <c r="I135" s="355"/>
      <c r="J135" s="355"/>
      <c r="K135" s="356"/>
      <c r="L135" s="357">
        <f t="shared" si="45"/>
        <v>1.6000000000000001E-4</v>
      </c>
      <c r="M135" s="27"/>
      <c r="N135" s="255" t="s">
        <v>339</v>
      </c>
      <c r="O135" s="254">
        <v>3053</v>
      </c>
      <c r="P135" s="256">
        <f t="shared" si="44"/>
        <v>0</v>
      </c>
      <c r="Q135" s="254">
        <f t="shared" si="36"/>
        <v>3.5000000000000005E-4</v>
      </c>
      <c r="AJ135" s="262">
        <f>ROWS($B$120:B134)</f>
        <v>15</v>
      </c>
      <c r="AK135" s="263">
        <f t="array" ref="AK135">IFERROR(AVERAGE(IF(C134:F134&gt;1,C134:F134)),0)</f>
        <v>3425.1851851851848</v>
      </c>
      <c r="AL135" s="252">
        <f t="array" ref="AL135">AK135+(COUNTIFS($AK$120:$AK135,AK135)-1)*0.00001</f>
        <v>3425.1851851851848</v>
      </c>
      <c r="AM135" s="264">
        <f t="shared" si="37"/>
        <v>3053.3333333333335</v>
      </c>
      <c r="AN135" s="267">
        <f t="shared" si="38"/>
        <v>21</v>
      </c>
      <c r="AO135" s="235" t="str">
        <f t="shared" si="39"/>
        <v>Ñandubay</v>
      </c>
      <c r="AP135" s="196"/>
      <c r="AQ135" s="265">
        <f t="array" ref="AQ135">IFERROR(AVERAGE(IF(H134:K134&gt;1,H134:K134)),0)</f>
        <v>0</v>
      </c>
      <c r="AR135" s="249">
        <f t="array" ref="AR135">AQ135+(COUNTIFS($AQ$120:$AQ135,AQ135)-1)*0.00001</f>
        <v>1.5000000000000001E-4</v>
      </c>
      <c r="AS135" s="266">
        <f t="shared" si="40"/>
        <v>3.5000000000000005E-4</v>
      </c>
      <c r="AT135" s="267">
        <f t="shared" si="41"/>
        <v>0</v>
      </c>
      <c r="AU135" s="235">
        <f t="shared" si="42"/>
        <v>0</v>
      </c>
      <c r="AV135" s="32"/>
    </row>
    <row r="136" spans="1:48" ht="15" customHeight="1" x14ac:dyDescent="0.25">
      <c r="A136" s="24">
        <v>17</v>
      </c>
      <c r="B136" s="363" t="s">
        <v>360</v>
      </c>
      <c r="C136" s="361">
        <v>2471.1111111111113</v>
      </c>
      <c r="D136" s="361">
        <v>1948.8888888888889</v>
      </c>
      <c r="E136" s="361">
        <v>2428.8888888888887</v>
      </c>
      <c r="F136" s="34"/>
      <c r="G136" s="254">
        <f t="shared" si="35"/>
        <v>2282.962962962963</v>
      </c>
      <c r="H136" s="355"/>
      <c r="I136" s="355"/>
      <c r="J136" s="355"/>
      <c r="K136" s="356"/>
      <c r="L136" s="357">
        <f t="shared" si="45"/>
        <v>1.7000000000000001E-4</v>
      </c>
      <c r="M136" s="27"/>
      <c r="N136" s="255" t="s">
        <v>354</v>
      </c>
      <c r="O136" s="254">
        <v>2979</v>
      </c>
      <c r="P136" s="256">
        <f t="shared" si="44"/>
        <v>0</v>
      </c>
      <c r="Q136" s="254">
        <f t="shared" si="36"/>
        <v>3.4000000000000002E-4</v>
      </c>
      <c r="AJ136" s="262">
        <f>ROWS($B$120:B135)</f>
        <v>16</v>
      </c>
      <c r="AK136" s="263">
        <f t="array" ref="AK136">IFERROR(AVERAGE(IF(C135:F135&gt;1,C135:F135)),0)</f>
        <v>2051.1111111111109</v>
      </c>
      <c r="AL136" s="252">
        <f t="array" ref="AL136">AK136+(COUNTIFS($AK$120:$AK136,AK136)-1)*0.00001</f>
        <v>2051.1111111111109</v>
      </c>
      <c r="AM136" s="264">
        <f t="shared" si="37"/>
        <v>2978.5185185185187</v>
      </c>
      <c r="AN136" s="267">
        <f t="shared" si="38"/>
        <v>28</v>
      </c>
      <c r="AO136" s="235" t="str">
        <f t="shared" si="39"/>
        <v>Guayabo</v>
      </c>
      <c r="AP136" s="196"/>
      <c r="AQ136" s="265">
        <f t="array" ref="AQ136">IFERROR(AVERAGE(IF(H135:K135&gt;1,H135:K135)),0)</f>
        <v>0</v>
      </c>
      <c r="AR136" s="249">
        <f t="array" ref="AR136">AQ136+(COUNTIFS($AQ$120:$AQ136,AQ136)-1)*0.00001</f>
        <v>1.6000000000000001E-4</v>
      </c>
      <c r="AS136" s="266">
        <f t="shared" si="40"/>
        <v>3.4000000000000002E-4</v>
      </c>
      <c r="AT136" s="267">
        <f t="shared" si="41"/>
        <v>0</v>
      </c>
      <c r="AU136" s="235">
        <f t="shared" si="42"/>
        <v>0</v>
      </c>
      <c r="AV136" s="32"/>
    </row>
    <row r="137" spans="1:48" ht="15" customHeight="1" x14ac:dyDescent="0.25">
      <c r="A137" s="24">
        <v>18</v>
      </c>
      <c r="B137" s="363" t="s">
        <v>347</v>
      </c>
      <c r="C137" s="361">
        <v>3911.1111111111113</v>
      </c>
      <c r="D137" s="361">
        <v>3097.7777777777774</v>
      </c>
      <c r="E137" s="361">
        <v>3431.1111111111113</v>
      </c>
      <c r="F137" s="34"/>
      <c r="G137" s="254">
        <f t="shared" si="35"/>
        <v>3480</v>
      </c>
      <c r="H137" s="355"/>
      <c r="I137" s="355"/>
      <c r="J137" s="355"/>
      <c r="K137" s="356"/>
      <c r="L137" s="357">
        <f t="shared" si="45"/>
        <v>1.8000000000000001E-4</v>
      </c>
      <c r="M137" s="27"/>
      <c r="N137" s="255" t="str">
        <f t="shared" si="43"/>
        <v>Biointa 1006</v>
      </c>
      <c r="O137" s="254">
        <v>2914</v>
      </c>
      <c r="P137" s="256">
        <f t="shared" si="44"/>
        <v>0</v>
      </c>
      <c r="Q137" s="254">
        <f t="shared" si="36"/>
        <v>3.3000000000000005E-4</v>
      </c>
      <c r="AJ137" s="262">
        <f>ROWS($B$120:B136)</f>
        <v>17</v>
      </c>
      <c r="AK137" s="263">
        <f t="array" ref="AK137">IFERROR(AVERAGE(IF(C136:F136&gt;1,C136:F136)),0)</f>
        <v>2282.962962962963</v>
      </c>
      <c r="AL137" s="252">
        <f t="array" ref="AL137">AK137+(COUNTIFS($AK$120:$AK137,AK137)-1)*0.00001</f>
        <v>2282.962962962963</v>
      </c>
      <c r="AM137" s="264">
        <f t="shared" si="37"/>
        <v>2914.0740740740744</v>
      </c>
      <c r="AN137" s="267">
        <f t="shared" si="38"/>
        <v>13</v>
      </c>
      <c r="AO137" s="235" t="str">
        <f t="shared" si="39"/>
        <v>Biointa 1006</v>
      </c>
      <c r="AP137" s="196"/>
      <c r="AQ137" s="265">
        <f t="array" ref="AQ137">IFERROR(AVERAGE(IF(H136:K136&gt;1,H136:K136)),0)</f>
        <v>0</v>
      </c>
      <c r="AR137" s="249">
        <f t="array" ref="AR137">AQ137+(COUNTIFS($AQ$120:$AQ137,AQ137)-1)*0.00001</f>
        <v>1.7000000000000001E-4</v>
      </c>
      <c r="AS137" s="266">
        <f t="shared" si="40"/>
        <v>3.3000000000000005E-4</v>
      </c>
      <c r="AT137" s="267">
        <f t="shared" si="41"/>
        <v>0</v>
      </c>
      <c r="AU137" s="235">
        <f t="shared" si="42"/>
        <v>0</v>
      </c>
      <c r="AV137" s="32"/>
    </row>
    <row r="138" spans="1:48" ht="15" customHeight="1" x14ac:dyDescent="0.25">
      <c r="A138" s="24">
        <v>19</v>
      </c>
      <c r="B138" s="363" t="s">
        <v>335</v>
      </c>
      <c r="C138" s="361">
        <v>2977.7777777777778</v>
      </c>
      <c r="D138" s="361">
        <v>2744.4444444444448</v>
      </c>
      <c r="E138" s="361">
        <v>2240</v>
      </c>
      <c r="F138" s="34"/>
      <c r="G138" s="254">
        <f t="shared" si="35"/>
        <v>2654.0740740740744</v>
      </c>
      <c r="H138" s="355"/>
      <c r="I138" s="355"/>
      <c r="J138" s="355"/>
      <c r="K138" s="356"/>
      <c r="L138" s="357">
        <f t="shared" si="45"/>
        <v>1.9000000000000001E-4</v>
      </c>
      <c r="M138" s="27"/>
      <c r="N138" s="255" t="str">
        <f t="shared" si="43"/>
        <v>Buck Saeta</v>
      </c>
      <c r="O138" s="254">
        <v>2889</v>
      </c>
      <c r="P138" s="256">
        <f t="shared" si="44"/>
        <v>0</v>
      </c>
      <c r="Q138" s="254">
        <f t="shared" si="36"/>
        <v>3.2000000000000003E-4</v>
      </c>
      <c r="AJ138" s="262">
        <f>ROWS($B$120:B137)</f>
        <v>18</v>
      </c>
      <c r="AK138" s="263">
        <f t="array" ref="AK138">IFERROR(AVERAGE(IF(C137:F137&gt;1,C137:F137)),0)</f>
        <v>3480</v>
      </c>
      <c r="AL138" s="252">
        <f t="array" ref="AL138">AK138+(COUNTIFS($AK$120:$AK138,AK138)-1)*0.00001</f>
        <v>3480</v>
      </c>
      <c r="AM138" s="264">
        <f t="shared" si="37"/>
        <v>2888.8888888888891</v>
      </c>
      <c r="AN138" s="267">
        <f t="shared" si="38"/>
        <v>1</v>
      </c>
      <c r="AO138" s="235" t="str">
        <f t="shared" si="39"/>
        <v>Buck Saeta</v>
      </c>
      <c r="AP138" s="196"/>
      <c r="AQ138" s="265">
        <f t="array" ref="AQ138">IFERROR(AVERAGE(IF(H137:K137&gt;1,H137:K137)),0)</f>
        <v>0</v>
      </c>
      <c r="AR138" s="249">
        <f t="array" ref="AR138">AQ138+(COUNTIFS($AQ$120:$AQ138,AQ138)-1)*0.00001</f>
        <v>1.8000000000000001E-4</v>
      </c>
      <c r="AS138" s="266">
        <f t="shared" si="40"/>
        <v>3.2000000000000003E-4</v>
      </c>
      <c r="AT138" s="267">
        <f t="shared" si="41"/>
        <v>0</v>
      </c>
      <c r="AU138" s="235">
        <f t="shared" si="42"/>
        <v>0</v>
      </c>
      <c r="AV138" s="32"/>
    </row>
    <row r="139" spans="1:48" ht="15" customHeight="1" x14ac:dyDescent="0.25">
      <c r="A139" s="24">
        <v>20</v>
      </c>
      <c r="B139" s="363" t="s">
        <v>339</v>
      </c>
      <c r="C139" s="361">
        <v>2960</v>
      </c>
      <c r="D139" s="361">
        <v>2762.2222222222226</v>
      </c>
      <c r="E139" s="361">
        <v>3437.7777777777778</v>
      </c>
      <c r="F139" s="34"/>
      <c r="G139" s="254">
        <f t="shared" si="35"/>
        <v>3053.3333333333335</v>
      </c>
      <c r="H139" s="355"/>
      <c r="I139" s="355"/>
      <c r="J139" s="355"/>
      <c r="K139" s="356"/>
      <c r="L139" s="357">
        <f t="shared" si="45"/>
        <v>2.0000000000000001E-4</v>
      </c>
      <c r="M139" s="27"/>
      <c r="N139" s="255" t="s">
        <v>369</v>
      </c>
      <c r="O139" s="254">
        <v>2851</v>
      </c>
      <c r="P139" s="256">
        <f t="shared" si="44"/>
        <v>0</v>
      </c>
      <c r="Q139" s="254">
        <f t="shared" si="36"/>
        <v>3.1E-4</v>
      </c>
      <c r="AJ139" s="262">
        <f>ROWS($B$120:B138)</f>
        <v>19</v>
      </c>
      <c r="AK139" s="263">
        <f t="array" ref="AK139">IFERROR(AVERAGE(IF(C138:F138&gt;1,C138:F138)),0)</f>
        <v>2654.0740740740744</v>
      </c>
      <c r="AL139" s="252">
        <f t="array" ref="AL139">AK139+(COUNTIFS($AK$120:$AK139,AK139)-1)*0.00001</f>
        <v>2654.0740740740744</v>
      </c>
      <c r="AM139" s="264">
        <f t="shared" si="37"/>
        <v>2851.0740740740744</v>
      </c>
      <c r="AN139" s="267">
        <f t="shared" si="38"/>
        <v>35</v>
      </c>
      <c r="AO139" s="235" t="str">
        <f t="shared" si="39"/>
        <v>MS INTA 521</v>
      </c>
      <c r="AP139" s="196"/>
      <c r="AQ139" s="265">
        <f t="array" ref="AQ139">IFERROR(AVERAGE(IF(H138:K138&gt;1,H138:K138)),0)</f>
        <v>0</v>
      </c>
      <c r="AR139" s="249">
        <f t="array" ref="AR139">AQ139+(COUNTIFS($AQ$120:$AQ139,AQ139)-1)*0.00001</f>
        <v>1.9000000000000001E-4</v>
      </c>
      <c r="AS139" s="266">
        <f t="shared" si="40"/>
        <v>3.1E-4</v>
      </c>
      <c r="AT139" s="267">
        <f t="shared" si="41"/>
        <v>0</v>
      </c>
      <c r="AU139" s="235">
        <f t="shared" si="42"/>
        <v>0</v>
      </c>
      <c r="AV139" s="32"/>
    </row>
    <row r="140" spans="1:48" ht="15" customHeight="1" x14ac:dyDescent="0.25">
      <c r="A140" s="24">
        <v>21</v>
      </c>
      <c r="B140" s="363" t="s">
        <v>324</v>
      </c>
      <c r="C140" s="361">
        <v>2506.6666666666661</v>
      </c>
      <c r="D140" s="361">
        <v>2831.1111111111113</v>
      </c>
      <c r="E140" s="361">
        <v>3033.3333333333335</v>
      </c>
      <c r="F140" s="34"/>
      <c r="G140" s="254">
        <f t="shared" si="35"/>
        <v>2790.3703703703704</v>
      </c>
      <c r="H140" s="355"/>
      <c r="I140" s="355"/>
      <c r="J140" s="355"/>
      <c r="K140" s="356"/>
      <c r="L140" s="357">
        <f t="shared" si="45"/>
        <v>2.1000000000000001E-4</v>
      </c>
      <c r="M140" s="27"/>
      <c r="N140" s="255" t="s">
        <v>324</v>
      </c>
      <c r="O140" s="254">
        <v>2790</v>
      </c>
      <c r="P140" s="256">
        <f t="shared" si="44"/>
        <v>0</v>
      </c>
      <c r="Q140" s="254">
        <f t="shared" si="36"/>
        <v>3.0000000000000003E-4</v>
      </c>
      <c r="AJ140" s="262">
        <f>ROWS($B$120:B139)</f>
        <v>20</v>
      </c>
      <c r="AK140" s="263">
        <f t="array" ref="AK140">IFERROR(AVERAGE(IF(C139:F139&gt;1,C139:F139)),0)</f>
        <v>3053.3333333333335</v>
      </c>
      <c r="AL140" s="252">
        <f t="array" ref="AL140">AK140+(COUNTIFS($AK$120:$AK140,AK140)-1)*0.00001</f>
        <v>3053.3333333333335</v>
      </c>
      <c r="AM140" s="264">
        <f t="shared" si="37"/>
        <v>2790.3703703703704</v>
      </c>
      <c r="AN140" s="267">
        <f t="shared" si="38"/>
        <v>22</v>
      </c>
      <c r="AO140" s="235" t="str">
        <f t="shared" si="39"/>
        <v>Buck Mutisia</v>
      </c>
      <c r="AP140" s="196"/>
      <c r="AQ140" s="265">
        <f t="array" ref="AQ140">IFERROR(AVERAGE(IF(H139:K139&gt;1,H139:K139)),0)</f>
        <v>0</v>
      </c>
      <c r="AR140" s="249">
        <f t="array" ref="AR140">AQ140+(COUNTIFS($AQ$120:$AQ140,AQ140)-1)*0.00001</f>
        <v>2.0000000000000001E-4</v>
      </c>
      <c r="AS140" s="266">
        <f t="shared" si="40"/>
        <v>3.0000000000000003E-4</v>
      </c>
      <c r="AT140" s="267">
        <f t="shared" si="41"/>
        <v>0</v>
      </c>
      <c r="AU140" s="235">
        <f t="shared" si="42"/>
        <v>0</v>
      </c>
      <c r="AV140" s="32"/>
    </row>
    <row r="141" spans="1:48" ht="15" customHeight="1" x14ac:dyDescent="0.25">
      <c r="A141" s="24">
        <v>22</v>
      </c>
      <c r="B141" s="363" t="s">
        <v>355</v>
      </c>
      <c r="C141" s="361">
        <v>3317.7777777777783</v>
      </c>
      <c r="D141" s="361">
        <v>3475.5555555555557</v>
      </c>
      <c r="E141" s="361">
        <v>3190</v>
      </c>
      <c r="F141" s="34"/>
      <c r="G141" s="254">
        <f t="shared" si="35"/>
        <v>3327.7777777777778</v>
      </c>
      <c r="H141" s="355"/>
      <c r="I141" s="355"/>
      <c r="J141" s="355"/>
      <c r="K141" s="356"/>
      <c r="L141" s="357">
        <f t="shared" si="45"/>
        <v>2.2000000000000001E-4</v>
      </c>
      <c r="M141" s="27"/>
      <c r="N141" s="255" t="str">
        <f t="shared" si="43"/>
        <v>MS INTA 415</v>
      </c>
      <c r="O141" s="254">
        <v>2770</v>
      </c>
      <c r="P141" s="256">
        <f t="shared" si="44"/>
        <v>0</v>
      </c>
      <c r="Q141" s="254">
        <f t="shared" si="36"/>
        <v>2.9E-4</v>
      </c>
      <c r="AJ141" s="262">
        <f>ROWS($B$120:B140)</f>
        <v>21</v>
      </c>
      <c r="AK141" s="263">
        <f t="array" ref="AK141">IFERROR(AVERAGE(IF(C140:F140&gt;1,C140:F140)),0)</f>
        <v>2790.3703703703704</v>
      </c>
      <c r="AL141" s="252">
        <f t="array" ref="AL141">AK141+(COUNTIFS($AK$120:$AK141,AK141)-1)*0.00001</f>
        <v>2790.3703703703704</v>
      </c>
      <c r="AM141" s="264">
        <f t="shared" si="37"/>
        <v>2770.3703703703704</v>
      </c>
      <c r="AN141" s="267">
        <f t="shared" si="38"/>
        <v>10</v>
      </c>
      <c r="AO141" s="235" t="str">
        <f t="shared" si="39"/>
        <v>MS INTA 415</v>
      </c>
      <c r="AP141" s="196"/>
      <c r="AQ141" s="265">
        <f t="array" ref="AQ141">IFERROR(AVERAGE(IF(H140:K140&gt;1,H140:K140)),0)</f>
        <v>0</v>
      </c>
      <c r="AR141" s="249">
        <f t="array" ref="AR141">AQ141+(COUNTIFS($AQ$120:$AQ141,AQ141)-1)*0.00001</f>
        <v>2.1000000000000001E-4</v>
      </c>
      <c r="AS141" s="266">
        <f t="shared" si="40"/>
        <v>2.9E-4</v>
      </c>
      <c r="AT141" s="267">
        <f t="shared" si="41"/>
        <v>0</v>
      </c>
      <c r="AU141" s="235">
        <f t="shared" si="42"/>
        <v>0</v>
      </c>
      <c r="AV141" s="32"/>
    </row>
    <row r="142" spans="1:48" ht="15" customHeight="1" x14ac:dyDescent="0.25">
      <c r="A142" s="24">
        <v>23</v>
      </c>
      <c r="B142" s="363" t="s">
        <v>342</v>
      </c>
      <c r="C142" s="361">
        <v>4888.8888888888887</v>
      </c>
      <c r="D142" s="361">
        <v>3946.6666666666665</v>
      </c>
      <c r="E142" s="361">
        <v>4377.7777777777774</v>
      </c>
      <c r="F142" s="34"/>
      <c r="G142" s="254">
        <f t="shared" si="35"/>
        <v>4404.4444444444443</v>
      </c>
      <c r="H142" s="355"/>
      <c r="I142" s="355"/>
      <c r="J142" s="355"/>
      <c r="K142" s="356"/>
      <c r="L142" s="357">
        <f t="shared" si="45"/>
        <v>2.3000000000000001E-4</v>
      </c>
      <c r="M142" s="27"/>
      <c r="N142" s="255" t="str">
        <f t="shared" si="43"/>
        <v>Biointa 1008</v>
      </c>
      <c r="O142" s="254">
        <v>2701</v>
      </c>
      <c r="P142" s="256">
        <f t="shared" si="44"/>
        <v>0</v>
      </c>
      <c r="Q142" s="254">
        <f t="shared" si="36"/>
        <v>2.8000000000000003E-4</v>
      </c>
      <c r="AJ142" s="262">
        <f>ROWS($B$120:B141)</f>
        <v>22</v>
      </c>
      <c r="AK142" s="263">
        <f t="array" ref="AK142">IFERROR(AVERAGE(IF(C141:F141&gt;1,C141:F141)),0)</f>
        <v>3327.7777777777778</v>
      </c>
      <c r="AL142" s="252">
        <f t="array" ref="AL142">AK142+(COUNTIFS($AK$120:$AK142,AK142)-1)*0.00001</f>
        <v>3327.7777777777778</v>
      </c>
      <c r="AM142" s="264">
        <f t="shared" si="37"/>
        <v>2700.7407407407409</v>
      </c>
      <c r="AN142" s="267">
        <f t="shared" si="38"/>
        <v>7</v>
      </c>
      <c r="AO142" s="235" t="str">
        <f t="shared" si="39"/>
        <v>Biointa 1008</v>
      </c>
      <c r="AP142" s="196"/>
      <c r="AQ142" s="265">
        <f t="array" ref="AQ142">IFERROR(AVERAGE(IF(H141:K141&gt;1,H141:K141)),0)</f>
        <v>0</v>
      </c>
      <c r="AR142" s="249">
        <f t="array" ref="AR142">AQ142+(COUNTIFS($AQ$120:$AQ142,AQ142)-1)*0.00001</f>
        <v>2.2000000000000001E-4</v>
      </c>
      <c r="AS142" s="266">
        <f t="shared" si="40"/>
        <v>2.8000000000000003E-4</v>
      </c>
      <c r="AT142" s="267">
        <f t="shared" si="41"/>
        <v>0</v>
      </c>
      <c r="AU142" s="235">
        <f t="shared" si="42"/>
        <v>0</v>
      </c>
      <c r="AV142" s="32"/>
    </row>
    <row r="143" spans="1:48" ht="15" customHeight="1" x14ac:dyDescent="0.25">
      <c r="A143" s="24">
        <v>24</v>
      </c>
      <c r="B143" s="363" t="s">
        <v>334</v>
      </c>
      <c r="C143" s="361">
        <v>4100</v>
      </c>
      <c r="D143" s="361">
        <v>3744.4444444444443</v>
      </c>
      <c r="E143" s="361">
        <v>3806.6666666666665</v>
      </c>
      <c r="F143" s="34"/>
      <c r="G143" s="254">
        <f t="shared" si="35"/>
        <v>3883.7037037037039</v>
      </c>
      <c r="H143" s="355"/>
      <c r="I143" s="355"/>
      <c r="J143" s="355"/>
      <c r="K143" s="356"/>
      <c r="L143" s="357">
        <f t="shared" si="45"/>
        <v>2.4000000000000003E-4</v>
      </c>
      <c r="M143" s="27"/>
      <c r="N143" s="255" t="str">
        <f t="shared" si="43"/>
        <v>ACA 603</v>
      </c>
      <c r="O143" s="254">
        <v>2683</v>
      </c>
      <c r="P143" s="256">
        <f t="shared" si="44"/>
        <v>0</v>
      </c>
      <c r="Q143" s="254">
        <f t="shared" si="36"/>
        <v>2.7E-4</v>
      </c>
      <c r="AJ143" s="262">
        <f>ROWS($B$120:B142)</f>
        <v>23</v>
      </c>
      <c r="AK143" s="263">
        <f t="array" ref="AK143">IFERROR(AVERAGE(IF(C142:F142&gt;1,C142:F142)),0)</f>
        <v>4404.4444444444443</v>
      </c>
      <c r="AL143" s="252">
        <f t="array" ref="AL143">AK143+(COUNTIFS($AK$120:$AK143,AK143)-1)*0.00001</f>
        <v>4404.4444444444443</v>
      </c>
      <c r="AM143" s="264">
        <f t="shared" si="37"/>
        <v>2682.962962962963</v>
      </c>
      <c r="AN143" s="267">
        <f t="shared" si="38"/>
        <v>12</v>
      </c>
      <c r="AO143" s="235" t="str">
        <f t="shared" si="39"/>
        <v>ACA 603</v>
      </c>
      <c r="AP143" s="196"/>
      <c r="AQ143" s="265">
        <f t="array" ref="AQ143">IFERROR(AVERAGE(IF(H142:K142&gt;1,H142:K142)),0)</f>
        <v>0</v>
      </c>
      <c r="AR143" s="249">
        <f t="array" ref="AR143">AQ143+(COUNTIFS($AQ$120:$AQ143,AQ143)-1)*0.00001</f>
        <v>2.3000000000000001E-4</v>
      </c>
      <c r="AS143" s="266">
        <f t="shared" si="40"/>
        <v>2.7E-4</v>
      </c>
      <c r="AT143" s="267">
        <f t="shared" si="41"/>
        <v>0</v>
      </c>
      <c r="AU143" s="235">
        <f t="shared" si="42"/>
        <v>0</v>
      </c>
      <c r="AV143" s="32"/>
    </row>
    <row r="144" spans="1:48" ht="15" customHeight="1" x14ac:dyDescent="0.25">
      <c r="A144" s="24">
        <v>25</v>
      </c>
      <c r="B144" s="363" t="s">
        <v>358</v>
      </c>
      <c r="C144" s="361">
        <v>4248.8888888888887</v>
      </c>
      <c r="D144" s="361">
        <v>4555.5555555555557</v>
      </c>
      <c r="E144" s="361">
        <v>4028.8888888888887</v>
      </c>
      <c r="F144" s="34"/>
      <c r="G144" s="254">
        <f t="shared" si="35"/>
        <v>4277.7777777777783</v>
      </c>
      <c r="H144" s="355"/>
      <c r="I144" s="355"/>
      <c r="J144" s="355"/>
      <c r="K144" s="356"/>
      <c r="L144" s="357">
        <f t="shared" si="45"/>
        <v>2.5000000000000001E-4</v>
      </c>
      <c r="M144" s="27"/>
      <c r="N144" s="255" t="str">
        <f t="shared" si="43"/>
        <v>ACA 921</v>
      </c>
      <c r="O144" s="254">
        <v>2669</v>
      </c>
      <c r="P144" s="256">
        <f t="shared" si="44"/>
        <v>0</v>
      </c>
      <c r="Q144" s="254">
        <f t="shared" si="36"/>
        <v>2.6000000000000003E-4</v>
      </c>
      <c r="AJ144" s="262">
        <f>ROWS($B$120:B143)</f>
        <v>24</v>
      </c>
      <c r="AK144" s="263">
        <f t="array" ref="AK144">IFERROR(AVERAGE(IF(C143:F143&gt;1,C143:F143)),0)</f>
        <v>3883.7037037037039</v>
      </c>
      <c r="AL144" s="252">
        <f t="array" ref="AL144">AK144+(COUNTIFS($AK$120:$AK144,AK144)-1)*0.00001</f>
        <v>3883.7037037037039</v>
      </c>
      <c r="AM144" s="264">
        <f t="shared" si="37"/>
        <v>2668.8888888888887</v>
      </c>
      <c r="AN144" s="267">
        <f t="shared" si="38"/>
        <v>9</v>
      </c>
      <c r="AO144" s="235" t="str">
        <f t="shared" si="39"/>
        <v>ACA 921</v>
      </c>
      <c r="AP144" s="196"/>
      <c r="AQ144" s="265">
        <f t="array" ref="AQ144">IFERROR(AVERAGE(IF(H143:K143&gt;1,H143:K143)),0)</f>
        <v>0</v>
      </c>
      <c r="AR144" s="249">
        <f t="array" ref="AR144">AQ144+(COUNTIFS($AQ$120:$AQ144,AQ144)-1)*0.00001</f>
        <v>2.4000000000000003E-4</v>
      </c>
      <c r="AS144" s="266">
        <f t="shared" si="40"/>
        <v>2.6000000000000003E-4</v>
      </c>
      <c r="AT144" s="267">
        <f t="shared" si="41"/>
        <v>0</v>
      </c>
      <c r="AU144" s="235">
        <f t="shared" si="42"/>
        <v>0</v>
      </c>
      <c r="AV144" s="32"/>
    </row>
    <row r="145" spans="1:48" ht="15" customHeight="1" x14ac:dyDescent="0.25">
      <c r="A145" s="24">
        <v>26</v>
      </c>
      <c r="B145" s="363" t="s">
        <v>327</v>
      </c>
      <c r="C145" s="361">
        <v>4006.6666666666665</v>
      </c>
      <c r="D145" s="361">
        <v>3346.6666666666665</v>
      </c>
      <c r="E145" s="361">
        <v>3611.1111111111113</v>
      </c>
      <c r="F145" s="34"/>
      <c r="G145" s="254">
        <f t="shared" si="35"/>
        <v>3654.8148148148152</v>
      </c>
      <c r="H145" s="355"/>
      <c r="I145" s="355"/>
      <c r="J145" s="355"/>
      <c r="K145" s="356"/>
      <c r="L145" s="357">
        <f t="shared" si="45"/>
        <v>2.6000000000000003E-4</v>
      </c>
      <c r="M145" s="27"/>
      <c r="N145" s="255" t="s">
        <v>335</v>
      </c>
      <c r="O145" s="254">
        <v>2654</v>
      </c>
      <c r="P145" s="256">
        <f t="shared" si="44"/>
        <v>0</v>
      </c>
      <c r="Q145" s="254">
        <f t="shared" si="36"/>
        <v>2.5000000000000001E-4</v>
      </c>
      <c r="AJ145" s="262">
        <f>ROWS($B$120:B144)</f>
        <v>25</v>
      </c>
      <c r="AK145" s="263">
        <f t="array" ref="AK145">IFERROR(AVERAGE(IF(C144:F144&gt;1,C144:F144)),0)</f>
        <v>4277.7777777777783</v>
      </c>
      <c r="AL145" s="252">
        <f t="array" ref="AL145">AK145+(COUNTIFS($AK$120:$AK145,AK145)-1)*0.00001</f>
        <v>4277.7777777777783</v>
      </c>
      <c r="AM145" s="264">
        <f t="shared" si="37"/>
        <v>2654.0740740740744</v>
      </c>
      <c r="AN145" s="267">
        <f t="shared" si="38"/>
        <v>20</v>
      </c>
      <c r="AO145" s="235" t="str">
        <f t="shared" si="39"/>
        <v>Baguette 450</v>
      </c>
      <c r="AP145" s="196"/>
      <c r="AQ145" s="265">
        <f t="array" ref="AQ145">IFERROR(AVERAGE(IF(H144:K144&gt;1,H144:K144)),0)</f>
        <v>0</v>
      </c>
      <c r="AR145" s="249">
        <f t="array" ref="AR145">AQ145+(COUNTIFS($AQ$120:$AQ145,AQ145)-1)*0.00001</f>
        <v>2.5000000000000001E-4</v>
      </c>
      <c r="AS145" s="266">
        <f t="shared" si="40"/>
        <v>2.5000000000000001E-4</v>
      </c>
      <c r="AT145" s="267">
        <f t="shared" si="41"/>
        <v>0</v>
      </c>
      <c r="AU145" s="235">
        <f t="shared" si="42"/>
        <v>0</v>
      </c>
      <c r="AV145" s="32"/>
    </row>
    <row r="146" spans="1:48" ht="15" customHeight="1" x14ac:dyDescent="0.25">
      <c r="A146" s="24">
        <v>27</v>
      </c>
      <c r="B146" s="363" t="s">
        <v>354</v>
      </c>
      <c r="C146" s="361">
        <v>2644.4444444444443</v>
      </c>
      <c r="D146" s="361">
        <v>3077.7777777777778</v>
      </c>
      <c r="E146" s="361">
        <v>3213.3333333333335</v>
      </c>
      <c r="F146" s="34"/>
      <c r="G146" s="254">
        <f t="shared" si="35"/>
        <v>2978.5185185185187</v>
      </c>
      <c r="H146" s="355"/>
      <c r="I146" s="355"/>
      <c r="J146" s="355"/>
      <c r="K146" s="356"/>
      <c r="L146" s="357">
        <f t="shared" si="45"/>
        <v>2.7E-4</v>
      </c>
      <c r="M146" s="27"/>
      <c r="N146" s="255" t="s">
        <v>364</v>
      </c>
      <c r="O146" s="254">
        <v>2538</v>
      </c>
      <c r="P146" s="256">
        <f t="shared" si="44"/>
        <v>0</v>
      </c>
      <c r="Q146" s="254">
        <f t="shared" si="36"/>
        <v>2.4000000000000003E-4</v>
      </c>
      <c r="AJ146" s="262">
        <f>ROWS($B$120:B145)</f>
        <v>26</v>
      </c>
      <c r="AK146" s="263">
        <f t="array" ref="AK146">IFERROR(AVERAGE(IF(C145:F145&gt;1,C145:F145)),0)</f>
        <v>3654.8148148148152</v>
      </c>
      <c r="AL146" s="252">
        <f t="array" ref="AL146">AK146+(COUNTIFS($AK$120:$AK146,AK146)-1)*0.00001</f>
        <v>3654.8148148148152</v>
      </c>
      <c r="AM146" s="264">
        <f t="shared" si="37"/>
        <v>2537.962962962963</v>
      </c>
      <c r="AN146" s="267">
        <f t="shared" si="38"/>
        <v>11</v>
      </c>
      <c r="AO146" s="235" t="str">
        <f t="shared" si="39"/>
        <v>Buck Bravio</v>
      </c>
      <c r="AP146" s="196"/>
      <c r="AQ146" s="265">
        <f t="array" ref="AQ146">IFERROR(AVERAGE(IF(H145:K145&gt;1,H145:K145)),0)</f>
        <v>0</v>
      </c>
      <c r="AR146" s="249">
        <f t="array" ref="AR146">AQ146+(COUNTIFS($AQ$120:$AQ146,AQ146)-1)*0.00001</f>
        <v>2.6000000000000003E-4</v>
      </c>
      <c r="AS146" s="266">
        <f t="shared" si="40"/>
        <v>2.4000000000000003E-4</v>
      </c>
      <c r="AT146" s="267">
        <f t="shared" si="41"/>
        <v>0</v>
      </c>
      <c r="AU146" s="235">
        <f t="shared" si="42"/>
        <v>0</v>
      </c>
      <c r="AV146" s="32"/>
    </row>
    <row r="147" spans="1:48" ht="15" customHeight="1" x14ac:dyDescent="0.25">
      <c r="A147" s="24">
        <v>28</v>
      </c>
      <c r="B147" s="363" t="s">
        <v>349</v>
      </c>
      <c r="C147" s="361">
        <v>2023</v>
      </c>
      <c r="D147" s="361">
        <v>1960</v>
      </c>
      <c r="E147" s="361">
        <v>1777.7777777777778</v>
      </c>
      <c r="F147" s="34"/>
      <c r="G147" s="254">
        <f t="shared" si="35"/>
        <v>1920.2592592592591</v>
      </c>
      <c r="H147" s="355"/>
      <c r="I147" s="355"/>
      <c r="J147" s="355"/>
      <c r="K147" s="356"/>
      <c r="L147" s="357">
        <f t="shared" si="45"/>
        <v>2.8000000000000003E-4</v>
      </c>
      <c r="M147" s="27"/>
      <c r="N147" s="144" t="s">
        <v>359</v>
      </c>
      <c r="O147" s="59">
        <v>2452</v>
      </c>
      <c r="P147" s="256">
        <f t="shared" si="44"/>
        <v>0</v>
      </c>
      <c r="Q147" s="254">
        <f t="shared" si="36"/>
        <v>2.3000000000000001E-4</v>
      </c>
      <c r="AJ147" s="262">
        <f>ROWS($B$120:B146)</f>
        <v>27</v>
      </c>
      <c r="AK147" s="263">
        <f t="array" ref="AK147">IFERROR(AVERAGE(IF(C146:F146&gt;1,C146:F146)),0)</f>
        <v>2978.5185185185187</v>
      </c>
      <c r="AL147" s="252">
        <f t="array" ref="AL147">AK147+(COUNTIFS($AK$120:$AK147,AK147)-1)*0.00001</f>
        <v>2978.5185185185187</v>
      </c>
      <c r="AM147" s="264">
        <f t="shared" si="37"/>
        <v>2451.8518518518517</v>
      </c>
      <c r="AN147" s="267">
        <f t="shared" si="38"/>
        <v>4</v>
      </c>
      <c r="AO147" s="235" t="str">
        <f t="shared" si="39"/>
        <v>Klein.Potro</v>
      </c>
      <c r="AP147" s="196"/>
      <c r="AQ147" s="265">
        <f t="array" ref="AQ147">IFERROR(AVERAGE(IF(H146:K146&gt;1,H146:K146)),0)</f>
        <v>0</v>
      </c>
      <c r="AR147" s="249">
        <f t="array" ref="AR147">AQ147+(COUNTIFS($AQ$120:$AQ147,AQ147)-1)*0.00001</f>
        <v>2.7E-4</v>
      </c>
      <c r="AS147" s="266">
        <f t="shared" si="40"/>
        <v>2.3000000000000001E-4</v>
      </c>
      <c r="AT147" s="267">
        <f t="shared" si="41"/>
        <v>0</v>
      </c>
      <c r="AU147" s="235">
        <f t="shared" si="42"/>
        <v>0</v>
      </c>
      <c r="AV147" s="32"/>
    </row>
    <row r="148" spans="1:48" ht="15" customHeight="1" x14ac:dyDescent="0.25">
      <c r="A148" s="24">
        <v>29</v>
      </c>
      <c r="B148" s="363" t="s">
        <v>344</v>
      </c>
      <c r="C148" s="361">
        <v>4006.6666666666665</v>
      </c>
      <c r="D148" s="361">
        <v>3740</v>
      </c>
      <c r="E148" s="361">
        <v>3560</v>
      </c>
      <c r="F148" s="34"/>
      <c r="G148" s="254">
        <f t="shared" si="35"/>
        <v>3768.8888888888887</v>
      </c>
      <c r="H148" s="355"/>
      <c r="I148" s="355"/>
      <c r="J148" s="355"/>
      <c r="K148" s="356"/>
      <c r="L148" s="357">
        <f t="shared" si="45"/>
        <v>2.9E-4</v>
      </c>
      <c r="M148" s="27"/>
      <c r="N148" s="255" t="str">
        <f>AO148</f>
        <v>LG Zaino</v>
      </c>
      <c r="O148" s="254">
        <v>2373</v>
      </c>
      <c r="P148" s="256">
        <f t="shared" si="44"/>
        <v>0</v>
      </c>
      <c r="Q148" s="254">
        <f t="shared" si="36"/>
        <v>2.2000000000000001E-4</v>
      </c>
      <c r="AJ148" s="262">
        <f>ROWS($B$120:B147)</f>
        <v>28</v>
      </c>
      <c r="AK148" s="263">
        <f t="array" ref="AK148">IFERROR(AVERAGE(IF(C147:F147&gt;1,C147:F147)),0)</f>
        <v>1920.2592592592591</v>
      </c>
      <c r="AL148" s="252">
        <f t="array" ref="AL148">AK148+(COUNTIFS($AK$120:$AK148,AK148)-1)*0.00001</f>
        <v>1920.2592592592591</v>
      </c>
      <c r="AM148" s="264">
        <f t="shared" si="37"/>
        <v>2372.5925925925926</v>
      </c>
      <c r="AN148" s="267">
        <f t="shared" si="38"/>
        <v>8</v>
      </c>
      <c r="AO148" s="235" t="str">
        <f t="shared" si="39"/>
        <v>LG Zaino</v>
      </c>
      <c r="AP148" s="196"/>
      <c r="AQ148" s="265">
        <f t="array" ref="AQ148">IFERROR(AVERAGE(IF(H147:K147&gt;1,H147:K147)),0)</f>
        <v>0</v>
      </c>
      <c r="AR148" s="249">
        <f t="array" ref="AR148">AQ148+(COUNTIFS($AQ$120:$AQ148,AQ148)-1)*0.00001</f>
        <v>2.8000000000000003E-4</v>
      </c>
      <c r="AS148" s="266">
        <f t="shared" si="40"/>
        <v>2.2000000000000001E-4</v>
      </c>
      <c r="AT148" s="267">
        <f t="shared" si="41"/>
        <v>0</v>
      </c>
      <c r="AU148" s="235">
        <f t="shared" si="42"/>
        <v>0</v>
      </c>
      <c r="AV148" s="32"/>
    </row>
    <row r="149" spans="1:48" ht="15" customHeight="1" x14ac:dyDescent="0.25">
      <c r="A149" s="24">
        <v>30</v>
      </c>
      <c r="B149" s="363" t="s">
        <v>323</v>
      </c>
      <c r="C149" s="361">
        <v>3917.7777777777778</v>
      </c>
      <c r="D149" s="361">
        <v>4162.2222222222226</v>
      </c>
      <c r="E149" s="361">
        <v>4433.333333333333</v>
      </c>
      <c r="F149" s="34"/>
      <c r="G149" s="254">
        <f t="shared" si="35"/>
        <v>4171.1111111111104</v>
      </c>
      <c r="H149" s="353"/>
      <c r="I149" s="353"/>
      <c r="J149" s="353"/>
      <c r="K149" s="34"/>
      <c r="L149" s="254"/>
      <c r="M149" s="27"/>
      <c r="N149" s="255" t="s">
        <v>360</v>
      </c>
      <c r="O149" s="254">
        <v>2283</v>
      </c>
      <c r="P149" s="256">
        <f t="shared" si="44"/>
        <v>0</v>
      </c>
      <c r="Q149" s="254">
        <f t="shared" si="36"/>
        <v>2.1000000000000001E-4</v>
      </c>
      <c r="AJ149" s="262">
        <f>ROWS($B$120:B148)</f>
        <v>29</v>
      </c>
      <c r="AK149" s="263">
        <f t="array" ref="AK149">IFERROR(AVERAGE(IF(C148:F148&gt;1,C148:F148)),0)</f>
        <v>3768.8888888888887</v>
      </c>
      <c r="AL149" s="252">
        <f t="array" ref="AL149">AK149+(COUNTIFS($AK$120:$AK149,AK149)-1)*0.00001</f>
        <v>3768.8888888888887</v>
      </c>
      <c r="AM149" s="264">
        <f t="shared" si="37"/>
        <v>2282.962962962963</v>
      </c>
      <c r="AN149" s="267">
        <f t="shared" si="38"/>
        <v>18</v>
      </c>
      <c r="AO149" s="235" t="str">
        <f t="shared" si="39"/>
        <v>SP 12</v>
      </c>
      <c r="AP149" s="196"/>
      <c r="AQ149" s="265">
        <f t="array" ref="AQ149">IFERROR(AVERAGE(IF(H148:K148&gt;1,H148:K148)),0)</f>
        <v>0</v>
      </c>
      <c r="AR149" s="249">
        <f t="array" ref="AR149">AQ149+(COUNTIFS($AQ$120:$AQ149,AQ149)-1)*0.00001</f>
        <v>2.9E-4</v>
      </c>
      <c r="AS149" s="266">
        <f t="shared" si="40"/>
        <v>2.1000000000000001E-4</v>
      </c>
      <c r="AT149" s="267">
        <f t="shared" si="41"/>
        <v>0</v>
      </c>
      <c r="AU149" s="235">
        <f t="shared" si="42"/>
        <v>0</v>
      </c>
      <c r="AV149" s="32"/>
    </row>
    <row r="150" spans="1:48" ht="15" customHeight="1" x14ac:dyDescent="0.25">
      <c r="A150" s="24">
        <v>31</v>
      </c>
      <c r="B150" s="363" t="s">
        <v>336</v>
      </c>
      <c r="C150" s="361">
        <v>3955.5555555555557</v>
      </c>
      <c r="D150" s="361">
        <v>3873.3333333333335</v>
      </c>
      <c r="E150" s="361">
        <v>3915.5555555555557</v>
      </c>
      <c r="F150" s="34"/>
      <c r="G150" s="254">
        <f t="shared" si="35"/>
        <v>3914.8148148148152</v>
      </c>
      <c r="H150" s="353"/>
      <c r="I150" s="353"/>
      <c r="J150" s="353"/>
      <c r="K150" s="34"/>
      <c r="L150" s="254"/>
      <c r="M150" s="27"/>
      <c r="N150" s="255" t="s">
        <v>361</v>
      </c>
      <c r="O150" s="254">
        <v>2199</v>
      </c>
      <c r="P150" s="256">
        <f t="shared" si="44"/>
        <v>0</v>
      </c>
      <c r="Q150" s="254">
        <f t="shared" si="36"/>
        <v>2.0000000000000001E-4</v>
      </c>
      <c r="AJ150" s="262">
        <f>ROWS($B$120:B149)</f>
        <v>30</v>
      </c>
      <c r="AK150" s="263">
        <f t="array" ref="AK150">IFERROR(AVERAGE(IF(C149:F149&gt;1,C149:F149)),0)</f>
        <v>4171.1111111111104</v>
      </c>
      <c r="AL150" s="252">
        <f t="array" ref="AL150">AK150+(COUNTIFS($AK$120:$AK150,AK150)-1)*0.00001</f>
        <v>4171.1111111111104</v>
      </c>
      <c r="AM150" s="264">
        <f t="shared" si="37"/>
        <v>2198.5185185185182</v>
      </c>
      <c r="AN150" s="267">
        <f t="shared" si="38"/>
        <v>2</v>
      </c>
      <c r="AO150" s="235" t="str">
        <f t="shared" si="39"/>
        <v>Buck Favorito II</v>
      </c>
      <c r="AP150" s="196"/>
      <c r="AQ150" s="265">
        <f t="array" ref="AQ150">IFERROR(AVERAGE(IF(H149:K149&gt;1,H149:K149)),0)</f>
        <v>0</v>
      </c>
      <c r="AR150" s="249">
        <f t="array" ref="AR150">AQ150+(COUNTIFS($AQ$120:$AQ150,AQ150)-1)*0.00001</f>
        <v>3.0000000000000003E-4</v>
      </c>
      <c r="AS150" s="266">
        <f t="shared" si="40"/>
        <v>2.0000000000000001E-4</v>
      </c>
      <c r="AT150" s="267">
        <f t="shared" si="41"/>
        <v>0</v>
      </c>
      <c r="AU150" s="235">
        <f t="shared" si="42"/>
        <v>0</v>
      </c>
      <c r="AV150" s="32"/>
    </row>
    <row r="151" spans="1:48" ht="15" customHeight="1" x14ac:dyDescent="0.25">
      <c r="A151" s="24">
        <v>32</v>
      </c>
      <c r="B151" s="363" t="s">
        <v>348</v>
      </c>
      <c r="C151" s="361">
        <v>3384.4444444444443</v>
      </c>
      <c r="D151" s="361">
        <v>2835.5555555555557</v>
      </c>
      <c r="E151" s="361">
        <v>3684.4444444444443</v>
      </c>
      <c r="F151" s="34"/>
      <c r="G151" s="254">
        <f t="shared" si="35"/>
        <v>3301.4814814814818</v>
      </c>
      <c r="H151" s="353"/>
      <c r="I151" s="353"/>
      <c r="J151" s="353"/>
      <c r="K151" s="34"/>
      <c r="L151" s="254"/>
      <c r="M151" s="27"/>
      <c r="N151" s="255" t="s">
        <v>343</v>
      </c>
      <c r="O151" s="254">
        <v>2148</v>
      </c>
      <c r="P151" s="256">
        <f t="shared" si="44"/>
        <v>0</v>
      </c>
      <c r="Q151" s="254">
        <f t="shared" si="36"/>
        <v>1.9000000000000001E-4</v>
      </c>
      <c r="AJ151" s="262">
        <f>ROWS($B$120:B150)</f>
        <v>31</v>
      </c>
      <c r="AK151" s="263">
        <f t="array" ref="AK151">IFERROR(AVERAGE(IF(C150:F150&gt;1,C150:F150)),0)</f>
        <v>3914.8148148148152</v>
      </c>
      <c r="AL151" s="252">
        <f t="array" ref="AL151">AK151+(COUNTIFS($AK$120:$AK151,AK151)-1)*0.00001</f>
        <v>3914.8148148148152</v>
      </c>
      <c r="AM151" s="264">
        <f t="shared" si="37"/>
        <v>2148.1481481481483</v>
      </c>
      <c r="AN151" s="267">
        <f t="shared" si="38"/>
        <v>34</v>
      </c>
      <c r="AO151" s="235" t="str">
        <f t="shared" si="39"/>
        <v>LGWA-11-01</v>
      </c>
      <c r="AP151" s="196"/>
      <c r="AQ151" s="265">
        <f t="array" ref="AQ151">IFERROR(AVERAGE(IF(H150:K150&gt;1,H150:K150)),0)</f>
        <v>0</v>
      </c>
      <c r="AR151" s="249">
        <f t="array" ref="AR151">AQ151+(COUNTIFS($AQ$120:$AQ151,AQ151)-1)*0.00001</f>
        <v>3.1E-4</v>
      </c>
      <c r="AS151" s="266">
        <f t="shared" si="40"/>
        <v>1.9000000000000001E-4</v>
      </c>
      <c r="AT151" s="267">
        <f t="shared" si="41"/>
        <v>0</v>
      </c>
      <c r="AU151" s="235">
        <f t="shared" si="42"/>
        <v>0</v>
      </c>
      <c r="AV151" s="32"/>
    </row>
    <row r="152" spans="1:48" ht="15" customHeight="1" x14ac:dyDescent="0.25">
      <c r="A152" s="24">
        <v>33</v>
      </c>
      <c r="B152" s="363" t="s">
        <v>343</v>
      </c>
      <c r="C152" s="361">
        <v>2077.7777777777778</v>
      </c>
      <c r="D152" s="361">
        <v>2691.1111111111113</v>
      </c>
      <c r="E152" s="361">
        <v>1675.5555555555557</v>
      </c>
      <c r="F152" s="34"/>
      <c r="G152" s="254">
        <f t="shared" si="35"/>
        <v>2148.1481481481483</v>
      </c>
      <c r="H152" s="353"/>
      <c r="I152" s="353"/>
      <c r="J152" s="353"/>
      <c r="K152" s="34"/>
      <c r="L152" s="254"/>
      <c r="M152" s="27"/>
      <c r="N152" s="255" t="s">
        <v>341</v>
      </c>
      <c r="O152" s="254">
        <v>2051</v>
      </c>
      <c r="P152" s="256">
        <f t="shared" si="44"/>
        <v>0</v>
      </c>
      <c r="Q152" s="254">
        <f t="shared" si="36"/>
        <v>1.8000000000000001E-4</v>
      </c>
      <c r="AJ152" s="262">
        <f>ROWS($B$120:B151)</f>
        <v>32</v>
      </c>
      <c r="AK152" s="263">
        <f t="array" ref="AK152">IFERROR(AVERAGE(IF(C151:F151&gt;1,C151:F151)),0)</f>
        <v>3301.4814814814818</v>
      </c>
      <c r="AL152" s="252">
        <f t="array" ref="AL152">AK152+(COUNTIFS($AK$120:$AK152,AK152)-1)*0.00001</f>
        <v>3301.4814814814818</v>
      </c>
      <c r="AM152" s="264">
        <f t="shared" si="37"/>
        <v>2051.1111111111109</v>
      </c>
      <c r="AN152" s="267">
        <f t="shared" si="38"/>
        <v>17</v>
      </c>
      <c r="AO152" s="235" t="str">
        <f t="shared" si="39"/>
        <v>Klein Valor</v>
      </c>
      <c r="AP152" s="196"/>
      <c r="AQ152" s="265">
        <f t="array" ref="AQ152">IFERROR(AVERAGE(IF(H151:K151&gt;1,H151:K151)),0)</f>
        <v>0</v>
      </c>
      <c r="AR152" s="249">
        <f t="array" ref="AR152">AQ152+(COUNTIFS($AQ$120:$AQ152,AQ152)-1)*0.00001</f>
        <v>3.2000000000000003E-4</v>
      </c>
      <c r="AS152" s="266">
        <f t="shared" si="40"/>
        <v>1.8000000000000001E-4</v>
      </c>
      <c r="AT152" s="267">
        <f t="shared" si="41"/>
        <v>0</v>
      </c>
      <c r="AU152" s="235">
        <f t="shared" si="42"/>
        <v>0</v>
      </c>
      <c r="AV152" s="32"/>
    </row>
    <row r="153" spans="1:48" ht="15" customHeight="1" x14ac:dyDescent="0.25">
      <c r="A153" s="24">
        <v>34</v>
      </c>
      <c r="B153" s="363" t="s">
        <v>366</v>
      </c>
      <c r="C153" s="361">
        <v>2871</v>
      </c>
      <c r="D153" s="361">
        <v>3048.8888888888891</v>
      </c>
      <c r="E153" s="361">
        <v>2633.3333333333335</v>
      </c>
      <c r="F153" s="34"/>
      <c r="G153" s="254">
        <f t="shared" si="35"/>
        <v>2851.0740740740744</v>
      </c>
      <c r="H153" s="353"/>
      <c r="I153" s="353"/>
      <c r="J153" s="353"/>
      <c r="K153" s="34"/>
      <c r="L153" s="254"/>
      <c r="M153" s="27"/>
      <c r="N153" s="255" t="s">
        <v>349</v>
      </c>
      <c r="O153" s="254">
        <v>1920</v>
      </c>
      <c r="P153" s="256">
        <f t="shared" si="44"/>
        <v>0</v>
      </c>
      <c r="Q153" s="254">
        <f t="shared" si="36"/>
        <v>1.7000000000000001E-4</v>
      </c>
      <c r="AJ153" s="262">
        <f>ROWS($B$120:B152)</f>
        <v>33</v>
      </c>
      <c r="AK153" s="263">
        <f t="array" ref="AK153">IFERROR(AVERAGE(IF(C152:F152&gt;1,C152:F152)),0)</f>
        <v>2148.1481481481483</v>
      </c>
      <c r="AL153" s="252">
        <f t="array" ref="AL153">AK153+(COUNTIFS($AK$120:$AK153,AK153)-1)*0.00001</f>
        <v>2148.1481481481483</v>
      </c>
      <c r="AM153" s="264">
        <f t="shared" si="37"/>
        <v>1920.2592592592591</v>
      </c>
      <c r="AN153" s="267">
        <f t="shared" si="38"/>
        <v>29</v>
      </c>
      <c r="AO153" s="235" t="str">
        <f t="shared" si="39"/>
        <v>ACA 917</v>
      </c>
      <c r="AP153" s="196"/>
      <c r="AQ153" s="265">
        <f t="array" ref="AQ153">IFERROR(AVERAGE(IF(H152:K152&gt;1,H152:K152)),0)</f>
        <v>0</v>
      </c>
      <c r="AR153" s="249">
        <f t="array" ref="AR153">AQ153+(COUNTIFS($AQ$120:$AQ153,AQ153)-1)*0.00001</f>
        <v>3.3000000000000005E-4</v>
      </c>
      <c r="AS153" s="266">
        <f t="shared" si="40"/>
        <v>1.7000000000000001E-4</v>
      </c>
      <c r="AT153" s="267">
        <f t="shared" si="41"/>
        <v>0</v>
      </c>
      <c r="AU153" s="235">
        <f t="shared" si="42"/>
        <v>0</v>
      </c>
      <c r="AV153" s="32"/>
    </row>
    <row r="154" spans="1:48" ht="15" customHeight="1" x14ac:dyDescent="0.25">
      <c r="A154" s="24">
        <v>35</v>
      </c>
      <c r="B154" s="363" t="s">
        <v>333</v>
      </c>
      <c r="C154" s="365">
        <v>3100</v>
      </c>
      <c r="D154" s="365">
        <v>3722.2222222222222</v>
      </c>
      <c r="E154" s="365">
        <v>3820</v>
      </c>
      <c r="F154" s="365"/>
      <c r="G154" s="254">
        <f t="shared" si="35"/>
        <v>3547.4074074074074</v>
      </c>
      <c r="H154" s="100"/>
      <c r="I154" s="100"/>
      <c r="J154" s="100"/>
      <c r="K154" s="100"/>
      <c r="L154" s="364"/>
      <c r="M154" s="27"/>
      <c r="N154" s="255" t="s">
        <v>357</v>
      </c>
      <c r="O154" s="254">
        <v>1337</v>
      </c>
      <c r="P154" s="256">
        <f t="shared" si="44"/>
        <v>0</v>
      </c>
      <c r="Q154" s="254">
        <f t="shared" si="36"/>
        <v>1.6000000000000001E-4</v>
      </c>
      <c r="AJ154" s="262">
        <f>ROWS($B$120:B153)</f>
        <v>34</v>
      </c>
      <c r="AK154" s="263">
        <f t="array" ref="AK154">IFERROR(AVERAGE(IF(C153:F153&gt;1,C153:F153)),0)</f>
        <v>2851.0740740740744</v>
      </c>
      <c r="AL154" s="252">
        <f t="array" ref="AL154">AK154+(COUNTIFS($AK$120:$AK154,AK154)-1)*0.00001</f>
        <v>2851.0740740740744</v>
      </c>
      <c r="AM154" s="264">
        <f t="shared" si="37"/>
        <v>1337.0370370370372</v>
      </c>
      <c r="AN154" s="267">
        <f t="shared" si="38"/>
        <v>14</v>
      </c>
      <c r="AO154" s="235" t="str">
        <f t="shared" si="39"/>
        <v>Klein Prometeo</v>
      </c>
      <c r="AP154" s="196"/>
      <c r="AQ154" s="265">
        <f t="array" ref="AQ154">IFERROR(AVERAGE(IF(H153:K153&gt;1,H153:K153)),0)</f>
        <v>0</v>
      </c>
      <c r="AR154" s="249">
        <f t="array" ref="AR154">AQ154+(COUNTIFS($AQ$120:$AQ154,AQ154)-1)*0.00001</f>
        <v>3.4000000000000002E-4</v>
      </c>
      <c r="AS154" s="266">
        <f t="shared" si="40"/>
        <v>1.6000000000000001E-4</v>
      </c>
      <c r="AT154" s="267">
        <f t="shared" si="41"/>
        <v>0</v>
      </c>
      <c r="AU154" s="235">
        <f t="shared" si="42"/>
        <v>0</v>
      </c>
      <c r="AV154" s="32"/>
    </row>
    <row r="155" spans="1:48" ht="15" customHeight="1" x14ac:dyDescent="0.25">
      <c r="A155" s="24">
        <v>36</v>
      </c>
      <c r="B155" s="253"/>
      <c r="C155" s="361"/>
      <c r="D155" s="361"/>
      <c r="E155" s="361"/>
      <c r="F155" s="34"/>
      <c r="G155" s="254"/>
      <c r="H155" s="353"/>
      <c r="I155" s="353"/>
      <c r="J155" s="353"/>
      <c r="K155" s="34"/>
      <c r="L155" s="254"/>
      <c r="M155" s="27"/>
      <c r="P155" s="256">
        <f t="shared" si="44"/>
        <v>0</v>
      </c>
      <c r="Q155" s="254">
        <f t="shared" si="36"/>
        <v>1.4000000000000001E-4</v>
      </c>
      <c r="AJ155" s="262">
        <f>ROWS($B$120:B155)</f>
        <v>36</v>
      </c>
      <c r="AK155" s="263">
        <f t="array" ref="AK155">IFERROR(AVERAGE(IF(C155:F155&gt;1,C155:F155)),0)</f>
        <v>0</v>
      </c>
      <c r="AL155" s="252">
        <f t="array" ref="AL155">AK155+(COUNTIFS($AK$120:$AK155,AK155)-1)*0.00001</f>
        <v>1.0000000000000001E-5</v>
      </c>
      <c r="AM155" s="264">
        <f t="shared" si="37"/>
        <v>1.4000000000000001E-4</v>
      </c>
      <c r="AN155" s="267">
        <f t="shared" si="38"/>
        <v>0</v>
      </c>
      <c r="AO155" s="235">
        <f t="shared" si="39"/>
        <v>0</v>
      </c>
      <c r="AP155" s="196"/>
      <c r="AQ155" s="265">
        <f t="array" ref="AQ155">IFERROR(AVERAGE(IF(H155:K155&gt;1,H155:K155)),0)</f>
        <v>0</v>
      </c>
      <c r="AR155" s="249">
        <f t="array" ref="AR155">AQ155+(COUNTIFS($AQ$120:$AQ155,AQ155)-1)*0.00001</f>
        <v>3.5000000000000005E-4</v>
      </c>
      <c r="AS155" s="266">
        <f t="shared" si="40"/>
        <v>1.4000000000000001E-4</v>
      </c>
      <c r="AT155" s="267">
        <f t="shared" si="41"/>
        <v>0</v>
      </c>
      <c r="AU155" s="235">
        <f t="shared" si="42"/>
        <v>0</v>
      </c>
      <c r="AV155" s="32"/>
    </row>
    <row r="156" spans="1:48" ht="15" customHeight="1" x14ac:dyDescent="0.25">
      <c r="A156" s="24">
        <v>37</v>
      </c>
      <c r="B156" s="253">
        <f t="shared" ref="B156:B169" si="46">INDEX(CV3SF,$A156,1)</f>
        <v>0</v>
      </c>
      <c r="C156" s="26"/>
      <c r="D156" s="26"/>
      <c r="E156" s="26"/>
      <c r="F156" s="34"/>
      <c r="G156" s="254">
        <f t="shared" ref="G156:G169" si="47">AL156</f>
        <v>2.0000000000000002E-5</v>
      </c>
      <c r="H156" s="26"/>
      <c r="I156" s="26"/>
      <c r="J156" s="26"/>
      <c r="K156" s="34"/>
      <c r="L156" s="254"/>
      <c r="M156" s="27"/>
      <c r="N156" s="255">
        <f t="shared" ref="N156:N169" si="48">AO156</f>
        <v>0</v>
      </c>
      <c r="O156" s="254">
        <f t="shared" ref="O156:O169" si="49">AM156</f>
        <v>1.3000000000000002E-4</v>
      </c>
      <c r="P156" s="256">
        <f t="shared" si="44"/>
        <v>0</v>
      </c>
      <c r="Q156" s="254">
        <f t="shared" si="36"/>
        <v>1.3000000000000002E-4</v>
      </c>
      <c r="AJ156" s="262">
        <f>ROWS($B$120:B156)</f>
        <v>37</v>
      </c>
      <c r="AK156" s="263">
        <f t="array" ref="AK156">IFERROR(AVERAGE(IF(C156:F156&gt;1,C156:F156)),0)</f>
        <v>0</v>
      </c>
      <c r="AL156" s="252">
        <f t="array" ref="AL156">AK156+(COUNTIFS($AK$120:$AK156,AK156)-1)*0.00001</f>
        <v>2.0000000000000002E-5</v>
      </c>
      <c r="AM156" s="264">
        <f t="shared" si="37"/>
        <v>1.3000000000000002E-4</v>
      </c>
      <c r="AN156" s="267">
        <f t="shared" si="38"/>
        <v>0</v>
      </c>
      <c r="AO156" s="235">
        <f t="shared" si="39"/>
        <v>0</v>
      </c>
      <c r="AP156" s="196"/>
      <c r="AQ156" s="265">
        <f t="array" ref="AQ156">IFERROR(AVERAGE(IF(H156:K156&gt;1,H156:K156)),0)</f>
        <v>0</v>
      </c>
      <c r="AR156" s="249">
        <f t="array" ref="AR156">AQ156+(COUNTIFS($AQ$120:$AQ156,AQ156)-1)*0.00001</f>
        <v>3.6000000000000002E-4</v>
      </c>
      <c r="AS156" s="266">
        <f t="shared" si="40"/>
        <v>1.3000000000000002E-4</v>
      </c>
      <c r="AT156" s="267">
        <f t="shared" si="41"/>
        <v>0</v>
      </c>
      <c r="AU156" s="235">
        <f t="shared" si="42"/>
        <v>0</v>
      </c>
      <c r="AV156" s="32"/>
    </row>
    <row r="157" spans="1:48" ht="15" customHeight="1" x14ac:dyDescent="0.25">
      <c r="A157" s="24">
        <v>38</v>
      </c>
      <c r="B157" s="253">
        <f t="shared" si="46"/>
        <v>0</v>
      </c>
      <c r="C157" s="26"/>
      <c r="D157" s="26"/>
      <c r="E157" s="26"/>
      <c r="F157" s="34"/>
      <c r="G157" s="254">
        <f t="shared" si="47"/>
        <v>3.0000000000000004E-5</v>
      </c>
      <c r="H157" s="26"/>
      <c r="I157" s="26"/>
      <c r="J157" s="26"/>
      <c r="K157" s="34"/>
      <c r="L157" s="254"/>
      <c r="M157" s="27"/>
      <c r="N157" s="255">
        <f t="shared" si="48"/>
        <v>0</v>
      </c>
      <c r="O157" s="254">
        <f t="shared" si="49"/>
        <v>1.2000000000000002E-4</v>
      </c>
      <c r="P157" s="256">
        <f t="shared" si="44"/>
        <v>0</v>
      </c>
      <c r="Q157" s="254">
        <f t="shared" si="36"/>
        <v>1.2000000000000002E-4</v>
      </c>
      <c r="AJ157" s="262">
        <f>ROWS($B$120:B157)</f>
        <v>38</v>
      </c>
      <c r="AK157" s="263">
        <f t="array" ref="AK157">IFERROR(AVERAGE(IF(C157:F157&gt;1,C157:F157)),0)</f>
        <v>0</v>
      </c>
      <c r="AL157" s="252">
        <f t="array" ref="AL157">AK157+(COUNTIFS($AK$120:$AK157,AK157)-1)*0.00001</f>
        <v>3.0000000000000004E-5</v>
      </c>
      <c r="AM157" s="264">
        <f t="shared" si="37"/>
        <v>1.2000000000000002E-4</v>
      </c>
      <c r="AN157" s="267">
        <f t="shared" si="38"/>
        <v>0</v>
      </c>
      <c r="AO157" s="235">
        <f t="shared" si="39"/>
        <v>0</v>
      </c>
      <c r="AP157" s="196"/>
      <c r="AQ157" s="265">
        <f t="array" ref="AQ157">IFERROR(AVERAGE(IF(H157:K157&gt;1,H157:K157)),0)</f>
        <v>0</v>
      </c>
      <c r="AR157" s="249">
        <f t="array" ref="AR157">AQ157+(COUNTIFS($AQ$120:$AQ157,AQ157)-1)*0.00001</f>
        <v>3.7000000000000005E-4</v>
      </c>
      <c r="AS157" s="266">
        <f t="shared" si="40"/>
        <v>1.2000000000000002E-4</v>
      </c>
      <c r="AT157" s="267">
        <f t="shared" si="41"/>
        <v>0</v>
      </c>
      <c r="AU157" s="235">
        <f t="shared" si="42"/>
        <v>0</v>
      </c>
      <c r="AV157" s="32"/>
    </row>
    <row r="158" spans="1:48" ht="15" customHeight="1" x14ac:dyDescent="0.25">
      <c r="A158" s="24">
        <v>39</v>
      </c>
      <c r="B158" s="253">
        <f t="shared" si="46"/>
        <v>0</v>
      </c>
      <c r="C158" s="26"/>
      <c r="D158" s="26"/>
      <c r="E158" s="26"/>
      <c r="F158" s="34"/>
      <c r="G158" s="254">
        <f t="shared" si="47"/>
        <v>4.0000000000000003E-5</v>
      </c>
      <c r="H158" s="26"/>
      <c r="I158" s="26"/>
      <c r="J158" s="26"/>
      <c r="K158" s="34"/>
      <c r="L158" s="254"/>
      <c r="M158" s="27"/>
      <c r="N158" s="255">
        <f t="shared" si="48"/>
        <v>0</v>
      </c>
      <c r="O158" s="254">
        <f t="shared" si="49"/>
        <v>1.1E-4</v>
      </c>
      <c r="P158" s="256">
        <f t="shared" si="44"/>
        <v>0</v>
      </c>
      <c r="Q158" s="254">
        <f t="shared" si="36"/>
        <v>1.1E-4</v>
      </c>
      <c r="AJ158" s="262">
        <f>ROWS($B$120:B158)</f>
        <v>39</v>
      </c>
      <c r="AK158" s="263">
        <f t="array" ref="AK158">IFERROR(AVERAGE(IF(C158:F158&gt;1,C158:F158)),0)</f>
        <v>0</v>
      </c>
      <c r="AL158" s="252">
        <f t="array" ref="AL158">AK158+(COUNTIFS($AK$120:$AK158,AK158)-1)*0.00001</f>
        <v>4.0000000000000003E-5</v>
      </c>
      <c r="AM158" s="264">
        <f t="shared" si="37"/>
        <v>1.1E-4</v>
      </c>
      <c r="AN158" s="267">
        <f t="shared" si="38"/>
        <v>0</v>
      </c>
      <c r="AO158" s="235">
        <f t="shared" si="39"/>
        <v>0</v>
      </c>
      <c r="AP158" s="196"/>
      <c r="AQ158" s="265">
        <f t="array" ref="AQ158">IFERROR(AVERAGE(IF(H158:K158&gt;1,H158:K158)),0)</f>
        <v>0</v>
      </c>
      <c r="AR158" s="249">
        <f t="array" ref="AR158">AQ158+(COUNTIFS($AQ$120:$AQ158,AQ158)-1)*0.00001</f>
        <v>3.8000000000000002E-4</v>
      </c>
      <c r="AS158" s="266">
        <f t="shared" si="40"/>
        <v>1.1E-4</v>
      </c>
      <c r="AT158" s="267">
        <f t="shared" si="41"/>
        <v>0</v>
      </c>
      <c r="AU158" s="235">
        <f t="shared" si="42"/>
        <v>0</v>
      </c>
      <c r="AV158" s="32"/>
    </row>
    <row r="159" spans="1:48" ht="15" customHeight="1" x14ac:dyDescent="0.25">
      <c r="A159" s="24">
        <v>40</v>
      </c>
      <c r="B159" s="253">
        <f t="shared" si="46"/>
        <v>0</v>
      </c>
      <c r="C159" s="26"/>
      <c r="D159" s="26"/>
      <c r="E159" s="26"/>
      <c r="F159" s="34"/>
      <c r="G159" s="254">
        <f t="shared" si="47"/>
        <v>5.0000000000000002E-5</v>
      </c>
      <c r="H159" s="26"/>
      <c r="I159" s="26"/>
      <c r="J159" s="26"/>
      <c r="K159" s="34"/>
      <c r="L159" s="254"/>
      <c r="M159" s="27"/>
      <c r="N159" s="255">
        <f t="shared" si="48"/>
        <v>0</v>
      </c>
      <c r="O159" s="254">
        <f t="shared" si="49"/>
        <v>1E-4</v>
      </c>
      <c r="P159" s="256">
        <f t="shared" si="44"/>
        <v>0</v>
      </c>
      <c r="Q159" s="254">
        <f t="shared" si="36"/>
        <v>1E-4</v>
      </c>
      <c r="AJ159" s="262">
        <f>ROWS($B$120:B159)</f>
        <v>40</v>
      </c>
      <c r="AK159" s="263">
        <f t="array" ref="AK159">IFERROR(AVERAGE(IF(C159:F159&gt;1,C159:F159)),0)</f>
        <v>0</v>
      </c>
      <c r="AL159" s="252">
        <f t="array" ref="AL159">AK159+(COUNTIFS($AK$120:$AK159,AK159)-1)*0.00001</f>
        <v>5.0000000000000002E-5</v>
      </c>
      <c r="AM159" s="264">
        <f t="shared" si="37"/>
        <v>1E-4</v>
      </c>
      <c r="AN159" s="267">
        <f t="shared" si="38"/>
        <v>0</v>
      </c>
      <c r="AO159" s="235">
        <f t="shared" si="39"/>
        <v>0</v>
      </c>
      <c r="AP159" s="196"/>
      <c r="AQ159" s="265">
        <f t="array" ref="AQ159">IFERROR(AVERAGE(IF(H159:K159&gt;1,H159:K159)),0)</f>
        <v>0</v>
      </c>
      <c r="AR159" s="249">
        <f t="array" ref="AR159">AQ159+(COUNTIFS($AQ$120:$AQ159,AQ159)-1)*0.00001</f>
        <v>3.9000000000000005E-4</v>
      </c>
      <c r="AS159" s="266">
        <f t="shared" si="40"/>
        <v>1E-4</v>
      </c>
      <c r="AT159" s="267">
        <f t="shared" si="41"/>
        <v>0</v>
      </c>
      <c r="AU159" s="235">
        <f t="shared" si="42"/>
        <v>0</v>
      </c>
      <c r="AV159" s="32"/>
    </row>
    <row r="160" spans="1:48" ht="15" customHeight="1" x14ac:dyDescent="0.25">
      <c r="A160" s="24">
        <v>41</v>
      </c>
      <c r="B160" s="253">
        <f t="shared" si="46"/>
        <v>0</v>
      </c>
      <c r="C160" s="26"/>
      <c r="D160" s="26"/>
      <c r="E160" s="26"/>
      <c r="F160" s="46"/>
      <c r="G160" s="254">
        <f t="shared" si="47"/>
        <v>6.0000000000000008E-5</v>
      </c>
      <c r="H160" s="26"/>
      <c r="I160" s="26"/>
      <c r="J160" s="26"/>
      <c r="K160" s="46"/>
      <c r="L160" s="254"/>
      <c r="M160" s="27"/>
      <c r="N160" s="255"/>
      <c r="O160" s="254">
        <f t="shared" si="49"/>
        <v>9.0000000000000006E-5</v>
      </c>
      <c r="P160" s="256">
        <f t="shared" si="44"/>
        <v>0</v>
      </c>
      <c r="Q160" s="254">
        <f t="shared" si="36"/>
        <v>9.0000000000000006E-5</v>
      </c>
      <c r="AJ160" s="262">
        <f>ROWS($B$120:B160)</f>
        <v>41</v>
      </c>
      <c r="AK160" s="263">
        <f t="array" ref="AK160">IFERROR(AVERAGE(IF(C160:F160&gt;1,C160:F160)),0)</f>
        <v>0</v>
      </c>
      <c r="AL160" s="252">
        <f t="array" ref="AL160">AK160+(COUNTIFS($AK$120:$AK160,AK160)-1)*0.00001</f>
        <v>6.0000000000000008E-5</v>
      </c>
      <c r="AM160" s="264">
        <f t="shared" si="37"/>
        <v>9.0000000000000006E-5</v>
      </c>
      <c r="AN160" s="267">
        <f t="shared" si="38"/>
        <v>0</v>
      </c>
      <c r="AO160" s="235">
        <f t="shared" si="39"/>
        <v>0</v>
      </c>
      <c r="AP160" s="196"/>
      <c r="AQ160" s="265">
        <f t="array" ref="AQ160">IFERROR(AVERAGE(IF(H160:K160&gt;1,H160:K160)),0)</f>
        <v>0</v>
      </c>
      <c r="AR160" s="249">
        <f t="array" ref="AR160">AQ160+(COUNTIFS($AQ$120:$AQ160,AQ160)-1)*0.00001</f>
        <v>4.0000000000000002E-4</v>
      </c>
      <c r="AS160" s="266">
        <f t="shared" si="40"/>
        <v>9.0000000000000006E-5</v>
      </c>
      <c r="AT160" s="267">
        <f t="shared" si="41"/>
        <v>0</v>
      </c>
      <c r="AU160" s="235">
        <f t="shared" si="42"/>
        <v>0</v>
      </c>
      <c r="AV160" s="32"/>
    </row>
    <row r="161" spans="1:48" ht="15" customHeight="1" x14ac:dyDescent="0.25">
      <c r="A161" s="24">
        <v>42</v>
      </c>
      <c r="B161" s="253">
        <f t="shared" si="46"/>
        <v>0</v>
      </c>
      <c r="C161" s="26"/>
      <c r="D161" s="26"/>
      <c r="E161" s="26"/>
      <c r="F161" s="46"/>
      <c r="G161" s="254">
        <f t="shared" si="47"/>
        <v>7.0000000000000007E-5</v>
      </c>
      <c r="H161" s="26"/>
      <c r="I161" s="26"/>
      <c r="J161" s="26"/>
      <c r="K161" s="46"/>
      <c r="L161" s="254"/>
      <c r="M161" s="27"/>
      <c r="N161" s="255">
        <f t="shared" si="48"/>
        <v>0</v>
      </c>
      <c r="O161" s="254">
        <f t="shared" si="49"/>
        <v>8.0000000000000007E-5</v>
      </c>
      <c r="P161" s="256">
        <f t="shared" si="44"/>
        <v>0</v>
      </c>
      <c r="Q161" s="254">
        <f t="shared" si="36"/>
        <v>8.0000000000000007E-5</v>
      </c>
      <c r="AJ161" s="262">
        <f>ROWS($B$120:B161)</f>
        <v>42</v>
      </c>
      <c r="AK161" s="263">
        <f t="array" ref="AK161">IFERROR(AVERAGE(IF(C161:F161&gt;1,C161:F161)),0)</f>
        <v>0</v>
      </c>
      <c r="AL161" s="252">
        <f t="array" ref="AL161">AK161+(COUNTIFS($AK$120:$AK161,AK161)-1)*0.00001</f>
        <v>7.0000000000000007E-5</v>
      </c>
      <c r="AM161" s="264">
        <f t="shared" si="37"/>
        <v>8.0000000000000007E-5</v>
      </c>
      <c r="AN161" s="267">
        <f t="shared" si="38"/>
        <v>0</v>
      </c>
      <c r="AO161" s="235">
        <f t="shared" si="39"/>
        <v>0</v>
      </c>
      <c r="AP161" s="196"/>
      <c r="AQ161" s="265">
        <f t="array" ref="AQ161">IFERROR(AVERAGE(IF(H161:K161&gt;1,H161:K161)),0)</f>
        <v>0</v>
      </c>
      <c r="AR161" s="249">
        <f t="array" ref="AR161">AQ161+(COUNTIFS($AQ$120:$AQ161,AQ161)-1)*0.00001</f>
        <v>4.1000000000000005E-4</v>
      </c>
      <c r="AS161" s="266">
        <f t="shared" si="40"/>
        <v>8.0000000000000007E-5</v>
      </c>
      <c r="AT161" s="267">
        <f t="shared" si="41"/>
        <v>0</v>
      </c>
      <c r="AU161" s="235">
        <f t="shared" si="42"/>
        <v>0</v>
      </c>
      <c r="AV161" s="32"/>
    </row>
    <row r="162" spans="1:48" ht="15" customHeight="1" x14ac:dyDescent="0.25">
      <c r="A162" s="24">
        <v>43</v>
      </c>
      <c r="B162" s="253">
        <f t="shared" si="46"/>
        <v>0</v>
      </c>
      <c r="C162" s="26"/>
      <c r="D162" s="26"/>
      <c r="E162" s="26"/>
      <c r="F162" s="46"/>
      <c r="G162" s="254">
        <f t="shared" si="47"/>
        <v>8.0000000000000007E-5</v>
      </c>
      <c r="H162" s="26"/>
      <c r="I162" s="26"/>
      <c r="J162" s="26"/>
      <c r="K162" s="46"/>
      <c r="L162" s="254"/>
      <c r="M162" s="27"/>
      <c r="N162" s="255">
        <f t="shared" si="48"/>
        <v>0</v>
      </c>
      <c r="O162" s="254">
        <f t="shared" si="49"/>
        <v>7.0000000000000007E-5</v>
      </c>
      <c r="P162" s="256">
        <f t="shared" si="44"/>
        <v>0</v>
      </c>
      <c r="Q162" s="254">
        <f t="shared" si="36"/>
        <v>7.0000000000000007E-5</v>
      </c>
      <c r="AJ162" s="262">
        <f>ROWS($B$120:B162)</f>
        <v>43</v>
      </c>
      <c r="AK162" s="263">
        <f t="array" ref="AK162">IFERROR(AVERAGE(IF(C162:F162&gt;1,C162:F162)),0)</f>
        <v>0</v>
      </c>
      <c r="AL162" s="252">
        <f t="array" ref="AL162">AK162+(COUNTIFS($AK$120:$AK162,AK162)-1)*0.00001</f>
        <v>8.0000000000000007E-5</v>
      </c>
      <c r="AM162" s="264">
        <f t="shared" si="37"/>
        <v>7.0000000000000007E-5</v>
      </c>
      <c r="AN162" s="267">
        <f t="shared" si="38"/>
        <v>0</v>
      </c>
      <c r="AO162" s="235">
        <f t="shared" si="39"/>
        <v>0</v>
      </c>
      <c r="AP162" s="196"/>
      <c r="AQ162" s="265">
        <f t="array" ref="AQ162">IFERROR(AVERAGE(IF(H162:K162&gt;1,H162:K162)),0)</f>
        <v>0</v>
      </c>
      <c r="AR162" s="249">
        <f t="array" ref="AR162">AQ162+(COUNTIFS($AQ$120:$AQ162,AQ162)-1)*0.00001</f>
        <v>4.2000000000000002E-4</v>
      </c>
      <c r="AS162" s="266">
        <f t="shared" si="40"/>
        <v>7.0000000000000007E-5</v>
      </c>
      <c r="AT162" s="267">
        <f t="shared" si="41"/>
        <v>0</v>
      </c>
      <c r="AU162" s="235">
        <f t="shared" si="42"/>
        <v>0</v>
      </c>
      <c r="AV162" s="32"/>
    </row>
    <row r="163" spans="1:48" ht="15" customHeight="1" x14ac:dyDescent="0.25">
      <c r="A163" s="24">
        <v>44</v>
      </c>
      <c r="B163" s="253">
        <f t="shared" si="46"/>
        <v>0</v>
      </c>
      <c r="C163" s="26"/>
      <c r="D163" s="26"/>
      <c r="E163" s="26"/>
      <c r="F163" s="46"/>
      <c r="G163" s="254">
        <f t="shared" si="47"/>
        <v>9.0000000000000006E-5</v>
      </c>
      <c r="H163" s="26"/>
      <c r="I163" s="26"/>
      <c r="J163" s="26"/>
      <c r="K163" s="46"/>
      <c r="L163" s="254"/>
      <c r="M163" s="27"/>
      <c r="N163" s="255">
        <f t="shared" si="48"/>
        <v>0</v>
      </c>
      <c r="O163" s="254">
        <f t="shared" si="49"/>
        <v>6.0000000000000008E-5</v>
      </c>
      <c r="P163" s="256">
        <f t="shared" si="44"/>
        <v>0</v>
      </c>
      <c r="Q163" s="254">
        <f t="shared" si="36"/>
        <v>6.0000000000000008E-5</v>
      </c>
      <c r="AJ163" s="262">
        <f>ROWS($B$120:B163)</f>
        <v>44</v>
      </c>
      <c r="AK163" s="263">
        <f t="array" ref="AK163">IFERROR(AVERAGE(IF(C163:F163&gt;1,C163:F163)),0)</f>
        <v>0</v>
      </c>
      <c r="AL163" s="252">
        <f t="array" ref="AL163">AK163+(COUNTIFS($AK$120:$AK163,AK163)-1)*0.00001</f>
        <v>9.0000000000000006E-5</v>
      </c>
      <c r="AM163" s="264">
        <f t="shared" si="37"/>
        <v>6.0000000000000008E-5</v>
      </c>
      <c r="AN163" s="267">
        <f t="shared" si="38"/>
        <v>0</v>
      </c>
      <c r="AO163" s="235">
        <f t="shared" si="39"/>
        <v>0</v>
      </c>
      <c r="AP163" s="196"/>
      <c r="AQ163" s="265">
        <f t="array" ref="AQ163">IFERROR(AVERAGE(IF(H163:K163&gt;1,H163:K163)),0)</f>
        <v>0</v>
      </c>
      <c r="AR163" s="249">
        <f t="array" ref="AR163">AQ163+(COUNTIFS($AQ$120:$AQ163,AQ163)-1)*0.00001</f>
        <v>4.3000000000000004E-4</v>
      </c>
      <c r="AS163" s="266">
        <f t="shared" si="40"/>
        <v>6.0000000000000008E-5</v>
      </c>
      <c r="AT163" s="267">
        <f t="shared" si="41"/>
        <v>0</v>
      </c>
      <c r="AU163" s="235">
        <f t="shared" si="42"/>
        <v>0</v>
      </c>
      <c r="AV163" s="32"/>
    </row>
    <row r="164" spans="1:48" ht="15" customHeight="1" x14ac:dyDescent="0.25">
      <c r="A164" s="24">
        <v>45</v>
      </c>
      <c r="B164" s="253">
        <f t="shared" si="46"/>
        <v>0</v>
      </c>
      <c r="C164" s="26"/>
      <c r="D164" s="26"/>
      <c r="E164" s="26"/>
      <c r="F164" s="46"/>
      <c r="G164" s="254">
        <f t="shared" si="47"/>
        <v>1E-4</v>
      </c>
      <c r="H164" s="26"/>
      <c r="I164" s="26"/>
      <c r="J164" s="26"/>
      <c r="K164" s="46"/>
      <c r="L164" s="254"/>
      <c r="M164" s="27"/>
      <c r="N164" s="255">
        <f t="shared" si="48"/>
        <v>0</v>
      </c>
      <c r="O164" s="254">
        <f t="shared" si="49"/>
        <v>5.0000000000000002E-5</v>
      </c>
      <c r="P164" s="256">
        <f t="shared" si="44"/>
        <v>0</v>
      </c>
      <c r="Q164" s="254">
        <f t="shared" si="36"/>
        <v>5.0000000000000002E-5</v>
      </c>
      <c r="AJ164" s="262">
        <f>ROWS($B$120:B164)</f>
        <v>45</v>
      </c>
      <c r="AK164" s="263">
        <f t="array" ref="AK164">IFERROR(AVERAGE(IF(C164:F164&gt;1,C164:F164)),0)</f>
        <v>0</v>
      </c>
      <c r="AL164" s="252">
        <f t="array" ref="AL164">AK164+(COUNTIFS($AK$120:$AK164,AK164)-1)*0.00001</f>
        <v>1E-4</v>
      </c>
      <c r="AM164" s="264">
        <f t="shared" si="37"/>
        <v>5.0000000000000002E-5</v>
      </c>
      <c r="AN164" s="267">
        <f t="shared" si="38"/>
        <v>0</v>
      </c>
      <c r="AO164" s="235">
        <f t="shared" si="39"/>
        <v>0</v>
      </c>
      <c r="AP164" s="196"/>
      <c r="AQ164" s="265">
        <f t="array" ref="AQ164">IFERROR(AVERAGE(IF(H164:K164&gt;1,H164:K164)),0)</f>
        <v>0</v>
      </c>
      <c r="AR164" s="249">
        <f t="array" ref="AR164">AQ164+(COUNTIFS($AQ$120:$AQ164,AQ164)-1)*0.00001</f>
        <v>4.4000000000000002E-4</v>
      </c>
      <c r="AS164" s="266">
        <f t="shared" si="40"/>
        <v>5.0000000000000002E-5</v>
      </c>
      <c r="AT164" s="267">
        <f t="shared" si="41"/>
        <v>0</v>
      </c>
      <c r="AU164" s="235">
        <f t="shared" si="42"/>
        <v>0</v>
      </c>
      <c r="AV164" s="32"/>
    </row>
    <row r="165" spans="1:48" ht="15" customHeight="1" x14ac:dyDescent="0.25">
      <c r="A165" s="24">
        <v>46</v>
      </c>
      <c r="B165" s="253">
        <f t="shared" si="46"/>
        <v>0</v>
      </c>
      <c r="C165" s="26"/>
      <c r="D165" s="26"/>
      <c r="E165" s="26"/>
      <c r="F165" s="46"/>
      <c r="G165" s="254">
        <f t="shared" si="47"/>
        <v>1.1E-4</v>
      </c>
      <c r="H165" s="26"/>
      <c r="I165" s="26"/>
      <c r="J165" s="26"/>
      <c r="K165" s="46"/>
      <c r="L165" s="254"/>
      <c r="M165" s="27"/>
      <c r="N165" s="255">
        <f t="shared" si="48"/>
        <v>0</v>
      </c>
      <c r="O165" s="254">
        <f t="shared" si="49"/>
        <v>4.0000000000000003E-5</v>
      </c>
      <c r="P165" s="256">
        <f t="shared" si="44"/>
        <v>0</v>
      </c>
      <c r="Q165" s="254">
        <f t="shared" si="36"/>
        <v>4.0000000000000003E-5</v>
      </c>
      <c r="AJ165" s="262">
        <f>ROWS($B$120:B165)</f>
        <v>46</v>
      </c>
      <c r="AK165" s="263">
        <f t="array" ref="AK165">IFERROR(AVERAGE(IF(C165:F165&gt;1,C165:F165)),0)</f>
        <v>0</v>
      </c>
      <c r="AL165" s="252">
        <f t="array" ref="AL165">AK165+(COUNTIFS($AK$120:$AK165,AK165)-1)*0.00001</f>
        <v>1.1E-4</v>
      </c>
      <c r="AM165" s="264">
        <f t="shared" si="37"/>
        <v>4.0000000000000003E-5</v>
      </c>
      <c r="AN165" s="267">
        <f t="shared" si="38"/>
        <v>0</v>
      </c>
      <c r="AO165" s="235">
        <f t="shared" si="39"/>
        <v>0</v>
      </c>
      <c r="AP165" s="196"/>
      <c r="AQ165" s="265">
        <f t="array" ref="AQ165">IFERROR(AVERAGE(IF(H165:K165&gt;1,H165:K165)),0)</f>
        <v>0</v>
      </c>
      <c r="AR165" s="249">
        <f t="array" ref="AR165">AQ165+(COUNTIFS($AQ$120:$AQ165,AQ165)-1)*0.00001</f>
        <v>4.5000000000000004E-4</v>
      </c>
      <c r="AS165" s="266">
        <f t="shared" si="40"/>
        <v>4.0000000000000003E-5</v>
      </c>
      <c r="AT165" s="267">
        <f t="shared" si="41"/>
        <v>0</v>
      </c>
      <c r="AU165" s="235">
        <f t="shared" si="42"/>
        <v>0</v>
      </c>
      <c r="AV165" s="32"/>
    </row>
    <row r="166" spans="1:48" ht="15" customHeight="1" x14ac:dyDescent="0.25">
      <c r="A166" s="24">
        <v>47</v>
      </c>
      <c r="B166" s="253">
        <f t="shared" si="46"/>
        <v>0</v>
      </c>
      <c r="C166" s="26"/>
      <c r="D166" s="26"/>
      <c r="E166" s="26"/>
      <c r="F166" s="46"/>
      <c r="G166" s="254">
        <f t="shared" si="47"/>
        <v>1.2000000000000002E-4</v>
      </c>
      <c r="H166" s="26"/>
      <c r="I166" s="26"/>
      <c r="J166" s="26"/>
      <c r="K166" s="46"/>
      <c r="L166" s="254"/>
      <c r="M166" s="27"/>
      <c r="N166" s="255">
        <f t="shared" si="48"/>
        <v>0</v>
      </c>
      <c r="O166" s="254">
        <f t="shared" si="49"/>
        <v>3.0000000000000004E-5</v>
      </c>
      <c r="P166" s="256">
        <f t="shared" si="44"/>
        <v>0</v>
      </c>
      <c r="Q166" s="254">
        <f t="shared" si="36"/>
        <v>3.0000000000000004E-5</v>
      </c>
      <c r="AJ166" s="262">
        <f>ROWS($B$120:B166)</f>
        <v>47</v>
      </c>
      <c r="AK166" s="263">
        <f t="array" ref="AK166">IFERROR(AVERAGE(IF(C166:F166&gt;1,C166:F166)),0)</f>
        <v>0</v>
      </c>
      <c r="AL166" s="252">
        <f t="array" ref="AL166">AK166+(COUNTIFS($AK$120:$AK166,AK166)-1)*0.00001</f>
        <v>1.2000000000000002E-4</v>
      </c>
      <c r="AM166" s="264">
        <f t="shared" si="37"/>
        <v>3.0000000000000004E-5</v>
      </c>
      <c r="AN166" s="267">
        <f t="shared" si="38"/>
        <v>0</v>
      </c>
      <c r="AO166" s="235">
        <f t="shared" si="39"/>
        <v>0</v>
      </c>
      <c r="AP166" s="196"/>
      <c r="AQ166" s="265">
        <f t="array" ref="AQ166">IFERROR(AVERAGE(IF(H166:K166&gt;1,H166:K166)),0)</f>
        <v>0</v>
      </c>
      <c r="AR166" s="249">
        <f t="array" ref="AR166">AQ166+(COUNTIFS($AQ$120:$AQ166,AQ166)-1)*0.00001</f>
        <v>4.6000000000000001E-4</v>
      </c>
      <c r="AS166" s="266">
        <f t="shared" si="40"/>
        <v>3.0000000000000004E-5</v>
      </c>
      <c r="AT166" s="267">
        <f t="shared" si="41"/>
        <v>0</v>
      </c>
      <c r="AU166" s="235">
        <f t="shared" si="42"/>
        <v>0</v>
      </c>
      <c r="AV166" s="32"/>
    </row>
    <row r="167" spans="1:48" ht="15" customHeight="1" x14ac:dyDescent="0.25">
      <c r="A167" s="24">
        <v>48</v>
      </c>
      <c r="B167" s="253">
        <f t="shared" si="46"/>
        <v>0</v>
      </c>
      <c r="C167" s="26"/>
      <c r="D167" s="26"/>
      <c r="E167" s="26"/>
      <c r="F167" s="46"/>
      <c r="G167" s="254">
        <f t="shared" si="47"/>
        <v>1.3000000000000002E-4</v>
      </c>
      <c r="H167" s="26"/>
      <c r="I167" s="26"/>
      <c r="J167" s="26"/>
      <c r="K167" s="46"/>
      <c r="L167" s="254"/>
      <c r="M167" s="27"/>
      <c r="N167" s="255">
        <f t="shared" si="48"/>
        <v>0</v>
      </c>
      <c r="O167" s="254">
        <f t="shared" si="49"/>
        <v>2.0000000000000002E-5</v>
      </c>
      <c r="P167" s="256">
        <f t="shared" si="44"/>
        <v>0</v>
      </c>
      <c r="Q167" s="254">
        <f t="shared" si="36"/>
        <v>2.0000000000000002E-5</v>
      </c>
      <c r="AJ167" s="262">
        <f>ROWS($B$120:B167)</f>
        <v>48</v>
      </c>
      <c r="AK167" s="263">
        <f t="array" ref="AK167">IFERROR(AVERAGE(IF(C167:F167&gt;1,C167:F167)),0)</f>
        <v>0</v>
      </c>
      <c r="AL167" s="252">
        <f t="array" ref="AL167">AK167+(COUNTIFS($AK$120:$AK167,AK167)-1)*0.00001</f>
        <v>1.3000000000000002E-4</v>
      </c>
      <c r="AM167" s="264">
        <f t="shared" si="37"/>
        <v>2.0000000000000002E-5</v>
      </c>
      <c r="AN167" s="267">
        <f t="shared" si="38"/>
        <v>0</v>
      </c>
      <c r="AO167" s="235">
        <f t="shared" si="39"/>
        <v>0</v>
      </c>
      <c r="AP167" s="196"/>
      <c r="AQ167" s="265">
        <f t="array" ref="AQ167">IFERROR(AVERAGE(IF(H167:K167&gt;1,H167:K167)),0)</f>
        <v>0</v>
      </c>
      <c r="AR167" s="249">
        <f t="array" ref="AR167">AQ167+(COUNTIFS($AQ$120:$AQ167,AQ167)-1)*0.00001</f>
        <v>4.7000000000000004E-4</v>
      </c>
      <c r="AS167" s="266">
        <f t="shared" si="40"/>
        <v>2.0000000000000002E-5</v>
      </c>
      <c r="AT167" s="267">
        <f t="shared" si="41"/>
        <v>0</v>
      </c>
      <c r="AU167" s="235">
        <f t="shared" si="42"/>
        <v>0</v>
      </c>
      <c r="AV167" s="32"/>
    </row>
    <row r="168" spans="1:48" ht="15" customHeight="1" x14ac:dyDescent="0.25">
      <c r="A168" s="24">
        <v>49</v>
      </c>
      <c r="B168" s="253">
        <f t="shared" si="46"/>
        <v>0</v>
      </c>
      <c r="C168" s="26"/>
      <c r="D168" s="26"/>
      <c r="E168" s="26"/>
      <c r="F168" s="46"/>
      <c r="G168" s="254">
        <f t="shared" si="47"/>
        <v>1.4000000000000001E-4</v>
      </c>
      <c r="H168" s="26"/>
      <c r="I168" s="26"/>
      <c r="J168" s="26"/>
      <c r="K168" s="46"/>
      <c r="L168" s="254"/>
      <c r="M168" s="27"/>
      <c r="N168" s="255">
        <f t="shared" si="48"/>
        <v>0</v>
      </c>
      <c r="O168" s="254">
        <f t="shared" si="49"/>
        <v>1.0000000000000001E-5</v>
      </c>
      <c r="P168" s="256">
        <f t="shared" si="44"/>
        <v>0</v>
      </c>
      <c r="Q168" s="254">
        <f t="shared" si="36"/>
        <v>1.0000000000000001E-5</v>
      </c>
      <c r="AJ168" s="262">
        <f>ROWS($B$120:B168)</f>
        <v>49</v>
      </c>
      <c r="AK168" s="263">
        <f t="array" ref="AK168">IFERROR(AVERAGE(IF(C168:F168&gt;1,C168:F168)),0)</f>
        <v>0</v>
      </c>
      <c r="AL168" s="252">
        <f t="array" ref="AL168">AK168+(COUNTIFS($AK$120:$AK168,AK168)-1)*0.00001</f>
        <v>1.4000000000000001E-4</v>
      </c>
      <c r="AM168" s="264">
        <f t="shared" si="37"/>
        <v>1.0000000000000001E-5</v>
      </c>
      <c r="AN168" s="267">
        <f t="shared" si="38"/>
        <v>0</v>
      </c>
      <c r="AO168" s="235">
        <f t="shared" si="39"/>
        <v>0</v>
      </c>
      <c r="AP168" s="196"/>
      <c r="AQ168" s="265">
        <f t="array" ref="AQ168">IFERROR(AVERAGE(IF(H168:K168&gt;1,H168:K168)),0)</f>
        <v>0</v>
      </c>
      <c r="AR168" s="249">
        <f t="array" ref="AR168">AQ168+(COUNTIFS($AQ$120:$AQ168,AQ168)-1)*0.00001</f>
        <v>4.8000000000000007E-4</v>
      </c>
      <c r="AS168" s="266">
        <f t="shared" si="40"/>
        <v>1.0000000000000001E-5</v>
      </c>
      <c r="AT168" s="267">
        <f t="shared" si="41"/>
        <v>0</v>
      </c>
      <c r="AU168" s="235">
        <f t="shared" si="42"/>
        <v>0</v>
      </c>
      <c r="AV168" s="32"/>
    </row>
    <row r="169" spans="1:48" ht="15" customHeight="1" x14ac:dyDescent="0.25">
      <c r="A169" s="24">
        <v>50</v>
      </c>
      <c r="B169" s="253">
        <f t="shared" si="46"/>
        <v>0</v>
      </c>
      <c r="C169" s="26"/>
      <c r="D169" s="26"/>
      <c r="E169" s="26"/>
      <c r="F169" s="46"/>
      <c r="G169" s="254">
        <f t="shared" si="47"/>
        <v>1.5000000000000001E-4</v>
      </c>
      <c r="H169" s="26"/>
      <c r="I169" s="26"/>
      <c r="J169" s="26"/>
      <c r="K169" s="46"/>
      <c r="L169" s="254"/>
      <c r="M169" s="27"/>
      <c r="N169" s="255">
        <f t="shared" si="48"/>
        <v>0</v>
      </c>
      <c r="O169" s="254">
        <f t="shared" si="49"/>
        <v>0</v>
      </c>
      <c r="P169" s="256">
        <f t="shared" si="44"/>
        <v>0</v>
      </c>
      <c r="Q169" s="254">
        <f t="shared" si="36"/>
        <v>0</v>
      </c>
      <c r="AJ169" s="262">
        <f>ROWS($B$120:B169)</f>
        <v>50</v>
      </c>
      <c r="AK169" s="263">
        <f t="array" ref="AK169">IFERROR(AVERAGE(IF(C169:F169&gt;1,C169:F169)),0)</f>
        <v>0</v>
      </c>
      <c r="AL169" s="252">
        <f t="array" ref="AL169">AK169+(COUNTIFS($AK$120:$AK169,AK169)-1)*0.00001</f>
        <v>1.5000000000000001E-4</v>
      </c>
      <c r="AM169" s="264">
        <f t="shared" si="37"/>
        <v>0</v>
      </c>
      <c r="AN169" s="267">
        <f t="shared" si="38"/>
        <v>0</v>
      </c>
      <c r="AO169" s="235">
        <f t="shared" si="39"/>
        <v>0</v>
      </c>
      <c r="AP169" s="196"/>
      <c r="AQ169" s="265">
        <f t="array" ref="AQ169">IFERROR(AVERAGE(IF(H169:K169&gt;1,H169:K169)),0)</f>
        <v>0</v>
      </c>
      <c r="AR169" s="249">
        <f t="array" ref="AR169">AQ169+(COUNTIFS($AQ$120:$AQ169,AQ169)-1)*0.00001</f>
        <v>4.9000000000000009E-4</v>
      </c>
      <c r="AS169" s="266">
        <f t="shared" si="40"/>
        <v>0</v>
      </c>
      <c r="AT169" s="267">
        <f t="shared" si="41"/>
        <v>0</v>
      </c>
      <c r="AU169" s="235">
        <f t="shared" si="42"/>
        <v>0</v>
      </c>
      <c r="AV169" s="32"/>
    </row>
    <row r="170" spans="1:48" s="32" customFormat="1" ht="15" customHeight="1" x14ac:dyDescent="0.25">
      <c r="C170" s="60"/>
      <c r="D170" s="60"/>
      <c r="E170" s="60"/>
      <c r="F170" s="49"/>
      <c r="G170" s="30"/>
      <c r="H170" s="49"/>
      <c r="I170" s="49"/>
      <c r="J170" s="49"/>
      <c r="K170" s="49"/>
      <c r="L170" s="30"/>
      <c r="N170" s="250" t="s">
        <v>299</v>
      </c>
      <c r="O170" s="282" t="str">
        <f>'ANVA-MDS'!H124</f>
        <v>***</v>
      </c>
      <c r="P170" s="250" t="s">
        <v>299</v>
      </c>
      <c r="Q170" s="282" t="str">
        <f>'ANVA-MDS'!BT124</f>
        <v>ns</v>
      </c>
      <c r="AJ170" s="196"/>
      <c r="AK170" s="196"/>
      <c r="AL170" s="196"/>
      <c r="AM170" s="196"/>
      <c r="AN170" s="196"/>
      <c r="AO170" s="196"/>
      <c r="AP170" s="196"/>
      <c r="AQ170" s="196"/>
      <c r="AR170" s="196"/>
      <c r="AS170" s="196"/>
      <c r="AT170" s="196"/>
      <c r="AU170" s="196"/>
    </row>
    <row r="171" spans="1:48" s="32" customFormat="1" ht="15" customHeight="1" x14ac:dyDescent="0.25">
      <c r="C171" s="60"/>
      <c r="D171" s="60"/>
      <c r="E171" s="60"/>
      <c r="F171" s="49"/>
      <c r="G171" s="30"/>
      <c r="H171" s="49"/>
      <c r="I171" s="49"/>
      <c r="J171" s="49"/>
      <c r="K171" s="49"/>
      <c r="L171" s="30"/>
      <c r="N171" s="250" t="s">
        <v>293</v>
      </c>
      <c r="O171" s="225">
        <f>'ANVA-MDS'!B131</f>
        <v>0.10798623447107615</v>
      </c>
      <c r="P171" s="250" t="s">
        <v>293</v>
      </c>
      <c r="Q171" s="225" t="str">
        <f>'ANVA-MDS'!BN131</f>
        <v>sd</v>
      </c>
      <c r="AJ171" s="196"/>
      <c r="AK171" s="196"/>
      <c r="AL171" s="196"/>
      <c r="AM171" s="196"/>
      <c r="AN171" s="196"/>
      <c r="AO171" s="196"/>
      <c r="AP171" s="196"/>
      <c r="AQ171" s="196"/>
      <c r="AR171" s="196"/>
      <c r="AS171" s="196"/>
      <c r="AT171" s="196"/>
      <c r="AU171" s="196"/>
    </row>
    <row r="172" spans="1:48" ht="15" customHeight="1" x14ac:dyDescent="0.25">
      <c r="C172" s="5"/>
      <c r="D172" s="5"/>
      <c r="E172" s="5"/>
      <c r="F172" s="6"/>
      <c r="G172" s="7"/>
      <c r="H172" s="5"/>
      <c r="I172" s="5"/>
      <c r="J172" s="5"/>
      <c r="K172" s="5"/>
      <c r="L172" s="8"/>
      <c r="AJ172" s="193"/>
      <c r="AK172" s="193"/>
      <c r="AL172" s="193"/>
      <c r="AM172" s="193"/>
      <c r="AN172" s="193"/>
      <c r="AO172" s="193"/>
      <c r="AP172" s="193"/>
      <c r="AQ172" s="193"/>
      <c r="AR172" s="193"/>
      <c r="AS172" s="193"/>
      <c r="AT172" s="193"/>
      <c r="AU172" s="193"/>
    </row>
    <row r="173" spans="1:48" ht="15" customHeight="1" x14ac:dyDescent="0.25">
      <c r="C173" s="49"/>
      <c r="D173" s="49"/>
      <c r="E173" s="49"/>
      <c r="F173" s="49"/>
      <c r="G173" s="30"/>
      <c r="H173" s="49"/>
      <c r="I173" s="49"/>
      <c r="J173" s="49"/>
      <c r="K173" s="49"/>
      <c r="L173" s="30"/>
      <c r="N173" s="4" t="s">
        <v>77</v>
      </c>
      <c r="O173" s="9"/>
      <c r="P173" s="3"/>
      <c r="AJ173" s="193"/>
      <c r="AK173" s="193"/>
      <c r="AL173" s="193"/>
      <c r="AM173" s="193"/>
      <c r="AN173" s="193"/>
      <c r="AO173" s="193"/>
      <c r="AP173" s="193"/>
      <c r="AQ173" s="193"/>
      <c r="AR173" s="193"/>
      <c r="AS173" s="193"/>
      <c r="AT173" s="193"/>
      <c r="AU173" s="193"/>
    </row>
    <row r="174" spans="1:48" ht="15" customHeight="1" thickBot="1" x14ac:dyDescent="0.3">
      <c r="B174" s="3"/>
      <c r="C174" s="61" t="str">
        <f>Fechas!$C$169</f>
        <v>4º ÉPOCA: CICLOS CORTOS SIN FUNGICIDA</v>
      </c>
      <c r="D174" s="62"/>
      <c r="E174" s="62"/>
      <c r="F174" s="62"/>
      <c r="G174" s="63"/>
      <c r="H174" s="64" t="str">
        <f>Fechas!$K$169</f>
        <v>4º ÉPOCA: CICLOS CORTOS CON FUNGICIDA</v>
      </c>
      <c r="I174" s="65"/>
      <c r="J174" s="65"/>
      <c r="K174" s="65"/>
      <c r="L174" s="66"/>
      <c r="N174" s="61" t="str">
        <f>C174</f>
        <v>4º ÉPOCA: CICLOS CORTOS SIN FUNGICIDA</v>
      </c>
      <c r="O174" s="62"/>
      <c r="P174" s="64" t="str">
        <f>H174</f>
        <v>4º ÉPOCA: CICLOS CORTOS CON FUNGICIDA</v>
      </c>
      <c r="Q174" s="173"/>
      <c r="AJ174" s="193"/>
      <c r="AK174" s="193"/>
      <c r="AL174" s="193"/>
      <c r="AM174" s="193"/>
      <c r="AN174" s="193"/>
      <c r="AO174" s="193"/>
      <c r="AP174" s="193"/>
      <c r="AQ174" s="193"/>
      <c r="AR174" s="193"/>
      <c r="AS174" s="193"/>
      <c r="AT174" s="193"/>
      <c r="AU174" s="193"/>
    </row>
    <row r="175" spans="1:48" ht="15" customHeight="1" x14ac:dyDescent="0.25">
      <c r="B175" s="15"/>
      <c r="C175" s="16" t="s">
        <v>101</v>
      </c>
      <c r="D175" s="17"/>
      <c r="E175" s="18"/>
      <c r="F175" s="18"/>
      <c r="G175" s="19"/>
      <c r="H175" s="185" t="s">
        <v>101</v>
      </c>
      <c r="I175" s="18"/>
      <c r="J175" s="18"/>
      <c r="K175" s="18"/>
      <c r="L175" s="187"/>
      <c r="M175" s="3"/>
      <c r="N175" s="16" t="s">
        <v>101</v>
      </c>
      <c r="O175" s="3"/>
      <c r="P175" s="185" t="s">
        <v>101</v>
      </c>
      <c r="Q175" s="186"/>
      <c r="AJ175" s="193"/>
      <c r="AK175" s="193"/>
      <c r="AL175" s="193"/>
      <c r="AM175" s="193"/>
      <c r="AN175" s="193"/>
      <c r="AO175" s="193"/>
      <c r="AP175" s="193"/>
      <c r="AQ175" s="193"/>
      <c r="AR175" s="193"/>
      <c r="AS175" s="193"/>
      <c r="AT175" s="193"/>
      <c r="AU175" s="193"/>
    </row>
    <row r="176" spans="1:48" ht="15" customHeight="1" x14ac:dyDescent="0.25">
      <c r="B176" s="20" t="s">
        <v>1</v>
      </c>
      <c r="C176" s="21" t="s">
        <v>44</v>
      </c>
      <c r="D176" s="22" t="s">
        <v>45</v>
      </c>
      <c r="E176" s="22" t="s">
        <v>46</v>
      </c>
      <c r="F176" s="22" t="s">
        <v>32</v>
      </c>
      <c r="G176" s="23" t="s">
        <v>20</v>
      </c>
      <c r="H176" s="22" t="s">
        <v>44</v>
      </c>
      <c r="I176" s="22" t="s">
        <v>45</v>
      </c>
      <c r="J176" s="22" t="s">
        <v>46</v>
      </c>
      <c r="K176" s="21" t="s">
        <v>32</v>
      </c>
      <c r="L176" s="23" t="s">
        <v>20</v>
      </c>
      <c r="M176" s="3"/>
      <c r="N176" s="20" t="s">
        <v>1</v>
      </c>
      <c r="O176" s="23" t="s">
        <v>20</v>
      </c>
      <c r="P176" s="20" t="s">
        <v>1</v>
      </c>
      <c r="Q176" s="23" t="s">
        <v>20</v>
      </c>
      <c r="AJ176" s="193"/>
      <c r="AK176" s="193"/>
      <c r="AL176" s="193"/>
      <c r="AM176" s="193"/>
      <c r="AN176" s="193"/>
      <c r="AO176" s="193"/>
      <c r="AP176" s="193"/>
      <c r="AQ176" s="193"/>
      <c r="AR176" s="193"/>
      <c r="AS176" s="193"/>
      <c r="AT176" s="193"/>
      <c r="AU176" s="193"/>
    </row>
    <row r="177" spans="1:47" ht="15" customHeight="1" x14ac:dyDescent="0.25">
      <c r="A177" s="24">
        <v>1</v>
      </c>
      <c r="B177" s="253"/>
      <c r="C177" s="353"/>
      <c r="D177" s="353"/>
      <c r="E177" s="353"/>
      <c r="F177" s="189"/>
      <c r="G177" s="254">
        <f t="shared" ref="G177:G226" si="50">AL177</f>
        <v>0</v>
      </c>
      <c r="H177" s="26"/>
      <c r="I177" s="26"/>
      <c r="J177" s="26"/>
      <c r="K177" s="189"/>
      <c r="L177" s="254">
        <f t="shared" ref="L177:L226" si="51">AR177</f>
        <v>0</v>
      </c>
      <c r="M177" s="27"/>
      <c r="N177" s="255">
        <f t="shared" ref="N177:N225" si="52">AO177</f>
        <v>0</v>
      </c>
      <c r="O177" s="254">
        <f t="shared" ref="O177:O225" si="53">AM177</f>
        <v>4.9000000000000009E-4</v>
      </c>
      <c r="P177" s="256">
        <f t="shared" ref="P177:P225" si="54">AU177</f>
        <v>0</v>
      </c>
      <c r="Q177" s="254">
        <f t="shared" ref="Q177:Q225" si="55">AS177</f>
        <v>4.9000000000000009E-4</v>
      </c>
      <c r="AJ177" s="262">
        <f>ROWS($B$177:B177)</f>
        <v>1</v>
      </c>
      <c r="AK177" s="263">
        <f t="array" ref="AK177">IFERROR(AVERAGE(IF(C177:F177&gt;1,C177:F177)),0)</f>
        <v>0</v>
      </c>
      <c r="AL177" s="252">
        <f t="array" ref="AL177">AK177+(COUNTIFS($AK$177:$AK177,AK177)-1)*0.00001</f>
        <v>0</v>
      </c>
      <c r="AM177" s="264">
        <f>LARGE($AL$177:$AL$226,AJ177)</f>
        <v>4.9000000000000009E-4</v>
      </c>
      <c r="AN177" s="267">
        <f>IF(AM177&lt;1,0,MATCH(AM177,$AL$177:$AL$226,0))</f>
        <v>0</v>
      </c>
      <c r="AO177" s="235">
        <f>INDEX($B$177:$B$226,AN177,1)</f>
        <v>0</v>
      </c>
      <c r="AP177" s="193"/>
      <c r="AQ177" s="265">
        <f t="array" ref="AQ177">IFERROR(AVERAGE(IF(H177:K177&gt;1,H177:K177)),0)</f>
        <v>0</v>
      </c>
      <c r="AR177" s="249">
        <f t="array" ref="AR177">AQ177+(COUNTIFS($AQ$177:$AQ177,AQ177)-1)*0.00001</f>
        <v>0</v>
      </c>
      <c r="AS177" s="266">
        <f>LARGE($AR$177:$AR$226,AJ177)</f>
        <v>4.9000000000000009E-4</v>
      </c>
      <c r="AT177" s="267">
        <f>IF(AS177&lt;1,0,MATCH(AS177,$AR$177:$AR$226,0))</f>
        <v>0</v>
      </c>
      <c r="AU177" s="235">
        <f>IF(AT177=0,0,INDEX($B$6:$B$55,AT177,1))</f>
        <v>0</v>
      </c>
    </row>
    <row r="178" spans="1:47" ht="15" customHeight="1" x14ac:dyDescent="0.25">
      <c r="A178" s="24">
        <v>2</v>
      </c>
      <c r="B178" s="253"/>
      <c r="C178" s="353"/>
      <c r="D178" s="353"/>
      <c r="E178" s="353"/>
      <c r="F178" s="189"/>
      <c r="G178" s="254">
        <f t="shared" si="50"/>
        <v>1.0000000000000001E-5</v>
      </c>
      <c r="H178" s="26"/>
      <c r="I178" s="26"/>
      <c r="J178" s="26"/>
      <c r="K178" s="189"/>
      <c r="L178" s="254">
        <f t="shared" si="51"/>
        <v>1.0000000000000001E-5</v>
      </c>
      <c r="M178" s="27"/>
      <c r="N178" s="255">
        <f t="shared" si="52"/>
        <v>0</v>
      </c>
      <c r="O178" s="254">
        <f t="shared" si="53"/>
        <v>4.8000000000000007E-4</v>
      </c>
      <c r="P178" s="256">
        <f t="shared" si="54"/>
        <v>0</v>
      </c>
      <c r="Q178" s="254">
        <f t="shared" si="55"/>
        <v>4.8000000000000007E-4</v>
      </c>
      <c r="AJ178" s="262">
        <f>ROWS($B$177:B178)</f>
        <v>2</v>
      </c>
      <c r="AK178" s="263">
        <f t="array" ref="AK178">IFERROR(AVERAGE(IF(C178:F178&gt;1,C178:F178)),0)</f>
        <v>0</v>
      </c>
      <c r="AL178" s="252">
        <f t="array" ref="AL178">AK178+(COUNTIFS($AK$177:$AK178,AK178)-1)*0.00001</f>
        <v>1.0000000000000001E-5</v>
      </c>
      <c r="AM178" s="264">
        <f t="shared" ref="AM178:AM226" si="56">LARGE($AL$177:$AL$226,AJ178)</f>
        <v>4.8000000000000007E-4</v>
      </c>
      <c r="AN178" s="267">
        <f t="shared" ref="AN178:AN226" si="57">IF(AM178&lt;1,0,MATCH(AM178,$AL$177:$AL$226,0))</f>
        <v>0</v>
      </c>
      <c r="AO178" s="235">
        <f t="shared" ref="AO178:AO226" si="58">INDEX($B$177:$B$226,AN178,1)</f>
        <v>0</v>
      </c>
      <c r="AP178" s="193"/>
      <c r="AQ178" s="265">
        <f t="array" ref="AQ178">IFERROR(AVERAGE(IF(H178:K178&gt;1,H178:K178)),0)</f>
        <v>0</v>
      </c>
      <c r="AR178" s="249">
        <f t="array" ref="AR178">AQ178+(COUNTIFS($AQ$177:$AQ178,AQ178)-1)*0.00001</f>
        <v>1.0000000000000001E-5</v>
      </c>
      <c r="AS178" s="266">
        <f t="shared" ref="AS178:AS226" si="59">LARGE($AR$177:$AR$226,AJ178)</f>
        <v>4.8000000000000007E-4</v>
      </c>
      <c r="AT178" s="267">
        <f t="shared" ref="AT178:AT226" si="60">IF(AS178&lt;1,0,MATCH(AS178,$AR$177:$AR$226,0))</f>
        <v>0</v>
      </c>
      <c r="AU178" s="235">
        <f t="shared" ref="AU178:AU226" si="61">IF(AT178=0,0,INDEX($B$6:$B$55,AT178,1))</f>
        <v>0</v>
      </c>
    </row>
    <row r="179" spans="1:47" ht="15" customHeight="1" x14ac:dyDescent="0.25">
      <c r="A179" s="24">
        <v>3</v>
      </c>
      <c r="B179" s="253"/>
      <c r="C179" s="353"/>
      <c r="D179" s="353"/>
      <c r="E179" s="353"/>
      <c r="F179" s="189"/>
      <c r="G179" s="254">
        <f t="shared" si="50"/>
        <v>2.0000000000000002E-5</v>
      </c>
      <c r="H179" s="26"/>
      <c r="I179" s="26"/>
      <c r="J179" s="26"/>
      <c r="K179" s="189"/>
      <c r="L179" s="254">
        <f t="shared" si="51"/>
        <v>2.0000000000000002E-5</v>
      </c>
      <c r="M179" s="27"/>
      <c r="N179" s="255">
        <f t="shared" si="52"/>
        <v>0</v>
      </c>
      <c r="O179" s="254">
        <f t="shared" si="53"/>
        <v>4.7000000000000004E-4</v>
      </c>
      <c r="P179" s="256">
        <f t="shared" si="54"/>
        <v>0</v>
      </c>
      <c r="Q179" s="254">
        <f t="shared" si="55"/>
        <v>4.7000000000000004E-4</v>
      </c>
      <c r="AJ179" s="262">
        <f>ROWS($B$177:B179)</f>
        <v>3</v>
      </c>
      <c r="AK179" s="263">
        <f t="array" ref="AK179">IFERROR(AVERAGE(IF(C179:F179&gt;1,C179:F179)),0)</f>
        <v>0</v>
      </c>
      <c r="AL179" s="252">
        <f t="array" ref="AL179">AK179+(COUNTIFS($AK$177:$AK179,AK179)-1)*0.00001</f>
        <v>2.0000000000000002E-5</v>
      </c>
      <c r="AM179" s="264">
        <f t="shared" si="56"/>
        <v>4.7000000000000004E-4</v>
      </c>
      <c r="AN179" s="267">
        <f t="shared" si="57"/>
        <v>0</v>
      </c>
      <c r="AO179" s="235">
        <f t="shared" si="58"/>
        <v>0</v>
      </c>
      <c r="AP179" s="193"/>
      <c r="AQ179" s="265">
        <f t="array" ref="AQ179">IFERROR(AVERAGE(IF(H179:K179&gt;1,H179:K179)),0)</f>
        <v>0</v>
      </c>
      <c r="AR179" s="249">
        <f t="array" ref="AR179">AQ179+(COUNTIFS($AQ$177:$AQ179,AQ179)-1)*0.00001</f>
        <v>2.0000000000000002E-5</v>
      </c>
      <c r="AS179" s="266">
        <f t="shared" si="59"/>
        <v>4.7000000000000004E-4</v>
      </c>
      <c r="AT179" s="267">
        <f t="shared" si="60"/>
        <v>0</v>
      </c>
      <c r="AU179" s="235">
        <f t="shared" si="61"/>
        <v>0</v>
      </c>
    </row>
    <row r="180" spans="1:47" ht="15" customHeight="1" x14ac:dyDescent="0.25">
      <c r="A180" s="24">
        <v>4</v>
      </c>
      <c r="B180" s="253"/>
      <c r="C180" s="353"/>
      <c r="D180" s="353"/>
      <c r="E180" s="353"/>
      <c r="F180" s="189"/>
      <c r="G180" s="254">
        <f t="shared" si="50"/>
        <v>3.0000000000000004E-5</v>
      </c>
      <c r="H180" s="26"/>
      <c r="I180" s="26"/>
      <c r="J180" s="26"/>
      <c r="K180" s="189"/>
      <c r="L180" s="254">
        <f t="shared" si="51"/>
        <v>3.0000000000000004E-5</v>
      </c>
      <c r="M180" s="27"/>
      <c r="N180" s="255">
        <f t="shared" si="52"/>
        <v>0</v>
      </c>
      <c r="O180" s="254">
        <f t="shared" si="53"/>
        <v>4.6000000000000001E-4</v>
      </c>
      <c r="P180" s="256">
        <f t="shared" si="54"/>
        <v>0</v>
      </c>
      <c r="Q180" s="254">
        <f t="shared" si="55"/>
        <v>4.6000000000000001E-4</v>
      </c>
      <c r="AJ180" s="262">
        <f>ROWS($B$177:B180)</f>
        <v>4</v>
      </c>
      <c r="AK180" s="263">
        <f t="array" ref="AK180">IFERROR(AVERAGE(IF(C180:F180&gt;1,C180:F180)),0)</f>
        <v>0</v>
      </c>
      <c r="AL180" s="252">
        <f t="array" ref="AL180">AK180+(COUNTIFS($AK$177:$AK180,AK180)-1)*0.00001</f>
        <v>3.0000000000000004E-5</v>
      </c>
      <c r="AM180" s="264">
        <f t="shared" si="56"/>
        <v>4.6000000000000001E-4</v>
      </c>
      <c r="AN180" s="267">
        <f t="shared" si="57"/>
        <v>0</v>
      </c>
      <c r="AO180" s="235">
        <f t="shared" si="58"/>
        <v>0</v>
      </c>
      <c r="AP180" s="193"/>
      <c r="AQ180" s="265">
        <f t="array" ref="AQ180">IFERROR(AVERAGE(IF(H180:K180&gt;1,H180:K180)),0)</f>
        <v>0</v>
      </c>
      <c r="AR180" s="249">
        <f t="array" ref="AR180">AQ180+(COUNTIFS($AQ$177:$AQ180,AQ180)-1)*0.00001</f>
        <v>3.0000000000000004E-5</v>
      </c>
      <c r="AS180" s="266">
        <f t="shared" si="59"/>
        <v>4.6000000000000001E-4</v>
      </c>
      <c r="AT180" s="267">
        <f t="shared" si="60"/>
        <v>0</v>
      </c>
      <c r="AU180" s="235">
        <f t="shared" si="61"/>
        <v>0</v>
      </c>
    </row>
    <row r="181" spans="1:47" ht="15" customHeight="1" x14ac:dyDescent="0.25">
      <c r="A181" s="24">
        <v>5</v>
      </c>
      <c r="B181" s="253">
        <f t="shared" ref="B181:B208" si="62">INDEX(CV4SF,$A181,1)</f>
        <v>0</v>
      </c>
      <c r="C181" s="353"/>
      <c r="D181" s="353"/>
      <c r="E181" s="353"/>
      <c r="F181" s="189"/>
      <c r="G181" s="254">
        <f t="shared" si="50"/>
        <v>4.0000000000000003E-5</v>
      </c>
      <c r="H181" s="26"/>
      <c r="I181" s="26"/>
      <c r="J181" s="26"/>
      <c r="K181" s="189"/>
      <c r="L181" s="254">
        <f t="shared" si="51"/>
        <v>4.0000000000000003E-5</v>
      </c>
      <c r="M181" s="27"/>
      <c r="N181" s="255">
        <f t="shared" si="52"/>
        <v>0</v>
      </c>
      <c r="O181" s="254">
        <f t="shared" si="53"/>
        <v>4.5000000000000004E-4</v>
      </c>
      <c r="P181" s="256">
        <f t="shared" si="54"/>
        <v>0</v>
      </c>
      <c r="Q181" s="254">
        <f t="shared" si="55"/>
        <v>4.5000000000000004E-4</v>
      </c>
      <c r="AJ181" s="262">
        <f>ROWS($B$177:B181)</f>
        <v>5</v>
      </c>
      <c r="AK181" s="263">
        <f t="array" ref="AK181">IFERROR(AVERAGE(IF(C181:F181&gt;1,C181:F181)),0)</f>
        <v>0</v>
      </c>
      <c r="AL181" s="252">
        <f t="array" ref="AL181">AK181+(COUNTIFS($AK$177:$AK181,AK181)-1)*0.00001</f>
        <v>4.0000000000000003E-5</v>
      </c>
      <c r="AM181" s="264">
        <f t="shared" si="56"/>
        <v>4.5000000000000004E-4</v>
      </c>
      <c r="AN181" s="267">
        <f t="shared" si="57"/>
        <v>0</v>
      </c>
      <c r="AO181" s="235">
        <f t="shared" si="58"/>
        <v>0</v>
      </c>
      <c r="AP181" s="193"/>
      <c r="AQ181" s="265">
        <f t="array" ref="AQ181">IFERROR(AVERAGE(IF(H181:K181&gt;1,H181:K181)),0)</f>
        <v>0</v>
      </c>
      <c r="AR181" s="249">
        <f t="array" ref="AR181">AQ181+(COUNTIFS($AQ$177:$AQ181,AQ181)-1)*0.00001</f>
        <v>4.0000000000000003E-5</v>
      </c>
      <c r="AS181" s="266">
        <f t="shared" si="59"/>
        <v>4.5000000000000004E-4</v>
      </c>
      <c r="AT181" s="267">
        <f t="shared" si="60"/>
        <v>0</v>
      </c>
      <c r="AU181" s="235">
        <f t="shared" si="61"/>
        <v>0</v>
      </c>
    </row>
    <row r="182" spans="1:47" ht="15" customHeight="1" x14ac:dyDescent="0.25">
      <c r="A182" s="24">
        <v>6</v>
      </c>
      <c r="B182" s="253">
        <f t="shared" si="62"/>
        <v>0</v>
      </c>
      <c r="C182" s="353"/>
      <c r="D182" s="353"/>
      <c r="E182" s="353"/>
      <c r="F182" s="189"/>
      <c r="G182" s="254">
        <f t="shared" si="50"/>
        <v>5.0000000000000002E-5</v>
      </c>
      <c r="H182" s="26"/>
      <c r="I182" s="26"/>
      <c r="J182" s="26"/>
      <c r="K182" s="189"/>
      <c r="L182" s="254">
        <f t="shared" si="51"/>
        <v>5.0000000000000002E-5</v>
      </c>
      <c r="M182" s="27"/>
      <c r="N182" s="255">
        <f t="shared" si="52"/>
        <v>0</v>
      </c>
      <c r="O182" s="254">
        <f t="shared" si="53"/>
        <v>4.4000000000000002E-4</v>
      </c>
      <c r="P182" s="256">
        <f t="shared" si="54"/>
        <v>0</v>
      </c>
      <c r="Q182" s="254">
        <f t="shared" si="55"/>
        <v>4.4000000000000002E-4</v>
      </c>
      <c r="AJ182" s="262">
        <f>ROWS($B$177:B182)</f>
        <v>6</v>
      </c>
      <c r="AK182" s="263">
        <f t="array" ref="AK182">IFERROR(AVERAGE(IF(C182:F182&gt;1,C182:F182)),0)</f>
        <v>0</v>
      </c>
      <c r="AL182" s="252">
        <f t="array" ref="AL182">AK182+(COUNTIFS($AK$177:$AK182,AK182)-1)*0.00001</f>
        <v>5.0000000000000002E-5</v>
      </c>
      <c r="AM182" s="264">
        <f t="shared" si="56"/>
        <v>4.4000000000000002E-4</v>
      </c>
      <c r="AN182" s="267">
        <f t="shared" si="57"/>
        <v>0</v>
      </c>
      <c r="AO182" s="235">
        <f t="shared" si="58"/>
        <v>0</v>
      </c>
      <c r="AP182" s="193"/>
      <c r="AQ182" s="265">
        <f t="array" ref="AQ182">IFERROR(AVERAGE(IF(H182:K182&gt;1,H182:K182)),0)</f>
        <v>0</v>
      </c>
      <c r="AR182" s="249">
        <f t="array" ref="AR182">AQ182+(COUNTIFS($AQ$177:$AQ182,AQ182)-1)*0.00001</f>
        <v>5.0000000000000002E-5</v>
      </c>
      <c r="AS182" s="266">
        <f t="shared" si="59"/>
        <v>4.4000000000000002E-4</v>
      </c>
      <c r="AT182" s="267">
        <f t="shared" si="60"/>
        <v>0</v>
      </c>
      <c r="AU182" s="235">
        <f t="shared" si="61"/>
        <v>0</v>
      </c>
    </row>
    <row r="183" spans="1:47" ht="15" customHeight="1" x14ac:dyDescent="0.25">
      <c r="A183" s="24">
        <v>7</v>
      </c>
      <c r="B183" s="253">
        <f t="shared" si="62"/>
        <v>0</v>
      </c>
      <c r="C183" s="353"/>
      <c r="D183" s="353"/>
      <c r="E183" s="353"/>
      <c r="F183" s="189"/>
      <c r="G183" s="254">
        <f t="shared" si="50"/>
        <v>6.0000000000000008E-5</v>
      </c>
      <c r="H183" s="26"/>
      <c r="I183" s="26"/>
      <c r="J183" s="26"/>
      <c r="K183" s="189"/>
      <c r="L183" s="254">
        <f t="shared" si="51"/>
        <v>6.0000000000000008E-5</v>
      </c>
      <c r="M183" s="27"/>
      <c r="N183" s="255">
        <f t="shared" si="52"/>
        <v>0</v>
      </c>
      <c r="O183" s="254">
        <f t="shared" si="53"/>
        <v>4.3000000000000004E-4</v>
      </c>
      <c r="P183" s="256">
        <f t="shared" si="54"/>
        <v>0</v>
      </c>
      <c r="Q183" s="254">
        <f t="shared" si="55"/>
        <v>4.3000000000000004E-4</v>
      </c>
      <c r="AJ183" s="262">
        <f>ROWS($B$177:B183)</f>
        <v>7</v>
      </c>
      <c r="AK183" s="263">
        <f t="array" ref="AK183">IFERROR(AVERAGE(IF(C183:F183&gt;1,C183:F183)),0)</f>
        <v>0</v>
      </c>
      <c r="AL183" s="252">
        <f t="array" ref="AL183">AK183+(COUNTIFS($AK$177:$AK183,AK183)-1)*0.00001</f>
        <v>6.0000000000000008E-5</v>
      </c>
      <c r="AM183" s="264">
        <f t="shared" si="56"/>
        <v>4.3000000000000004E-4</v>
      </c>
      <c r="AN183" s="267">
        <f t="shared" si="57"/>
        <v>0</v>
      </c>
      <c r="AO183" s="235">
        <f t="shared" si="58"/>
        <v>0</v>
      </c>
      <c r="AP183" s="196"/>
      <c r="AQ183" s="265">
        <f t="array" ref="AQ183">IFERROR(AVERAGE(IF(H183:K183&gt;1,H183:K183)),0)</f>
        <v>0</v>
      </c>
      <c r="AR183" s="249">
        <f t="array" ref="AR183">AQ183+(COUNTIFS($AQ$177:$AQ183,AQ183)-1)*0.00001</f>
        <v>6.0000000000000008E-5</v>
      </c>
      <c r="AS183" s="266">
        <f t="shared" si="59"/>
        <v>4.3000000000000004E-4</v>
      </c>
      <c r="AT183" s="267">
        <f t="shared" si="60"/>
        <v>0</v>
      </c>
      <c r="AU183" s="235">
        <f t="shared" si="61"/>
        <v>0</v>
      </c>
    </row>
    <row r="184" spans="1:47" ht="15" customHeight="1" x14ac:dyDescent="0.25">
      <c r="A184" s="24">
        <v>8</v>
      </c>
      <c r="B184" s="253">
        <f t="shared" si="62"/>
        <v>0</v>
      </c>
      <c r="C184" s="353"/>
      <c r="D184" s="353"/>
      <c r="E184" s="353"/>
      <c r="F184" s="189"/>
      <c r="G184" s="254">
        <f t="shared" si="50"/>
        <v>7.0000000000000007E-5</v>
      </c>
      <c r="H184" s="26"/>
      <c r="I184" s="26"/>
      <c r="J184" s="26"/>
      <c r="K184" s="189"/>
      <c r="L184" s="254">
        <f t="shared" si="51"/>
        <v>7.0000000000000007E-5</v>
      </c>
      <c r="M184" s="27"/>
      <c r="N184" s="255">
        <f t="shared" si="52"/>
        <v>0</v>
      </c>
      <c r="O184" s="254">
        <f t="shared" si="53"/>
        <v>4.2000000000000002E-4</v>
      </c>
      <c r="P184" s="256">
        <f t="shared" si="54"/>
        <v>0</v>
      </c>
      <c r="Q184" s="254">
        <f t="shared" si="55"/>
        <v>4.2000000000000002E-4</v>
      </c>
      <c r="AJ184" s="262">
        <f>ROWS($B$177:B184)</f>
        <v>8</v>
      </c>
      <c r="AK184" s="263">
        <f t="array" ref="AK184">IFERROR(AVERAGE(IF(C184:F184&gt;1,C184:F184)),0)</f>
        <v>0</v>
      </c>
      <c r="AL184" s="252">
        <f t="array" ref="AL184">AK184+(COUNTIFS($AK$177:$AK184,AK184)-1)*0.00001</f>
        <v>7.0000000000000007E-5</v>
      </c>
      <c r="AM184" s="264">
        <f t="shared" si="56"/>
        <v>4.2000000000000002E-4</v>
      </c>
      <c r="AN184" s="267">
        <f t="shared" si="57"/>
        <v>0</v>
      </c>
      <c r="AO184" s="235">
        <f t="shared" si="58"/>
        <v>0</v>
      </c>
      <c r="AP184" s="196"/>
      <c r="AQ184" s="265">
        <f t="array" ref="AQ184">IFERROR(AVERAGE(IF(H184:K184&gt;1,H184:K184)),0)</f>
        <v>0</v>
      </c>
      <c r="AR184" s="249">
        <f t="array" ref="AR184">AQ184+(COUNTIFS($AQ$177:$AQ184,AQ184)-1)*0.00001</f>
        <v>7.0000000000000007E-5</v>
      </c>
      <c r="AS184" s="266">
        <f t="shared" si="59"/>
        <v>4.2000000000000002E-4</v>
      </c>
      <c r="AT184" s="267">
        <f t="shared" si="60"/>
        <v>0</v>
      </c>
      <c r="AU184" s="235">
        <f t="shared" si="61"/>
        <v>0</v>
      </c>
    </row>
    <row r="185" spans="1:47" ht="15" customHeight="1" x14ac:dyDescent="0.25">
      <c r="A185" s="24">
        <v>9</v>
      </c>
      <c r="B185" s="253">
        <f t="shared" si="62"/>
        <v>0</v>
      </c>
      <c r="C185" s="353"/>
      <c r="D185" s="353"/>
      <c r="E185" s="353"/>
      <c r="F185" s="189"/>
      <c r="G185" s="254">
        <f t="shared" si="50"/>
        <v>8.0000000000000007E-5</v>
      </c>
      <c r="H185" s="26"/>
      <c r="I185" s="26"/>
      <c r="J185" s="26"/>
      <c r="K185" s="189"/>
      <c r="L185" s="254">
        <f t="shared" si="51"/>
        <v>8.0000000000000007E-5</v>
      </c>
      <c r="M185" s="27"/>
      <c r="N185" s="255">
        <f t="shared" si="52"/>
        <v>0</v>
      </c>
      <c r="O185" s="254">
        <f t="shared" si="53"/>
        <v>4.1000000000000005E-4</v>
      </c>
      <c r="P185" s="256">
        <f t="shared" si="54"/>
        <v>0</v>
      </c>
      <c r="Q185" s="254">
        <f t="shared" si="55"/>
        <v>4.1000000000000005E-4</v>
      </c>
      <c r="AJ185" s="262">
        <f>ROWS($B$177:B185)</f>
        <v>9</v>
      </c>
      <c r="AK185" s="263">
        <f t="array" ref="AK185">IFERROR(AVERAGE(IF(C185:F185&gt;1,C185:F185)),0)</f>
        <v>0</v>
      </c>
      <c r="AL185" s="252">
        <f t="array" ref="AL185">AK185+(COUNTIFS($AK$177:$AK185,AK185)-1)*0.00001</f>
        <v>8.0000000000000007E-5</v>
      </c>
      <c r="AM185" s="264">
        <f t="shared" si="56"/>
        <v>4.1000000000000005E-4</v>
      </c>
      <c r="AN185" s="267">
        <f t="shared" si="57"/>
        <v>0</v>
      </c>
      <c r="AO185" s="235">
        <f t="shared" si="58"/>
        <v>0</v>
      </c>
      <c r="AP185" s="196"/>
      <c r="AQ185" s="265">
        <f t="array" ref="AQ185">IFERROR(AVERAGE(IF(H185:K185&gt;1,H185:K185)),0)</f>
        <v>0</v>
      </c>
      <c r="AR185" s="249">
        <f t="array" ref="AR185">AQ185+(COUNTIFS($AQ$177:$AQ185,AQ185)-1)*0.00001</f>
        <v>8.0000000000000007E-5</v>
      </c>
      <c r="AS185" s="266">
        <f t="shared" si="59"/>
        <v>4.1000000000000005E-4</v>
      </c>
      <c r="AT185" s="267">
        <f t="shared" si="60"/>
        <v>0</v>
      </c>
      <c r="AU185" s="235">
        <f t="shared" si="61"/>
        <v>0</v>
      </c>
    </row>
    <row r="186" spans="1:47" ht="15" customHeight="1" x14ac:dyDescent="0.25">
      <c r="A186" s="24">
        <v>10</v>
      </c>
      <c r="B186" s="253">
        <f t="shared" si="62"/>
        <v>0</v>
      </c>
      <c r="C186" s="353"/>
      <c r="D186" s="353"/>
      <c r="E186" s="353"/>
      <c r="F186" s="189"/>
      <c r="G186" s="254">
        <f t="shared" si="50"/>
        <v>9.0000000000000006E-5</v>
      </c>
      <c r="H186" s="26"/>
      <c r="I186" s="26"/>
      <c r="J186" s="26"/>
      <c r="K186" s="189"/>
      <c r="L186" s="254">
        <f t="shared" si="51"/>
        <v>9.0000000000000006E-5</v>
      </c>
      <c r="M186" s="27"/>
      <c r="N186" s="255">
        <f t="shared" si="52"/>
        <v>0</v>
      </c>
      <c r="O186" s="254">
        <f t="shared" si="53"/>
        <v>4.0000000000000002E-4</v>
      </c>
      <c r="P186" s="256">
        <f t="shared" si="54"/>
        <v>0</v>
      </c>
      <c r="Q186" s="254">
        <f t="shared" si="55"/>
        <v>4.0000000000000002E-4</v>
      </c>
      <c r="AJ186" s="262">
        <f>ROWS($B$177:B186)</f>
        <v>10</v>
      </c>
      <c r="AK186" s="263">
        <f t="array" ref="AK186">IFERROR(AVERAGE(IF(C186:F186&gt;1,C186:F186)),0)</f>
        <v>0</v>
      </c>
      <c r="AL186" s="252">
        <f t="array" ref="AL186">AK186+(COUNTIFS($AK$177:$AK186,AK186)-1)*0.00001</f>
        <v>9.0000000000000006E-5</v>
      </c>
      <c r="AM186" s="264">
        <f t="shared" si="56"/>
        <v>4.0000000000000002E-4</v>
      </c>
      <c r="AN186" s="267">
        <f t="shared" si="57"/>
        <v>0</v>
      </c>
      <c r="AO186" s="235">
        <f t="shared" si="58"/>
        <v>0</v>
      </c>
      <c r="AP186" s="196"/>
      <c r="AQ186" s="265">
        <f t="array" ref="AQ186">IFERROR(AVERAGE(IF(H186:K186&gt;1,H186:K186)),0)</f>
        <v>0</v>
      </c>
      <c r="AR186" s="249">
        <f t="array" ref="AR186">AQ186+(COUNTIFS($AQ$177:$AQ186,AQ186)-1)*0.00001</f>
        <v>9.0000000000000006E-5</v>
      </c>
      <c r="AS186" s="266">
        <f t="shared" si="59"/>
        <v>4.0000000000000002E-4</v>
      </c>
      <c r="AT186" s="267">
        <f t="shared" si="60"/>
        <v>0</v>
      </c>
      <c r="AU186" s="235">
        <f t="shared" si="61"/>
        <v>0</v>
      </c>
    </row>
    <row r="187" spans="1:47" ht="15" customHeight="1" x14ac:dyDescent="0.25">
      <c r="A187" s="24">
        <v>11</v>
      </c>
      <c r="B187" s="253">
        <f t="shared" si="62"/>
        <v>0</v>
      </c>
      <c r="C187" s="353"/>
      <c r="D187" s="353"/>
      <c r="E187" s="353"/>
      <c r="F187" s="189"/>
      <c r="G187" s="254">
        <f t="shared" si="50"/>
        <v>1E-4</v>
      </c>
      <c r="H187" s="26"/>
      <c r="I187" s="26"/>
      <c r="J187" s="26"/>
      <c r="K187" s="189"/>
      <c r="L187" s="254">
        <f t="shared" si="51"/>
        <v>1E-4</v>
      </c>
      <c r="M187" s="27"/>
      <c r="N187" s="255">
        <f t="shared" si="52"/>
        <v>0</v>
      </c>
      <c r="O187" s="254">
        <f t="shared" si="53"/>
        <v>3.9000000000000005E-4</v>
      </c>
      <c r="P187" s="256">
        <f t="shared" si="54"/>
        <v>0</v>
      </c>
      <c r="Q187" s="254">
        <f t="shared" si="55"/>
        <v>3.9000000000000005E-4</v>
      </c>
      <c r="AJ187" s="262">
        <f>ROWS($B$177:B187)</f>
        <v>11</v>
      </c>
      <c r="AK187" s="263">
        <f t="array" ref="AK187">IFERROR(AVERAGE(IF(C187:F187&gt;1,C187:F187)),0)</f>
        <v>0</v>
      </c>
      <c r="AL187" s="252">
        <f t="array" ref="AL187">AK187+(COUNTIFS($AK$177:$AK187,AK187)-1)*0.00001</f>
        <v>1E-4</v>
      </c>
      <c r="AM187" s="264">
        <f t="shared" si="56"/>
        <v>3.9000000000000005E-4</v>
      </c>
      <c r="AN187" s="267">
        <f t="shared" si="57"/>
        <v>0</v>
      </c>
      <c r="AO187" s="235">
        <f t="shared" si="58"/>
        <v>0</v>
      </c>
      <c r="AP187" s="196"/>
      <c r="AQ187" s="265">
        <f t="array" ref="AQ187">IFERROR(AVERAGE(IF(H187:K187&gt;1,H187:K187)),0)</f>
        <v>0</v>
      </c>
      <c r="AR187" s="249">
        <f t="array" ref="AR187">AQ187+(COUNTIFS($AQ$177:$AQ187,AQ187)-1)*0.00001</f>
        <v>1E-4</v>
      </c>
      <c r="AS187" s="266">
        <f t="shared" si="59"/>
        <v>3.9000000000000005E-4</v>
      </c>
      <c r="AT187" s="267">
        <f t="shared" si="60"/>
        <v>0</v>
      </c>
      <c r="AU187" s="235">
        <f t="shared" si="61"/>
        <v>0</v>
      </c>
    </row>
    <row r="188" spans="1:47" ht="15" customHeight="1" x14ac:dyDescent="0.25">
      <c r="A188" s="24">
        <v>12</v>
      </c>
      <c r="B188" s="253">
        <f t="shared" si="62"/>
        <v>0</v>
      </c>
      <c r="C188" s="353"/>
      <c r="D188" s="353"/>
      <c r="E188" s="353"/>
      <c r="F188" s="189"/>
      <c r="G188" s="254">
        <f t="shared" si="50"/>
        <v>1.1E-4</v>
      </c>
      <c r="H188" s="26"/>
      <c r="I188" s="26"/>
      <c r="J188" s="26"/>
      <c r="K188" s="189"/>
      <c r="L188" s="254">
        <f t="shared" si="51"/>
        <v>1.1E-4</v>
      </c>
      <c r="M188" s="27"/>
      <c r="N188" s="255">
        <f t="shared" si="52"/>
        <v>0</v>
      </c>
      <c r="O188" s="254">
        <f t="shared" si="53"/>
        <v>3.8000000000000002E-4</v>
      </c>
      <c r="P188" s="256">
        <f t="shared" si="54"/>
        <v>0</v>
      </c>
      <c r="Q188" s="254">
        <f t="shared" si="55"/>
        <v>3.8000000000000002E-4</v>
      </c>
      <c r="AJ188" s="262">
        <f>ROWS($B$177:B188)</f>
        <v>12</v>
      </c>
      <c r="AK188" s="263">
        <f t="array" ref="AK188">IFERROR(AVERAGE(IF(C188:F188&gt;1,C188:F188)),0)</f>
        <v>0</v>
      </c>
      <c r="AL188" s="252">
        <f t="array" ref="AL188">AK188+(COUNTIFS($AK$177:$AK188,AK188)-1)*0.00001</f>
        <v>1.1E-4</v>
      </c>
      <c r="AM188" s="264">
        <f t="shared" si="56"/>
        <v>3.8000000000000002E-4</v>
      </c>
      <c r="AN188" s="267">
        <f t="shared" si="57"/>
        <v>0</v>
      </c>
      <c r="AO188" s="235">
        <f t="shared" si="58"/>
        <v>0</v>
      </c>
      <c r="AP188" s="196"/>
      <c r="AQ188" s="265">
        <f t="array" ref="AQ188">IFERROR(AVERAGE(IF(H188:K188&gt;1,H188:K188)),0)</f>
        <v>0</v>
      </c>
      <c r="AR188" s="249">
        <f t="array" ref="AR188">AQ188+(COUNTIFS($AQ$177:$AQ188,AQ188)-1)*0.00001</f>
        <v>1.1E-4</v>
      </c>
      <c r="AS188" s="266">
        <f t="shared" si="59"/>
        <v>3.8000000000000002E-4</v>
      </c>
      <c r="AT188" s="267">
        <f t="shared" si="60"/>
        <v>0</v>
      </c>
      <c r="AU188" s="235">
        <f t="shared" si="61"/>
        <v>0</v>
      </c>
    </row>
    <row r="189" spans="1:47" ht="15" customHeight="1" x14ac:dyDescent="0.25">
      <c r="A189" s="24">
        <v>13</v>
      </c>
      <c r="B189" s="253">
        <f t="shared" si="62"/>
        <v>0</v>
      </c>
      <c r="C189" s="353"/>
      <c r="D189" s="353"/>
      <c r="E189" s="353"/>
      <c r="F189" s="189"/>
      <c r="G189" s="254">
        <f t="shared" si="50"/>
        <v>1.2000000000000002E-4</v>
      </c>
      <c r="H189" s="26"/>
      <c r="I189" s="26"/>
      <c r="J189" s="26"/>
      <c r="K189" s="189"/>
      <c r="L189" s="254">
        <f t="shared" si="51"/>
        <v>1.2000000000000002E-4</v>
      </c>
      <c r="M189" s="27"/>
      <c r="N189" s="255">
        <f t="shared" si="52"/>
        <v>0</v>
      </c>
      <c r="O189" s="254">
        <f t="shared" si="53"/>
        <v>3.7000000000000005E-4</v>
      </c>
      <c r="P189" s="256">
        <f t="shared" si="54"/>
        <v>0</v>
      </c>
      <c r="Q189" s="254">
        <f t="shared" si="55"/>
        <v>3.7000000000000005E-4</v>
      </c>
      <c r="AJ189" s="262">
        <f>ROWS($B$177:B189)</f>
        <v>13</v>
      </c>
      <c r="AK189" s="263">
        <f t="array" ref="AK189">IFERROR(AVERAGE(IF(C189:F189&gt;1,C189:F189)),0)</f>
        <v>0</v>
      </c>
      <c r="AL189" s="252">
        <f t="array" ref="AL189">AK189+(COUNTIFS($AK$177:$AK189,AK189)-1)*0.00001</f>
        <v>1.2000000000000002E-4</v>
      </c>
      <c r="AM189" s="264">
        <f t="shared" si="56"/>
        <v>3.7000000000000005E-4</v>
      </c>
      <c r="AN189" s="267">
        <f t="shared" si="57"/>
        <v>0</v>
      </c>
      <c r="AO189" s="235">
        <f t="shared" si="58"/>
        <v>0</v>
      </c>
      <c r="AP189" s="196"/>
      <c r="AQ189" s="265">
        <f t="array" ref="AQ189">IFERROR(AVERAGE(IF(H189:K189&gt;1,H189:K189)),0)</f>
        <v>0</v>
      </c>
      <c r="AR189" s="249">
        <f t="array" ref="AR189">AQ189+(COUNTIFS($AQ$177:$AQ189,AQ189)-1)*0.00001</f>
        <v>1.2000000000000002E-4</v>
      </c>
      <c r="AS189" s="266">
        <f t="shared" si="59"/>
        <v>3.7000000000000005E-4</v>
      </c>
      <c r="AT189" s="267">
        <f t="shared" si="60"/>
        <v>0</v>
      </c>
      <c r="AU189" s="235">
        <f t="shared" si="61"/>
        <v>0</v>
      </c>
    </row>
    <row r="190" spans="1:47" ht="15" customHeight="1" x14ac:dyDescent="0.25">
      <c r="A190" s="24">
        <v>14</v>
      </c>
      <c r="B190" s="253">
        <f t="shared" si="62"/>
        <v>0</v>
      </c>
      <c r="C190" s="353"/>
      <c r="D190" s="353"/>
      <c r="E190" s="353"/>
      <c r="F190" s="189"/>
      <c r="G190" s="254">
        <f t="shared" si="50"/>
        <v>1.3000000000000002E-4</v>
      </c>
      <c r="H190" s="26"/>
      <c r="I190" s="26"/>
      <c r="J190" s="26"/>
      <c r="K190" s="189"/>
      <c r="L190" s="254">
        <f t="shared" si="51"/>
        <v>1.3000000000000002E-4</v>
      </c>
      <c r="M190" s="27"/>
      <c r="N190" s="255">
        <f t="shared" si="52"/>
        <v>0</v>
      </c>
      <c r="O190" s="254">
        <f t="shared" si="53"/>
        <v>3.6000000000000002E-4</v>
      </c>
      <c r="P190" s="256">
        <f t="shared" si="54"/>
        <v>0</v>
      </c>
      <c r="Q190" s="254">
        <f t="shared" si="55"/>
        <v>3.6000000000000002E-4</v>
      </c>
      <c r="AJ190" s="262">
        <f>ROWS($B$177:B190)</f>
        <v>14</v>
      </c>
      <c r="AK190" s="263">
        <f t="array" ref="AK190">IFERROR(AVERAGE(IF(C190:F190&gt;1,C190:F190)),0)</f>
        <v>0</v>
      </c>
      <c r="AL190" s="252">
        <f t="array" ref="AL190">AK190+(COUNTIFS($AK$177:$AK190,AK190)-1)*0.00001</f>
        <v>1.3000000000000002E-4</v>
      </c>
      <c r="AM190" s="264">
        <f t="shared" si="56"/>
        <v>3.6000000000000002E-4</v>
      </c>
      <c r="AN190" s="267">
        <f t="shared" si="57"/>
        <v>0</v>
      </c>
      <c r="AO190" s="235">
        <f t="shared" si="58"/>
        <v>0</v>
      </c>
      <c r="AP190" s="196"/>
      <c r="AQ190" s="265">
        <f t="array" ref="AQ190">IFERROR(AVERAGE(IF(H190:K190&gt;1,H190:K190)),0)</f>
        <v>0</v>
      </c>
      <c r="AR190" s="249">
        <f t="array" ref="AR190">AQ190+(COUNTIFS($AQ$177:$AQ190,AQ190)-1)*0.00001</f>
        <v>1.3000000000000002E-4</v>
      </c>
      <c r="AS190" s="266">
        <f t="shared" si="59"/>
        <v>3.6000000000000002E-4</v>
      </c>
      <c r="AT190" s="267">
        <f t="shared" si="60"/>
        <v>0</v>
      </c>
      <c r="AU190" s="235">
        <f t="shared" si="61"/>
        <v>0</v>
      </c>
    </row>
    <row r="191" spans="1:47" ht="15" customHeight="1" x14ac:dyDescent="0.25">
      <c r="A191" s="24">
        <v>15</v>
      </c>
      <c r="B191" s="253">
        <f t="shared" si="62"/>
        <v>0</v>
      </c>
      <c r="C191" s="353"/>
      <c r="D191" s="353"/>
      <c r="E191" s="353"/>
      <c r="F191" s="189"/>
      <c r="G191" s="254">
        <f t="shared" si="50"/>
        <v>1.4000000000000001E-4</v>
      </c>
      <c r="H191" s="26"/>
      <c r="I191" s="26"/>
      <c r="J191" s="26"/>
      <c r="K191" s="189"/>
      <c r="L191" s="254">
        <f t="shared" si="51"/>
        <v>1.4000000000000001E-4</v>
      </c>
      <c r="M191" s="27"/>
      <c r="N191" s="255">
        <f t="shared" si="52"/>
        <v>0</v>
      </c>
      <c r="O191" s="254">
        <f t="shared" si="53"/>
        <v>3.5000000000000005E-4</v>
      </c>
      <c r="P191" s="256">
        <f t="shared" si="54"/>
        <v>0</v>
      </c>
      <c r="Q191" s="254">
        <f t="shared" si="55"/>
        <v>3.5000000000000005E-4</v>
      </c>
      <c r="AJ191" s="262">
        <f>ROWS($B$177:B191)</f>
        <v>15</v>
      </c>
      <c r="AK191" s="263">
        <f t="array" ref="AK191">IFERROR(AVERAGE(IF(C191:F191&gt;1,C191:F191)),0)</f>
        <v>0</v>
      </c>
      <c r="AL191" s="252">
        <f t="array" ref="AL191">AK191+(COUNTIFS($AK$177:$AK191,AK191)-1)*0.00001</f>
        <v>1.4000000000000001E-4</v>
      </c>
      <c r="AM191" s="264">
        <f t="shared" si="56"/>
        <v>3.5000000000000005E-4</v>
      </c>
      <c r="AN191" s="267">
        <f t="shared" si="57"/>
        <v>0</v>
      </c>
      <c r="AO191" s="235">
        <f t="shared" si="58"/>
        <v>0</v>
      </c>
      <c r="AP191" s="196"/>
      <c r="AQ191" s="265">
        <f t="array" ref="AQ191">IFERROR(AVERAGE(IF(H191:K191&gt;1,H191:K191)),0)</f>
        <v>0</v>
      </c>
      <c r="AR191" s="249">
        <f t="array" ref="AR191">AQ191+(COUNTIFS($AQ$177:$AQ191,AQ191)-1)*0.00001</f>
        <v>1.4000000000000001E-4</v>
      </c>
      <c r="AS191" s="266">
        <f t="shared" si="59"/>
        <v>3.5000000000000005E-4</v>
      </c>
      <c r="AT191" s="267">
        <f t="shared" si="60"/>
        <v>0</v>
      </c>
      <c r="AU191" s="235">
        <f t="shared" si="61"/>
        <v>0</v>
      </c>
    </row>
    <row r="192" spans="1:47" ht="15" customHeight="1" x14ac:dyDescent="0.25">
      <c r="A192" s="24">
        <v>16</v>
      </c>
      <c r="B192" s="253">
        <f t="shared" si="62"/>
        <v>0</v>
      </c>
      <c r="C192" s="353"/>
      <c r="D192" s="353"/>
      <c r="E192" s="353"/>
      <c r="F192" s="189"/>
      <c r="G192" s="254">
        <f t="shared" si="50"/>
        <v>1.5000000000000001E-4</v>
      </c>
      <c r="H192" s="26"/>
      <c r="I192" s="26"/>
      <c r="J192" s="26"/>
      <c r="K192" s="189"/>
      <c r="L192" s="254">
        <f t="shared" si="51"/>
        <v>1.5000000000000001E-4</v>
      </c>
      <c r="M192" s="27"/>
      <c r="N192" s="255">
        <f t="shared" si="52"/>
        <v>0</v>
      </c>
      <c r="O192" s="254">
        <f t="shared" si="53"/>
        <v>3.4000000000000002E-4</v>
      </c>
      <c r="P192" s="256">
        <f t="shared" si="54"/>
        <v>0</v>
      </c>
      <c r="Q192" s="254">
        <f t="shared" si="55"/>
        <v>3.4000000000000002E-4</v>
      </c>
      <c r="AJ192" s="262">
        <f>ROWS($B$177:B192)</f>
        <v>16</v>
      </c>
      <c r="AK192" s="263">
        <f t="array" ref="AK192">IFERROR(AVERAGE(IF(C192:F192&gt;1,C192:F192)),0)</f>
        <v>0</v>
      </c>
      <c r="AL192" s="252">
        <f t="array" ref="AL192">AK192+(COUNTIFS($AK$177:$AK192,AK192)-1)*0.00001</f>
        <v>1.5000000000000001E-4</v>
      </c>
      <c r="AM192" s="264">
        <f t="shared" si="56"/>
        <v>3.4000000000000002E-4</v>
      </c>
      <c r="AN192" s="267">
        <f t="shared" si="57"/>
        <v>0</v>
      </c>
      <c r="AO192" s="235">
        <f t="shared" si="58"/>
        <v>0</v>
      </c>
      <c r="AP192" s="196"/>
      <c r="AQ192" s="265">
        <f t="array" ref="AQ192">IFERROR(AVERAGE(IF(H192:K192&gt;1,H192:K192)),0)</f>
        <v>0</v>
      </c>
      <c r="AR192" s="249">
        <f t="array" ref="AR192">AQ192+(COUNTIFS($AQ$177:$AQ192,AQ192)-1)*0.00001</f>
        <v>1.5000000000000001E-4</v>
      </c>
      <c r="AS192" s="266">
        <f t="shared" si="59"/>
        <v>3.4000000000000002E-4</v>
      </c>
      <c r="AT192" s="267">
        <f t="shared" si="60"/>
        <v>0</v>
      </c>
      <c r="AU192" s="235">
        <f t="shared" si="61"/>
        <v>0</v>
      </c>
    </row>
    <row r="193" spans="1:47" ht="15" customHeight="1" x14ac:dyDescent="0.25">
      <c r="A193" s="24">
        <v>17</v>
      </c>
      <c r="B193" s="253">
        <f t="shared" si="62"/>
        <v>0</v>
      </c>
      <c r="C193" s="353"/>
      <c r="D193" s="353"/>
      <c r="E193" s="353"/>
      <c r="F193" s="189"/>
      <c r="G193" s="254">
        <f t="shared" si="50"/>
        <v>1.6000000000000001E-4</v>
      </c>
      <c r="H193" s="26"/>
      <c r="I193" s="26"/>
      <c r="J193" s="26"/>
      <c r="K193" s="189"/>
      <c r="L193" s="254">
        <f t="shared" si="51"/>
        <v>1.6000000000000001E-4</v>
      </c>
      <c r="M193" s="27"/>
      <c r="N193" s="255">
        <f t="shared" si="52"/>
        <v>0</v>
      </c>
      <c r="O193" s="254">
        <f t="shared" si="53"/>
        <v>3.3000000000000005E-4</v>
      </c>
      <c r="P193" s="256">
        <f t="shared" si="54"/>
        <v>0</v>
      </c>
      <c r="Q193" s="254">
        <f t="shared" si="55"/>
        <v>3.3000000000000005E-4</v>
      </c>
      <c r="AJ193" s="262">
        <f>ROWS($B$177:B193)</f>
        <v>17</v>
      </c>
      <c r="AK193" s="263">
        <f t="array" ref="AK193">IFERROR(AVERAGE(IF(C193:F193&gt;1,C193:F193)),0)</f>
        <v>0</v>
      </c>
      <c r="AL193" s="252">
        <f t="array" ref="AL193">AK193+(COUNTIFS($AK$177:$AK193,AK193)-1)*0.00001</f>
        <v>1.6000000000000001E-4</v>
      </c>
      <c r="AM193" s="264">
        <f t="shared" si="56"/>
        <v>3.3000000000000005E-4</v>
      </c>
      <c r="AN193" s="267">
        <f t="shared" si="57"/>
        <v>0</v>
      </c>
      <c r="AO193" s="235">
        <f t="shared" si="58"/>
        <v>0</v>
      </c>
      <c r="AP193" s="196"/>
      <c r="AQ193" s="265">
        <f t="array" ref="AQ193">IFERROR(AVERAGE(IF(H193:K193&gt;1,H193:K193)),0)</f>
        <v>0</v>
      </c>
      <c r="AR193" s="249">
        <f t="array" ref="AR193">AQ193+(COUNTIFS($AQ$177:$AQ193,AQ193)-1)*0.00001</f>
        <v>1.6000000000000001E-4</v>
      </c>
      <c r="AS193" s="266">
        <f t="shared" si="59"/>
        <v>3.3000000000000005E-4</v>
      </c>
      <c r="AT193" s="267">
        <f t="shared" si="60"/>
        <v>0</v>
      </c>
      <c r="AU193" s="235">
        <f t="shared" si="61"/>
        <v>0</v>
      </c>
    </row>
    <row r="194" spans="1:47" ht="15" customHeight="1" x14ac:dyDescent="0.25">
      <c r="A194" s="24">
        <v>18</v>
      </c>
      <c r="B194" s="253">
        <f t="shared" si="62"/>
        <v>0</v>
      </c>
      <c r="C194" s="353"/>
      <c r="D194" s="353"/>
      <c r="E194" s="353"/>
      <c r="F194" s="189"/>
      <c r="G194" s="254">
        <f t="shared" si="50"/>
        <v>1.7000000000000001E-4</v>
      </c>
      <c r="H194" s="26"/>
      <c r="I194" s="26"/>
      <c r="J194" s="26"/>
      <c r="K194" s="189"/>
      <c r="L194" s="254">
        <f t="shared" si="51"/>
        <v>1.7000000000000001E-4</v>
      </c>
      <c r="M194" s="27"/>
      <c r="N194" s="255">
        <f t="shared" si="52"/>
        <v>0</v>
      </c>
      <c r="O194" s="254">
        <f t="shared" si="53"/>
        <v>3.2000000000000003E-4</v>
      </c>
      <c r="P194" s="256">
        <f t="shared" si="54"/>
        <v>0</v>
      </c>
      <c r="Q194" s="254">
        <f t="shared" si="55"/>
        <v>3.2000000000000003E-4</v>
      </c>
      <c r="AJ194" s="262">
        <f>ROWS($B$177:B194)</f>
        <v>18</v>
      </c>
      <c r="AK194" s="263">
        <f t="array" ref="AK194">IFERROR(AVERAGE(IF(C194:F194&gt;1,C194:F194)),0)</f>
        <v>0</v>
      </c>
      <c r="AL194" s="252">
        <f t="array" ref="AL194">AK194+(COUNTIFS($AK$177:$AK194,AK194)-1)*0.00001</f>
        <v>1.7000000000000001E-4</v>
      </c>
      <c r="AM194" s="264">
        <f t="shared" si="56"/>
        <v>3.2000000000000003E-4</v>
      </c>
      <c r="AN194" s="267">
        <f t="shared" si="57"/>
        <v>0</v>
      </c>
      <c r="AO194" s="235">
        <f t="shared" si="58"/>
        <v>0</v>
      </c>
      <c r="AP194" s="196"/>
      <c r="AQ194" s="265">
        <f t="array" ref="AQ194">IFERROR(AVERAGE(IF(H194:K194&gt;1,H194:K194)),0)</f>
        <v>0</v>
      </c>
      <c r="AR194" s="249">
        <f t="array" ref="AR194">AQ194+(COUNTIFS($AQ$177:$AQ194,AQ194)-1)*0.00001</f>
        <v>1.7000000000000001E-4</v>
      </c>
      <c r="AS194" s="266">
        <f t="shared" si="59"/>
        <v>3.2000000000000003E-4</v>
      </c>
      <c r="AT194" s="267">
        <f t="shared" si="60"/>
        <v>0</v>
      </c>
      <c r="AU194" s="235">
        <f t="shared" si="61"/>
        <v>0</v>
      </c>
    </row>
    <row r="195" spans="1:47" ht="15" customHeight="1" x14ac:dyDescent="0.25">
      <c r="A195" s="24">
        <v>19</v>
      </c>
      <c r="B195" s="253">
        <f t="shared" si="62"/>
        <v>0</v>
      </c>
      <c r="C195" s="353"/>
      <c r="D195" s="353"/>
      <c r="E195" s="353"/>
      <c r="F195" s="189"/>
      <c r="G195" s="254">
        <f t="shared" si="50"/>
        <v>1.8000000000000001E-4</v>
      </c>
      <c r="H195" s="26"/>
      <c r="I195" s="26"/>
      <c r="J195" s="26"/>
      <c r="K195" s="189"/>
      <c r="L195" s="254">
        <f t="shared" si="51"/>
        <v>1.8000000000000001E-4</v>
      </c>
      <c r="M195" s="27"/>
      <c r="N195" s="255">
        <f t="shared" si="52"/>
        <v>0</v>
      </c>
      <c r="O195" s="254">
        <f t="shared" si="53"/>
        <v>3.1E-4</v>
      </c>
      <c r="P195" s="256">
        <f t="shared" si="54"/>
        <v>0</v>
      </c>
      <c r="Q195" s="254">
        <f t="shared" si="55"/>
        <v>3.1E-4</v>
      </c>
      <c r="AJ195" s="262">
        <f>ROWS($B$177:B195)</f>
        <v>19</v>
      </c>
      <c r="AK195" s="263">
        <f t="array" ref="AK195">IFERROR(AVERAGE(IF(C195:F195&gt;1,C195:F195)),0)</f>
        <v>0</v>
      </c>
      <c r="AL195" s="252">
        <f t="array" ref="AL195">AK195+(COUNTIFS($AK$177:$AK195,AK195)-1)*0.00001</f>
        <v>1.8000000000000001E-4</v>
      </c>
      <c r="AM195" s="264">
        <f t="shared" si="56"/>
        <v>3.1E-4</v>
      </c>
      <c r="AN195" s="267">
        <f t="shared" si="57"/>
        <v>0</v>
      </c>
      <c r="AO195" s="235">
        <f t="shared" si="58"/>
        <v>0</v>
      </c>
      <c r="AP195" s="196"/>
      <c r="AQ195" s="265">
        <f t="array" ref="AQ195">IFERROR(AVERAGE(IF(H195:K195&gt;1,H195:K195)),0)</f>
        <v>0</v>
      </c>
      <c r="AR195" s="249">
        <f t="array" ref="AR195">AQ195+(COUNTIFS($AQ$177:$AQ195,AQ195)-1)*0.00001</f>
        <v>1.8000000000000001E-4</v>
      </c>
      <c r="AS195" s="266">
        <f t="shared" si="59"/>
        <v>3.1E-4</v>
      </c>
      <c r="AT195" s="267">
        <f t="shared" si="60"/>
        <v>0</v>
      </c>
      <c r="AU195" s="235">
        <f t="shared" si="61"/>
        <v>0</v>
      </c>
    </row>
    <row r="196" spans="1:47" ht="15" customHeight="1" x14ac:dyDescent="0.25">
      <c r="A196" s="24">
        <v>20</v>
      </c>
      <c r="B196" s="253">
        <f t="shared" si="62"/>
        <v>0</v>
      </c>
      <c r="C196" s="353"/>
      <c r="D196" s="353"/>
      <c r="E196" s="353"/>
      <c r="F196" s="189"/>
      <c r="G196" s="254">
        <f t="shared" si="50"/>
        <v>1.9000000000000001E-4</v>
      </c>
      <c r="H196" s="26"/>
      <c r="I196" s="26"/>
      <c r="J196" s="26"/>
      <c r="K196" s="189"/>
      <c r="L196" s="254">
        <f t="shared" si="51"/>
        <v>1.9000000000000001E-4</v>
      </c>
      <c r="M196" s="27"/>
      <c r="N196" s="255">
        <f t="shared" si="52"/>
        <v>0</v>
      </c>
      <c r="O196" s="254">
        <f t="shared" si="53"/>
        <v>3.0000000000000003E-4</v>
      </c>
      <c r="P196" s="256">
        <f t="shared" si="54"/>
        <v>0</v>
      </c>
      <c r="Q196" s="254">
        <f t="shared" si="55"/>
        <v>3.0000000000000003E-4</v>
      </c>
      <c r="AJ196" s="262">
        <f>ROWS($B$177:B196)</f>
        <v>20</v>
      </c>
      <c r="AK196" s="263">
        <f t="array" ref="AK196">IFERROR(AVERAGE(IF(C196:F196&gt;1,C196:F196)),0)</f>
        <v>0</v>
      </c>
      <c r="AL196" s="252">
        <f t="array" ref="AL196">AK196+(COUNTIFS($AK$177:$AK196,AK196)-1)*0.00001</f>
        <v>1.9000000000000001E-4</v>
      </c>
      <c r="AM196" s="264">
        <f t="shared" si="56"/>
        <v>3.0000000000000003E-4</v>
      </c>
      <c r="AN196" s="267">
        <f t="shared" si="57"/>
        <v>0</v>
      </c>
      <c r="AO196" s="235">
        <f t="shared" si="58"/>
        <v>0</v>
      </c>
      <c r="AP196" s="196"/>
      <c r="AQ196" s="265">
        <f t="array" ref="AQ196">IFERROR(AVERAGE(IF(H196:K196&gt;1,H196:K196)),0)</f>
        <v>0</v>
      </c>
      <c r="AR196" s="249">
        <f t="array" ref="AR196">AQ196+(COUNTIFS($AQ$177:$AQ196,AQ196)-1)*0.00001</f>
        <v>1.9000000000000001E-4</v>
      </c>
      <c r="AS196" s="266">
        <f t="shared" si="59"/>
        <v>3.0000000000000003E-4</v>
      </c>
      <c r="AT196" s="267">
        <f t="shared" si="60"/>
        <v>0</v>
      </c>
      <c r="AU196" s="235">
        <f t="shared" si="61"/>
        <v>0</v>
      </c>
    </row>
    <row r="197" spans="1:47" ht="15" customHeight="1" x14ac:dyDescent="0.25">
      <c r="A197" s="24">
        <v>21</v>
      </c>
      <c r="B197" s="253">
        <f t="shared" si="62"/>
        <v>0</v>
      </c>
      <c r="C197" s="353"/>
      <c r="D197" s="353"/>
      <c r="E197" s="353"/>
      <c r="F197" s="189"/>
      <c r="G197" s="254">
        <f t="shared" si="50"/>
        <v>2.0000000000000001E-4</v>
      </c>
      <c r="H197" s="26"/>
      <c r="I197" s="26"/>
      <c r="J197" s="26"/>
      <c r="K197" s="189"/>
      <c r="L197" s="254">
        <f t="shared" si="51"/>
        <v>2.0000000000000001E-4</v>
      </c>
      <c r="M197" s="27"/>
      <c r="N197" s="255">
        <f t="shared" si="52"/>
        <v>0</v>
      </c>
      <c r="O197" s="254">
        <f t="shared" si="53"/>
        <v>2.9E-4</v>
      </c>
      <c r="P197" s="256">
        <f t="shared" si="54"/>
        <v>0</v>
      </c>
      <c r="Q197" s="254">
        <f t="shared" si="55"/>
        <v>2.9E-4</v>
      </c>
      <c r="AJ197" s="262">
        <f>ROWS($B$177:B197)</f>
        <v>21</v>
      </c>
      <c r="AK197" s="263">
        <f t="array" ref="AK197">IFERROR(AVERAGE(IF(C197:F197&gt;1,C197:F197)),0)</f>
        <v>0</v>
      </c>
      <c r="AL197" s="252">
        <f t="array" ref="AL197">AK197+(COUNTIFS($AK$177:$AK197,AK197)-1)*0.00001</f>
        <v>2.0000000000000001E-4</v>
      </c>
      <c r="AM197" s="264">
        <f t="shared" si="56"/>
        <v>2.9E-4</v>
      </c>
      <c r="AN197" s="267">
        <f t="shared" si="57"/>
        <v>0</v>
      </c>
      <c r="AO197" s="235">
        <f t="shared" si="58"/>
        <v>0</v>
      </c>
      <c r="AP197" s="196"/>
      <c r="AQ197" s="265">
        <f t="array" ref="AQ197">IFERROR(AVERAGE(IF(H197:K197&gt;1,H197:K197)),0)</f>
        <v>0</v>
      </c>
      <c r="AR197" s="249">
        <f t="array" ref="AR197">AQ197+(COUNTIFS($AQ$177:$AQ197,AQ197)-1)*0.00001</f>
        <v>2.0000000000000001E-4</v>
      </c>
      <c r="AS197" s="266">
        <f t="shared" si="59"/>
        <v>2.9E-4</v>
      </c>
      <c r="AT197" s="267">
        <f t="shared" si="60"/>
        <v>0</v>
      </c>
      <c r="AU197" s="235">
        <f t="shared" si="61"/>
        <v>0</v>
      </c>
    </row>
    <row r="198" spans="1:47" ht="15" customHeight="1" x14ac:dyDescent="0.25">
      <c r="A198" s="24">
        <v>22</v>
      </c>
      <c r="B198" s="253">
        <f t="shared" si="62"/>
        <v>0</v>
      </c>
      <c r="C198" s="353"/>
      <c r="D198" s="353"/>
      <c r="E198" s="353"/>
      <c r="F198" s="189"/>
      <c r="G198" s="254">
        <f t="shared" si="50"/>
        <v>2.1000000000000001E-4</v>
      </c>
      <c r="H198" s="26"/>
      <c r="I198" s="26"/>
      <c r="J198" s="26"/>
      <c r="K198" s="189"/>
      <c r="L198" s="254">
        <f t="shared" si="51"/>
        <v>2.1000000000000001E-4</v>
      </c>
      <c r="M198" s="27"/>
      <c r="N198" s="255">
        <f t="shared" si="52"/>
        <v>0</v>
      </c>
      <c r="O198" s="254">
        <f t="shared" si="53"/>
        <v>2.8000000000000003E-4</v>
      </c>
      <c r="P198" s="256">
        <f t="shared" si="54"/>
        <v>0</v>
      </c>
      <c r="Q198" s="254">
        <f t="shared" si="55"/>
        <v>2.8000000000000003E-4</v>
      </c>
      <c r="AJ198" s="262">
        <f>ROWS($B$177:B198)</f>
        <v>22</v>
      </c>
      <c r="AK198" s="263">
        <f t="array" ref="AK198">IFERROR(AVERAGE(IF(C198:F198&gt;1,C198:F198)),0)</f>
        <v>0</v>
      </c>
      <c r="AL198" s="252">
        <f t="array" ref="AL198">AK198+(COUNTIFS($AK$177:$AK198,AK198)-1)*0.00001</f>
        <v>2.1000000000000001E-4</v>
      </c>
      <c r="AM198" s="264">
        <f t="shared" si="56"/>
        <v>2.8000000000000003E-4</v>
      </c>
      <c r="AN198" s="267">
        <f t="shared" si="57"/>
        <v>0</v>
      </c>
      <c r="AO198" s="235">
        <f t="shared" si="58"/>
        <v>0</v>
      </c>
      <c r="AP198" s="196"/>
      <c r="AQ198" s="265">
        <f t="array" ref="AQ198">IFERROR(AVERAGE(IF(H198:K198&gt;1,H198:K198)),0)</f>
        <v>0</v>
      </c>
      <c r="AR198" s="249">
        <f t="array" ref="AR198">AQ198+(COUNTIFS($AQ$177:$AQ198,AQ198)-1)*0.00001</f>
        <v>2.1000000000000001E-4</v>
      </c>
      <c r="AS198" s="266">
        <f t="shared" si="59"/>
        <v>2.8000000000000003E-4</v>
      </c>
      <c r="AT198" s="267">
        <f t="shared" si="60"/>
        <v>0</v>
      </c>
      <c r="AU198" s="235">
        <f t="shared" si="61"/>
        <v>0</v>
      </c>
    </row>
    <row r="199" spans="1:47" ht="15" customHeight="1" x14ac:dyDescent="0.25">
      <c r="A199" s="24">
        <v>23</v>
      </c>
      <c r="B199" s="253">
        <f t="shared" si="62"/>
        <v>0</v>
      </c>
      <c r="C199" s="353"/>
      <c r="D199" s="353"/>
      <c r="E199" s="353"/>
      <c r="F199" s="189"/>
      <c r="G199" s="254">
        <f t="shared" si="50"/>
        <v>2.2000000000000001E-4</v>
      </c>
      <c r="H199" s="26"/>
      <c r="I199" s="26"/>
      <c r="J199" s="26"/>
      <c r="K199" s="189"/>
      <c r="L199" s="254">
        <f t="shared" si="51"/>
        <v>2.2000000000000001E-4</v>
      </c>
      <c r="M199" s="27"/>
      <c r="N199" s="255">
        <f t="shared" si="52"/>
        <v>0</v>
      </c>
      <c r="O199" s="254">
        <f t="shared" si="53"/>
        <v>2.7E-4</v>
      </c>
      <c r="P199" s="256">
        <f t="shared" si="54"/>
        <v>0</v>
      </c>
      <c r="Q199" s="254">
        <f t="shared" si="55"/>
        <v>2.7E-4</v>
      </c>
      <c r="AJ199" s="262">
        <f>ROWS($B$177:B199)</f>
        <v>23</v>
      </c>
      <c r="AK199" s="263">
        <f t="array" ref="AK199">IFERROR(AVERAGE(IF(C199:F199&gt;1,C199:F199)),0)</f>
        <v>0</v>
      </c>
      <c r="AL199" s="252">
        <f t="array" ref="AL199">AK199+(COUNTIFS($AK$177:$AK199,AK199)-1)*0.00001</f>
        <v>2.2000000000000001E-4</v>
      </c>
      <c r="AM199" s="264">
        <f t="shared" si="56"/>
        <v>2.7E-4</v>
      </c>
      <c r="AN199" s="267">
        <f t="shared" si="57"/>
        <v>0</v>
      </c>
      <c r="AO199" s="235">
        <f t="shared" si="58"/>
        <v>0</v>
      </c>
      <c r="AP199" s="196"/>
      <c r="AQ199" s="265">
        <f t="array" ref="AQ199">IFERROR(AVERAGE(IF(H199:K199&gt;1,H199:K199)),0)</f>
        <v>0</v>
      </c>
      <c r="AR199" s="249">
        <f t="array" ref="AR199">AQ199+(COUNTIFS($AQ$177:$AQ199,AQ199)-1)*0.00001</f>
        <v>2.2000000000000001E-4</v>
      </c>
      <c r="AS199" s="266">
        <f t="shared" si="59"/>
        <v>2.7E-4</v>
      </c>
      <c r="AT199" s="267">
        <f t="shared" si="60"/>
        <v>0</v>
      </c>
      <c r="AU199" s="235">
        <f t="shared" si="61"/>
        <v>0</v>
      </c>
    </row>
    <row r="200" spans="1:47" ht="15" customHeight="1" x14ac:dyDescent="0.25">
      <c r="A200" s="24">
        <v>24</v>
      </c>
      <c r="B200" s="253">
        <f t="shared" si="62"/>
        <v>0</v>
      </c>
      <c r="C200" s="353"/>
      <c r="D200" s="353"/>
      <c r="E200" s="353"/>
      <c r="F200" s="189"/>
      <c r="G200" s="254">
        <f t="shared" si="50"/>
        <v>2.3000000000000001E-4</v>
      </c>
      <c r="H200" s="26"/>
      <c r="I200" s="26"/>
      <c r="J200" s="26"/>
      <c r="K200" s="189"/>
      <c r="L200" s="254">
        <f t="shared" si="51"/>
        <v>2.3000000000000001E-4</v>
      </c>
      <c r="M200" s="27"/>
      <c r="N200" s="255">
        <f t="shared" si="52"/>
        <v>0</v>
      </c>
      <c r="O200" s="254">
        <f t="shared" si="53"/>
        <v>2.6000000000000003E-4</v>
      </c>
      <c r="P200" s="256">
        <f t="shared" si="54"/>
        <v>0</v>
      </c>
      <c r="Q200" s="254">
        <f t="shared" si="55"/>
        <v>2.6000000000000003E-4</v>
      </c>
      <c r="AJ200" s="262">
        <f>ROWS($B$177:B200)</f>
        <v>24</v>
      </c>
      <c r="AK200" s="263">
        <f t="array" ref="AK200">IFERROR(AVERAGE(IF(C200:F200&gt;1,C200:F200)),0)</f>
        <v>0</v>
      </c>
      <c r="AL200" s="252">
        <f t="array" ref="AL200">AK200+(COUNTIFS($AK$177:$AK200,AK200)-1)*0.00001</f>
        <v>2.3000000000000001E-4</v>
      </c>
      <c r="AM200" s="264">
        <f t="shared" si="56"/>
        <v>2.6000000000000003E-4</v>
      </c>
      <c r="AN200" s="267">
        <f t="shared" si="57"/>
        <v>0</v>
      </c>
      <c r="AO200" s="235">
        <f t="shared" si="58"/>
        <v>0</v>
      </c>
      <c r="AP200" s="196"/>
      <c r="AQ200" s="265">
        <f t="array" ref="AQ200">IFERROR(AVERAGE(IF(H200:K200&gt;1,H200:K200)),0)</f>
        <v>0</v>
      </c>
      <c r="AR200" s="249">
        <f t="array" ref="AR200">AQ200+(COUNTIFS($AQ$177:$AQ200,AQ200)-1)*0.00001</f>
        <v>2.3000000000000001E-4</v>
      </c>
      <c r="AS200" s="266">
        <f t="shared" si="59"/>
        <v>2.6000000000000003E-4</v>
      </c>
      <c r="AT200" s="267">
        <f t="shared" si="60"/>
        <v>0</v>
      </c>
      <c r="AU200" s="235">
        <f t="shared" si="61"/>
        <v>0</v>
      </c>
    </row>
    <row r="201" spans="1:47" ht="15" customHeight="1" x14ac:dyDescent="0.25">
      <c r="A201" s="24">
        <v>25</v>
      </c>
      <c r="B201" s="253">
        <f t="shared" si="62"/>
        <v>0</v>
      </c>
      <c r="C201" s="26"/>
      <c r="D201" s="26"/>
      <c r="E201" s="26"/>
      <c r="F201" s="189"/>
      <c r="G201" s="254">
        <f t="shared" si="50"/>
        <v>2.4000000000000003E-4</v>
      </c>
      <c r="H201" s="26"/>
      <c r="I201" s="26"/>
      <c r="J201" s="26"/>
      <c r="K201" s="189"/>
      <c r="L201" s="254">
        <f t="shared" si="51"/>
        <v>2.4000000000000003E-4</v>
      </c>
      <c r="M201" s="27"/>
      <c r="N201" s="255">
        <f t="shared" si="52"/>
        <v>0</v>
      </c>
      <c r="O201" s="254">
        <f t="shared" si="53"/>
        <v>2.5000000000000001E-4</v>
      </c>
      <c r="P201" s="256">
        <f t="shared" si="54"/>
        <v>0</v>
      </c>
      <c r="Q201" s="254">
        <f t="shared" si="55"/>
        <v>2.5000000000000001E-4</v>
      </c>
      <c r="AJ201" s="262">
        <f>ROWS($B$177:B201)</f>
        <v>25</v>
      </c>
      <c r="AK201" s="263">
        <f t="array" ref="AK201">IFERROR(AVERAGE(IF(C201:F201&gt;1,C201:F201)),0)</f>
        <v>0</v>
      </c>
      <c r="AL201" s="252">
        <f t="array" ref="AL201">AK201+(COUNTIFS($AK$177:$AK201,AK201)-1)*0.00001</f>
        <v>2.4000000000000003E-4</v>
      </c>
      <c r="AM201" s="264">
        <f t="shared" si="56"/>
        <v>2.5000000000000001E-4</v>
      </c>
      <c r="AN201" s="267">
        <f t="shared" si="57"/>
        <v>0</v>
      </c>
      <c r="AO201" s="235">
        <f t="shared" si="58"/>
        <v>0</v>
      </c>
      <c r="AP201" s="196"/>
      <c r="AQ201" s="265">
        <f t="array" ref="AQ201">IFERROR(AVERAGE(IF(H201:K201&gt;1,H201:K201)),0)</f>
        <v>0</v>
      </c>
      <c r="AR201" s="249">
        <f t="array" ref="AR201">AQ201+(COUNTIFS($AQ$177:$AQ201,AQ201)-1)*0.00001</f>
        <v>2.4000000000000003E-4</v>
      </c>
      <c r="AS201" s="266">
        <f t="shared" si="59"/>
        <v>2.5000000000000001E-4</v>
      </c>
      <c r="AT201" s="267">
        <f t="shared" si="60"/>
        <v>0</v>
      </c>
      <c r="AU201" s="235">
        <f t="shared" si="61"/>
        <v>0</v>
      </c>
    </row>
    <row r="202" spans="1:47" ht="15" customHeight="1" x14ac:dyDescent="0.25">
      <c r="A202" s="24">
        <v>26</v>
      </c>
      <c r="B202" s="253">
        <f t="shared" si="62"/>
        <v>0</v>
      </c>
      <c r="C202" s="26"/>
      <c r="D202" s="26"/>
      <c r="E202" s="26"/>
      <c r="F202" s="189"/>
      <c r="G202" s="254">
        <f t="shared" si="50"/>
        <v>2.5000000000000001E-4</v>
      </c>
      <c r="H202" s="26"/>
      <c r="I202" s="26"/>
      <c r="J202" s="26"/>
      <c r="K202" s="189"/>
      <c r="L202" s="254">
        <f t="shared" si="51"/>
        <v>2.5000000000000001E-4</v>
      </c>
      <c r="M202" s="27"/>
      <c r="N202" s="255">
        <f t="shared" si="52"/>
        <v>0</v>
      </c>
      <c r="O202" s="254">
        <f t="shared" si="53"/>
        <v>2.4000000000000003E-4</v>
      </c>
      <c r="P202" s="256">
        <f t="shared" si="54"/>
        <v>0</v>
      </c>
      <c r="Q202" s="254">
        <f t="shared" si="55"/>
        <v>2.4000000000000003E-4</v>
      </c>
      <c r="AJ202" s="262">
        <f>ROWS($B$177:B202)</f>
        <v>26</v>
      </c>
      <c r="AK202" s="263">
        <f t="array" ref="AK202">IFERROR(AVERAGE(IF(C202:F202&gt;1,C202:F202)),0)</f>
        <v>0</v>
      </c>
      <c r="AL202" s="252">
        <f t="array" ref="AL202">AK202+(COUNTIFS($AK$177:$AK202,AK202)-1)*0.00001</f>
        <v>2.5000000000000001E-4</v>
      </c>
      <c r="AM202" s="264">
        <f t="shared" si="56"/>
        <v>2.4000000000000003E-4</v>
      </c>
      <c r="AN202" s="267">
        <f t="shared" si="57"/>
        <v>0</v>
      </c>
      <c r="AO202" s="235">
        <f t="shared" si="58"/>
        <v>0</v>
      </c>
      <c r="AP202" s="196"/>
      <c r="AQ202" s="265">
        <f t="array" ref="AQ202">IFERROR(AVERAGE(IF(H202:K202&gt;1,H202:K202)),0)</f>
        <v>0</v>
      </c>
      <c r="AR202" s="249">
        <f t="array" ref="AR202">AQ202+(COUNTIFS($AQ$177:$AQ202,AQ202)-1)*0.00001</f>
        <v>2.5000000000000001E-4</v>
      </c>
      <c r="AS202" s="266">
        <f t="shared" si="59"/>
        <v>2.4000000000000003E-4</v>
      </c>
      <c r="AT202" s="267">
        <f t="shared" si="60"/>
        <v>0</v>
      </c>
      <c r="AU202" s="235">
        <f t="shared" si="61"/>
        <v>0</v>
      </c>
    </row>
    <row r="203" spans="1:47" ht="15" customHeight="1" x14ac:dyDescent="0.25">
      <c r="A203" s="24">
        <v>27</v>
      </c>
      <c r="B203" s="253">
        <f t="shared" si="62"/>
        <v>0</v>
      </c>
      <c r="C203" s="26"/>
      <c r="D203" s="26"/>
      <c r="E203" s="26"/>
      <c r="F203" s="189"/>
      <c r="G203" s="254">
        <f t="shared" si="50"/>
        <v>2.6000000000000003E-4</v>
      </c>
      <c r="H203" s="26"/>
      <c r="I203" s="26"/>
      <c r="J203" s="26"/>
      <c r="K203" s="189"/>
      <c r="L203" s="254">
        <f t="shared" si="51"/>
        <v>2.6000000000000003E-4</v>
      </c>
      <c r="M203" s="27"/>
      <c r="N203" s="255">
        <f t="shared" si="52"/>
        <v>0</v>
      </c>
      <c r="O203" s="254">
        <f t="shared" si="53"/>
        <v>2.3000000000000001E-4</v>
      </c>
      <c r="P203" s="256">
        <f t="shared" si="54"/>
        <v>0</v>
      </c>
      <c r="Q203" s="254">
        <f t="shared" si="55"/>
        <v>2.3000000000000001E-4</v>
      </c>
      <c r="AJ203" s="262">
        <f>ROWS($B$177:B203)</f>
        <v>27</v>
      </c>
      <c r="AK203" s="263">
        <f t="array" ref="AK203">IFERROR(AVERAGE(IF(C203:F203&gt;1,C203:F203)),0)</f>
        <v>0</v>
      </c>
      <c r="AL203" s="252">
        <f t="array" ref="AL203">AK203+(COUNTIFS($AK$177:$AK203,AK203)-1)*0.00001</f>
        <v>2.6000000000000003E-4</v>
      </c>
      <c r="AM203" s="264">
        <f t="shared" si="56"/>
        <v>2.3000000000000001E-4</v>
      </c>
      <c r="AN203" s="267">
        <f t="shared" si="57"/>
        <v>0</v>
      </c>
      <c r="AO203" s="235">
        <f t="shared" si="58"/>
        <v>0</v>
      </c>
      <c r="AP203" s="196"/>
      <c r="AQ203" s="265">
        <f t="array" ref="AQ203">IFERROR(AVERAGE(IF(H203:K203&gt;1,H203:K203)),0)</f>
        <v>0</v>
      </c>
      <c r="AR203" s="249">
        <f t="array" ref="AR203">AQ203+(COUNTIFS($AQ$177:$AQ203,AQ203)-1)*0.00001</f>
        <v>2.6000000000000003E-4</v>
      </c>
      <c r="AS203" s="266">
        <f t="shared" si="59"/>
        <v>2.3000000000000001E-4</v>
      </c>
      <c r="AT203" s="267">
        <f t="shared" si="60"/>
        <v>0</v>
      </c>
      <c r="AU203" s="235">
        <f t="shared" si="61"/>
        <v>0</v>
      </c>
    </row>
    <row r="204" spans="1:47" ht="15" customHeight="1" x14ac:dyDescent="0.25">
      <c r="A204" s="24">
        <v>28</v>
      </c>
      <c r="B204" s="253">
        <f t="shared" si="62"/>
        <v>0</v>
      </c>
      <c r="C204" s="26"/>
      <c r="D204" s="26"/>
      <c r="E204" s="26"/>
      <c r="F204" s="189"/>
      <c r="G204" s="254">
        <f t="shared" si="50"/>
        <v>2.7E-4</v>
      </c>
      <c r="H204" s="26"/>
      <c r="I204" s="26"/>
      <c r="J204" s="26"/>
      <c r="K204" s="189"/>
      <c r="L204" s="254">
        <f t="shared" si="51"/>
        <v>2.7E-4</v>
      </c>
      <c r="M204" s="27"/>
      <c r="N204" s="255">
        <f t="shared" si="52"/>
        <v>0</v>
      </c>
      <c r="O204" s="254">
        <f t="shared" si="53"/>
        <v>2.2000000000000001E-4</v>
      </c>
      <c r="P204" s="256">
        <f t="shared" si="54"/>
        <v>0</v>
      </c>
      <c r="Q204" s="254">
        <f t="shared" si="55"/>
        <v>2.2000000000000001E-4</v>
      </c>
      <c r="AJ204" s="262">
        <f>ROWS($B$177:B204)</f>
        <v>28</v>
      </c>
      <c r="AK204" s="263">
        <f t="array" ref="AK204">IFERROR(AVERAGE(IF(C204:F204&gt;1,C204:F204)),0)</f>
        <v>0</v>
      </c>
      <c r="AL204" s="252">
        <f t="array" ref="AL204">AK204+(COUNTIFS($AK$177:$AK204,AK204)-1)*0.00001</f>
        <v>2.7E-4</v>
      </c>
      <c r="AM204" s="264">
        <f t="shared" si="56"/>
        <v>2.2000000000000001E-4</v>
      </c>
      <c r="AN204" s="267">
        <f t="shared" si="57"/>
        <v>0</v>
      </c>
      <c r="AO204" s="235">
        <f t="shared" si="58"/>
        <v>0</v>
      </c>
      <c r="AP204" s="196"/>
      <c r="AQ204" s="265">
        <f t="array" ref="AQ204">IFERROR(AVERAGE(IF(H204:K204&gt;1,H204:K204)),0)</f>
        <v>0</v>
      </c>
      <c r="AR204" s="249">
        <f t="array" ref="AR204">AQ204+(COUNTIFS($AQ$177:$AQ204,AQ204)-1)*0.00001</f>
        <v>2.7E-4</v>
      </c>
      <c r="AS204" s="266">
        <f t="shared" si="59"/>
        <v>2.2000000000000001E-4</v>
      </c>
      <c r="AT204" s="267">
        <f t="shared" si="60"/>
        <v>0</v>
      </c>
      <c r="AU204" s="235">
        <f t="shared" si="61"/>
        <v>0</v>
      </c>
    </row>
    <row r="205" spans="1:47" ht="15" customHeight="1" x14ac:dyDescent="0.25">
      <c r="A205" s="24">
        <v>29</v>
      </c>
      <c r="B205" s="253">
        <f t="shared" si="62"/>
        <v>0</v>
      </c>
      <c r="C205" s="26"/>
      <c r="D205" s="26"/>
      <c r="E205" s="26"/>
      <c r="F205" s="189"/>
      <c r="G205" s="254">
        <f t="shared" si="50"/>
        <v>2.8000000000000003E-4</v>
      </c>
      <c r="H205" s="26"/>
      <c r="I205" s="26"/>
      <c r="J205" s="26"/>
      <c r="K205" s="189"/>
      <c r="L205" s="254">
        <f t="shared" si="51"/>
        <v>2.8000000000000003E-4</v>
      </c>
      <c r="M205" s="27"/>
      <c r="N205" s="255">
        <f t="shared" si="52"/>
        <v>0</v>
      </c>
      <c r="O205" s="254">
        <f t="shared" si="53"/>
        <v>2.1000000000000001E-4</v>
      </c>
      <c r="P205" s="256">
        <f t="shared" si="54"/>
        <v>0</v>
      </c>
      <c r="Q205" s="254">
        <f t="shared" si="55"/>
        <v>2.1000000000000001E-4</v>
      </c>
      <c r="AJ205" s="262">
        <f>ROWS($B$177:B205)</f>
        <v>29</v>
      </c>
      <c r="AK205" s="263">
        <f t="array" ref="AK205">IFERROR(AVERAGE(IF(C205:F205&gt;1,C205:F205)),0)</f>
        <v>0</v>
      </c>
      <c r="AL205" s="252">
        <f t="array" ref="AL205">AK205+(COUNTIFS($AK$177:$AK205,AK205)-1)*0.00001</f>
        <v>2.8000000000000003E-4</v>
      </c>
      <c r="AM205" s="264">
        <f t="shared" si="56"/>
        <v>2.1000000000000001E-4</v>
      </c>
      <c r="AN205" s="267">
        <f t="shared" si="57"/>
        <v>0</v>
      </c>
      <c r="AO205" s="235">
        <f t="shared" si="58"/>
        <v>0</v>
      </c>
      <c r="AP205" s="196"/>
      <c r="AQ205" s="265">
        <f t="array" ref="AQ205">IFERROR(AVERAGE(IF(H205:K205&gt;1,H205:K205)),0)</f>
        <v>0</v>
      </c>
      <c r="AR205" s="249">
        <f t="array" ref="AR205">AQ205+(COUNTIFS($AQ$177:$AQ205,AQ205)-1)*0.00001</f>
        <v>2.8000000000000003E-4</v>
      </c>
      <c r="AS205" s="266">
        <f t="shared" si="59"/>
        <v>2.1000000000000001E-4</v>
      </c>
      <c r="AT205" s="267">
        <f t="shared" si="60"/>
        <v>0</v>
      </c>
      <c r="AU205" s="235">
        <f t="shared" si="61"/>
        <v>0</v>
      </c>
    </row>
    <row r="206" spans="1:47" ht="15" customHeight="1" x14ac:dyDescent="0.25">
      <c r="A206" s="24">
        <v>30</v>
      </c>
      <c r="B206" s="253">
        <f t="shared" si="62"/>
        <v>0</v>
      </c>
      <c r="C206" s="26"/>
      <c r="D206" s="26"/>
      <c r="E206" s="26"/>
      <c r="F206" s="189"/>
      <c r="G206" s="254">
        <f t="shared" si="50"/>
        <v>2.9E-4</v>
      </c>
      <c r="H206" s="26"/>
      <c r="I206" s="26"/>
      <c r="J206" s="26"/>
      <c r="K206" s="189"/>
      <c r="L206" s="254">
        <f t="shared" si="51"/>
        <v>2.9E-4</v>
      </c>
      <c r="M206" s="27"/>
      <c r="N206" s="255">
        <f t="shared" si="52"/>
        <v>0</v>
      </c>
      <c r="O206" s="254">
        <f t="shared" si="53"/>
        <v>2.0000000000000001E-4</v>
      </c>
      <c r="P206" s="256">
        <f t="shared" si="54"/>
        <v>0</v>
      </c>
      <c r="Q206" s="254">
        <f t="shared" si="55"/>
        <v>2.0000000000000001E-4</v>
      </c>
      <c r="AJ206" s="262">
        <f>ROWS($B$177:B206)</f>
        <v>30</v>
      </c>
      <c r="AK206" s="263">
        <f t="array" ref="AK206">IFERROR(AVERAGE(IF(C206:F206&gt;1,C206:F206)),0)</f>
        <v>0</v>
      </c>
      <c r="AL206" s="252">
        <f t="array" ref="AL206">AK206+(COUNTIFS($AK$177:$AK206,AK206)-1)*0.00001</f>
        <v>2.9E-4</v>
      </c>
      <c r="AM206" s="264">
        <f t="shared" si="56"/>
        <v>2.0000000000000001E-4</v>
      </c>
      <c r="AN206" s="267">
        <f t="shared" si="57"/>
        <v>0</v>
      </c>
      <c r="AO206" s="235">
        <f t="shared" si="58"/>
        <v>0</v>
      </c>
      <c r="AP206" s="196"/>
      <c r="AQ206" s="265">
        <f t="array" ref="AQ206">IFERROR(AVERAGE(IF(H206:K206&gt;1,H206:K206)),0)</f>
        <v>0</v>
      </c>
      <c r="AR206" s="249">
        <f t="array" ref="AR206">AQ206+(COUNTIFS($AQ$177:$AQ206,AQ206)-1)*0.00001</f>
        <v>2.9E-4</v>
      </c>
      <c r="AS206" s="266">
        <f t="shared" si="59"/>
        <v>2.0000000000000001E-4</v>
      </c>
      <c r="AT206" s="267">
        <f t="shared" si="60"/>
        <v>0</v>
      </c>
      <c r="AU206" s="235">
        <f t="shared" si="61"/>
        <v>0</v>
      </c>
    </row>
    <row r="207" spans="1:47" ht="15" customHeight="1" x14ac:dyDescent="0.25">
      <c r="A207" s="24">
        <v>31</v>
      </c>
      <c r="B207" s="253">
        <f t="shared" si="62"/>
        <v>0</v>
      </c>
      <c r="C207" s="26"/>
      <c r="D207" s="26"/>
      <c r="E207" s="26"/>
      <c r="F207" s="189"/>
      <c r="G207" s="254">
        <f t="shared" si="50"/>
        <v>3.0000000000000003E-4</v>
      </c>
      <c r="H207" s="26"/>
      <c r="I207" s="26"/>
      <c r="J207" s="26"/>
      <c r="K207" s="189"/>
      <c r="L207" s="254">
        <f t="shared" si="51"/>
        <v>3.0000000000000003E-4</v>
      </c>
      <c r="M207" s="27"/>
      <c r="N207" s="255">
        <f t="shared" si="52"/>
        <v>0</v>
      </c>
      <c r="O207" s="254">
        <f t="shared" si="53"/>
        <v>1.9000000000000001E-4</v>
      </c>
      <c r="P207" s="256">
        <f t="shared" si="54"/>
        <v>0</v>
      </c>
      <c r="Q207" s="254">
        <f t="shared" si="55"/>
        <v>1.9000000000000001E-4</v>
      </c>
      <c r="AJ207" s="262">
        <f>ROWS($B$177:B207)</f>
        <v>31</v>
      </c>
      <c r="AK207" s="263">
        <f t="array" ref="AK207">IFERROR(AVERAGE(IF(C207:F207&gt;1,C207:F207)),0)</f>
        <v>0</v>
      </c>
      <c r="AL207" s="252">
        <f t="array" ref="AL207">AK207+(COUNTIFS($AK$177:$AK207,AK207)-1)*0.00001</f>
        <v>3.0000000000000003E-4</v>
      </c>
      <c r="AM207" s="264">
        <f t="shared" si="56"/>
        <v>1.9000000000000001E-4</v>
      </c>
      <c r="AN207" s="267">
        <f t="shared" si="57"/>
        <v>0</v>
      </c>
      <c r="AO207" s="235">
        <f t="shared" si="58"/>
        <v>0</v>
      </c>
      <c r="AP207" s="196"/>
      <c r="AQ207" s="265">
        <f t="array" ref="AQ207">IFERROR(AVERAGE(IF(H207:K207&gt;1,H207:K207)),0)</f>
        <v>0</v>
      </c>
      <c r="AR207" s="249">
        <f t="array" ref="AR207">AQ207+(COUNTIFS($AQ$177:$AQ207,AQ207)-1)*0.00001</f>
        <v>3.0000000000000003E-4</v>
      </c>
      <c r="AS207" s="266">
        <f t="shared" si="59"/>
        <v>1.9000000000000001E-4</v>
      </c>
      <c r="AT207" s="267">
        <f t="shared" si="60"/>
        <v>0</v>
      </c>
      <c r="AU207" s="235">
        <f t="shared" si="61"/>
        <v>0</v>
      </c>
    </row>
    <row r="208" spans="1:47" ht="15" customHeight="1" x14ac:dyDescent="0.25">
      <c r="A208" s="24">
        <v>32</v>
      </c>
      <c r="B208" s="253">
        <f t="shared" si="62"/>
        <v>0</v>
      </c>
      <c r="C208" s="26"/>
      <c r="D208" s="26"/>
      <c r="E208" s="26"/>
      <c r="F208" s="189"/>
      <c r="G208" s="254">
        <f t="shared" si="50"/>
        <v>3.1E-4</v>
      </c>
      <c r="H208" s="26"/>
      <c r="I208" s="26"/>
      <c r="J208" s="26"/>
      <c r="K208" s="189"/>
      <c r="L208" s="254">
        <f t="shared" si="51"/>
        <v>3.1E-4</v>
      </c>
      <c r="M208" s="27"/>
      <c r="N208" s="255">
        <f t="shared" si="52"/>
        <v>0</v>
      </c>
      <c r="O208" s="254">
        <f t="shared" si="53"/>
        <v>1.8000000000000001E-4</v>
      </c>
      <c r="P208" s="256">
        <f t="shared" si="54"/>
        <v>0</v>
      </c>
      <c r="Q208" s="254">
        <f t="shared" si="55"/>
        <v>1.8000000000000001E-4</v>
      </c>
      <c r="AJ208" s="262">
        <f>ROWS($B$177:B208)</f>
        <v>32</v>
      </c>
      <c r="AK208" s="263">
        <f t="array" ref="AK208">IFERROR(AVERAGE(IF(C208:F208&gt;1,C208:F208)),0)</f>
        <v>0</v>
      </c>
      <c r="AL208" s="252">
        <f t="array" ref="AL208">AK208+(COUNTIFS($AK$177:$AK208,AK208)-1)*0.00001</f>
        <v>3.1E-4</v>
      </c>
      <c r="AM208" s="264">
        <f t="shared" si="56"/>
        <v>1.8000000000000001E-4</v>
      </c>
      <c r="AN208" s="267">
        <f t="shared" si="57"/>
        <v>0</v>
      </c>
      <c r="AO208" s="235">
        <f t="shared" si="58"/>
        <v>0</v>
      </c>
      <c r="AP208" s="196"/>
      <c r="AQ208" s="265">
        <f t="array" ref="AQ208">IFERROR(AVERAGE(IF(H208:K208&gt;1,H208:K208)),0)</f>
        <v>0</v>
      </c>
      <c r="AR208" s="249">
        <f t="array" ref="AR208">AQ208+(COUNTIFS($AQ$177:$AQ208,AQ208)-1)*0.00001</f>
        <v>3.1E-4</v>
      </c>
      <c r="AS208" s="266">
        <f t="shared" si="59"/>
        <v>1.8000000000000001E-4</v>
      </c>
      <c r="AT208" s="267">
        <f t="shared" si="60"/>
        <v>0</v>
      </c>
      <c r="AU208" s="235">
        <f t="shared" si="61"/>
        <v>0</v>
      </c>
    </row>
    <row r="209" spans="1:47" ht="15" customHeight="1" x14ac:dyDescent="0.25">
      <c r="A209" s="24">
        <v>33</v>
      </c>
      <c r="B209" s="253">
        <f t="shared" ref="B209:B226" si="63">INDEX(CV4SF,$A209,1)</f>
        <v>0</v>
      </c>
      <c r="C209" s="26"/>
      <c r="D209" s="26"/>
      <c r="E209" s="26"/>
      <c r="F209" s="189"/>
      <c r="G209" s="254">
        <f t="shared" si="50"/>
        <v>3.2000000000000003E-4</v>
      </c>
      <c r="H209" s="26"/>
      <c r="I209" s="26"/>
      <c r="J209" s="26"/>
      <c r="K209" s="189"/>
      <c r="L209" s="254">
        <f t="shared" si="51"/>
        <v>3.2000000000000003E-4</v>
      </c>
      <c r="M209" s="27"/>
      <c r="N209" s="255">
        <f t="shared" si="52"/>
        <v>0</v>
      </c>
      <c r="O209" s="254">
        <f t="shared" si="53"/>
        <v>1.7000000000000001E-4</v>
      </c>
      <c r="P209" s="256">
        <f t="shared" si="54"/>
        <v>0</v>
      </c>
      <c r="Q209" s="254">
        <f t="shared" si="55"/>
        <v>1.7000000000000001E-4</v>
      </c>
      <c r="AJ209" s="262">
        <f>ROWS($B$177:B209)</f>
        <v>33</v>
      </c>
      <c r="AK209" s="263">
        <f t="array" ref="AK209">IFERROR(AVERAGE(IF(C209:F209&gt;1,C209:F209)),0)</f>
        <v>0</v>
      </c>
      <c r="AL209" s="252">
        <f t="array" ref="AL209">AK209+(COUNTIFS($AK$177:$AK209,AK209)-1)*0.00001</f>
        <v>3.2000000000000003E-4</v>
      </c>
      <c r="AM209" s="264">
        <f t="shared" si="56"/>
        <v>1.7000000000000001E-4</v>
      </c>
      <c r="AN209" s="267">
        <f t="shared" si="57"/>
        <v>0</v>
      </c>
      <c r="AO209" s="235">
        <f t="shared" si="58"/>
        <v>0</v>
      </c>
      <c r="AP209" s="196"/>
      <c r="AQ209" s="265">
        <f t="array" ref="AQ209">IFERROR(AVERAGE(IF(H209:K209&gt;1,H209:K209)),0)</f>
        <v>0</v>
      </c>
      <c r="AR209" s="249">
        <f t="array" ref="AR209">AQ209+(COUNTIFS($AQ$177:$AQ209,AQ209)-1)*0.00001</f>
        <v>3.2000000000000003E-4</v>
      </c>
      <c r="AS209" s="266">
        <f t="shared" si="59"/>
        <v>1.7000000000000001E-4</v>
      </c>
      <c r="AT209" s="267">
        <f t="shared" si="60"/>
        <v>0</v>
      </c>
      <c r="AU209" s="235">
        <f t="shared" si="61"/>
        <v>0</v>
      </c>
    </row>
    <row r="210" spans="1:47" ht="15" customHeight="1" x14ac:dyDescent="0.25">
      <c r="A210" s="24">
        <v>34</v>
      </c>
      <c r="B210" s="253">
        <f t="shared" si="63"/>
        <v>0</v>
      </c>
      <c r="C210" s="26"/>
      <c r="D210" s="26"/>
      <c r="E210" s="26"/>
      <c r="F210" s="189"/>
      <c r="G210" s="254">
        <f t="shared" si="50"/>
        <v>3.3000000000000005E-4</v>
      </c>
      <c r="H210" s="26"/>
      <c r="I210" s="26"/>
      <c r="J210" s="26"/>
      <c r="K210" s="189"/>
      <c r="L210" s="254">
        <f t="shared" si="51"/>
        <v>3.3000000000000005E-4</v>
      </c>
      <c r="M210" s="27"/>
      <c r="N210" s="255">
        <f t="shared" si="52"/>
        <v>0</v>
      </c>
      <c r="O210" s="254">
        <f t="shared" si="53"/>
        <v>1.6000000000000001E-4</v>
      </c>
      <c r="P210" s="256">
        <f t="shared" si="54"/>
        <v>0</v>
      </c>
      <c r="Q210" s="254">
        <f t="shared" si="55"/>
        <v>1.6000000000000001E-4</v>
      </c>
      <c r="AJ210" s="262">
        <f>ROWS($B$177:B210)</f>
        <v>34</v>
      </c>
      <c r="AK210" s="263">
        <f t="array" ref="AK210">IFERROR(AVERAGE(IF(C210:F210&gt;1,C210:F210)),0)</f>
        <v>0</v>
      </c>
      <c r="AL210" s="252">
        <f t="array" ref="AL210">AK210+(COUNTIFS($AK$177:$AK210,AK210)-1)*0.00001</f>
        <v>3.3000000000000005E-4</v>
      </c>
      <c r="AM210" s="264">
        <f t="shared" si="56"/>
        <v>1.6000000000000001E-4</v>
      </c>
      <c r="AN210" s="267">
        <f t="shared" si="57"/>
        <v>0</v>
      </c>
      <c r="AO210" s="235">
        <f t="shared" si="58"/>
        <v>0</v>
      </c>
      <c r="AP210" s="196"/>
      <c r="AQ210" s="265">
        <f t="array" ref="AQ210">IFERROR(AVERAGE(IF(H210:K210&gt;1,H210:K210)),0)</f>
        <v>0</v>
      </c>
      <c r="AR210" s="249">
        <f t="array" ref="AR210">AQ210+(COUNTIFS($AQ$177:$AQ210,AQ210)-1)*0.00001</f>
        <v>3.3000000000000005E-4</v>
      </c>
      <c r="AS210" s="266">
        <f t="shared" si="59"/>
        <v>1.6000000000000001E-4</v>
      </c>
      <c r="AT210" s="267">
        <f t="shared" si="60"/>
        <v>0</v>
      </c>
      <c r="AU210" s="235">
        <f t="shared" si="61"/>
        <v>0</v>
      </c>
    </row>
    <row r="211" spans="1:47" ht="15" customHeight="1" x14ac:dyDescent="0.25">
      <c r="A211" s="24">
        <v>35</v>
      </c>
      <c r="B211" s="253">
        <f t="shared" si="63"/>
        <v>0</v>
      </c>
      <c r="C211" s="188"/>
      <c r="D211" s="188"/>
      <c r="E211" s="188"/>
      <c r="F211" s="189"/>
      <c r="G211" s="254">
        <f t="shared" si="50"/>
        <v>3.4000000000000002E-4</v>
      </c>
      <c r="H211" s="188"/>
      <c r="I211" s="188"/>
      <c r="J211" s="188"/>
      <c r="K211" s="189"/>
      <c r="L211" s="254">
        <f t="shared" si="51"/>
        <v>3.4000000000000002E-4</v>
      </c>
      <c r="M211" s="27"/>
      <c r="N211" s="255">
        <f t="shared" si="52"/>
        <v>0</v>
      </c>
      <c r="O211" s="254">
        <f t="shared" si="53"/>
        <v>1.5000000000000001E-4</v>
      </c>
      <c r="P211" s="256">
        <f t="shared" si="54"/>
        <v>0</v>
      </c>
      <c r="Q211" s="254">
        <f t="shared" si="55"/>
        <v>1.5000000000000001E-4</v>
      </c>
      <c r="AJ211" s="262">
        <f>ROWS($B$177:B211)</f>
        <v>35</v>
      </c>
      <c r="AK211" s="263">
        <f t="array" ref="AK211">IFERROR(AVERAGE(IF(C211:F211&gt;1,C211:F211)),0)</f>
        <v>0</v>
      </c>
      <c r="AL211" s="252">
        <f t="array" ref="AL211">AK211+(COUNTIFS($AK$177:$AK211,AK211)-1)*0.00001</f>
        <v>3.4000000000000002E-4</v>
      </c>
      <c r="AM211" s="264">
        <f t="shared" si="56"/>
        <v>1.5000000000000001E-4</v>
      </c>
      <c r="AN211" s="267">
        <f t="shared" si="57"/>
        <v>0</v>
      </c>
      <c r="AO211" s="235">
        <f t="shared" si="58"/>
        <v>0</v>
      </c>
      <c r="AP211" s="196"/>
      <c r="AQ211" s="265">
        <f t="array" ref="AQ211">IFERROR(AVERAGE(IF(H211:K211&gt;1,H211:K211)),0)</f>
        <v>0</v>
      </c>
      <c r="AR211" s="249">
        <f t="array" ref="AR211">AQ211+(COUNTIFS($AQ$177:$AQ211,AQ211)-1)*0.00001</f>
        <v>3.4000000000000002E-4</v>
      </c>
      <c r="AS211" s="266">
        <f t="shared" si="59"/>
        <v>1.5000000000000001E-4</v>
      </c>
      <c r="AT211" s="267">
        <f t="shared" si="60"/>
        <v>0</v>
      </c>
      <c r="AU211" s="235">
        <f t="shared" si="61"/>
        <v>0</v>
      </c>
    </row>
    <row r="212" spans="1:47" ht="15" customHeight="1" x14ac:dyDescent="0.25">
      <c r="A212" s="24">
        <v>36</v>
      </c>
      <c r="B212" s="253">
        <f t="shared" si="63"/>
        <v>0</v>
      </c>
      <c r="C212" s="188"/>
      <c r="D212" s="188"/>
      <c r="E212" s="188"/>
      <c r="F212" s="189"/>
      <c r="G212" s="254">
        <f t="shared" si="50"/>
        <v>3.5000000000000005E-4</v>
      </c>
      <c r="H212" s="188"/>
      <c r="I212" s="188"/>
      <c r="J212" s="188"/>
      <c r="K212" s="189"/>
      <c r="L212" s="254">
        <f t="shared" si="51"/>
        <v>3.5000000000000005E-4</v>
      </c>
      <c r="M212" s="27"/>
      <c r="N212" s="255">
        <f t="shared" si="52"/>
        <v>0</v>
      </c>
      <c r="O212" s="254">
        <f t="shared" si="53"/>
        <v>1.4000000000000001E-4</v>
      </c>
      <c r="P212" s="256">
        <f t="shared" si="54"/>
        <v>0</v>
      </c>
      <c r="Q212" s="254">
        <f t="shared" si="55"/>
        <v>1.4000000000000001E-4</v>
      </c>
      <c r="AJ212" s="262">
        <f>ROWS($B$177:B212)</f>
        <v>36</v>
      </c>
      <c r="AK212" s="263">
        <f t="array" ref="AK212">IFERROR(AVERAGE(IF(C212:F212&gt;1,C212:F212)),0)</f>
        <v>0</v>
      </c>
      <c r="AL212" s="252">
        <f t="array" ref="AL212">AK212+(COUNTIFS($AK$177:$AK212,AK212)-1)*0.00001</f>
        <v>3.5000000000000005E-4</v>
      </c>
      <c r="AM212" s="264">
        <f t="shared" si="56"/>
        <v>1.4000000000000001E-4</v>
      </c>
      <c r="AN212" s="267">
        <f t="shared" si="57"/>
        <v>0</v>
      </c>
      <c r="AO212" s="235">
        <f t="shared" si="58"/>
        <v>0</v>
      </c>
      <c r="AP212" s="196"/>
      <c r="AQ212" s="265">
        <f t="array" ref="AQ212">IFERROR(AVERAGE(IF(H212:K212&gt;1,H212:K212)),0)</f>
        <v>0</v>
      </c>
      <c r="AR212" s="249">
        <f t="array" ref="AR212">AQ212+(COUNTIFS($AQ$177:$AQ212,AQ212)-1)*0.00001</f>
        <v>3.5000000000000005E-4</v>
      </c>
      <c r="AS212" s="266">
        <f t="shared" si="59"/>
        <v>1.4000000000000001E-4</v>
      </c>
      <c r="AT212" s="267">
        <f t="shared" si="60"/>
        <v>0</v>
      </c>
      <c r="AU212" s="235">
        <f t="shared" si="61"/>
        <v>0</v>
      </c>
    </row>
    <row r="213" spans="1:47" ht="15" customHeight="1" x14ac:dyDescent="0.25">
      <c r="A213" s="24">
        <v>37</v>
      </c>
      <c r="B213" s="253">
        <f t="shared" si="63"/>
        <v>0</v>
      </c>
      <c r="C213" s="188"/>
      <c r="D213" s="188"/>
      <c r="E213" s="188"/>
      <c r="F213" s="189"/>
      <c r="G213" s="254">
        <f t="shared" si="50"/>
        <v>3.6000000000000002E-4</v>
      </c>
      <c r="H213" s="188"/>
      <c r="I213" s="188"/>
      <c r="J213" s="188"/>
      <c r="K213" s="189"/>
      <c r="L213" s="254">
        <f t="shared" si="51"/>
        <v>3.6000000000000002E-4</v>
      </c>
      <c r="M213" s="27"/>
      <c r="N213" s="255">
        <f t="shared" si="52"/>
        <v>0</v>
      </c>
      <c r="O213" s="254">
        <f t="shared" si="53"/>
        <v>1.3000000000000002E-4</v>
      </c>
      <c r="P213" s="256">
        <f t="shared" si="54"/>
        <v>0</v>
      </c>
      <c r="Q213" s="254">
        <f t="shared" si="55"/>
        <v>1.3000000000000002E-4</v>
      </c>
      <c r="AJ213" s="262">
        <f>ROWS($B$177:B213)</f>
        <v>37</v>
      </c>
      <c r="AK213" s="263">
        <f t="array" ref="AK213">IFERROR(AVERAGE(IF(C213:F213&gt;1,C213:F213)),0)</f>
        <v>0</v>
      </c>
      <c r="AL213" s="252">
        <f t="array" ref="AL213">AK213+(COUNTIFS($AK$177:$AK213,AK213)-1)*0.00001</f>
        <v>3.6000000000000002E-4</v>
      </c>
      <c r="AM213" s="264">
        <f t="shared" si="56"/>
        <v>1.3000000000000002E-4</v>
      </c>
      <c r="AN213" s="267">
        <f t="shared" si="57"/>
        <v>0</v>
      </c>
      <c r="AO213" s="235">
        <f t="shared" si="58"/>
        <v>0</v>
      </c>
      <c r="AP213" s="196"/>
      <c r="AQ213" s="265">
        <f t="array" ref="AQ213">IFERROR(AVERAGE(IF(H213:K213&gt;1,H213:K213)),0)</f>
        <v>0</v>
      </c>
      <c r="AR213" s="249">
        <f t="array" ref="AR213">AQ213+(COUNTIFS($AQ$177:$AQ213,AQ213)-1)*0.00001</f>
        <v>3.6000000000000002E-4</v>
      </c>
      <c r="AS213" s="266">
        <f t="shared" si="59"/>
        <v>1.3000000000000002E-4</v>
      </c>
      <c r="AT213" s="267">
        <f t="shared" si="60"/>
        <v>0</v>
      </c>
      <c r="AU213" s="235">
        <f t="shared" si="61"/>
        <v>0</v>
      </c>
    </row>
    <row r="214" spans="1:47" ht="15" customHeight="1" x14ac:dyDescent="0.25">
      <c r="A214" s="24">
        <v>38</v>
      </c>
      <c r="B214" s="253">
        <f t="shared" si="63"/>
        <v>0</v>
      </c>
      <c r="C214" s="188"/>
      <c r="D214" s="188"/>
      <c r="E214" s="188"/>
      <c r="F214" s="189"/>
      <c r="G214" s="254">
        <f t="shared" si="50"/>
        <v>3.7000000000000005E-4</v>
      </c>
      <c r="H214" s="188"/>
      <c r="I214" s="188"/>
      <c r="J214" s="188"/>
      <c r="K214" s="189"/>
      <c r="L214" s="254">
        <f t="shared" si="51"/>
        <v>3.7000000000000005E-4</v>
      </c>
      <c r="M214" s="27"/>
      <c r="N214" s="255">
        <f t="shared" si="52"/>
        <v>0</v>
      </c>
      <c r="O214" s="254">
        <f t="shared" si="53"/>
        <v>1.2000000000000002E-4</v>
      </c>
      <c r="P214" s="256">
        <f t="shared" si="54"/>
        <v>0</v>
      </c>
      <c r="Q214" s="254">
        <f t="shared" si="55"/>
        <v>1.2000000000000002E-4</v>
      </c>
      <c r="AJ214" s="262">
        <f>ROWS($B$177:B214)</f>
        <v>38</v>
      </c>
      <c r="AK214" s="263">
        <f t="array" ref="AK214">IFERROR(AVERAGE(IF(C214:F214&gt;1,C214:F214)),0)</f>
        <v>0</v>
      </c>
      <c r="AL214" s="252">
        <f t="array" ref="AL214">AK214+(COUNTIFS($AK$177:$AK214,AK214)-1)*0.00001</f>
        <v>3.7000000000000005E-4</v>
      </c>
      <c r="AM214" s="264">
        <f t="shared" si="56"/>
        <v>1.2000000000000002E-4</v>
      </c>
      <c r="AN214" s="267">
        <f t="shared" si="57"/>
        <v>0</v>
      </c>
      <c r="AO214" s="235">
        <f t="shared" si="58"/>
        <v>0</v>
      </c>
      <c r="AP214" s="196"/>
      <c r="AQ214" s="265">
        <f t="array" ref="AQ214">IFERROR(AVERAGE(IF(H214:K214&gt;1,H214:K214)),0)</f>
        <v>0</v>
      </c>
      <c r="AR214" s="249">
        <f t="array" ref="AR214">AQ214+(COUNTIFS($AQ$177:$AQ214,AQ214)-1)*0.00001</f>
        <v>3.7000000000000005E-4</v>
      </c>
      <c r="AS214" s="266">
        <f t="shared" si="59"/>
        <v>1.2000000000000002E-4</v>
      </c>
      <c r="AT214" s="267">
        <f t="shared" si="60"/>
        <v>0</v>
      </c>
      <c r="AU214" s="235">
        <f t="shared" si="61"/>
        <v>0</v>
      </c>
    </row>
    <row r="215" spans="1:47" ht="15" customHeight="1" x14ac:dyDescent="0.25">
      <c r="A215" s="24">
        <v>39</v>
      </c>
      <c r="B215" s="253">
        <f t="shared" si="63"/>
        <v>0</v>
      </c>
      <c r="C215" s="188"/>
      <c r="D215" s="188"/>
      <c r="E215" s="188"/>
      <c r="F215" s="189"/>
      <c r="G215" s="254">
        <f t="shared" si="50"/>
        <v>3.8000000000000002E-4</v>
      </c>
      <c r="H215" s="188"/>
      <c r="I215" s="188"/>
      <c r="J215" s="188"/>
      <c r="K215" s="189"/>
      <c r="L215" s="254">
        <f t="shared" si="51"/>
        <v>3.8000000000000002E-4</v>
      </c>
      <c r="M215" s="27"/>
      <c r="N215" s="255">
        <f t="shared" si="52"/>
        <v>0</v>
      </c>
      <c r="O215" s="254">
        <f t="shared" si="53"/>
        <v>1.1E-4</v>
      </c>
      <c r="P215" s="256">
        <f t="shared" si="54"/>
        <v>0</v>
      </c>
      <c r="Q215" s="254">
        <f t="shared" si="55"/>
        <v>1.1E-4</v>
      </c>
      <c r="AJ215" s="262">
        <f>ROWS($B$177:B215)</f>
        <v>39</v>
      </c>
      <c r="AK215" s="263">
        <f t="array" ref="AK215">IFERROR(AVERAGE(IF(C215:F215&gt;1,C215:F215)),0)</f>
        <v>0</v>
      </c>
      <c r="AL215" s="252">
        <f t="array" ref="AL215">AK215+(COUNTIFS($AK$177:$AK215,AK215)-1)*0.00001</f>
        <v>3.8000000000000002E-4</v>
      </c>
      <c r="AM215" s="264">
        <f t="shared" si="56"/>
        <v>1.1E-4</v>
      </c>
      <c r="AN215" s="267">
        <f t="shared" si="57"/>
        <v>0</v>
      </c>
      <c r="AO215" s="235">
        <f t="shared" si="58"/>
        <v>0</v>
      </c>
      <c r="AP215" s="196"/>
      <c r="AQ215" s="265">
        <f t="array" ref="AQ215">IFERROR(AVERAGE(IF(H215:K215&gt;1,H215:K215)),0)</f>
        <v>0</v>
      </c>
      <c r="AR215" s="249">
        <f t="array" ref="AR215">AQ215+(COUNTIFS($AQ$177:$AQ215,AQ215)-1)*0.00001</f>
        <v>3.8000000000000002E-4</v>
      </c>
      <c r="AS215" s="266">
        <f t="shared" si="59"/>
        <v>1.1E-4</v>
      </c>
      <c r="AT215" s="267">
        <f t="shared" si="60"/>
        <v>0</v>
      </c>
      <c r="AU215" s="235">
        <f t="shared" si="61"/>
        <v>0</v>
      </c>
    </row>
    <row r="216" spans="1:47" ht="15" customHeight="1" x14ac:dyDescent="0.25">
      <c r="A216" s="24">
        <v>40</v>
      </c>
      <c r="B216" s="253">
        <f t="shared" si="63"/>
        <v>0</v>
      </c>
      <c r="C216" s="188"/>
      <c r="D216" s="188"/>
      <c r="E216" s="188"/>
      <c r="F216" s="189"/>
      <c r="G216" s="254">
        <f t="shared" si="50"/>
        <v>3.9000000000000005E-4</v>
      </c>
      <c r="H216" s="188"/>
      <c r="I216" s="188"/>
      <c r="J216" s="188"/>
      <c r="K216" s="189"/>
      <c r="L216" s="254">
        <f t="shared" si="51"/>
        <v>3.9000000000000005E-4</v>
      </c>
      <c r="M216" s="27"/>
      <c r="N216" s="255">
        <f t="shared" si="52"/>
        <v>0</v>
      </c>
      <c r="O216" s="254">
        <f t="shared" si="53"/>
        <v>1E-4</v>
      </c>
      <c r="P216" s="256">
        <f t="shared" si="54"/>
        <v>0</v>
      </c>
      <c r="Q216" s="254">
        <f t="shared" si="55"/>
        <v>1E-4</v>
      </c>
      <c r="AJ216" s="262">
        <f>ROWS($B$177:B216)</f>
        <v>40</v>
      </c>
      <c r="AK216" s="263">
        <f t="array" ref="AK216">IFERROR(AVERAGE(IF(C216:F216&gt;1,C216:F216)),0)</f>
        <v>0</v>
      </c>
      <c r="AL216" s="252">
        <f t="array" ref="AL216">AK216+(COUNTIFS($AK$177:$AK216,AK216)-1)*0.00001</f>
        <v>3.9000000000000005E-4</v>
      </c>
      <c r="AM216" s="264">
        <f t="shared" si="56"/>
        <v>1E-4</v>
      </c>
      <c r="AN216" s="267">
        <f t="shared" si="57"/>
        <v>0</v>
      </c>
      <c r="AO216" s="235">
        <f t="shared" si="58"/>
        <v>0</v>
      </c>
      <c r="AP216" s="196"/>
      <c r="AQ216" s="265">
        <f t="array" ref="AQ216">IFERROR(AVERAGE(IF(H216:K216&gt;1,H216:K216)),0)</f>
        <v>0</v>
      </c>
      <c r="AR216" s="249">
        <f t="array" ref="AR216">AQ216+(COUNTIFS($AQ$177:$AQ216,AQ216)-1)*0.00001</f>
        <v>3.9000000000000005E-4</v>
      </c>
      <c r="AS216" s="266">
        <f t="shared" si="59"/>
        <v>1E-4</v>
      </c>
      <c r="AT216" s="267">
        <f t="shared" si="60"/>
        <v>0</v>
      </c>
      <c r="AU216" s="235">
        <f t="shared" si="61"/>
        <v>0</v>
      </c>
    </row>
    <row r="217" spans="1:47" ht="15" customHeight="1" x14ac:dyDescent="0.25">
      <c r="A217" s="24">
        <v>41</v>
      </c>
      <c r="B217" s="253">
        <f t="shared" si="63"/>
        <v>0</v>
      </c>
      <c r="C217" s="188"/>
      <c r="D217" s="188"/>
      <c r="E217" s="188"/>
      <c r="F217" s="188"/>
      <c r="G217" s="254">
        <f t="shared" si="50"/>
        <v>4.0000000000000002E-4</v>
      </c>
      <c r="H217" s="188"/>
      <c r="I217" s="188"/>
      <c r="J217" s="188"/>
      <c r="K217" s="36"/>
      <c r="L217" s="254">
        <f t="shared" si="51"/>
        <v>4.0000000000000002E-4</v>
      </c>
      <c r="M217" s="27"/>
      <c r="N217" s="255">
        <f t="shared" si="52"/>
        <v>0</v>
      </c>
      <c r="O217" s="254">
        <f t="shared" si="53"/>
        <v>9.0000000000000006E-5</v>
      </c>
      <c r="P217" s="256">
        <f t="shared" si="54"/>
        <v>0</v>
      </c>
      <c r="Q217" s="254">
        <f t="shared" si="55"/>
        <v>9.0000000000000006E-5</v>
      </c>
      <c r="AJ217" s="262">
        <f>ROWS($B$177:B217)</f>
        <v>41</v>
      </c>
      <c r="AK217" s="263">
        <f t="array" ref="AK217">IFERROR(AVERAGE(IF(C217:F217&gt;1,C217:F217)),0)</f>
        <v>0</v>
      </c>
      <c r="AL217" s="252">
        <f t="array" ref="AL217">AK217+(COUNTIFS($AK$177:$AK217,AK217)-1)*0.00001</f>
        <v>4.0000000000000002E-4</v>
      </c>
      <c r="AM217" s="264">
        <f t="shared" si="56"/>
        <v>9.0000000000000006E-5</v>
      </c>
      <c r="AN217" s="267">
        <f t="shared" si="57"/>
        <v>0</v>
      </c>
      <c r="AO217" s="235">
        <f t="shared" si="58"/>
        <v>0</v>
      </c>
      <c r="AP217" s="196"/>
      <c r="AQ217" s="265">
        <f t="array" ref="AQ217">IFERROR(AVERAGE(IF(H217:K217&gt;1,H217:K217)),0)</f>
        <v>0</v>
      </c>
      <c r="AR217" s="249">
        <f t="array" ref="AR217">AQ217+(COUNTIFS($AQ$177:$AQ217,AQ217)-1)*0.00001</f>
        <v>4.0000000000000002E-4</v>
      </c>
      <c r="AS217" s="266">
        <f t="shared" si="59"/>
        <v>9.0000000000000006E-5</v>
      </c>
      <c r="AT217" s="267">
        <f t="shared" si="60"/>
        <v>0</v>
      </c>
      <c r="AU217" s="235">
        <f t="shared" si="61"/>
        <v>0</v>
      </c>
    </row>
    <row r="218" spans="1:47" ht="15" customHeight="1" x14ac:dyDescent="0.25">
      <c r="A218" s="24">
        <v>42</v>
      </c>
      <c r="B218" s="253">
        <f t="shared" si="63"/>
        <v>0</v>
      </c>
      <c r="C218" s="188"/>
      <c r="D218" s="188"/>
      <c r="E218" s="188"/>
      <c r="F218" s="188"/>
      <c r="G218" s="254">
        <f t="shared" si="50"/>
        <v>4.1000000000000005E-4</v>
      </c>
      <c r="H218" s="188"/>
      <c r="I218" s="188"/>
      <c r="J218" s="188"/>
      <c r="K218" s="36"/>
      <c r="L218" s="254">
        <f t="shared" si="51"/>
        <v>4.1000000000000005E-4</v>
      </c>
      <c r="M218" s="27"/>
      <c r="N218" s="255">
        <f t="shared" si="52"/>
        <v>0</v>
      </c>
      <c r="O218" s="254">
        <f t="shared" si="53"/>
        <v>8.0000000000000007E-5</v>
      </c>
      <c r="P218" s="256">
        <f t="shared" si="54"/>
        <v>0</v>
      </c>
      <c r="Q218" s="254">
        <f t="shared" si="55"/>
        <v>8.0000000000000007E-5</v>
      </c>
      <c r="AJ218" s="262">
        <f>ROWS($B$177:B218)</f>
        <v>42</v>
      </c>
      <c r="AK218" s="263">
        <f t="array" ref="AK218">IFERROR(AVERAGE(IF(C218:F218&gt;1,C218:F218)),0)</f>
        <v>0</v>
      </c>
      <c r="AL218" s="252">
        <f t="array" ref="AL218">AK218+(COUNTIFS($AK$177:$AK218,AK218)-1)*0.00001</f>
        <v>4.1000000000000005E-4</v>
      </c>
      <c r="AM218" s="264">
        <f t="shared" si="56"/>
        <v>8.0000000000000007E-5</v>
      </c>
      <c r="AN218" s="267">
        <f t="shared" si="57"/>
        <v>0</v>
      </c>
      <c r="AO218" s="235">
        <f t="shared" si="58"/>
        <v>0</v>
      </c>
      <c r="AP218" s="196"/>
      <c r="AQ218" s="265">
        <f t="array" ref="AQ218">IFERROR(AVERAGE(IF(H218:K218&gt;1,H218:K218)),0)</f>
        <v>0</v>
      </c>
      <c r="AR218" s="249">
        <f t="array" ref="AR218">AQ218+(COUNTIFS($AQ$177:$AQ218,AQ218)-1)*0.00001</f>
        <v>4.1000000000000005E-4</v>
      </c>
      <c r="AS218" s="266">
        <f t="shared" si="59"/>
        <v>8.0000000000000007E-5</v>
      </c>
      <c r="AT218" s="267">
        <f t="shared" si="60"/>
        <v>0</v>
      </c>
      <c r="AU218" s="235">
        <f t="shared" si="61"/>
        <v>0</v>
      </c>
    </row>
    <row r="219" spans="1:47" ht="15" customHeight="1" x14ac:dyDescent="0.25">
      <c r="A219" s="24">
        <v>43</v>
      </c>
      <c r="B219" s="253">
        <f t="shared" si="63"/>
        <v>0</v>
      </c>
      <c r="C219" s="188"/>
      <c r="D219" s="188"/>
      <c r="E219" s="188"/>
      <c r="F219" s="188"/>
      <c r="G219" s="254">
        <f t="shared" si="50"/>
        <v>4.2000000000000002E-4</v>
      </c>
      <c r="H219" s="188"/>
      <c r="I219" s="188"/>
      <c r="J219" s="188"/>
      <c r="K219" s="36"/>
      <c r="L219" s="254">
        <f t="shared" si="51"/>
        <v>4.2000000000000002E-4</v>
      </c>
      <c r="M219" s="27"/>
      <c r="N219" s="255">
        <f t="shared" si="52"/>
        <v>0</v>
      </c>
      <c r="O219" s="254">
        <f t="shared" si="53"/>
        <v>7.0000000000000007E-5</v>
      </c>
      <c r="P219" s="256">
        <f t="shared" si="54"/>
        <v>0</v>
      </c>
      <c r="Q219" s="254">
        <f t="shared" si="55"/>
        <v>7.0000000000000007E-5</v>
      </c>
      <c r="AJ219" s="262">
        <f>ROWS($B$177:B219)</f>
        <v>43</v>
      </c>
      <c r="AK219" s="263">
        <f t="array" ref="AK219">IFERROR(AVERAGE(IF(C219:F219&gt;1,C219:F219)),0)</f>
        <v>0</v>
      </c>
      <c r="AL219" s="252">
        <f t="array" ref="AL219">AK219+(COUNTIFS($AK$177:$AK219,AK219)-1)*0.00001</f>
        <v>4.2000000000000002E-4</v>
      </c>
      <c r="AM219" s="264">
        <f t="shared" si="56"/>
        <v>7.0000000000000007E-5</v>
      </c>
      <c r="AN219" s="267">
        <f t="shared" si="57"/>
        <v>0</v>
      </c>
      <c r="AO219" s="235">
        <f t="shared" si="58"/>
        <v>0</v>
      </c>
      <c r="AP219" s="196"/>
      <c r="AQ219" s="265">
        <f t="array" ref="AQ219">IFERROR(AVERAGE(IF(H219:K219&gt;1,H219:K219)),0)</f>
        <v>0</v>
      </c>
      <c r="AR219" s="249">
        <f t="array" ref="AR219">AQ219+(COUNTIFS($AQ$177:$AQ219,AQ219)-1)*0.00001</f>
        <v>4.2000000000000002E-4</v>
      </c>
      <c r="AS219" s="266">
        <f t="shared" si="59"/>
        <v>7.0000000000000007E-5</v>
      </c>
      <c r="AT219" s="267">
        <f t="shared" si="60"/>
        <v>0</v>
      </c>
      <c r="AU219" s="235">
        <f t="shared" si="61"/>
        <v>0</v>
      </c>
    </row>
    <row r="220" spans="1:47" ht="15" customHeight="1" x14ac:dyDescent="0.25">
      <c r="A220" s="24">
        <v>44</v>
      </c>
      <c r="B220" s="253">
        <f t="shared" si="63"/>
        <v>0</v>
      </c>
      <c r="C220" s="188"/>
      <c r="D220" s="188"/>
      <c r="E220" s="188"/>
      <c r="F220" s="188"/>
      <c r="G220" s="254">
        <f t="shared" si="50"/>
        <v>4.3000000000000004E-4</v>
      </c>
      <c r="H220" s="188"/>
      <c r="I220" s="188"/>
      <c r="J220" s="188"/>
      <c r="K220" s="36"/>
      <c r="L220" s="254">
        <f t="shared" si="51"/>
        <v>4.3000000000000004E-4</v>
      </c>
      <c r="M220" s="27"/>
      <c r="N220" s="255">
        <f t="shared" si="52"/>
        <v>0</v>
      </c>
      <c r="O220" s="254">
        <f t="shared" si="53"/>
        <v>6.0000000000000008E-5</v>
      </c>
      <c r="P220" s="256">
        <f t="shared" si="54"/>
        <v>0</v>
      </c>
      <c r="Q220" s="254">
        <f t="shared" si="55"/>
        <v>6.0000000000000008E-5</v>
      </c>
      <c r="AJ220" s="262">
        <f>ROWS($B$177:B220)</f>
        <v>44</v>
      </c>
      <c r="AK220" s="263">
        <f t="array" ref="AK220">IFERROR(AVERAGE(IF(C220:F220&gt;1,C220:F220)),0)</f>
        <v>0</v>
      </c>
      <c r="AL220" s="252">
        <f t="array" ref="AL220">AK220+(COUNTIFS($AK$177:$AK220,AK220)-1)*0.00001</f>
        <v>4.3000000000000004E-4</v>
      </c>
      <c r="AM220" s="264">
        <f t="shared" si="56"/>
        <v>6.0000000000000008E-5</v>
      </c>
      <c r="AN220" s="267">
        <f t="shared" si="57"/>
        <v>0</v>
      </c>
      <c r="AO220" s="235">
        <f t="shared" si="58"/>
        <v>0</v>
      </c>
      <c r="AP220" s="196"/>
      <c r="AQ220" s="265">
        <f t="array" ref="AQ220">IFERROR(AVERAGE(IF(H220:K220&gt;1,H220:K220)),0)</f>
        <v>0</v>
      </c>
      <c r="AR220" s="249">
        <f t="array" ref="AR220">AQ220+(COUNTIFS($AQ$177:$AQ220,AQ220)-1)*0.00001</f>
        <v>4.3000000000000004E-4</v>
      </c>
      <c r="AS220" s="266">
        <f t="shared" si="59"/>
        <v>6.0000000000000008E-5</v>
      </c>
      <c r="AT220" s="267">
        <f t="shared" si="60"/>
        <v>0</v>
      </c>
      <c r="AU220" s="235">
        <f t="shared" si="61"/>
        <v>0</v>
      </c>
    </row>
    <row r="221" spans="1:47" ht="15" customHeight="1" x14ac:dyDescent="0.25">
      <c r="A221" s="24">
        <v>45</v>
      </c>
      <c r="B221" s="253">
        <f t="shared" si="63"/>
        <v>0</v>
      </c>
      <c r="C221" s="188"/>
      <c r="D221" s="188"/>
      <c r="E221" s="188"/>
      <c r="F221" s="188"/>
      <c r="G221" s="254">
        <f t="shared" si="50"/>
        <v>4.4000000000000002E-4</v>
      </c>
      <c r="H221" s="188"/>
      <c r="I221" s="188"/>
      <c r="J221" s="188"/>
      <c r="K221" s="36"/>
      <c r="L221" s="254">
        <f t="shared" si="51"/>
        <v>4.4000000000000002E-4</v>
      </c>
      <c r="M221" s="27"/>
      <c r="N221" s="255">
        <f t="shared" si="52"/>
        <v>0</v>
      </c>
      <c r="O221" s="254">
        <f t="shared" si="53"/>
        <v>5.0000000000000002E-5</v>
      </c>
      <c r="P221" s="256">
        <f t="shared" si="54"/>
        <v>0</v>
      </c>
      <c r="Q221" s="254">
        <f t="shared" si="55"/>
        <v>5.0000000000000002E-5</v>
      </c>
      <c r="AJ221" s="262">
        <f>ROWS($B$177:B221)</f>
        <v>45</v>
      </c>
      <c r="AK221" s="263">
        <f t="array" ref="AK221">IFERROR(AVERAGE(IF(C221:F221&gt;1,C221:F221)),0)</f>
        <v>0</v>
      </c>
      <c r="AL221" s="252">
        <f t="array" ref="AL221">AK221+(COUNTIFS($AK$177:$AK221,AK221)-1)*0.00001</f>
        <v>4.4000000000000002E-4</v>
      </c>
      <c r="AM221" s="264">
        <f t="shared" si="56"/>
        <v>5.0000000000000002E-5</v>
      </c>
      <c r="AN221" s="267">
        <f t="shared" si="57"/>
        <v>0</v>
      </c>
      <c r="AO221" s="235">
        <f t="shared" si="58"/>
        <v>0</v>
      </c>
      <c r="AP221" s="196"/>
      <c r="AQ221" s="265">
        <f t="array" ref="AQ221">IFERROR(AVERAGE(IF(H221:K221&gt;1,H221:K221)),0)</f>
        <v>0</v>
      </c>
      <c r="AR221" s="249">
        <f t="array" ref="AR221">AQ221+(COUNTIFS($AQ$177:$AQ221,AQ221)-1)*0.00001</f>
        <v>4.4000000000000002E-4</v>
      </c>
      <c r="AS221" s="266">
        <f t="shared" si="59"/>
        <v>5.0000000000000002E-5</v>
      </c>
      <c r="AT221" s="267">
        <f t="shared" si="60"/>
        <v>0</v>
      </c>
      <c r="AU221" s="235">
        <f t="shared" si="61"/>
        <v>0</v>
      </c>
    </row>
    <row r="222" spans="1:47" ht="15" customHeight="1" x14ac:dyDescent="0.25">
      <c r="A222" s="24">
        <v>46</v>
      </c>
      <c r="B222" s="253">
        <f t="shared" si="63"/>
        <v>0</v>
      </c>
      <c r="C222" s="188"/>
      <c r="D222" s="188"/>
      <c r="E222" s="188"/>
      <c r="F222" s="188"/>
      <c r="G222" s="254">
        <f t="shared" si="50"/>
        <v>4.5000000000000004E-4</v>
      </c>
      <c r="H222" s="188"/>
      <c r="I222" s="188"/>
      <c r="J222" s="188"/>
      <c r="K222" s="36"/>
      <c r="L222" s="254">
        <f t="shared" si="51"/>
        <v>4.5000000000000004E-4</v>
      </c>
      <c r="M222" s="27"/>
      <c r="N222" s="255">
        <f t="shared" si="52"/>
        <v>0</v>
      </c>
      <c r="O222" s="254">
        <f t="shared" si="53"/>
        <v>4.0000000000000003E-5</v>
      </c>
      <c r="P222" s="256">
        <f t="shared" si="54"/>
        <v>0</v>
      </c>
      <c r="Q222" s="254">
        <f t="shared" si="55"/>
        <v>4.0000000000000003E-5</v>
      </c>
      <c r="AJ222" s="262">
        <f>ROWS($B$177:B222)</f>
        <v>46</v>
      </c>
      <c r="AK222" s="263">
        <f t="array" ref="AK222">IFERROR(AVERAGE(IF(C222:F222&gt;1,C222:F222)),0)</f>
        <v>0</v>
      </c>
      <c r="AL222" s="252">
        <f t="array" ref="AL222">AK222+(COUNTIFS($AK$177:$AK222,AK222)-1)*0.00001</f>
        <v>4.5000000000000004E-4</v>
      </c>
      <c r="AM222" s="264">
        <f t="shared" si="56"/>
        <v>4.0000000000000003E-5</v>
      </c>
      <c r="AN222" s="267">
        <f t="shared" si="57"/>
        <v>0</v>
      </c>
      <c r="AO222" s="235">
        <f t="shared" si="58"/>
        <v>0</v>
      </c>
      <c r="AP222" s="196"/>
      <c r="AQ222" s="265">
        <f t="array" ref="AQ222">IFERROR(AVERAGE(IF(H222:K222&gt;1,H222:K222)),0)</f>
        <v>0</v>
      </c>
      <c r="AR222" s="249">
        <f t="array" ref="AR222">AQ222+(COUNTIFS($AQ$177:$AQ222,AQ222)-1)*0.00001</f>
        <v>4.5000000000000004E-4</v>
      </c>
      <c r="AS222" s="266">
        <f t="shared" si="59"/>
        <v>4.0000000000000003E-5</v>
      </c>
      <c r="AT222" s="267">
        <f t="shared" si="60"/>
        <v>0</v>
      </c>
      <c r="AU222" s="235">
        <f t="shared" si="61"/>
        <v>0</v>
      </c>
    </row>
    <row r="223" spans="1:47" ht="15" customHeight="1" x14ac:dyDescent="0.25">
      <c r="A223" s="24">
        <v>47</v>
      </c>
      <c r="B223" s="253">
        <f t="shared" si="63"/>
        <v>0</v>
      </c>
      <c r="C223" s="188"/>
      <c r="D223" s="188"/>
      <c r="E223" s="188"/>
      <c r="F223" s="188"/>
      <c r="G223" s="254">
        <f t="shared" si="50"/>
        <v>4.6000000000000001E-4</v>
      </c>
      <c r="H223" s="188"/>
      <c r="I223" s="188"/>
      <c r="J223" s="188"/>
      <c r="K223" s="36"/>
      <c r="L223" s="254">
        <f t="shared" si="51"/>
        <v>4.6000000000000001E-4</v>
      </c>
      <c r="M223" s="27"/>
      <c r="N223" s="255">
        <f t="shared" si="52"/>
        <v>0</v>
      </c>
      <c r="O223" s="254">
        <f t="shared" si="53"/>
        <v>3.0000000000000004E-5</v>
      </c>
      <c r="P223" s="256">
        <f t="shared" si="54"/>
        <v>0</v>
      </c>
      <c r="Q223" s="254">
        <f t="shared" si="55"/>
        <v>3.0000000000000004E-5</v>
      </c>
      <c r="AJ223" s="262">
        <f>ROWS($B$177:B223)</f>
        <v>47</v>
      </c>
      <c r="AK223" s="263">
        <f t="array" ref="AK223">IFERROR(AVERAGE(IF(C223:F223&gt;1,C223:F223)),0)</f>
        <v>0</v>
      </c>
      <c r="AL223" s="252">
        <f t="array" ref="AL223">AK223+(COUNTIFS($AK$177:$AK223,AK223)-1)*0.00001</f>
        <v>4.6000000000000001E-4</v>
      </c>
      <c r="AM223" s="264">
        <f t="shared" si="56"/>
        <v>3.0000000000000004E-5</v>
      </c>
      <c r="AN223" s="267">
        <f t="shared" si="57"/>
        <v>0</v>
      </c>
      <c r="AO223" s="235">
        <f t="shared" si="58"/>
        <v>0</v>
      </c>
      <c r="AP223" s="196"/>
      <c r="AQ223" s="265">
        <f t="array" ref="AQ223">IFERROR(AVERAGE(IF(H223:K223&gt;1,H223:K223)),0)</f>
        <v>0</v>
      </c>
      <c r="AR223" s="249">
        <f t="array" ref="AR223">AQ223+(COUNTIFS($AQ$177:$AQ223,AQ223)-1)*0.00001</f>
        <v>4.6000000000000001E-4</v>
      </c>
      <c r="AS223" s="266">
        <f t="shared" si="59"/>
        <v>3.0000000000000004E-5</v>
      </c>
      <c r="AT223" s="267">
        <f t="shared" si="60"/>
        <v>0</v>
      </c>
      <c r="AU223" s="235">
        <f t="shared" si="61"/>
        <v>0</v>
      </c>
    </row>
    <row r="224" spans="1:47" ht="15" customHeight="1" x14ac:dyDescent="0.25">
      <c r="A224" s="24">
        <v>48</v>
      </c>
      <c r="B224" s="253">
        <f t="shared" si="63"/>
        <v>0</v>
      </c>
      <c r="C224" s="188"/>
      <c r="D224" s="188"/>
      <c r="E224" s="188"/>
      <c r="F224" s="188"/>
      <c r="G224" s="254">
        <f t="shared" si="50"/>
        <v>4.7000000000000004E-4</v>
      </c>
      <c r="H224" s="188"/>
      <c r="I224" s="188"/>
      <c r="J224" s="188"/>
      <c r="K224" s="36"/>
      <c r="L224" s="254">
        <f t="shared" si="51"/>
        <v>4.7000000000000004E-4</v>
      </c>
      <c r="M224" s="27"/>
      <c r="N224" s="255">
        <f t="shared" si="52"/>
        <v>0</v>
      </c>
      <c r="O224" s="254">
        <f t="shared" si="53"/>
        <v>2.0000000000000002E-5</v>
      </c>
      <c r="P224" s="256">
        <f t="shared" si="54"/>
        <v>0</v>
      </c>
      <c r="Q224" s="254">
        <f t="shared" si="55"/>
        <v>2.0000000000000002E-5</v>
      </c>
      <c r="AJ224" s="262">
        <f>ROWS($B$177:B224)</f>
        <v>48</v>
      </c>
      <c r="AK224" s="263">
        <f t="array" ref="AK224">IFERROR(AVERAGE(IF(C224:F224&gt;1,C224:F224)),0)</f>
        <v>0</v>
      </c>
      <c r="AL224" s="252">
        <f t="array" ref="AL224">AK224+(COUNTIFS($AK$177:$AK224,AK224)-1)*0.00001</f>
        <v>4.7000000000000004E-4</v>
      </c>
      <c r="AM224" s="264">
        <f t="shared" si="56"/>
        <v>2.0000000000000002E-5</v>
      </c>
      <c r="AN224" s="267">
        <f t="shared" si="57"/>
        <v>0</v>
      </c>
      <c r="AO224" s="235">
        <f t="shared" si="58"/>
        <v>0</v>
      </c>
      <c r="AP224" s="196"/>
      <c r="AQ224" s="265">
        <f t="array" ref="AQ224">IFERROR(AVERAGE(IF(H224:K224&gt;1,H224:K224)),0)</f>
        <v>0</v>
      </c>
      <c r="AR224" s="249">
        <f t="array" ref="AR224">AQ224+(COUNTIFS($AQ$177:$AQ224,AQ224)-1)*0.00001</f>
        <v>4.7000000000000004E-4</v>
      </c>
      <c r="AS224" s="266">
        <f t="shared" si="59"/>
        <v>2.0000000000000002E-5</v>
      </c>
      <c r="AT224" s="267">
        <f t="shared" si="60"/>
        <v>0</v>
      </c>
      <c r="AU224" s="235">
        <f t="shared" si="61"/>
        <v>0</v>
      </c>
    </row>
    <row r="225" spans="1:47" ht="15" customHeight="1" x14ac:dyDescent="0.25">
      <c r="A225" s="24">
        <v>49</v>
      </c>
      <c r="B225" s="253">
        <f t="shared" si="63"/>
        <v>0</v>
      </c>
      <c r="C225" s="188"/>
      <c r="D225" s="188"/>
      <c r="E225" s="188"/>
      <c r="F225" s="188"/>
      <c r="G225" s="254">
        <f t="shared" si="50"/>
        <v>4.8000000000000007E-4</v>
      </c>
      <c r="H225" s="188"/>
      <c r="I225" s="188"/>
      <c r="J225" s="188"/>
      <c r="K225" s="36"/>
      <c r="L225" s="254">
        <f t="shared" si="51"/>
        <v>4.8000000000000007E-4</v>
      </c>
      <c r="M225" s="27"/>
      <c r="N225" s="255">
        <f t="shared" si="52"/>
        <v>0</v>
      </c>
      <c r="O225" s="254">
        <f t="shared" si="53"/>
        <v>1.0000000000000001E-5</v>
      </c>
      <c r="P225" s="256">
        <f t="shared" si="54"/>
        <v>0</v>
      </c>
      <c r="Q225" s="254">
        <f t="shared" si="55"/>
        <v>1.0000000000000001E-5</v>
      </c>
      <c r="AJ225" s="262">
        <f>ROWS($B$177:B225)</f>
        <v>49</v>
      </c>
      <c r="AK225" s="263">
        <f t="array" ref="AK225">IFERROR(AVERAGE(IF(C225:F225&gt;1,C225:F225)),0)</f>
        <v>0</v>
      </c>
      <c r="AL225" s="252">
        <f t="array" ref="AL225">AK225+(COUNTIFS($AK$177:$AK225,AK225)-1)*0.00001</f>
        <v>4.8000000000000007E-4</v>
      </c>
      <c r="AM225" s="264">
        <f t="shared" si="56"/>
        <v>1.0000000000000001E-5</v>
      </c>
      <c r="AN225" s="267">
        <f t="shared" si="57"/>
        <v>0</v>
      </c>
      <c r="AO225" s="235">
        <f t="shared" si="58"/>
        <v>0</v>
      </c>
      <c r="AP225" s="196"/>
      <c r="AQ225" s="265">
        <f t="array" ref="AQ225">IFERROR(AVERAGE(IF(H225:K225&gt;1,H225:K225)),0)</f>
        <v>0</v>
      </c>
      <c r="AR225" s="249">
        <f t="array" ref="AR225">AQ225+(COUNTIFS($AQ$177:$AQ225,AQ225)-1)*0.00001</f>
        <v>4.8000000000000007E-4</v>
      </c>
      <c r="AS225" s="266">
        <f t="shared" si="59"/>
        <v>1.0000000000000001E-5</v>
      </c>
      <c r="AT225" s="267">
        <f t="shared" si="60"/>
        <v>0</v>
      </c>
      <c r="AU225" s="235">
        <f t="shared" si="61"/>
        <v>0</v>
      </c>
    </row>
    <row r="226" spans="1:47" ht="15" customHeight="1" x14ac:dyDescent="0.25">
      <c r="A226" s="24">
        <v>50</v>
      </c>
      <c r="B226" s="253">
        <f t="shared" si="63"/>
        <v>0</v>
      </c>
      <c r="C226" s="188"/>
      <c r="D226" s="188"/>
      <c r="E226" s="188"/>
      <c r="F226" s="188"/>
      <c r="G226" s="254">
        <f t="shared" si="50"/>
        <v>4.9000000000000009E-4</v>
      </c>
      <c r="H226" s="188"/>
      <c r="I226" s="188"/>
      <c r="J226" s="188"/>
      <c r="K226" s="36"/>
      <c r="L226" s="254">
        <f t="shared" si="51"/>
        <v>4.9000000000000009E-4</v>
      </c>
      <c r="M226" s="27"/>
      <c r="N226" s="255">
        <f t="shared" ref="N226" si="64">AO226</f>
        <v>0</v>
      </c>
      <c r="O226" s="254">
        <f t="shared" ref="O226" si="65">AM226</f>
        <v>0</v>
      </c>
      <c r="P226" s="256">
        <f t="shared" ref="P226" si="66">AU226</f>
        <v>0</v>
      </c>
      <c r="Q226" s="254">
        <f t="shared" ref="Q226" si="67">AS226</f>
        <v>0</v>
      </c>
      <c r="AJ226" s="262">
        <f>ROWS($B$177:B226)</f>
        <v>50</v>
      </c>
      <c r="AK226" s="263">
        <f t="array" ref="AK226">IFERROR(AVERAGE(IF(C226:F226&gt;1,C226:F226)),0)</f>
        <v>0</v>
      </c>
      <c r="AL226" s="252">
        <f t="array" ref="AL226">AK226+(COUNTIFS($AK$177:$AK226,AK226)-1)*0.00001</f>
        <v>4.9000000000000009E-4</v>
      </c>
      <c r="AM226" s="264">
        <f t="shared" si="56"/>
        <v>0</v>
      </c>
      <c r="AN226" s="267">
        <f t="shared" si="57"/>
        <v>0</v>
      </c>
      <c r="AO226" s="235">
        <f t="shared" si="58"/>
        <v>0</v>
      </c>
      <c r="AP226" s="196"/>
      <c r="AQ226" s="265">
        <f t="array" ref="AQ226">IFERROR(AVERAGE(IF(H226:K226&gt;1,H226:K226)),0)</f>
        <v>0</v>
      </c>
      <c r="AR226" s="249">
        <f t="array" ref="AR226">AQ226+(COUNTIFS($AQ$177:$AQ226,AQ226)-1)*0.00001</f>
        <v>4.9000000000000009E-4</v>
      </c>
      <c r="AS226" s="266">
        <f t="shared" si="59"/>
        <v>0</v>
      </c>
      <c r="AT226" s="267">
        <f t="shared" si="60"/>
        <v>0</v>
      </c>
      <c r="AU226" s="235">
        <f t="shared" si="61"/>
        <v>0</v>
      </c>
    </row>
    <row r="227" spans="1:47" s="3" customFormat="1" ht="15" customHeight="1" x14ac:dyDescent="0.25">
      <c r="C227" s="6"/>
      <c r="D227" s="6"/>
      <c r="E227" s="6"/>
      <c r="F227" s="6"/>
      <c r="G227" s="7"/>
      <c r="H227" s="68"/>
      <c r="I227" s="68"/>
      <c r="J227" s="68"/>
      <c r="K227" s="68"/>
      <c r="L227" s="7"/>
      <c r="N227" s="250" t="s">
        <v>299</v>
      </c>
      <c r="O227" s="282" t="str">
        <f>'ANVA-MDS'!H124</f>
        <v>***</v>
      </c>
      <c r="P227" s="250" t="s">
        <v>299</v>
      </c>
      <c r="Q227" s="282" t="str">
        <f>'ANVA-MDS'!BT124</f>
        <v>ns</v>
      </c>
      <c r="AL227" s="7"/>
    </row>
    <row r="228" spans="1:47" ht="15" customHeight="1" x14ac:dyDescent="0.25">
      <c r="N228" s="250" t="s">
        <v>293</v>
      </c>
      <c r="O228" s="225">
        <f>'ANVA-MDS'!B131</f>
        <v>0.10798623447107615</v>
      </c>
      <c r="P228" s="250" t="s">
        <v>293</v>
      </c>
      <c r="Q228" s="225" t="str">
        <f>'ANVA-MDS'!BN131</f>
        <v>sd</v>
      </c>
    </row>
  </sheetData>
  <sortState ref="AY6:AZ36">
    <sortCondition descending="1" ref="AZ6:AZ36"/>
  </sortState>
  <dataConsolidate/>
  <pageMargins left="0.75" right="0.75" top="1" bottom="1" header="0" footer="0"/>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J176"/>
  <sheetViews>
    <sheetView zoomScale="80" zoomScaleNormal="80" workbookViewId="0">
      <pane ySplit="5" topLeftCell="A18" activePane="bottomLeft" state="frozen"/>
      <selection pane="bottomLeft" activeCell="C51" sqref="C51"/>
    </sheetView>
  </sheetViews>
  <sheetFormatPr baseColWidth="10" defaultColWidth="11.42578125" defaultRowHeight="13.5" customHeight="1" x14ac:dyDescent="0.25"/>
  <cols>
    <col min="1" max="1" width="11.42578125" style="69"/>
    <col min="2" max="2" width="35.7109375" style="69" customWidth="1"/>
    <col min="3" max="3" width="20.7109375" style="59" customWidth="1"/>
    <col min="4" max="4" width="35.7109375" style="106" customWidth="1"/>
    <col min="5" max="5" width="20.7109375" style="59" customWidth="1"/>
    <col min="6" max="16384" width="11.42578125" style="69"/>
  </cols>
  <sheetData>
    <row r="1" spans="1:5" ht="13.5" customHeight="1" x14ac:dyDescent="0.25">
      <c r="A1" s="200" t="s">
        <v>294</v>
      </c>
    </row>
    <row r="2" spans="1:5" ht="13.5" customHeight="1" x14ac:dyDescent="0.25">
      <c r="A2" s="226" t="s">
        <v>189</v>
      </c>
    </row>
    <row r="3" spans="1:5" ht="13.5" customHeight="1" x14ac:dyDescent="0.25">
      <c r="A3" s="180"/>
    </row>
    <row r="4" spans="1:5" ht="13.5" customHeight="1" x14ac:dyDescent="0.25">
      <c r="B4" s="10" t="str">
        <f>Fechas!$C$4</f>
        <v>3º ÉPOCA: CICLO LARGO SIN FUNGICIDA</v>
      </c>
      <c r="C4" s="11"/>
      <c r="D4" s="12" t="str">
        <f>Fechas!$K$4</f>
        <v>3º ÉPOCA: CICLO LARGO CON FUNGICIDA</v>
      </c>
      <c r="E4" s="14"/>
    </row>
    <row r="5" spans="1:5" ht="13.5" customHeight="1" x14ac:dyDescent="0.25">
      <c r="B5" s="185" t="s">
        <v>101</v>
      </c>
      <c r="C5" s="201"/>
      <c r="D5" s="185" t="s">
        <v>101</v>
      </c>
      <c r="E5" s="186"/>
    </row>
    <row r="6" spans="1:5" ht="13.5" customHeight="1" x14ac:dyDescent="0.25">
      <c r="B6" s="250" t="s">
        <v>51</v>
      </c>
      <c r="C6" s="251">
        <f t="array" ref="C6">COUNT(IF(INDEX(RTO1SF_ORD,0,2)&gt;1,INDEX(RTO1SF_ORD,0,2)))</f>
        <v>0</v>
      </c>
      <c r="D6" s="250" t="s">
        <v>51</v>
      </c>
      <c r="E6" s="251">
        <f t="array" ref="E6">COUNT(IF(INDEX(RTO1CF_ORD,0,2)&gt;1,INDEX(RTO1CF_ORD,0,2)))</f>
        <v>0</v>
      </c>
    </row>
    <row r="7" spans="1:5" ht="13.5" customHeight="1" x14ac:dyDescent="0.25">
      <c r="B7" s="221" t="s">
        <v>283</v>
      </c>
      <c r="C7" s="247" t="str">
        <f t="array" ref="C7">IF(C6=0,"sd",AVERAGE(IF(INDEX(RTO1SF_ORD,0,2)&gt;1,INDEX(RTO1SF_ORD,0,2))))</f>
        <v>sd</v>
      </c>
      <c r="D7" s="221" t="s">
        <v>283</v>
      </c>
      <c r="E7" s="247" t="str">
        <f t="array" ref="E7">IF(E6=0,"sd",AVERAGE(IF(INDEX(RTO1CF_ORD,0,2)&gt;1,INDEX(RTO1CF_ORD,0,2))))</f>
        <v>sd</v>
      </c>
    </row>
    <row r="8" spans="1:5" ht="13.5" customHeight="1" x14ac:dyDescent="0.25">
      <c r="B8" s="221" t="s">
        <v>284</v>
      </c>
      <c r="C8" s="247" t="str">
        <f t="array" ref="C8">IF(C6=0,"sd",_xlfn.STDEV.S(IF(INDEX(RTO1SF_ORD,0,2)&gt;1,INDEX(RTO1SF_ORD,0,2))))</f>
        <v>sd</v>
      </c>
      <c r="D8" s="221" t="s">
        <v>284</v>
      </c>
      <c r="E8" s="247" t="str">
        <f t="array" ref="E8">IF(E6=0,"sd",_xlfn.STDEV.S(IF(INDEX(RTO1CF_ORD,0,2)&gt;1,INDEX(RTO1CF_ORD,0,2))))</f>
        <v>sd</v>
      </c>
    </row>
    <row r="9" spans="1:5" ht="13.5" customHeight="1" x14ac:dyDescent="0.25">
      <c r="B9" s="221" t="s">
        <v>285</v>
      </c>
      <c r="C9" s="225" t="str">
        <f>IF(C6=0,"sd",C8/C7)</f>
        <v>sd</v>
      </c>
      <c r="D9" s="221" t="s">
        <v>285</v>
      </c>
      <c r="E9" s="225" t="str">
        <f>IF(E6=0,"sd",E8/E7)</f>
        <v>sd</v>
      </c>
    </row>
    <row r="10" spans="1:5" ht="13.5" customHeight="1" x14ac:dyDescent="0.25">
      <c r="B10" s="250" t="s">
        <v>286</v>
      </c>
      <c r="C10" s="247" t="str">
        <f t="array" ref="C10">IF(C6=0,"sd",MAX(IF(INDEX(RTO1SF_ORD,0,2)&gt;1,INDEX(RTO1SF_ORD,0,2))))</f>
        <v>sd</v>
      </c>
      <c r="D10" s="250" t="s">
        <v>286</v>
      </c>
      <c r="E10" s="247" t="str">
        <f t="array" ref="E10">IF(E6=0,"sd",MAX(IF(INDEX(RTO1CF_ORD,0,2)&gt;1,INDEX(RTO1CF_ORD,0,2))))</f>
        <v>sd</v>
      </c>
    </row>
    <row r="11" spans="1:5" ht="13.5" customHeight="1" x14ac:dyDescent="0.25">
      <c r="B11" s="250" t="s">
        <v>287</v>
      </c>
      <c r="C11" s="247" t="str">
        <f t="array" ref="C11">IF(C6=0,"sd",MIN(IF(INDEX(RTO1SF_ORD,0,2)&gt;1,INDEX(RTO1SF_ORD,0,2))))</f>
        <v>sd</v>
      </c>
      <c r="D11" s="250" t="s">
        <v>287</v>
      </c>
      <c r="E11" s="247" t="str">
        <f t="array" ref="E11">IF(E6=0,"sd",MIN(IF(INDEX(RTO1CF_ORD,0,2)&gt;1,INDEX(RTO1CF_ORD,0,2))))</f>
        <v>sd</v>
      </c>
    </row>
    <row r="12" spans="1:5" ht="13.5" customHeight="1" x14ac:dyDescent="0.25">
      <c r="B12" s="250" t="s">
        <v>295</v>
      </c>
      <c r="C12" s="247" t="str">
        <f t="array" ref="C12">IF(C6=0,"sd",QUARTILE(IF(INDEX(RTO1SF_ORD,0,2)&gt;1,INDEX(RTO1SF_ORD,0,2)),1))</f>
        <v>sd</v>
      </c>
      <c r="D12" s="250" t="s">
        <v>295</v>
      </c>
      <c r="E12" s="247" t="str">
        <f t="array" ref="E12">IF(E6=0,"sd",QUARTILE(IF(INDEX(RTO1CF_ORD,0,2)&gt;1,INDEX(RTO1CF_ORD,0,2)),1))</f>
        <v>sd</v>
      </c>
    </row>
    <row r="13" spans="1:5" ht="13.5" customHeight="1" x14ac:dyDescent="0.25">
      <c r="B13" s="250" t="s">
        <v>288</v>
      </c>
      <c r="C13" s="247" t="str">
        <f t="array" ref="C13">IF(C6=0,"sd",IF(C6=0,"sd",MEDIAN(IF(INDEX(RTO1SF_ORD,0,2)&gt;1,INDEX(RTO1SF_ORD,0,2)))))</f>
        <v>sd</v>
      </c>
      <c r="D13" s="250" t="s">
        <v>288</v>
      </c>
      <c r="E13" s="247" t="str">
        <f t="array" ref="E13">IF(E6=0,"sd",IF(E6=0,"sd",MEDIAN(IF(INDEX(RTO1CF_ORD,0,2)&gt;1,INDEX(RTO1CF_ORD,0,2)))))</f>
        <v>sd</v>
      </c>
    </row>
    <row r="14" spans="1:5" ht="13.5" customHeight="1" x14ac:dyDescent="0.25">
      <c r="B14" s="250" t="s">
        <v>296</v>
      </c>
      <c r="C14" s="247" t="str">
        <f t="array" ref="C14">IF(C6=0,"sd",QUARTILE(IF(INDEX(RTO1SF_ORD,0,2)&gt;1,INDEX(RTO1SF_ORD,0,2)),3))</f>
        <v>sd</v>
      </c>
      <c r="D14" s="250" t="s">
        <v>296</v>
      </c>
      <c r="E14" s="247" t="str">
        <f t="array" ref="E14">IF(E6=0,"sd",QUARTILE(IF(INDEX(RTO1CF_ORD,0,2)&gt;1,INDEX(RTO1CF_ORD,0,2)),3))</f>
        <v>sd</v>
      </c>
    </row>
    <row r="15" spans="1:5" ht="13.5" customHeight="1" x14ac:dyDescent="0.25">
      <c r="B15" s="221" t="s">
        <v>282</v>
      </c>
      <c r="C15" s="194"/>
      <c r="D15" s="221" t="s">
        <v>282</v>
      </c>
      <c r="E15" s="247"/>
    </row>
    <row r="16" spans="1:5" ht="13.5" customHeight="1" x14ac:dyDescent="0.25">
      <c r="B16" s="221" t="str">
        <f>Fechas!$G$5</f>
        <v>Días Siembra-Espigazón</v>
      </c>
      <c r="C16" s="247" t="str">
        <f>IFERROR(AVERAGEIFS(INDEX(CV1SF,0,COLUMNS(Fechas!$C$5:G$5)),INDEX(CV1SF,0,COLUMNS(Fechas!$C$5:G$5)),"&gt;1"),"sd")</f>
        <v>sd</v>
      </c>
      <c r="D16" s="221" t="str">
        <f>Fechas!$O$5</f>
        <v>Días Siembra-Espigazón</v>
      </c>
      <c r="E16" s="247" t="str">
        <f>IFERROR(AVERAGEIFS(INDEX(CV1CF,0,COLUMNS(Fechas!$K$5:O$5)),INDEX(CV1CF,0,COLUMNS(Fechas!$K$5:O$5)),"&gt;1"),"sd")</f>
        <v>sd</v>
      </c>
    </row>
    <row r="17" spans="2:5" ht="13.5" customHeight="1" x14ac:dyDescent="0.25">
      <c r="B17" s="221" t="str">
        <f>Fechas!$H$5</f>
        <v>Días Espigazón-Madurez</v>
      </c>
      <c r="C17" s="247" t="str">
        <f>IFERROR(AVERAGEIFS(INDEX(CV1SF,0,COLUMNS(Fechas!$C$5:H$5)),INDEX(CV1SF,0,COLUMNS(Fechas!$C$5:H$5)),"&gt;1"),"sd")</f>
        <v>sd</v>
      </c>
      <c r="D17" s="221" t="str">
        <f>Fechas!$P$5</f>
        <v>Días Espigazón-Madurez</v>
      </c>
      <c r="E17" s="247" t="str">
        <f>IFERROR(AVERAGEIFS(INDEX(CV1CF,0,COLUMNS(Fechas!$K$5:P$5)),INDEX(CV1CF,0,COLUMNS(Fechas!$K$5:P$5)),"&gt;1"),"sd")</f>
        <v>sd</v>
      </c>
    </row>
    <row r="18" spans="2:5" ht="13.5" customHeight="1" x14ac:dyDescent="0.25">
      <c r="B18" s="250" t="str">
        <f>Fechas!$I$5</f>
        <v>Días Siembra-Madurez</v>
      </c>
      <c r="C18" s="247" t="str">
        <f>IFERROR(AVERAGEIFS(INDEX(CV1SF,0,COLUMNS(Fechas!$C$5:I$5)),INDEX(CV1SF,0,COLUMNS(Fechas!$C$5:I$5)),"&gt;1"),"sd")</f>
        <v>sd</v>
      </c>
      <c r="D18" s="250" t="str">
        <f>Fechas!$Q$5</f>
        <v>Días Siembra-Madurez</v>
      </c>
      <c r="E18" s="247" t="str">
        <f>IFERROR(AVERAGEIFS(INDEX(CV1CF,0,COLUMNS(Fechas!$K$5:Q$5)),INDEX(CV1CF,0,COLUMNS(Fechas!$K$5:Q$5)),"&gt;1"),"sd")</f>
        <v>sd</v>
      </c>
    </row>
    <row r="19" spans="2:5" ht="13.5" customHeight="1" x14ac:dyDescent="0.25">
      <c r="B19" s="250" t="s">
        <v>299</v>
      </c>
      <c r="C19" s="208" t="str">
        <f>'ANVA-MDS'!H13</f>
        <v>ns</v>
      </c>
      <c r="D19" s="250" t="s">
        <v>299</v>
      </c>
      <c r="E19" s="208" t="str">
        <f>'ANVA-MDS'!BT13</f>
        <v>ns</v>
      </c>
    </row>
    <row r="20" spans="2:5" ht="13.5" customHeight="1" x14ac:dyDescent="0.25">
      <c r="B20" s="250" t="s">
        <v>293</v>
      </c>
      <c r="C20" s="225" t="str">
        <f>'ANVA-MDS'!B20</f>
        <v>sd</v>
      </c>
      <c r="D20" s="250" t="s">
        <v>293</v>
      </c>
      <c r="E20" s="225" t="str">
        <f>'ANVA-MDS'!BN20</f>
        <v>sd</v>
      </c>
    </row>
    <row r="21" spans="2:5" ht="13.5" customHeight="1" x14ac:dyDescent="0.25">
      <c r="B21" s="117"/>
      <c r="D21" s="131"/>
    </row>
    <row r="22" spans="2:5" ht="13.5" customHeight="1" x14ac:dyDescent="0.25">
      <c r="B22" s="203" t="str">
        <f>Fechas!$C$59</f>
        <v>2º ÉPOCA: CICLOS LARGOS E INTERMEDIOS SIN FUNG.</v>
      </c>
      <c r="C22" s="43"/>
      <c r="D22" s="202" t="str">
        <f>Fechas!$K$59</f>
        <v>2º ÉPOCA: CICLOS LARGOS E INTERMEDIOS CON FUNG.</v>
      </c>
      <c r="E22" s="45"/>
    </row>
    <row r="23" spans="2:5" ht="13.5" customHeight="1" x14ac:dyDescent="0.25">
      <c r="B23" s="16" t="s">
        <v>101</v>
      </c>
      <c r="C23" s="3"/>
      <c r="D23" s="185" t="s">
        <v>101</v>
      </c>
      <c r="E23" s="186"/>
    </row>
    <row r="24" spans="2:5" ht="13.5" customHeight="1" x14ac:dyDescent="0.25">
      <c r="B24" s="250" t="s">
        <v>51</v>
      </c>
      <c r="C24" s="251">
        <f t="array" ref="C24">COUNT(IF(INDEX(RTO2SF_ORD,0,2)&gt;1,INDEX(RTO2SF_ORD,0,2)))</f>
        <v>0</v>
      </c>
      <c r="D24" s="250" t="s">
        <v>51</v>
      </c>
      <c r="E24" s="251">
        <f t="array" ref="E24">COUNT(IF(INDEX(RTO2CF_ORD,0,2)&gt;1,INDEX(RTO2CF_ORD,0,2)))</f>
        <v>0</v>
      </c>
    </row>
    <row r="25" spans="2:5" ht="13.5" customHeight="1" x14ac:dyDescent="0.25">
      <c r="B25" s="221" t="s">
        <v>281</v>
      </c>
      <c r="C25" s="247" t="str">
        <f t="array" ref="C25">IF(C24=0,"sd",AVERAGE(IF(INDEX(RTO2SF_ORD,0,2)&gt;1,INDEX(RTO2SF_ORD,0,2))))</f>
        <v>sd</v>
      </c>
      <c r="D25" s="221" t="s">
        <v>281</v>
      </c>
      <c r="E25" s="247" t="str">
        <f t="array" ref="E25">IF(E24=0,"sd",AVERAGE(IF(INDEX(RTO2CF_ORD,0,2)&gt;1,INDEX(RTO2CF_ORD,0,2))))</f>
        <v>sd</v>
      </c>
    </row>
    <row r="26" spans="2:5" ht="13.5" customHeight="1" x14ac:dyDescent="0.25">
      <c r="B26" s="221" t="s">
        <v>280</v>
      </c>
      <c r="C26" s="247" t="str">
        <f t="array" ref="C26">IF(C24=0,"sd",_xlfn.STDEV.S(IF(INDEX(RTO2SF_ORD,0,2)&gt;1,INDEX(RTO2SF_ORD,0,2))))</f>
        <v>sd</v>
      </c>
      <c r="D26" s="221" t="s">
        <v>280</v>
      </c>
      <c r="E26" s="247" t="str">
        <f t="array" ref="E26">IF(E24=0,"sd",_xlfn.STDEV.S(IF(INDEX(RTO2CF_ORD,0,2)&gt;1,INDEX(RTO2CF_ORD,0,2))))</f>
        <v>sd</v>
      </c>
    </row>
    <row r="27" spans="2:5" ht="13.5" customHeight="1" x14ac:dyDescent="0.25">
      <c r="B27" s="221" t="s">
        <v>279</v>
      </c>
      <c r="C27" s="247" t="str">
        <f>IF(C24=0,"sd",C26/C25*100)</f>
        <v>sd</v>
      </c>
      <c r="D27" s="221" t="s">
        <v>279</v>
      </c>
      <c r="E27" s="247" t="str">
        <f>IF(E24=0,"sd",E26/E25*100)</f>
        <v>sd</v>
      </c>
    </row>
    <row r="28" spans="2:5" ht="13.5" customHeight="1" x14ac:dyDescent="0.25">
      <c r="B28" s="250" t="s">
        <v>49</v>
      </c>
      <c r="C28" s="247" t="str">
        <f t="array" ref="C28">IF(C24=0,"sd",MAX(IF(INDEX(RTO2SF_ORD,0,2)&gt;1,INDEX(RTO2SF_ORD,0,2))))</f>
        <v>sd</v>
      </c>
      <c r="D28" s="250" t="s">
        <v>49</v>
      </c>
      <c r="E28" s="247" t="str">
        <f t="array" ref="E28">IF(E24=0,"sd",MAX(IF(INDEX(RTO2CF_ORD,0,2)&gt;1,INDEX(RTO2CF_ORD,0,2))))</f>
        <v>sd</v>
      </c>
    </row>
    <row r="29" spans="2:5" ht="13.5" customHeight="1" x14ac:dyDescent="0.25">
      <c r="B29" s="250" t="s">
        <v>48</v>
      </c>
      <c r="C29" s="247" t="str">
        <f t="array" ref="C29">IF(C24=0,"sd",MIN(IF(INDEX(RTO2SF_ORD,0,2)&gt;1,INDEX(RTO2SF_ORD,0,2))))</f>
        <v>sd</v>
      </c>
      <c r="D29" s="250" t="s">
        <v>48</v>
      </c>
      <c r="E29" s="247" t="str">
        <f t="array" ref="E29">IF(E24=0,"sd",MIN(IF(INDEX(RTO2CF_ORD,0,2)&gt;1,INDEX(RTO2CF_ORD,0,2))))</f>
        <v>sd</v>
      </c>
    </row>
    <row r="30" spans="2:5" ht="13.5" customHeight="1" x14ac:dyDescent="0.25">
      <c r="B30" s="250" t="s">
        <v>297</v>
      </c>
      <c r="C30" s="247" t="str">
        <f t="array" ref="C30">IF(C24=0,"sd",QUARTILE(IF(INDEX(RTO2SF_ORD,0,2)&gt;1,INDEX(RTO2SF_ORD,0,2)),1))</f>
        <v>sd</v>
      </c>
      <c r="D30" s="250" t="s">
        <v>297</v>
      </c>
      <c r="E30" s="247" t="str">
        <f t="array" ref="E30">IF(E24=0,"sd",QUARTILE(IF(INDEX(RTO2CF_ORD,0,2)&gt;1,INDEX(RTO2CF_ORD,0,2)),1))</f>
        <v>sd</v>
      </c>
    </row>
    <row r="31" spans="2:5" ht="13.5" customHeight="1" x14ac:dyDescent="0.25">
      <c r="B31" s="250" t="s">
        <v>50</v>
      </c>
      <c r="C31" s="247" t="str">
        <f t="array" ref="C31">IF(C24=0,"sd",IF(C24=0,"sd",MEDIAN(IF(INDEX(RTO2SF_ORD,0,2)&gt;1,INDEX(RTO2SF_ORD,0,2)))))</f>
        <v>sd</v>
      </c>
      <c r="D31" s="250" t="s">
        <v>50</v>
      </c>
      <c r="E31" s="247" t="str">
        <f t="array" ref="E31">IF(E24=0,"sd",IF(E24=0,"sd",MEDIAN(IF(INDEX(RTO2CF_ORD,0,2)&gt;1,INDEX(RTO2CF_ORD,0,2)))))</f>
        <v>sd</v>
      </c>
    </row>
    <row r="32" spans="2:5" ht="13.5" customHeight="1" x14ac:dyDescent="0.25">
      <c r="B32" s="250" t="s">
        <v>298</v>
      </c>
      <c r="C32" s="247" t="str">
        <f t="array" ref="C32">IF(C24=0,"sd",QUARTILE(IF(INDEX(RTO2SF_ORD,0,2)&gt;1,INDEX(RTO2SF_ORD,0,2)),3))</f>
        <v>sd</v>
      </c>
      <c r="D32" s="250" t="s">
        <v>298</v>
      </c>
      <c r="E32" s="247" t="str">
        <f t="array" ref="E32">IF(E24=0,"sd",QUARTILE(IF(INDEX(RTO2CF_ORD,0,2)&gt;1,INDEX(RTO2CF_ORD,0,2)),3))</f>
        <v>sd</v>
      </c>
    </row>
    <row r="33" spans="2:10" ht="13.5" customHeight="1" x14ac:dyDescent="0.25">
      <c r="B33" s="221" t="s">
        <v>282</v>
      </c>
      <c r="C33" s="194"/>
      <c r="D33" s="221" t="s">
        <v>282</v>
      </c>
      <c r="E33" s="205"/>
    </row>
    <row r="34" spans="2:10" ht="13.5" customHeight="1" x14ac:dyDescent="0.25">
      <c r="B34" s="221" t="str">
        <f>Fechas!$G$60</f>
        <v>Días Siembra-Espigazón</v>
      </c>
      <c r="C34" s="247" t="str">
        <f>IFERROR(AVERAGEIFS(INDEX(CV2SF,0,COLUMNS(Fechas!$C$5:G$5)),INDEX(CV2SF,0,COLUMNS(Fechas!$C$5:G$5)),"&gt;1"),"sd")</f>
        <v>sd</v>
      </c>
      <c r="D34" s="221" t="str">
        <f>Fechas!$O$60</f>
        <v>Días Siembra-Espigazón</v>
      </c>
      <c r="E34" s="247" t="str">
        <f>IFERROR(AVERAGEIFS(INDEX(CV2CF,0,COLUMNS(Fechas!$K$5:O$5)),INDEX(CV2CF,0,COLUMNS(Fechas!$K$5:O$5)),"&gt;1"),"sd")</f>
        <v>sd</v>
      </c>
    </row>
    <row r="35" spans="2:10" ht="13.5" customHeight="1" x14ac:dyDescent="0.25">
      <c r="B35" s="221" t="str">
        <f>Fechas!$H$60</f>
        <v>Días Espigazón-Madurez</v>
      </c>
      <c r="C35" s="247" t="str">
        <f>IFERROR(AVERAGEIFS(INDEX(CV2SF,0,COLUMNS(Fechas!$C$5:H$5)),INDEX(CV2SF,0,COLUMNS(Fechas!$C$5:H$5)),"&gt;1"),"sd")</f>
        <v>sd</v>
      </c>
      <c r="D35" s="221" t="str">
        <f>Fechas!$P$60</f>
        <v>Días Espigazón-Madurez</v>
      </c>
      <c r="E35" s="247" t="str">
        <f>IFERROR(AVERAGEIFS(INDEX(CV2CF,0,COLUMNS(Fechas!$K$5:P$5)),INDEX(CV2CF,0,COLUMNS(Fechas!$K$5:P$5)),"&gt;1"),"sd")</f>
        <v>sd</v>
      </c>
    </row>
    <row r="36" spans="2:10" ht="13.5" customHeight="1" x14ac:dyDescent="0.25">
      <c r="B36" s="250" t="str">
        <f>Fechas!$I$60</f>
        <v>Días Siembra-Madurez</v>
      </c>
      <c r="C36" s="247" t="str">
        <f>IFERROR(AVERAGEIFS(INDEX(CV2SF,0,COLUMNS(Fechas!$C$5:I$5)),INDEX(CV2SF,0,COLUMNS(Fechas!$C$5:I$5)),"&gt;1"),"sd")</f>
        <v>sd</v>
      </c>
      <c r="D36" s="250" t="str">
        <f>Fechas!$Q$60</f>
        <v>Días Siembra-Madurez</v>
      </c>
      <c r="E36" s="247" t="str">
        <f>IFERROR(AVERAGEIFS(INDEX(CV2CF,0,COLUMNS(Fechas!$K$5:Q$5)),INDEX(CV2CF,0,COLUMNS(Fechas!$K$5:Q$5)),"&gt;1"),"sd")</f>
        <v>sd</v>
      </c>
    </row>
    <row r="37" spans="2:10" ht="13.5" customHeight="1" x14ac:dyDescent="0.25">
      <c r="B37" s="250" t="s">
        <v>299</v>
      </c>
      <c r="C37" s="208" t="str">
        <f>'ANVA-MDS'!H69</f>
        <v>ns</v>
      </c>
      <c r="D37" s="250" t="s">
        <v>299</v>
      </c>
      <c r="E37" s="208" t="str">
        <f>'ANVA-MDS'!BT69</f>
        <v>ns</v>
      </c>
    </row>
    <row r="38" spans="2:10" ht="13.5" customHeight="1" x14ac:dyDescent="0.25">
      <c r="B38" s="250" t="s">
        <v>293</v>
      </c>
      <c r="C38" s="225" t="str">
        <f>'ANVA-MDS'!B76</f>
        <v>sd</v>
      </c>
      <c r="D38" s="250" t="s">
        <v>293</v>
      </c>
      <c r="E38" s="225" t="str">
        <f>'ANVA-MDS'!BN76</f>
        <v>sd</v>
      </c>
    </row>
    <row r="39" spans="2:10" ht="13.5" customHeight="1" x14ac:dyDescent="0.25">
      <c r="B39" s="131"/>
      <c r="C39" s="30"/>
      <c r="D39" s="131"/>
    </row>
    <row r="40" spans="2:10" ht="13.5" customHeight="1" x14ac:dyDescent="0.25">
      <c r="B40" s="51" t="str">
        <f>Fechas!$C$114</f>
        <v>3º ÉPOCA: CICLOS CORTOS E INTERMEDIOS SIN FUNG.</v>
      </c>
      <c r="C40" s="52"/>
      <c r="D40" s="55" t="str">
        <f>Fechas!$K$114</f>
        <v>3º ÉPOCA: CICLOS CORTOS E INTERMEDIOS CON FUNG.</v>
      </c>
      <c r="E40" s="56"/>
    </row>
    <row r="41" spans="2:10" ht="13.5" customHeight="1" x14ac:dyDescent="0.25">
      <c r="B41" s="16" t="s">
        <v>101</v>
      </c>
      <c r="C41" s="3"/>
      <c r="D41" s="185" t="s">
        <v>101</v>
      </c>
      <c r="E41" s="186"/>
    </row>
    <row r="42" spans="2:10" ht="13.5" customHeight="1" x14ac:dyDescent="0.25">
      <c r="B42" s="250" t="s">
        <v>51</v>
      </c>
      <c r="C42" s="251">
        <f t="array" ref="C42">COUNT(IF(INDEX(RTO3SF_ORD,0,2)&gt;1,INDEX(RTO3SF_ORD,0,2)))</f>
        <v>35</v>
      </c>
      <c r="D42" s="250" t="s">
        <v>51</v>
      </c>
      <c r="E42" s="251">
        <f t="array" ref="E42">COUNT(IF(INDEX(RTO3CF_ORD,0,2)&gt;1,INDEX(RTO3CF_ORD,0,2)))</f>
        <v>0</v>
      </c>
      <c r="F42" s="106"/>
      <c r="G42" s="106"/>
      <c r="H42" s="106"/>
      <c r="I42" s="106"/>
      <c r="J42" s="106"/>
    </row>
    <row r="43" spans="2:10" ht="13.5" customHeight="1" x14ac:dyDescent="0.25">
      <c r="B43" s="221" t="s">
        <v>281</v>
      </c>
      <c r="C43" s="247">
        <f t="array" ref="C43">IF(C42=0,"sd",AVERAGE(IF(INDEX(RTO3SF_ORD,0,2)&gt;1,INDEX(RTO3SF_ORD,0,2))))</f>
        <v>3043.8285714285716</v>
      </c>
      <c r="D43" s="221" t="s">
        <v>281</v>
      </c>
      <c r="E43" s="247" t="str">
        <f t="array" ref="E43">IF(E42=0,"sd",AVERAGE(IF(INDEX(RTO3CF_ORD,0,2)&gt;1,INDEX(RTO3CF_ORD,0,2))))</f>
        <v>sd</v>
      </c>
      <c r="F43" s="106"/>
      <c r="G43" s="106"/>
      <c r="H43" s="106"/>
      <c r="I43" s="106"/>
      <c r="J43" s="106"/>
    </row>
    <row r="44" spans="2:10" ht="13.5" customHeight="1" x14ac:dyDescent="0.25">
      <c r="B44" s="221" t="s">
        <v>280</v>
      </c>
      <c r="C44" s="247">
        <f t="array" ref="C44">IF(C42=0,"sd",_xlfn.STDEV.S(IF(INDEX(RTO3SF_ORD,0,2)&gt;1,INDEX(RTO3SF_ORD,0,2))))</f>
        <v>732.93762216384641</v>
      </c>
      <c r="D44" s="221" t="s">
        <v>280</v>
      </c>
      <c r="E44" s="247" t="str">
        <f t="array" ref="E44">IF(E42=0,"sd",_xlfn.STDEV.S(IF(INDEX(RTO3CF_ORD,0,2)&gt;1,INDEX(RTO3CF_ORD,0,2))))</f>
        <v>sd</v>
      </c>
      <c r="F44" s="106"/>
      <c r="G44" s="106"/>
      <c r="H44" s="106"/>
      <c r="I44" s="106"/>
      <c r="J44" s="106"/>
    </row>
    <row r="45" spans="2:10" ht="13.5" customHeight="1" x14ac:dyDescent="0.25">
      <c r="B45" s="221" t="s">
        <v>279</v>
      </c>
      <c r="C45" s="247">
        <f>IF(C42=0,"sd",C44/C43*100)</f>
        <v>24.079464561299325</v>
      </c>
      <c r="D45" s="221" t="s">
        <v>279</v>
      </c>
      <c r="E45" s="247" t="str">
        <f>IF(E42=0,"sd",E44/E43*100)</f>
        <v>sd</v>
      </c>
      <c r="F45" s="106"/>
      <c r="G45" s="106"/>
      <c r="H45" s="106"/>
      <c r="I45" s="106"/>
      <c r="J45" s="106"/>
    </row>
    <row r="46" spans="2:10" ht="13.5" customHeight="1" x14ac:dyDescent="0.25">
      <c r="B46" s="250" t="s">
        <v>49</v>
      </c>
      <c r="C46" s="247">
        <f t="array" ref="C46">IF(C42=0,"sd",MAX(IF(INDEX(RTO3SF_ORD,0,2)&gt;1,INDEX(RTO3SF_ORD,0,2))))</f>
        <v>4404</v>
      </c>
      <c r="D46" s="250" t="s">
        <v>49</v>
      </c>
      <c r="E46" s="247" t="str">
        <f t="array" ref="E46">IF(E42=0,"sd",MAX(IF(INDEX(RTO3CF_ORD,0,2)&gt;1,INDEX(RTO3CF_ORD,0,2))))</f>
        <v>sd</v>
      </c>
      <c r="F46" s="106"/>
      <c r="G46" s="106"/>
      <c r="H46" s="106"/>
      <c r="I46" s="106"/>
      <c r="J46" s="106"/>
    </row>
    <row r="47" spans="2:10" ht="13.5" customHeight="1" x14ac:dyDescent="0.25">
      <c r="B47" s="250" t="s">
        <v>48</v>
      </c>
      <c r="C47" s="247">
        <f t="array" ref="C47">IF(C42=0,"sd",MIN(IF(INDEX(RTO3SF_ORD,0,2)&gt;1,INDEX(RTO3SF_ORD,0,2))))</f>
        <v>1337</v>
      </c>
      <c r="D47" s="250" t="s">
        <v>48</v>
      </c>
      <c r="E47" s="247" t="str">
        <f t="array" ref="E47">IF(E42=0,"sd",MIN(IF(INDEX(RTO3CF_ORD,0,2)&gt;1,INDEX(RTO3CF_ORD,0,2))))</f>
        <v>sd</v>
      </c>
      <c r="F47" s="106"/>
      <c r="G47" s="106"/>
      <c r="H47" s="106"/>
      <c r="I47" s="106"/>
      <c r="J47" s="106"/>
    </row>
    <row r="48" spans="2:10" ht="13.5" customHeight="1" x14ac:dyDescent="0.25">
      <c r="B48" s="250" t="s">
        <v>297</v>
      </c>
      <c r="C48" s="247">
        <f t="array" ref="C48">IF(C42=0,"sd",QUARTILE(IF(INDEX(RTO3SF_ORD,0,2)&gt;1,INDEX(RTO3SF_ORD,0,2)),1))</f>
        <v>2596</v>
      </c>
      <c r="D48" s="250" t="s">
        <v>297</v>
      </c>
      <c r="E48" s="247" t="str">
        <f t="array" ref="E48">IF(E42=0,"sd",QUARTILE(IF(INDEX(RTO3CF_ORD,0,2)&gt;1,INDEX(RTO3CF_ORD,0,2)),1))</f>
        <v>sd</v>
      </c>
      <c r="F48" s="106"/>
      <c r="G48" s="106"/>
      <c r="H48" s="106"/>
      <c r="I48" s="106"/>
      <c r="J48" s="106"/>
    </row>
    <row r="49" spans="2:10" ht="13.5" customHeight="1" x14ac:dyDescent="0.25">
      <c r="B49" s="250" t="s">
        <v>50</v>
      </c>
      <c r="C49" s="247">
        <f t="array" ref="C49">IF(C42=0,"sd",IF(C42=0,"sd",MEDIAN(IF(INDEX(RTO3SF_ORD,0,2)&gt;1,INDEX(RTO3SF_ORD,0,2)))))</f>
        <v>2914</v>
      </c>
      <c r="D49" s="250" t="s">
        <v>50</v>
      </c>
      <c r="E49" s="247" t="str">
        <f t="array" ref="E49">IF(E42=0,"sd",IF(E42=0,"sd",MEDIAN(IF(INDEX(RTO3CF_ORD,0,2)&gt;1,INDEX(RTO3CF_ORD,0,2)))))</f>
        <v>sd</v>
      </c>
      <c r="F49" s="106"/>
      <c r="G49" s="106"/>
      <c r="H49" s="106"/>
      <c r="I49" s="106"/>
      <c r="J49" s="106"/>
    </row>
    <row r="50" spans="2:10" ht="13.5" customHeight="1" x14ac:dyDescent="0.25">
      <c r="B50" s="250" t="s">
        <v>298</v>
      </c>
      <c r="C50" s="247">
        <f t="array" ref="C50">IF(C42=0,"sd",QUARTILE(IF(INDEX(RTO3SF_ORD,0,2)&gt;1,INDEX(RTO3SF_ORD,0,2)),3))</f>
        <v>3601</v>
      </c>
      <c r="D50" s="250" t="s">
        <v>298</v>
      </c>
      <c r="E50" s="247" t="str">
        <f t="array" ref="E50">IF(E42=0,"sd",QUARTILE(IF(INDEX(RTO3CF_ORD,0,2)&gt;1,INDEX(RTO3CF_ORD,0,2)),3))</f>
        <v>sd</v>
      </c>
      <c r="F50" s="106"/>
      <c r="G50" s="106"/>
      <c r="H50" s="106"/>
      <c r="I50" s="106"/>
      <c r="J50" s="106"/>
    </row>
    <row r="51" spans="2:10" ht="13.5" customHeight="1" x14ac:dyDescent="0.25">
      <c r="B51" s="221" t="s">
        <v>282</v>
      </c>
      <c r="C51" s="194"/>
      <c r="D51" s="221" t="s">
        <v>282</v>
      </c>
      <c r="E51" s="205"/>
      <c r="F51" s="106"/>
      <c r="G51" s="106"/>
      <c r="H51" s="106"/>
      <c r="I51" s="106"/>
      <c r="J51" s="106"/>
    </row>
    <row r="52" spans="2:10" ht="13.5" customHeight="1" x14ac:dyDescent="0.25">
      <c r="B52" s="221" t="str">
        <f>Fechas!$G$115</f>
        <v>Días Siembra-Espigazón</v>
      </c>
      <c r="C52" s="247">
        <f>IFERROR(AVERAGEIFS(INDEX(CV3SF,0,COLUMNS(Fechas!$C$5:G$5)),INDEX(CV3SF,0,COLUMNS(Fechas!$C$5:G$5)),"&gt;1"),"sd")</f>
        <v>84.51428571428572</v>
      </c>
      <c r="D52" s="221" t="str">
        <f>Fechas!$O$115</f>
        <v>Días Siembra-Espigazón</v>
      </c>
      <c r="E52" s="247">
        <f>IFERROR(AVERAGEIFS(INDEX(CV3CF,0,COLUMNS(Fechas!$K$5:O$5)),INDEX(CV3CF,0,COLUMNS(Fechas!$K$5:O$5)),"&gt;1"),"sd")</f>
        <v>95.09375</v>
      </c>
      <c r="F52" s="106"/>
      <c r="G52" s="106"/>
      <c r="H52" s="106"/>
      <c r="I52" s="106"/>
      <c r="J52" s="106"/>
    </row>
    <row r="53" spans="2:10" ht="13.5" customHeight="1" x14ac:dyDescent="0.25">
      <c r="B53" s="221" t="str">
        <f>Fechas!$H$115</f>
        <v>Días Espigazón-Madurez</v>
      </c>
      <c r="C53" s="247" t="str">
        <f>IFERROR(AVERAGEIFS(INDEX(CV3SF,0,COLUMNS(Fechas!$C$5:H$5)),INDEX(CV3SF,0,COLUMNS(Fechas!$C$5:H$5)),"&gt;1"),"sd")</f>
        <v>sd</v>
      </c>
      <c r="D53" s="221" t="str">
        <f>Fechas!$P$115</f>
        <v>Días Espigazón-Madurez</v>
      </c>
      <c r="E53" s="247">
        <f>IFERROR(AVERAGEIFS(INDEX(CV3CF,0,COLUMNS(Fechas!$K$5:P$5)),INDEX(CV3CF,0,COLUMNS(Fechas!$K$5:P$5)),"&gt;1"),"sd")</f>
        <v>31</v>
      </c>
      <c r="F53" s="106"/>
      <c r="G53" s="106"/>
      <c r="H53" s="106"/>
      <c r="I53" s="106"/>
      <c r="J53" s="106"/>
    </row>
    <row r="54" spans="2:10" ht="13.5" customHeight="1" x14ac:dyDescent="0.25">
      <c r="B54" s="250" t="str">
        <f>Fechas!$I$115</f>
        <v>Días Siembra-Madurez</v>
      </c>
      <c r="C54" s="247" t="str">
        <f>IFERROR(AVERAGEIFS(INDEX(CV3SF,0,COLUMNS(Fechas!$C$5:I$5)),INDEX(CV3SF,0,COLUMNS(Fechas!$C$5:I$5)),"&gt;1"),"sd")</f>
        <v>sd</v>
      </c>
      <c r="D54" s="250" t="str">
        <f>Fechas!$Q$115</f>
        <v>Días Siembra-Madurez</v>
      </c>
      <c r="E54" s="247">
        <f>IFERROR(AVERAGEIFS(INDEX(CV3CF,0,COLUMNS(Fechas!$K$5:Q$5)),INDEX(CV3CF,0,COLUMNS(Fechas!$K$5:Q$5)),"&gt;1"),"sd")</f>
        <v>138.5</v>
      </c>
      <c r="F54" s="106"/>
      <c r="G54" s="106"/>
      <c r="H54" s="106"/>
      <c r="I54" s="106"/>
      <c r="J54" s="106"/>
    </row>
    <row r="55" spans="2:10" ht="13.5" customHeight="1" x14ac:dyDescent="0.25">
      <c r="B55" s="250" t="s">
        <v>299</v>
      </c>
      <c r="C55" s="208" t="str">
        <f>'ANVA-MDS'!H124</f>
        <v>***</v>
      </c>
      <c r="D55" s="250" t="s">
        <v>299</v>
      </c>
      <c r="E55" s="208" t="str">
        <f>'ANVA-MDS'!BT124</f>
        <v>ns</v>
      </c>
      <c r="F55" s="106"/>
      <c r="G55" s="106"/>
      <c r="H55" s="106"/>
      <c r="I55" s="106"/>
      <c r="J55" s="106"/>
    </row>
    <row r="56" spans="2:10" ht="13.5" customHeight="1" x14ac:dyDescent="0.25">
      <c r="B56" s="250" t="s">
        <v>293</v>
      </c>
      <c r="C56" s="362">
        <f>'ANVA-MDS'!B131</f>
        <v>0.10798623447107615</v>
      </c>
      <c r="D56" s="250" t="s">
        <v>293</v>
      </c>
      <c r="E56" s="225" t="str">
        <f>'ANVA-MDS'!BN131</f>
        <v>sd</v>
      </c>
      <c r="F56" s="106"/>
      <c r="G56" s="106"/>
      <c r="H56" s="106"/>
      <c r="I56" s="106"/>
      <c r="J56" s="106"/>
    </row>
    <row r="57" spans="2:10" ht="13.5" customHeight="1" x14ac:dyDescent="0.25">
      <c r="B57" s="131"/>
      <c r="C57" s="30"/>
      <c r="D57" s="131"/>
      <c r="E57" s="30"/>
      <c r="F57" s="106"/>
      <c r="G57" s="106"/>
      <c r="H57" s="106"/>
      <c r="I57" s="106"/>
      <c r="J57" s="106"/>
    </row>
    <row r="58" spans="2:10" ht="13.5" customHeight="1" x14ac:dyDescent="0.25">
      <c r="B58" s="61" t="str">
        <f>Fechas!$C$169</f>
        <v>4º ÉPOCA: CICLOS CORTOS SIN FUNGICIDA</v>
      </c>
      <c r="C58" s="62"/>
      <c r="D58" s="64" t="str">
        <f>Fechas!$K$169</f>
        <v>4º ÉPOCA: CICLOS CORTOS CON FUNGICIDA</v>
      </c>
      <c r="E58" s="173"/>
      <c r="F58" s="106"/>
      <c r="G58" s="106"/>
      <c r="H58" s="106"/>
      <c r="I58" s="106"/>
      <c r="J58" s="106"/>
    </row>
    <row r="59" spans="2:10" ht="13.5" customHeight="1" x14ac:dyDescent="0.25">
      <c r="B59" s="16" t="s">
        <v>101</v>
      </c>
      <c r="C59" s="3"/>
      <c r="D59" s="185" t="s">
        <v>101</v>
      </c>
      <c r="E59" s="186"/>
      <c r="F59" s="106"/>
      <c r="G59" s="106"/>
      <c r="H59" s="106"/>
      <c r="I59" s="106"/>
      <c r="J59" s="106"/>
    </row>
    <row r="60" spans="2:10" ht="13.5" customHeight="1" x14ac:dyDescent="0.25">
      <c r="B60" s="250" t="s">
        <v>51</v>
      </c>
      <c r="C60" s="251">
        <f t="array" ref="C60">COUNT(IF(INDEX(RTO4SF_ORD,0,2)&gt;1,INDEX(RTO4SF_ORD,0,2)))</f>
        <v>0</v>
      </c>
      <c r="D60" s="250" t="s">
        <v>51</v>
      </c>
      <c r="E60" s="251">
        <f t="array" ref="E60">COUNT(IF(INDEX(RTO4CF_ORD,0,2)&gt;1,INDEX(RTO4CF_ORD,0,2)))</f>
        <v>0</v>
      </c>
      <c r="F60" s="106"/>
      <c r="G60" s="106"/>
      <c r="H60" s="106"/>
      <c r="I60" s="106"/>
      <c r="J60" s="106"/>
    </row>
    <row r="61" spans="2:10" ht="13.5" customHeight="1" x14ac:dyDescent="0.25">
      <c r="B61" s="221" t="s">
        <v>281</v>
      </c>
      <c r="C61" s="247" t="str">
        <f t="array" ref="C61">IF(C60=0,"sd",AVERAGE(IF(INDEX(RTO4SF_ORD,0,2)&gt;1,INDEX(RTO4SF_ORD,0,2))))</f>
        <v>sd</v>
      </c>
      <c r="D61" s="221" t="s">
        <v>281</v>
      </c>
      <c r="E61" s="247" t="str">
        <f t="array" ref="E61">IF(E60=0,"sd",AVERAGE(IF(INDEX(RTO4CF_ORD,0,2)&gt;1,INDEX(RTO4CF_ORD,0,2))))</f>
        <v>sd</v>
      </c>
      <c r="F61" s="106"/>
      <c r="G61" s="106"/>
      <c r="H61" s="106"/>
      <c r="I61" s="106"/>
      <c r="J61" s="106"/>
    </row>
    <row r="62" spans="2:10" ht="13.5" customHeight="1" x14ac:dyDescent="0.25">
      <c r="B62" s="221" t="s">
        <v>280</v>
      </c>
      <c r="C62" s="247" t="str">
        <f t="array" ref="C62">IF(C60=0,"sd",_xlfn.STDEV.S(IF(INDEX(RTO4SF_ORD,0,2)&gt;1,INDEX(RTO4SF_ORD,0,2))))</f>
        <v>sd</v>
      </c>
      <c r="D62" s="221" t="s">
        <v>280</v>
      </c>
      <c r="E62" s="247" t="str">
        <f t="array" ref="E62">IF(E60=0,"sd",_xlfn.STDEV.S(IF(INDEX(RTO4CF_ORD,0,2)&gt;1,INDEX(RTO4CF_ORD,0,2))))</f>
        <v>sd</v>
      </c>
      <c r="F62" s="106"/>
      <c r="G62" s="106"/>
      <c r="H62" s="106"/>
      <c r="I62" s="106"/>
      <c r="J62" s="106"/>
    </row>
    <row r="63" spans="2:10" ht="13.5" customHeight="1" x14ac:dyDescent="0.25">
      <c r="B63" s="221" t="s">
        <v>279</v>
      </c>
      <c r="C63" s="247" t="str">
        <f>IF(C60=0,"sd",C62/C61*100)</f>
        <v>sd</v>
      </c>
      <c r="D63" s="221" t="s">
        <v>279</v>
      </c>
      <c r="E63" s="247" t="str">
        <f>IF(E60=0,"sd",E62/E61*100)</f>
        <v>sd</v>
      </c>
      <c r="F63" s="106"/>
      <c r="G63" s="106"/>
      <c r="H63" s="106"/>
      <c r="I63" s="106"/>
      <c r="J63" s="106"/>
    </row>
    <row r="64" spans="2:10" ht="13.5" customHeight="1" x14ac:dyDescent="0.25">
      <c r="B64" s="250" t="s">
        <v>49</v>
      </c>
      <c r="C64" s="247" t="str">
        <f t="array" ref="C64">IF(C60=0,"sd",MAX(IF(INDEX(RTO4SF_ORD,0,2)&gt;1,INDEX(RTO4SF_ORD,0,2))))</f>
        <v>sd</v>
      </c>
      <c r="D64" s="250" t="s">
        <v>49</v>
      </c>
      <c r="E64" s="247" t="str">
        <f t="array" ref="E64">IF(E60=0,"sd",MAX(IF(INDEX(RTO4CF_ORD,0,2)&gt;1,INDEX(RTO4CF_ORD,0,2))))</f>
        <v>sd</v>
      </c>
      <c r="F64" s="106"/>
      <c r="G64" s="106"/>
      <c r="H64" s="106"/>
      <c r="I64" s="106"/>
      <c r="J64" s="106"/>
    </row>
    <row r="65" spans="2:10" ht="13.5" customHeight="1" x14ac:dyDescent="0.25">
      <c r="B65" s="250" t="s">
        <v>48</v>
      </c>
      <c r="C65" s="247" t="str">
        <f t="array" ref="C65">IF(C60=0,"sd",MIN(IF(INDEX(RTO4SF_ORD,0,2)&gt;1,INDEX(RTO4SF_ORD,0,2))))</f>
        <v>sd</v>
      </c>
      <c r="D65" s="250" t="s">
        <v>48</v>
      </c>
      <c r="E65" s="247" t="str">
        <f t="array" ref="E65">IF(E60=0,"sd",MIN(IF(INDEX(RTO4CF_ORD,0,2)&gt;1,INDEX(RTO4CF_ORD,0,2))))</f>
        <v>sd</v>
      </c>
      <c r="F65" s="106"/>
      <c r="G65" s="106"/>
      <c r="H65" s="106"/>
      <c r="I65" s="106"/>
      <c r="J65" s="106"/>
    </row>
    <row r="66" spans="2:10" ht="13.5" customHeight="1" x14ac:dyDescent="0.25">
      <c r="B66" s="250" t="s">
        <v>297</v>
      </c>
      <c r="C66" s="247" t="str">
        <f t="array" ref="C66">IF(C60=0,"sd",QUARTILE(IF(INDEX(RTO4SF_ORD,0,2)&gt;1,INDEX(RTO4SF_ORD,0,2)),1))</f>
        <v>sd</v>
      </c>
      <c r="D66" s="250" t="s">
        <v>297</v>
      </c>
      <c r="E66" s="247" t="str">
        <f t="array" ref="E66">IF(E60=0,"sd",QUARTILE(IF(INDEX(RTO4CF_ORD,0,2)&gt;1,INDEX(RTO4CF_ORD,0,2)),1))</f>
        <v>sd</v>
      </c>
      <c r="F66" s="106"/>
      <c r="G66" s="106"/>
      <c r="H66" s="106"/>
      <c r="I66" s="106"/>
      <c r="J66" s="106"/>
    </row>
    <row r="67" spans="2:10" ht="13.5" customHeight="1" x14ac:dyDescent="0.25">
      <c r="B67" s="250" t="s">
        <v>50</v>
      </c>
      <c r="C67" s="247" t="str">
        <f t="array" ref="C67">IF(C60=0,"sd",IF(C60=0,"sd",MEDIAN(IF(INDEX(RTO4SF_ORD,0,2)&gt;1,INDEX(RTO4SF_ORD,0,2)))))</f>
        <v>sd</v>
      </c>
      <c r="D67" s="250" t="s">
        <v>50</v>
      </c>
      <c r="E67" s="247" t="str">
        <f t="array" ref="E67">IF(E60=0,"sd",IF(E60=0,"sd",MEDIAN(IF(INDEX(RTO4CF_ORD,0,2)&gt;1,INDEX(RTO4CF_ORD,0,2)))))</f>
        <v>sd</v>
      </c>
      <c r="F67" s="106"/>
      <c r="G67" s="106"/>
      <c r="H67" s="106"/>
      <c r="I67" s="106"/>
      <c r="J67" s="106"/>
    </row>
    <row r="68" spans="2:10" ht="13.5" customHeight="1" x14ac:dyDescent="0.25">
      <c r="B68" s="250" t="s">
        <v>298</v>
      </c>
      <c r="C68" s="247" t="str">
        <f t="array" ref="C68">IF(C60=0,"sd",QUARTILE(IF(INDEX(RTO4SF_ORD,0,2)&gt;1,INDEX(RTO4SF_ORD,0,2)),3))</f>
        <v>sd</v>
      </c>
      <c r="D68" s="250" t="s">
        <v>298</v>
      </c>
      <c r="E68" s="247" t="str">
        <f t="array" ref="E68">IF(E60=0,"sd",QUARTILE(IF(INDEX(RTO4CF_ORD,0,2)&gt;1,INDEX(RTO4CF_ORD,0,2)),3))</f>
        <v>sd</v>
      </c>
      <c r="F68" s="106"/>
      <c r="G68" s="106"/>
      <c r="H68" s="106"/>
      <c r="I68" s="106"/>
      <c r="J68" s="106"/>
    </row>
    <row r="69" spans="2:10" ht="13.5" customHeight="1" x14ac:dyDescent="0.25">
      <c r="B69" s="221" t="s">
        <v>282</v>
      </c>
      <c r="C69" s="194"/>
      <c r="D69" s="221" t="s">
        <v>282</v>
      </c>
      <c r="E69" s="205"/>
      <c r="F69" s="106"/>
      <c r="G69" s="106"/>
      <c r="H69" s="106"/>
      <c r="I69" s="106"/>
      <c r="J69" s="106"/>
    </row>
    <row r="70" spans="2:10" ht="13.5" customHeight="1" x14ac:dyDescent="0.25">
      <c r="B70" s="221" t="str">
        <f>Fechas!$G$170</f>
        <v>Días Siembra-Espigazón</v>
      </c>
      <c r="C70" s="247" t="str">
        <f>IFERROR(AVERAGEIFS(INDEX(CV4SF,0,COLUMNS(Fechas!$C$5:G$5)),INDEX(CV4SF,0,COLUMNS(Fechas!$C$5:G$5)),"&gt;1"),"sd")</f>
        <v>sd</v>
      </c>
      <c r="D70" s="221" t="str">
        <f>Fechas!$O$170</f>
        <v>Días Siembra-Espigazón</v>
      </c>
      <c r="E70" s="247" t="str">
        <f>IFERROR(AVERAGEIFS(INDEX(CV4CF,0,COLUMNS(Fechas!$K$5:O$5)),INDEX(CV4CF,0,COLUMNS(Fechas!$K$5:O$5)),"&gt;1"),"sd")</f>
        <v>sd</v>
      </c>
      <c r="F70" s="106"/>
      <c r="G70" s="106"/>
      <c r="H70" s="106"/>
      <c r="I70" s="106"/>
      <c r="J70" s="106"/>
    </row>
    <row r="71" spans="2:10" ht="13.5" customHeight="1" x14ac:dyDescent="0.25">
      <c r="B71" s="221" t="str">
        <f>Fechas!$H$170</f>
        <v>Días Espigazón-Madurez</v>
      </c>
      <c r="C71" s="247" t="str">
        <f>IFERROR(AVERAGEIFS(INDEX(CV4SF,0,COLUMNS(Fechas!$C$5:H$5)),INDEX(CV4SF,0,COLUMNS(Fechas!$C$5:H$5)),"&gt;1"),"sd")</f>
        <v>sd</v>
      </c>
      <c r="D71" s="221" t="str">
        <f>Fechas!$P$170</f>
        <v>Días Espigazón-Madurez</v>
      </c>
      <c r="E71" s="247" t="str">
        <f>IFERROR(AVERAGEIFS(INDEX(CV4CF,0,COLUMNS(Fechas!$K$5:P$5)),INDEX(CV4CF,0,COLUMNS(Fechas!$K$5:P$5)),"&gt;1"),"sd")</f>
        <v>sd</v>
      </c>
      <c r="F71" s="106"/>
      <c r="G71" s="106"/>
      <c r="H71" s="106"/>
      <c r="I71" s="106"/>
      <c r="J71" s="106"/>
    </row>
    <row r="72" spans="2:10" ht="13.5" customHeight="1" x14ac:dyDescent="0.25">
      <c r="B72" s="250" t="str">
        <f>Fechas!$I$170</f>
        <v>Días Siembra-Madurez</v>
      </c>
      <c r="C72" s="247" t="str">
        <f>IFERROR(AVERAGEIFS(INDEX(CV4SF,0,COLUMNS(Fechas!$C$5:I$5)),INDEX(CV4SF,0,COLUMNS(Fechas!$C$5:I$5)),"&gt;1"),"sd")</f>
        <v>sd</v>
      </c>
      <c r="D72" s="250" t="str">
        <f>Fechas!$Q$170</f>
        <v>Días Siembra-Madurez</v>
      </c>
      <c r="E72" s="247" t="str">
        <f>IFERROR(AVERAGEIFS(INDEX(CV4CF,0,COLUMNS(Fechas!$K$5:Q$5)),INDEX(CV4CF,0,COLUMNS(Fechas!$K$5:Q$5)),"&gt;1"),"sd")</f>
        <v>sd</v>
      </c>
      <c r="F72" s="106"/>
      <c r="G72" s="106"/>
      <c r="H72" s="106"/>
      <c r="I72" s="106"/>
      <c r="J72" s="106"/>
    </row>
    <row r="73" spans="2:10" ht="13.5" customHeight="1" x14ac:dyDescent="0.25">
      <c r="B73" s="250" t="s">
        <v>299</v>
      </c>
      <c r="C73" s="208" t="str">
        <f>'ANVA-MDS'!H179</f>
        <v>ns</v>
      </c>
      <c r="D73" s="250" t="s">
        <v>299</v>
      </c>
      <c r="E73" s="208" t="str">
        <f>'ANVA-MDS'!BT179</f>
        <v>ns</v>
      </c>
      <c r="F73" s="106"/>
      <c r="G73" s="106"/>
      <c r="H73" s="106"/>
      <c r="I73" s="106"/>
      <c r="J73" s="106"/>
    </row>
    <row r="74" spans="2:10" ht="13.5" customHeight="1" x14ac:dyDescent="0.25">
      <c r="B74" s="250" t="s">
        <v>293</v>
      </c>
      <c r="C74" s="225" t="str">
        <f>'ANVA-MDS'!B186</f>
        <v>sd</v>
      </c>
      <c r="D74" s="250" t="s">
        <v>293</v>
      </c>
      <c r="E74" s="225" t="str">
        <f>'ANVA-MDS'!BN186</f>
        <v>sd</v>
      </c>
      <c r="F74" s="106"/>
      <c r="G74" s="106"/>
      <c r="H74" s="106"/>
      <c r="I74" s="106"/>
      <c r="J74" s="106"/>
    </row>
    <row r="75" spans="2:10" ht="13.5" customHeight="1" x14ac:dyDescent="0.25">
      <c r="B75" s="106"/>
      <c r="C75" s="30"/>
      <c r="E75" s="30"/>
      <c r="F75" s="106"/>
      <c r="G75" s="106"/>
      <c r="H75" s="106"/>
      <c r="I75" s="106"/>
      <c r="J75" s="106"/>
    </row>
    <row r="76" spans="2:10" ht="13.5" customHeight="1" x14ac:dyDescent="0.25">
      <c r="B76" s="106"/>
      <c r="C76" s="30"/>
      <c r="E76" s="30"/>
      <c r="F76" s="106"/>
      <c r="G76" s="106"/>
      <c r="H76" s="106"/>
      <c r="I76" s="106"/>
      <c r="J76" s="106"/>
    </row>
    <row r="77" spans="2:10" ht="13.5" customHeight="1" x14ac:dyDescent="0.25">
      <c r="B77" s="106"/>
      <c r="C77" s="30"/>
      <c r="E77" s="30"/>
      <c r="F77" s="106"/>
      <c r="G77" s="106"/>
      <c r="H77" s="106"/>
      <c r="I77" s="106"/>
      <c r="J77" s="106"/>
    </row>
    <row r="78" spans="2:10" ht="13.5" customHeight="1" x14ac:dyDescent="0.25">
      <c r="B78" s="106"/>
      <c r="C78" s="30"/>
      <c r="E78" s="30"/>
      <c r="F78" s="106"/>
      <c r="G78" s="106"/>
      <c r="H78" s="106"/>
      <c r="I78" s="106"/>
      <c r="J78" s="106"/>
    </row>
    <row r="79" spans="2:10" ht="13.5" customHeight="1" x14ac:dyDescent="0.25">
      <c r="B79" s="106"/>
      <c r="C79" s="30"/>
      <c r="E79" s="30"/>
      <c r="F79" s="106"/>
      <c r="G79" s="106"/>
      <c r="H79" s="106"/>
      <c r="I79" s="106"/>
      <c r="J79" s="106"/>
    </row>
    <row r="80" spans="2:10" ht="13.5" customHeight="1" x14ac:dyDescent="0.25">
      <c r="B80" s="106"/>
      <c r="C80" s="30"/>
      <c r="E80" s="30"/>
      <c r="F80" s="106"/>
      <c r="G80" s="106"/>
      <c r="H80" s="106"/>
      <c r="I80" s="106"/>
      <c r="J80" s="106"/>
    </row>
    <row r="81" spans="2:10" ht="13.5" customHeight="1" x14ac:dyDescent="0.25">
      <c r="B81" s="106"/>
      <c r="C81" s="30"/>
      <c r="E81" s="30"/>
      <c r="F81" s="106"/>
      <c r="G81" s="106"/>
      <c r="H81" s="106"/>
      <c r="I81" s="106"/>
      <c r="J81" s="106"/>
    </row>
    <row r="82" spans="2:10" ht="13.5" customHeight="1" x14ac:dyDescent="0.25">
      <c r="B82" s="106"/>
      <c r="C82" s="30"/>
      <c r="E82" s="30"/>
      <c r="F82" s="106"/>
      <c r="G82" s="106"/>
      <c r="H82" s="106"/>
      <c r="I82" s="106"/>
      <c r="J82" s="106"/>
    </row>
    <row r="83" spans="2:10" ht="13.5" customHeight="1" x14ac:dyDescent="0.25">
      <c r="B83" s="106"/>
      <c r="C83" s="30"/>
      <c r="E83" s="30"/>
      <c r="F83" s="106"/>
      <c r="G83" s="106"/>
      <c r="H83" s="106"/>
      <c r="I83" s="106"/>
      <c r="J83" s="106"/>
    </row>
    <row r="84" spans="2:10" ht="13.5" customHeight="1" x14ac:dyDescent="0.25">
      <c r="B84" s="106"/>
      <c r="C84" s="30"/>
      <c r="E84" s="30"/>
      <c r="F84" s="106"/>
      <c r="G84" s="106"/>
      <c r="H84" s="106"/>
      <c r="I84" s="106"/>
      <c r="J84" s="106"/>
    </row>
    <row r="85" spans="2:10" ht="13.5" customHeight="1" x14ac:dyDescent="0.25">
      <c r="B85" s="106"/>
      <c r="C85" s="30"/>
      <c r="E85" s="30"/>
      <c r="F85" s="106"/>
      <c r="G85" s="106"/>
      <c r="H85" s="106"/>
      <c r="I85" s="106"/>
      <c r="J85" s="106"/>
    </row>
    <row r="86" spans="2:10" ht="13.5" customHeight="1" x14ac:dyDescent="0.25">
      <c r="B86" s="106"/>
      <c r="C86" s="30"/>
      <c r="E86" s="30"/>
      <c r="F86" s="106"/>
      <c r="G86" s="106"/>
      <c r="H86" s="106"/>
      <c r="I86" s="106"/>
      <c r="J86" s="106"/>
    </row>
    <row r="87" spans="2:10" ht="13.5" customHeight="1" x14ac:dyDescent="0.25">
      <c r="B87" s="106"/>
      <c r="C87" s="30"/>
      <c r="E87" s="30"/>
      <c r="F87" s="106"/>
      <c r="G87" s="106"/>
      <c r="H87" s="106"/>
      <c r="I87" s="106"/>
      <c r="J87" s="106"/>
    </row>
    <row r="88" spans="2:10" ht="13.5" customHeight="1" x14ac:dyDescent="0.25">
      <c r="B88" s="106"/>
      <c r="C88" s="30"/>
      <c r="E88" s="30"/>
      <c r="F88" s="106"/>
      <c r="G88" s="106"/>
      <c r="H88" s="106"/>
      <c r="I88" s="106"/>
      <c r="J88" s="106"/>
    </row>
    <row r="89" spans="2:10" ht="13.5" customHeight="1" x14ac:dyDescent="0.25">
      <c r="B89" s="106"/>
      <c r="C89" s="30"/>
      <c r="E89" s="30"/>
      <c r="F89" s="106"/>
      <c r="G89" s="106"/>
      <c r="H89" s="106"/>
      <c r="I89" s="106"/>
      <c r="J89" s="106"/>
    </row>
    <row r="90" spans="2:10" ht="13.5" customHeight="1" x14ac:dyDescent="0.25">
      <c r="B90" s="106"/>
      <c r="C90" s="30"/>
      <c r="E90" s="30"/>
      <c r="F90" s="106"/>
      <c r="G90" s="106"/>
      <c r="H90" s="106"/>
      <c r="I90" s="106"/>
      <c r="J90" s="106"/>
    </row>
    <row r="91" spans="2:10" ht="13.5" customHeight="1" x14ac:dyDescent="0.25">
      <c r="B91" s="106"/>
      <c r="C91" s="30"/>
      <c r="E91" s="30"/>
      <c r="F91" s="106"/>
      <c r="G91" s="106"/>
      <c r="H91" s="106"/>
      <c r="I91" s="106"/>
      <c r="J91" s="106"/>
    </row>
    <row r="92" spans="2:10" ht="13.5" customHeight="1" x14ac:dyDescent="0.25">
      <c r="B92" s="106"/>
      <c r="C92" s="30"/>
      <c r="E92" s="30"/>
      <c r="F92" s="106"/>
      <c r="G92" s="106"/>
      <c r="H92" s="106"/>
      <c r="I92" s="106"/>
      <c r="J92" s="106"/>
    </row>
    <row r="93" spans="2:10" ht="13.5" customHeight="1" x14ac:dyDescent="0.25">
      <c r="B93" s="106"/>
      <c r="C93" s="30"/>
      <c r="E93" s="30"/>
      <c r="F93" s="106"/>
      <c r="G93" s="106"/>
      <c r="H93" s="106"/>
      <c r="I93" s="106"/>
      <c r="J93" s="106"/>
    </row>
    <row r="94" spans="2:10" ht="13.5" customHeight="1" x14ac:dyDescent="0.25">
      <c r="B94" s="106"/>
      <c r="C94" s="30"/>
      <c r="E94" s="30"/>
      <c r="F94" s="106"/>
      <c r="G94" s="106"/>
      <c r="H94" s="106"/>
      <c r="I94" s="106"/>
      <c r="J94" s="106"/>
    </row>
    <row r="95" spans="2:10" ht="13.5" customHeight="1" x14ac:dyDescent="0.25">
      <c r="B95" s="106"/>
      <c r="C95" s="30"/>
      <c r="E95" s="30"/>
      <c r="F95" s="106"/>
      <c r="G95" s="106"/>
      <c r="H95" s="106"/>
      <c r="I95" s="106"/>
      <c r="J95" s="106"/>
    </row>
    <row r="96" spans="2:10" ht="13.5" customHeight="1" x14ac:dyDescent="0.25">
      <c r="B96" s="106"/>
      <c r="C96" s="30"/>
      <c r="E96" s="30"/>
      <c r="F96" s="106"/>
      <c r="G96" s="106"/>
      <c r="H96" s="106"/>
      <c r="I96" s="106"/>
      <c r="J96" s="106"/>
    </row>
    <row r="97" spans="2:10" ht="13.5" customHeight="1" x14ac:dyDescent="0.25">
      <c r="B97" s="106"/>
      <c r="C97" s="30"/>
      <c r="E97" s="30"/>
      <c r="F97" s="106"/>
      <c r="G97" s="106"/>
      <c r="H97" s="106"/>
      <c r="I97" s="106"/>
      <c r="J97" s="106"/>
    </row>
    <row r="98" spans="2:10" ht="13.5" customHeight="1" x14ac:dyDescent="0.25">
      <c r="B98" s="106"/>
      <c r="C98" s="30"/>
      <c r="E98" s="30"/>
      <c r="F98" s="106"/>
      <c r="G98" s="106"/>
      <c r="H98" s="106"/>
      <c r="I98" s="106"/>
      <c r="J98" s="106"/>
    </row>
    <row r="99" spans="2:10" ht="13.5" customHeight="1" x14ac:dyDescent="0.25">
      <c r="B99" s="106"/>
      <c r="C99" s="30"/>
      <c r="E99" s="30"/>
      <c r="F99" s="106"/>
      <c r="G99" s="106"/>
      <c r="H99" s="106"/>
      <c r="I99" s="106"/>
      <c r="J99" s="106"/>
    </row>
    <row r="100" spans="2:10" ht="13.5" customHeight="1" x14ac:dyDescent="0.25">
      <c r="B100" s="106"/>
      <c r="C100" s="30"/>
      <c r="E100" s="30"/>
      <c r="F100" s="106"/>
      <c r="G100" s="106"/>
      <c r="H100" s="106"/>
      <c r="I100" s="106"/>
      <c r="J100" s="106"/>
    </row>
    <row r="101" spans="2:10" ht="13.5" customHeight="1" x14ac:dyDescent="0.25">
      <c r="B101" s="106"/>
      <c r="C101" s="30"/>
      <c r="E101" s="30"/>
      <c r="F101" s="106"/>
      <c r="G101" s="106"/>
      <c r="H101" s="106"/>
      <c r="I101" s="106"/>
      <c r="J101" s="106"/>
    </row>
    <row r="102" spans="2:10" ht="13.5" customHeight="1" x14ac:dyDescent="0.25">
      <c r="B102" s="106"/>
      <c r="C102" s="30"/>
      <c r="E102" s="30"/>
      <c r="F102" s="106"/>
      <c r="G102" s="106"/>
      <c r="H102" s="106"/>
      <c r="I102" s="106"/>
      <c r="J102" s="106"/>
    </row>
    <row r="103" spans="2:10" ht="13.5" customHeight="1" x14ac:dyDescent="0.25">
      <c r="B103" s="106"/>
      <c r="C103" s="30"/>
      <c r="E103" s="30"/>
      <c r="F103" s="106"/>
      <c r="G103" s="106"/>
      <c r="H103" s="106"/>
      <c r="I103" s="106"/>
      <c r="J103" s="106"/>
    </row>
    <row r="104" spans="2:10" ht="13.5" customHeight="1" x14ac:dyDescent="0.25">
      <c r="B104" s="106"/>
      <c r="C104" s="30"/>
      <c r="E104" s="30"/>
      <c r="F104" s="106"/>
      <c r="G104" s="106"/>
      <c r="H104" s="106"/>
      <c r="I104" s="106"/>
      <c r="J104" s="106"/>
    </row>
    <row r="105" spans="2:10" ht="13.5" customHeight="1" x14ac:dyDescent="0.25">
      <c r="B105" s="106"/>
      <c r="C105" s="30"/>
      <c r="E105" s="30"/>
      <c r="F105" s="106"/>
      <c r="G105" s="106"/>
      <c r="H105" s="106"/>
      <c r="I105" s="106"/>
      <c r="J105" s="106"/>
    </row>
    <row r="106" spans="2:10" ht="13.5" customHeight="1" x14ac:dyDescent="0.25">
      <c r="B106" s="106"/>
      <c r="C106" s="30"/>
      <c r="E106" s="30"/>
      <c r="F106" s="106"/>
      <c r="G106" s="106"/>
      <c r="H106" s="106"/>
      <c r="I106" s="106"/>
      <c r="J106" s="106"/>
    </row>
    <row r="107" spans="2:10" ht="13.5" customHeight="1" x14ac:dyDescent="0.25">
      <c r="B107" s="106"/>
      <c r="C107" s="30"/>
      <c r="E107" s="30"/>
      <c r="F107" s="106"/>
      <c r="G107" s="106"/>
      <c r="H107" s="106"/>
      <c r="I107" s="106"/>
      <c r="J107" s="106"/>
    </row>
    <row r="108" spans="2:10" ht="13.5" customHeight="1" x14ac:dyDescent="0.25">
      <c r="B108" s="106"/>
      <c r="C108" s="30"/>
      <c r="E108" s="30"/>
      <c r="F108" s="106"/>
      <c r="G108" s="106"/>
      <c r="H108" s="106"/>
      <c r="I108" s="106"/>
      <c r="J108" s="106"/>
    </row>
    <row r="109" spans="2:10" ht="13.5" customHeight="1" x14ac:dyDescent="0.25">
      <c r="B109" s="106"/>
      <c r="C109" s="30"/>
      <c r="E109" s="30"/>
      <c r="F109" s="106"/>
      <c r="G109" s="106"/>
      <c r="H109" s="106"/>
      <c r="I109" s="106"/>
      <c r="J109" s="106"/>
    </row>
    <row r="110" spans="2:10" ht="13.5" customHeight="1" x14ac:dyDescent="0.25">
      <c r="B110" s="106"/>
      <c r="C110" s="30"/>
      <c r="E110" s="30"/>
      <c r="F110" s="106"/>
      <c r="G110" s="106"/>
      <c r="H110" s="106"/>
      <c r="I110" s="106"/>
      <c r="J110" s="106"/>
    </row>
    <row r="111" spans="2:10" ht="13.5" customHeight="1" x14ac:dyDescent="0.25">
      <c r="B111" s="106"/>
      <c r="C111" s="30"/>
      <c r="E111" s="30"/>
      <c r="F111" s="106"/>
      <c r="G111" s="106"/>
      <c r="H111" s="106"/>
      <c r="I111" s="106"/>
      <c r="J111" s="106"/>
    </row>
    <row r="112" spans="2:10" ht="13.5" customHeight="1" x14ac:dyDescent="0.25">
      <c r="B112" s="106"/>
      <c r="C112" s="30"/>
      <c r="E112" s="30"/>
      <c r="F112" s="106"/>
      <c r="G112" s="106"/>
      <c r="H112" s="106"/>
      <c r="I112" s="106"/>
      <c r="J112" s="106"/>
    </row>
    <row r="113" spans="2:10" ht="13.5" customHeight="1" x14ac:dyDescent="0.25">
      <c r="B113" s="106"/>
      <c r="C113" s="30"/>
      <c r="E113" s="30"/>
      <c r="F113" s="106"/>
      <c r="G113" s="106"/>
      <c r="H113" s="106"/>
      <c r="I113" s="106"/>
      <c r="J113" s="106"/>
    </row>
    <row r="114" spans="2:10" ht="13.5" customHeight="1" x14ac:dyDescent="0.25">
      <c r="B114" s="106"/>
      <c r="C114" s="30"/>
      <c r="E114" s="30"/>
      <c r="F114" s="106"/>
      <c r="G114" s="106"/>
      <c r="H114" s="106"/>
      <c r="I114" s="106"/>
      <c r="J114" s="106"/>
    </row>
    <row r="115" spans="2:10" ht="13.5" customHeight="1" x14ac:dyDescent="0.25">
      <c r="B115" s="106"/>
      <c r="C115" s="30"/>
      <c r="E115" s="30"/>
      <c r="F115" s="106"/>
      <c r="G115" s="106"/>
      <c r="H115" s="106"/>
      <c r="I115" s="106"/>
      <c r="J115" s="106"/>
    </row>
    <row r="116" spans="2:10" ht="13.5" customHeight="1" x14ac:dyDescent="0.25">
      <c r="B116" s="106"/>
      <c r="C116" s="30"/>
      <c r="E116" s="30"/>
      <c r="F116" s="106"/>
      <c r="G116" s="106"/>
      <c r="H116" s="106"/>
      <c r="I116" s="106"/>
      <c r="J116" s="106"/>
    </row>
    <row r="117" spans="2:10" ht="13.5" customHeight="1" x14ac:dyDescent="0.25">
      <c r="B117" s="106"/>
      <c r="C117" s="30"/>
      <c r="E117" s="30"/>
      <c r="F117" s="106"/>
      <c r="G117" s="106"/>
      <c r="H117" s="106"/>
      <c r="I117" s="106"/>
      <c r="J117" s="106"/>
    </row>
    <row r="118" spans="2:10" ht="13.5" customHeight="1" x14ac:dyDescent="0.25">
      <c r="B118" s="106"/>
      <c r="C118" s="30"/>
      <c r="E118" s="30"/>
      <c r="F118" s="106"/>
      <c r="G118" s="106"/>
      <c r="H118" s="106"/>
      <c r="I118" s="106"/>
      <c r="J118" s="106"/>
    </row>
    <row r="119" spans="2:10" ht="13.5" customHeight="1" x14ac:dyDescent="0.25">
      <c r="B119" s="106"/>
      <c r="C119" s="30"/>
      <c r="E119" s="30"/>
      <c r="F119" s="106"/>
      <c r="G119" s="106"/>
      <c r="H119" s="106"/>
      <c r="I119" s="106"/>
      <c r="J119" s="106"/>
    </row>
    <row r="120" spans="2:10" ht="13.5" customHeight="1" x14ac:dyDescent="0.25">
      <c r="B120" s="106"/>
      <c r="C120" s="30"/>
      <c r="E120" s="30"/>
      <c r="F120" s="106"/>
      <c r="G120" s="106"/>
      <c r="H120" s="106"/>
      <c r="I120" s="106"/>
      <c r="J120" s="106"/>
    </row>
    <row r="121" spans="2:10" ht="13.5" customHeight="1" x14ac:dyDescent="0.25">
      <c r="B121" s="106"/>
      <c r="C121" s="30"/>
      <c r="E121" s="30"/>
      <c r="F121" s="106"/>
      <c r="G121" s="106"/>
      <c r="H121" s="106"/>
      <c r="I121" s="106"/>
      <c r="J121" s="106"/>
    </row>
    <row r="122" spans="2:10" ht="13.5" customHeight="1" x14ac:dyDescent="0.25">
      <c r="B122" s="106"/>
      <c r="C122" s="30"/>
      <c r="E122" s="30"/>
      <c r="F122" s="106"/>
      <c r="G122" s="106"/>
      <c r="H122" s="106"/>
      <c r="I122" s="106"/>
      <c r="J122" s="106"/>
    </row>
    <row r="123" spans="2:10" ht="13.5" customHeight="1" x14ac:dyDescent="0.25">
      <c r="B123" s="106"/>
      <c r="C123" s="30"/>
      <c r="E123" s="30"/>
      <c r="F123" s="106"/>
      <c r="G123" s="106"/>
      <c r="H123" s="106"/>
      <c r="I123" s="106"/>
      <c r="J123" s="106"/>
    </row>
    <row r="124" spans="2:10" ht="13.5" customHeight="1" x14ac:dyDescent="0.25">
      <c r="B124" s="106"/>
      <c r="C124" s="30"/>
      <c r="E124" s="30"/>
      <c r="F124" s="106"/>
      <c r="G124" s="106"/>
      <c r="H124" s="106"/>
      <c r="I124" s="106"/>
      <c r="J124" s="106"/>
    </row>
    <row r="125" spans="2:10" ht="13.5" customHeight="1" x14ac:dyDescent="0.25">
      <c r="B125" s="106"/>
      <c r="C125" s="30"/>
      <c r="E125" s="30"/>
      <c r="F125" s="106"/>
      <c r="G125" s="106"/>
      <c r="H125" s="106"/>
      <c r="I125" s="106"/>
      <c r="J125" s="106"/>
    </row>
    <row r="126" spans="2:10" ht="13.5" customHeight="1" x14ac:dyDescent="0.25">
      <c r="B126" s="106"/>
      <c r="C126" s="30"/>
      <c r="E126" s="30"/>
      <c r="F126" s="106"/>
      <c r="G126" s="106"/>
      <c r="H126" s="106"/>
      <c r="I126" s="106"/>
      <c r="J126" s="106"/>
    </row>
    <row r="127" spans="2:10" ht="13.5" customHeight="1" x14ac:dyDescent="0.25">
      <c r="B127" s="106"/>
      <c r="C127" s="30"/>
      <c r="E127" s="30"/>
      <c r="F127" s="106"/>
      <c r="G127" s="106"/>
      <c r="H127" s="106"/>
      <c r="I127" s="106"/>
      <c r="J127" s="106"/>
    </row>
    <row r="128" spans="2:10" ht="13.5" customHeight="1" x14ac:dyDescent="0.25">
      <c r="B128" s="106"/>
      <c r="C128" s="30"/>
      <c r="E128" s="30"/>
      <c r="F128" s="106"/>
      <c r="G128" s="106"/>
      <c r="H128" s="106"/>
      <c r="I128" s="106"/>
      <c r="J128" s="106"/>
    </row>
    <row r="129" spans="2:10" ht="13.5" customHeight="1" x14ac:dyDescent="0.25">
      <c r="B129" s="106"/>
      <c r="C129" s="30"/>
      <c r="E129" s="30"/>
      <c r="F129" s="106"/>
      <c r="G129" s="106"/>
      <c r="H129" s="106"/>
      <c r="I129" s="106"/>
      <c r="J129" s="106"/>
    </row>
    <row r="130" spans="2:10" ht="13.5" customHeight="1" x14ac:dyDescent="0.25">
      <c r="B130" s="106"/>
      <c r="C130" s="30"/>
      <c r="E130" s="30"/>
      <c r="F130" s="106"/>
      <c r="G130" s="106"/>
      <c r="H130" s="106"/>
      <c r="I130" s="106"/>
      <c r="J130" s="106"/>
    </row>
    <row r="131" spans="2:10" ht="13.5" customHeight="1" x14ac:dyDescent="0.25">
      <c r="B131" s="106"/>
      <c r="C131" s="30"/>
      <c r="E131" s="30"/>
      <c r="F131" s="106"/>
      <c r="G131" s="106"/>
      <c r="H131" s="106"/>
      <c r="I131" s="106"/>
      <c r="J131" s="106"/>
    </row>
    <row r="132" spans="2:10" ht="13.5" customHeight="1" x14ac:dyDescent="0.25">
      <c r="B132" s="106"/>
      <c r="C132" s="30"/>
      <c r="E132" s="30"/>
      <c r="F132" s="106"/>
      <c r="G132" s="106"/>
      <c r="H132" s="106"/>
      <c r="I132" s="106"/>
      <c r="J132" s="106"/>
    </row>
    <row r="133" spans="2:10" ht="13.5" customHeight="1" x14ac:dyDescent="0.25">
      <c r="B133" s="106"/>
      <c r="C133" s="30"/>
      <c r="E133" s="30"/>
      <c r="F133" s="106"/>
      <c r="G133" s="106"/>
      <c r="H133" s="106"/>
      <c r="I133" s="106"/>
      <c r="J133" s="106"/>
    </row>
    <row r="134" spans="2:10" ht="13.5" customHeight="1" x14ac:dyDescent="0.25">
      <c r="B134" s="106"/>
      <c r="C134" s="30"/>
      <c r="E134" s="30"/>
      <c r="F134" s="106"/>
      <c r="G134" s="106"/>
      <c r="H134" s="106"/>
      <c r="I134" s="106"/>
      <c r="J134" s="106"/>
    </row>
    <row r="135" spans="2:10" ht="13.5" customHeight="1" x14ac:dyDescent="0.25">
      <c r="B135" s="106"/>
      <c r="C135" s="30"/>
      <c r="E135" s="30"/>
      <c r="F135" s="106"/>
      <c r="G135" s="106"/>
      <c r="H135" s="106"/>
      <c r="I135" s="106"/>
      <c r="J135" s="106"/>
    </row>
    <row r="136" spans="2:10" ht="13.5" customHeight="1" x14ac:dyDescent="0.25">
      <c r="B136" s="106"/>
      <c r="C136" s="30"/>
      <c r="E136" s="30"/>
      <c r="F136" s="106"/>
      <c r="G136" s="106"/>
      <c r="H136" s="106"/>
      <c r="I136" s="106"/>
      <c r="J136" s="106"/>
    </row>
    <row r="137" spans="2:10" ht="13.5" customHeight="1" x14ac:dyDescent="0.25">
      <c r="B137" s="106"/>
      <c r="C137" s="30"/>
      <c r="E137" s="30"/>
      <c r="F137" s="106"/>
      <c r="G137" s="106"/>
      <c r="H137" s="106"/>
      <c r="I137" s="106"/>
      <c r="J137" s="106"/>
    </row>
    <row r="138" spans="2:10" ht="13.5" customHeight="1" x14ac:dyDescent="0.25">
      <c r="B138" s="106"/>
      <c r="C138" s="30"/>
      <c r="E138" s="30"/>
      <c r="F138" s="106"/>
      <c r="G138" s="106"/>
      <c r="H138" s="106"/>
      <c r="I138" s="106"/>
      <c r="J138" s="106"/>
    </row>
    <row r="139" spans="2:10" ht="13.5" customHeight="1" x14ac:dyDescent="0.25">
      <c r="B139" s="106"/>
      <c r="C139" s="30"/>
      <c r="E139" s="30"/>
      <c r="F139" s="106"/>
      <c r="G139" s="106"/>
      <c r="H139" s="106"/>
      <c r="I139" s="106"/>
      <c r="J139" s="106"/>
    </row>
    <row r="140" spans="2:10" ht="13.5" customHeight="1" x14ac:dyDescent="0.25">
      <c r="B140" s="106"/>
      <c r="C140" s="30"/>
      <c r="E140" s="30"/>
      <c r="F140" s="106"/>
      <c r="G140" s="106"/>
      <c r="H140" s="106"/>
      <c r="I140" s="106"/>
      <c r="J140" s="106"/>
    </row>
    <row r="141" spans="2:10" ht="13.5" customHeight="1" x14ac:dyDescent="0.25">
      <c r="B141" s="106"/>
      <c r="C141" s="30"/>
      <c r="E141" s="30"/>
      <c r="F141" s="106"/>
      <c r="G141" s="106"/>
      <c r="H141" s="106"/>
      <c r="I141" s="106"/>
      <c r="J141" s="106"/>
    </row>
    <row r="142" spans="2:10" ht="13.5" customHeight="1" x14ac:dyDescent="0.25">
      <c r="B142" s="106"/>
      <c r="C142" s="30"/>
      <c r="E142" s="30"/>
      <c r="F142" s="106"/>
      <c r="G142" s="106"/>
      <c r="H142" s="106"/>
      <c r="I142" s="106"/>
      <c r="J142" s="106"/>
    </row>
    <row r="143" spans="2:10" ht="13.5" customHeight="1" x14ac:dyDescent="0.25">
      <c r="B143" s="106"/>
      <c r="C143" s="30"/>
      <c r="E143" s="30"/>
      <c r="F143" s="106"/>
      <c r="G143" s="106"/>
      <c r="H143" s="106"/>
      <c r="I143" s="106"/>
      <c r="J143" s="106"/>
    </row>
    <row r="144" spans="2:10" ht="13.5" customHeight="1" x14ac:dyDescent="0.25">
      <c r="B144" s="106"/>
      <c r="C144" s="30"/>
      <c r="E144" s="30"/>
      <c r="F144" s="106"/>
      <c r="G144" s="106"/>
      <c r="H144" s="106"/>
      <c r="I144" s="106"/>
      <c r="J144" s="106"/>
    </row>
    <row r="145" spans="2:10" ht="13.5" customHeight="1" x14ac:dyDescent="0.25">
      <c r="B145" s="106"/>
      <c r="C145" s="30"/>
      <c r="E145" s="30"/>
      <c r="F145" s="106"/>
      <c r="G145" s="106"/>
      <c r="H145" s="106"/>
      <c r="I145" s="106"/>
      <c r="J145" s="106"/>
    </row>
    <row r="146" spans="2:10" ht="13.5" customHeight="1" x14ac:dyDescent="0.25">
      <c r="B146" s="106"/>
      <c r="C146" s="30"/>
      <c r="E146" s="30"/>
      <c r="F146" s="106"/>
      <c r="G146" s="106"/>
      <c r="H146" s="106"/>
      <c r="I146" s="106"/>
      <c r="J146" s="106"/>
    </row>
    <row r="147" spans="2:10" ht="13.5" customHeight="1" x14ac:dyDescent="0.25">
      <c r="B147" s="106"/>
      <c r="C147" s="30"/>
      <c r="E147" s="30"/>
      <c r="F147" s="106"/>
      <c r="G147" s="106"/>
      <c r="H147" s="106"/>
      <c r="I147" s="106"/>
      <c r="J147" s="106"/>
    </row>
    <row r="148" spans="2:10" ht="13.5" customHeight="1" x14ac:dyDescent="0.25">
      <c r="B148" s="106"/>
      <c r="C148" s="30"/>
      <c r="E148" s="30"/>
      <c r="F148" s="106"/>
      <c r="G148" s="106"/>
      <c r="H148" s="106"/>
      <c r="I148" s="106"/>
      <c r="J148" s="106"/>
    </row>
    <row r="149" spans="2:10" ht="13.5" customHeight="1" x14ac:dyDescent="0.25">
      <c r="B149" s="106"/>
      <c r="C149" s="30"/>
      <c r="E149" s="30"/>
      <c r="F149" s="106"/>
      <c r="G149" s="106"/>
      <c r="H149" s="106"/>
      <c r="I149" s="106"/>
      <c r="J149" s="106"/>
    </row>
    <row r="150" spans="2:10" ht="13.5" customHeight="1" x14ac:dyDescent="0.25">
      <c r="B150" s="106"/>
      <c r="C150" s="30"/>
      <c r="E150" s="30"/>
      <c r="F150" s="106"/>
      <c r="G150" s="106"/>
      <c r="H150" s="106"/>
      <c r="I150" s="106"/>
      <c r="J150" s="106"/>
    </row>
    <row r="151" spans="2:10" ht="13.5" customHeight="1" x14ac:dyDescent="0.25">
      <c r="B151" s="106"/>
      <c r="C151" s="30"/>
      <c r="E151" s="30"/>
      <c r="F151" s="106"/>
      <c r="G151" s="106"/>
      <c r="H151" s="106"/>
      <c r="I151" s="106"/>
      <c r="J151" s="106"/>
    </row>
    <row r="152" spans="2:10" ht="13.5" customHeight="1" x14ac:dyDescent="0.25">
      <c r="B152" s="106"/>
      <c r="C152" s="30"/>
      <c r="E152" s="30"/>
      <c r="F152" s="106"/>
      <c r="G152" s="106"/>
      <c r="H152" s="106"/>
      <c r="I152" s="106"/>
      <c r="J152" s="106"/>
    </row>
    <row r="153" spans="2:10" ht="13.5" customHeight="1" x14ac:dyDescent="0.25">
      <c r="B153" s="106"/>
      <c r="C153" s="30"/>
      <c r="E153" s="30"/>
      <c r="F153" s="106"/>
      <c r="G153" s="106"/>
      <c r="H153" s="106"/>
      <c r="I153" s="106"/>
      <c r="J153" s="106"/>
    </row>
    <row r="154" spans="2:10" ht="13.5" customHeight="1" x14ac:dyDescent="0.25">
      <c r="B154" s="106"/>
      <c r="C154" s="30"/>
      <c r="E154" s="30"/>
      <c r="F154" s="106"/>
      <c r="G154" s="106"/>
      <c r="H154" s="106"/>
      <c r="I154" s="106"/>
      <c r="J154" s="106"/>
    </row>
    <row r="155" spans="2:10" ht="13.5" customHeight="1" x14ac:dyDescent="0.25">
      <c r="B155" s="106"/>
      <c r="C155" s="30"/>
      <c r="E155" s="30"/>
      <c r="F155" s="106"/>
      <c r="G155" s="106"/>
      <c r="H155" s="106"/>
      <c r="I155" s="106"/>
      <c r="J155" s="106"/>
    </row>
    <row r="156" spans="2:10" ht="13.5" customHeight="1" x14ac:dyDescent="0.25">
      <c r="B156" s="106"/>
      <c r="C156" s="30"/>
      <c r="E156" s="30"/>
      <c r="F156" s="106"/>
      <c r="G156" s="106"/>
      <c r="H156" s="106"/>
      <c r="I156" s="106"/>
      <c r="J156" s="106"/>
    </row>
    <row r="157" spans="2:10" ht="13.5" customHeight="1" x14ac:dyDescent="0.25">
      <c r="B157" s="106"/>
      <c r="C157" s="30"/>
      <c r="E157" s="30"/>
      <c r="F157" s="106"/>
      <c r="G157" s="106"/>
      <c r="H157" s="106"/>
      <c r="I157" s="106"/>
      <c r="J157" s="106"/>
    </row>
    <row r="158" spans="2:10" ht="13.5" customHeight="1" x14ac:dyDescent="0.25">
      <c r="B158" s="106"/>
      <c r="C158" s="30"/>
      <c r="E158" s="30"/>
      <c r="F158" s="106"/>
      <c r="G158" s="106"/>
      <c r="H158" s="106"/>
      <c r="I158" s="106"/>
      <c r="J158" s="106"/>
    </row>
    <row r="159" spans="2:10" ht="13.5" customHeight="1" x14ac:dyDescent="0.25">
      <c r="B159" s="106"/>
      <c r="C159" s="30"/>
      <c r="E159" s="30"/>
      <c r="F159" s="106"/>
      <c r="G159" s="106"/>
      <c r="H159" s="106"/>
      <c r="I159" s="106"/>
      <c r="J159" s="106"/>
    </row>
    <row r="160" spans="2:10" ht="13.5" customHeight="1" x14ac:dyDescent="0.25">
      <c r="B160" s="106"/>
      <c r="C160" s="30"/>
      <c r="E160" s="30"/>
      <c r="F160" s="106"/>
      <c r="G160" s="106"/>
      <c r="H160" s="106"/>
      <c r="I160" s="106"/>
      <c r="J160" s="106"/>
    </row>
    <row r="161" spans="2:10" ht="13.5" customHeight="1" x14ac:dyDescent="0.25">
      <c r="B161" s="106"/>
      <c r="C161" s="30"/>
      <c r="E161" s="30"/>
      <c r="F161" s="106"/>
      <c r="G161" s="106"/>
      <c r="H161" s="106"/>
      <c r="I161" s="106"/>
      <c r="J161" s="106"/>
    </row>
    <row r="162" spans="2:10" ht="13.5" customHeight="1" x14ac:dyDescent="0.25">
      <c r="B162" s="106"/>
      <c r="C162" s="30"/>
      <c r="E162" s="30"/>
      <c r="F162" s="106"/>
      <c r="G162" s="106"/>
      <c r="H162" s="106"/>
      <c r="I162" s="106"/>
      <c r="J162" s="106"/>
    </row>
    <row r="163" spans="2:10" ht="13.5" customHeight="1" x14ac:dyDescent="0.25">
      <c r="B163" s="106"/>
      <c r="C163" s="30"/>
      <c r="E163" s="30"/>
      <c r="F163" s="106"/>
      <c r="G163" s="106"/>
      <c r="H163" s="106"/>
      <c r="I163" s="106"/>
      <c r="J163" s="106"/>
    </row>
    <row r="164" spans="2:10" ht="13.5" customHeight="1" x14ac:dyDescent="0.25">
      <c r="B164" s="106"/>
      <c r="C164" s="30"/>
      <c r="E164" s="30"/>
      <c r="F164" s="106"/>
      <c r="G164" s="106"/>
      <c r="H164" s="106"/>
      <c r="I164" s="106"/>
      <c r="J164" s="106"/>
    </row>
    <row r="165" spans="2:10" ht="13.5" customHeight="1" x14ac:dyDescent="0.25">
      <c r="B165" s="106"/>
      <c r="C165" s="30"/>
      <c r="E165" s="30"/>
      <c r="F165" s="106"/>
      <c r="G165" s="106"/>
      <c r="H165" s="106"/>
      <c r="I165" s="106"/>
      <c r="J165" s="106"/>
    </row>
    <row r="166" spans="2:10" ht="13.5" customHeight="1" x14ac:dyDescent="0.25">
      <c r="B166" s="106"/>
      <c r="C166" s="30"/>
      <c r="E166" s="30"/>
      <c r="F166" s="106"/>
      <c r="G166" s="106"/>
      <c r="H166" s="106"/>
      <c r="I166" s="106"/>
      <c r="J166" s="106"/>
    </row>
    <row r="167" spans="2:10" ht="13.5" customHeight="1" x14ac:dyDescent="0.25">
      <c r="B167" s="106"/>
      <c r="C167" s="30"/>
      <c r="E167" s="30"/>
      <c r="F167" s="106"/>
      <c r="G167" s="106"/>
      <c r="H167" s="106"/>
      <c r="I167" s="106"/>
      <c r="J167" s="106"/>
    </row>
    <row r="168" spans="2:10" ht="13.5" customHeight="1" x14ac:dyDescent="0.25">
      <c r="B168" s="106"/>
      <c r="C168" s="30"/>
      <c r="E168" s="30"/>
      <c r="F168" s="106"/>
      <c r="G168" s="106"/>
      <c r="H168" s="106"/>
      <c r="I168" s="106"/>
      <c r="J168" s="106"/>
    </row>
    <row r="169" spans="2:10" ht="13.5" customHeight="1" x14ac:dyDescent="0.25">
      <c r="B169" s="106"/>
      <c r="C169" s="30"/>
      <c r="E169" s="30"/>
      <c r="F169" s="106"/>
      <c r="G169" s="106"/>
      <c r="H169" s="106"/>
      <c r="I169" s="106"/>
      <c r="J169" s="106"/>
    </row>
    <row r="170" spans="2:10" ht="13.5" customHeight="1" x14ac:dyDescent="0.25">
      <c r="B170" s="106"/>
      <c r="C170" s="30"/>
      <c r="E170" s="30"/>
      <c r="F170" s="106"/>
      <c r="G170" s="106"/>
      <c r="H170" s="106"/>
      <c r="I170" s="106"/>
      <c r="J170" s="106"/>
    </row>
    <row r="171" spans="2:10" ht="13.5" customHeight="1" x14ac:dyDescent="0.25">
      <c r="B171" s="106"/>
      <c r="C171" s="30"/>
      <c r="E171" s="30"/>
      <c r="F171" s="106"/>
      <c r="G171" s="106"/>
      <c r="H171" s="106"/>
      <c r="I171" s="106"/>
      <c r="J171" s="106"/>
    </row>
    <row r="172" spans="2:10" ht="13.5" customHeight="1" x14ac:dyDescent="0.25">
      <c r="B172" s="106"/>
      <c r="C172" s="30"/>
      <c r="E172" s="30"/>
      <c r="F172" s="106"/>
      <c r="G172" s="106"/>
      <c r="H172" s="106"/>
      <c r="I172" s="106"/>
      <c r="J172" s="106"/>
    </row>
    <row r="173" spans="2:10" ht="13.5" customHeight="1" x14ac:dyDescent="0.25">
      <c r="B173" s="106"/>
      <c r="C173" s="30"/>
      <c r="E173" s="30"/>
      <c r="F173" s="106"/>
      <c r="G173" s="106"/>
      <c r="H173" s="106"/>
      <c r="I173" s="106"/>
      <c r="J173" s="106"/>
    </row>
    <row r="174" spans="2:10" ht="13.5" customHeight="1" x14ac:dyDescent="0.25">
      <c r="B174" s="106"/>
      <c r="C174" s="30"/>
      <c r="E174" s="30"/>
      <c r="F174" s="106"/>
      <c r="G174" s="106"/>
      <c r="H174" s="106"/>
      <c r="I174" s="106"/>
      <c r="J174" s="106"/>
    </row>
    <row r="175" spans="2:10" ht="13.5" customHeight="1" x14ac:dyDescent="0.25">
      <c r="B175" s="106"/>
      <c r="C175" s="30"/>
      <c r="E175" s="30"/>
      <c r="F175" s="106"/>
      <c r="G175" s="106"/>
      <c r="H175" s="106"/>
      <c r="I175" s="106"/>
      <c r="J175" s="106"/>
    </row>
    <row r="176" spans="2:10" ht="13.5" customHeight="1" x14ac:dyDescent="0.25">
      <c r="B176" s="106"/>
      <c r="C176" s="30"/>
      <c r="E176" s="30"/>
      <c r="F176" s="106"/>
      <c r="G176" s="106"/>
      <c r="H176" s="106"/>
      <c r="I176" s="106"/>
      <c r="J176" s="106"/>
    </row>
  </sheetData>
  <pageMargins left="0.75" right="0.75" top="1" bottom="1" header="0" footer="0"/>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28</vt:i4>
      </vt:variant>
    </vt:vector>
  </HeadingPairs>
  <TitlesOfParts>
    <vt:vector size="39" baseType="lpstr">
      <vt:lpstr>Enlaces</vt:lpstr>
      <vt:lpstr>Instrucciones</vt:lpstr>
      <vt:lpstr>Datos</vt:lpstr>
      <vt:lpstr>Comentarios</vt:lpstr>
      <vt:lpstr>Fechas</vt:lpstr>
      <vt:lpstr>Comportamiento</vt:lpstr>
      <vt:lpstr>Enfermedades</vt:lpstr>
      <vt:lpstr>Rendimiento</vt:lpstr>
      <vt:lpstr>Estadísticas</vt:lpstr>
      <vt:lpstr>ANVA-MDS</vt:lpstr>
      <vt:lpstr>ANVA Cv. x Fung.</vt:lpstr>
      <vt:lpstr>CV1CF</vt:lpstr>
      <vt:lpstr>CV1SF</vt:lpstr>
      <vt:lpstr>CV2CF</vt:lpstr>
      <vt:lpstr>CV2SF</vt:lpstr>
      <vt:lpstr>CV3CF</vt:lpstr>
      <vt:lpstr>CV3SF</vt:lpstr>
      <vt:lpstr>CV4CF</vt:lpstr>
      <vt:lpstr>CV4SF</vt:lpstr>
      <vt:lpstr>RTO1CF</vt:lpstr>
      <vt:lpstr>RTO1CF_ORD</vt:lpstr>
      <vt:lpstr>RTO1CV</vt:lpstr>
      <vt:lpstr>RTO1SF</vt:lpstr>
      <vt:lpstr>RTO1SF_ORD</vt:lpstr>
      <vt:lpstr>RTO2CF</vt:lpstr>
      <vt:lpstr>RTO2CF_ORD</vt:lpstr>
      <vt:lpstr>RTO2CV</vt:lpstr>
      <vt:lpstr>RTO2SF</vt:lpstr>
      <vt:lpstr>RTO2SF_ORD</vt:lpstr>
      <vt:lpstr>RTO3CF</vt:lpstr>
      <vt:lpstr>RTO3CF_ORD</vt:lpstr>
      <vt:lpstr>RTO3CV</vt:lpstr>
      <vt:lpstr>RTO3SF</vt:lpstr>
      <vt:lpstr>RTO3SF_ORD</vt:lpstr>
      <vt:lpstr>RTO4CF</vt:lpstr>
      <vt:lpstr>RTO4CF_ORD</vt:lpstr>
      <vt:lpstr>RTO4CV</vt:lpstr>
      <vt:lpstr>RTO4SF</vt:lpstr>
      <vt:lpstr>RTO4SF_ORD</vt:lpstr>
    </vt:vector>
  </TitlesOfParts>
  <Company>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dc:creator>
  <cp:lastModifiedBy>ABasllestero</cp:lastModifiedBy>
  <cp:lastPrinted>2021-11-15T14:04:08Z</cp:lastPrinted>
  <dcterms:created xsi:type="dcterms:W3CDTF">2006-12-27T14:29:51Z</dcterms:created>
  <dcterms:modified xsi:type="dcterms:W3CDTF">2023-03-21T21:45:43Z</dcterms:modified>
</cp:coreProperties>
</file>