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eLibro"/>
  <mc:AlternateContent xmlns:mc="http://schemas.openxmlformats.org/markup-compatibility/2006">
    <mc:Choice Requires="x15">
      <x15ac:absPath xmlns:x15ac="http://schemas.microsoft.com/office/spreadsheetml/2010/11/ac" url="C:\Users\ABasllestero\Documents\"/>
    </mc:Choice>
  </mc:AlternateContent>
  <bookViews>
    <workbookView xWindow="-105" yWindow="-105" windowWidth="19425" windowHeight="10425" tabRatio="815" activeTab="3"/>
  </bookViews>
  <sheets>
    <sheet name="Instrucciones" sheetId="11" r:id="rId1"/>
    <sheet name="Mapa subregiones 2021" sheetId="34" r:id="rId2"/>
    <sheet name="Enlaces" sheetId="12" r:id="rId3"/>
    <sheet name="Datos" sheetId="4" r:id="rId4"/>
    <sheet name="Comentarios" sheetId="28" r:id="rId5"/>
    <sheet name="Fechas" sheetId="6" r:id="rId6"/>
    <sheet name="Comportamiento" sheetId="15" r:id="rId7"/>
    <sheet name="Enfermedades" sheetId="16" r:id="rId8"/>
    <sheet name="Rendimiento" sheetId="1" r:id="rId9"/>
    <sheet name="Estadísticas" sheetId="3" r:id="rId10"/>
    <sheet name="ANVA-MDS" sheetId="30" r:id="rId11"/>
    <sheet name="ANVA Cv. x Fung." sheetId="33" r:id="rId12"/>
    <sheet name="Grupo de Calidad 2021" sheetId="35"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91029"/>
</workbook>
</file>

<file path=xl/calcChain.xml><?xml version="1.0" encoding="utf-8"?>
<calcChain xmlns="http://schemas.openxmlformats.org/spreadsheetml/2006/main">
  <c r="Q228" i="1" l="1"/>
  <c r="Q227" i="1"/>
  <c r="O228" i="1"/>
  <c r="O227" i="1"/>
  <c r="O143" i="1"/>
  <c r="N143" i="1"/>
  <c r="O142" i="1"/>
  <c r="N142" i="1"/>
  <c r="O141" i="1"/>
  <c r="N141" i="1"/>
  <c r="O140" i="1"/>
  <c r="N140" i="1"/>
  <c r="O139" i="1"/>
  <c r="N139" i="1"/>
  <c r="O138" i="1"/>
  <c r="N138" i="1"/>
  <c r="O137" i="1"/>
  <c r="N137" i="1"/>
  <c r="O136" i="1"/>
  <c r="N136" i="1"/>
  <c r="O135" i="1"/>
  <c r="N135" i="1"/>
  <c r="O134" i="1"/>
  <c r="N134" i="1"/>
  <c r="O133" i="1"/>
  <c r="N133" i="1"/>
  <c r="O132" i="1"/>
  <c r="N132" i="1"/>
  <c r="O131" i="1"/>
  <c r="N131" i="1"/>
  <c r="O130" i="1"/>
  <c r="N130" i="1"/>
  <c r="O129" i="1"/>
  <c r="N129" i="1"/>
  <c r="O128" i="1"/>
  <c r="N128" i="1"/>
  <c r="O127" i="1"/>
  <c r="N127" i="1"/>
  <c r="O126" i="1"/>
  <c r="N126" i="1"/>
  <c r="O125" i="1"/>
  <c r="N125" i="1"/>
  <c r="O124" i="1"/>
  <c r="N124" i="1"/>
  <c r="O123" i="1"/>
  <c r="N123" i="1"/>
  <c r="O122" i="1"/>
  <c r="N122" i="1"/>
  <c r="O121" i="1"/>
  <c r="N121" i="1"/>
  <c r="O120" i="1"/>
  <c r="N120" i="1"/>
  <c r="D115" i="6" l="1"/>
  <c r="B59" i="4"/>
  <c r="A71" i="33" l="1"/>
  <c r="A49" i="33"/>
  <c r="A27" i="33"/>
  <c r="A5" i="33"/>
  <c r="A8" i="30" l="1"/>
  <c r="A64" i="30"/>
  <c r="ET174" i="30" l="1"/>
  <c r="ES174" i="30"/>
  <c r="ER174" i="30"/>
  <c r="EQ174" i="30"/>
  <c r="ET119" i="30"/>
  <c r="ES119" i="30"/>
  <c r="ER119" i="30"/>
  <c r="EQ119" i="30"/>
  <c r="ET64" i="30"/>
  <c r="ES64" i="30"/>
  <c r="ER64" i="30"/>
  <c r="EQ64" i="30"/>
  <c r="ET8" i="30"/>
  <c r="ES8" i="30"/>
  <c r="ER8" i="30"/>
  <c r="EQ8" i="30"/>
  <c r="EH174" i="30"/>
  <c r="EG174" i="30"/>
  <c r="EF174" i="30"/>
  <c r="EE174" i="30"/>
  <c r="EH119" i="30"/>
  <c r="EG119" i="30"/>
  <c r="EF119" i="30"/>
  <c r="EE119" i="30"/>
  <c r="EH64" i="30"/>
  <c r="EG64" i="30"/>
  <c r="EF64" i="30"/>
  <c r="EE64" i="30"/>
  <c r="EH8" i="30"/>
  <c r="EG8" i="30"/>
  <c r="EF8" i="30"/>
  <c r="EE8" i="30"/>
  <c r="J170" i="15"/>
  <c r="U170" i="15"/>
  <c r="U115" i="15"/>
  <c r="J115" i="15"/>
  <c r="J60" i="15"/>
  <c r="U60" i="15"/>
  <c r="AE226" i="1" a="1"/>
  <c r="AE226" i="1" s="1"/>
  <c r="AE225" i="1" a="1"/>
  <c r="AE225" i="1" s="1"/>
  <c r="AE224" i="1" a="1"/>
  <c r="AE224" i="1" s="1"/>
  <c r="AE223" i="1" a="1"/>
  <c r="AE223" i="1" s="1"/>
  <c r="AE222" i="1" a="1"/>
  <c r="AE222" i="1" s="1"/>
  <c r="AE221" i="1" a="1"/>
  <c r="AE221" i="1" s="1"/>
  <c r="AE220" i="1" a="1"/>
  <c r="AE220" i="1" s="1"/>
  <c r="AE219" i="1" a="1"/>
  <c r="AE219" i="1" s="1"/>
  <c r="AE218" i="1" a="1"/>
  <c r="AE218" i="1" s="1"/>
  <c r="AE217" i="1" a="1"/>
  <c r="AE217" i="1" s="1"/>
  <c r="AE216" i="1" a="1"/>
  <c r="AE216" i="1" s="1"/>
  <c r="AE215" i="1" a="1"/>
  <c r="AE215" i="1" s="1"/>
  <c r="AE214" i="1" a="1"/>
  <c r="AE214" i="1" s="1"/>
  <c r="AE213" i="1" a="1"/>
  <c r="AE213" i="1" s="1"/>
  <c r="AE212" i="1" a="1"/>
  <c r="AE212" i="1" s="1"/>
  <c r="AE211" i="1" a="1"/>
  <c r="AE211" i="1" s="1"/>
  <c r="AE210" i="1" a="1"/>
  <c r="AE210" i="1" s="1"/>
  <c r="AE209" i="1" a="1"/>
  <c r="AE209" i="1" s="1"/>
  <c r="AE208" i="1" a="1"/>
  <c r="AE208" i="1" s="1"/>
  <c r="AE207" i="1" a="1"/>
  <c r="AE207" i="1" s="1"/>
  <c r="AE206" i="1" a="1"/>
  <c r="AE206" i="1" s="1"/>
  <c r="AE205" i="1" a="1"/>
  <c r="AE205" i="1" s="1"/>
  <c r="AE204" i="1" a="1"/>
  <c r="AE204" i="1" s="1"/>
  <c r="AE203" i="1" a="1"/>
  <c r="AE203" i="1" s="1"/>
  <c r="AE202" i="1" a="1"/>
  <c r="AE202" i="1" s="1"/>
  <c r="AE201" i="1" a="1"/>
  <c r="AE201" i="1" s="1"/>
  <c r="AE200" i="1" a="1"/>
  <c r="AE200" i="1" s="1"/>
  <c r="AE199" i="1" a="1"/>
  <c r="AE199" i="1" s="1"/>
  <c r="AE198" i="1" a="1"/>
  <c r="AE198" i="1" s="1"/>
  <c r="AE197" i="1" a="1"/>
  <c r="AE197" i="1" s="1"/>
  <c r="AE196" i="1" a="1"/>
  <c r="AE196" i="1" s="1"/>
  <c r="AE195" i="1" a="1"/>
  <c r="AE195" i="1" s="1"/>
  <c r="AE194" i="1" a="1"/>
  <c r="AE194" i="1" s="1"/>
  <c r="AE193" i="1" a="1"/>
  <c r="AE193" i="1" s="1"/>
  <c r="AE192" i="1" a="1"/>
  <c r="AE192" i="1" s="1"/>
  <c r="AE191" i="1" a="1"/>
  <c r="AE191" i="1" s="1"/>
  <c r="AE190" i="1" a="1"/>
  <c r="AE190" i="1" s="1"/>
  <c r="AE189" i="1" a="1"/>
  <c r="AE189" i="1" s="1"/>
  <c r="AE188" i="1" a="1"/>
  <c r="AE188" i="1" s="1"/>
  <c r="AE187" i="1" a="1"/>
  <c r="AE187" i="1" s="1"/>
  <c r="AE186" i="1" a="1"/>
  <c r="AE186" i="1" s="1"/>
  <c r="AE185" i="1" a="1"/>
  <c r="AE185" i="1" s="1"/>
  <c r="AE184" i="1" a="1"/>
  <c r="AE184" i="1" s="1"/>
  <c r="AE183" i="1" a="1"/>
  <c r="AE183" i="1" s="1"/>
  <c r="AE182" i="1" a="1"/>
  <c r="AE182" i="1" s="1"/>
  <c r="AE181" i="1" a="1"/>
  <c r="AE181" i="1" s="1"/>
  <c r="AE180" i="1" a="1"/>
  <c r="AE180" i="1" s="1"/>
  <c r="AE179" i="1" a="1"/>
  <c r="AE179" i="1" s="1"/>
  <c r="AE178" i="1" a="1"/>
  <c r="AE178" i="1" s="1"/>
  <c r="AE177" i="1" a="1"/>
  <c r="AE177" i="1" s="1"/>
  <c r="AE169" i="1" a="1"/>
  <c r="AE169" i="1" s="1"/>
  <c r="AE168" i="1" a="1"/>
  <c r="AE168" i="1" s="1"/>
  <c r="AE167" i="1" a="1"/>
  <c r="AE167" i="1" s="1"/>
  <c r="AE166" i="1" a="1"/>
  <c r="AE166" i="1" s="1"/>
  <c r="AE165" i="1" a="1"/>
  <c r="AE165" i="1" s="1"/>
  <c r="AE164" i="1" a="1"/>
  <c r="AE164" i="1" s="1"/>
  <c r="AE163" i="1" a="1"/>
  <c r="AE163" i="1" s="1"/>
  <c r="AE162" i="1" a="1"/>
  <c r="AE162" i="1" s="1"/>
  <c r="AE161" i="1" a="1"/>
  <c r="AE161" i="1" s="1"/>
  <c r="AE160" i="1" a="1"/>
  <c r="AE160" i="1" s="1"/>
  <c r="AE159" i="1" a="1"/>
  <c r="AE159" i="1" s="1"/>
  <c r="AE158" i="1" a="1"/>
  <c r="AE158" i="1" s="1"/>
  <c r="AE157" i="1" a="1"/>
  <c r="AE157" i="1" s="1"/>
  <c r="AE156" i="1" a="1"/>
  <c r="AE156" i="1" s="1"/>
  <c r="AE155" i="1" a="1"/>
  <c r="AE155" i="1" s="1"/>
  <c r="AE154" i="1" a="1"/>
  <c r="AE154" i="1" s="1"/>
  <c r="AE153" i="1" a="1"/>
  <c r="AE153" i="1" s="1"/>
  <c r="AE152" i="1" a="1"/>
  <c r="AE152" i="1" s="1"/>
  <c r="AE151" i="1" a="1"/>
  <c r="AE151" i="1" s="1"/>
  <c r="AE150" i="1" a="1"/>
  <c r="AE150" i="1" s="1"/>
  <c r="AE149" i="1" a="1"/>
  <c r="AE149" i="1" s="1"/>
  <c r="AE148" i="1" a="1"/>
  <c r="AE148" i="1" s="1"/>
  <c r="AE147" i="1" a="1"/>
  <c r="AE147" i="1" s="1"/>
  <c r="AE146" i="1" a="1"/>
  <c r="AE146" i="1" s="1"/>
  <c r="AE145" i="1" a="1"/>
  <c r="AE145" i="1" s="1"/>
  <c r="AE144" i="1" a="1"/>
  <c r="AE144" i="1" s="1"/>
  <c r="AE143" i="1" a="1"/>
  <c r="AE143" i="1" s="1"/>
  <c r="AE142" i="1" a="1"/>
  <c r="AE142" i="1" s="1"/>
  <c r="AE141" i="1" a="1"/>
  <c r="AE141" i="1" s="1"/>
  <c r="AE140" i="1" a="1"/>
  <c r="AE140" i="1" s="1"/>
  <c r="AE139" i="1" a="1"/>
  <c r="AE139" i="1" s="1"/>
  <c r="AE138" i="1" a="1"/>
  <c r="AE138" i="1" s="1"/>
  <c r="AE137" i="1" a="1"/>
  <c r="AE137" i="1" s="1"/>
  <c r="AE136" i="1" a="1"/>
  <c r="AE136" i="1" s="1"/>
  <c r="AE135" i="1" a="1"/>
  <c r="AE135" i="1" s="1"/>
  <c r="AE134" i="1" a="1"/>
  <c r="AE134" i="1" s="1"/>
  <c r="AE133" i="1" a="1"/>
  <c r="AE133" i="1" s="1"/>
  <c r="AE132" i="1" a="1"/>
  <c r="AE132" i="1" s="1"/>
  <c r="AE131" i="1" a="1"/>
  <c r="AE131" i="1" s="1"/>
  <c r="AE130" i="1" a="1"/>
  <c r="AE130" i="1" s="1"/>
  <c r="AE129" i="1" a="1"/>
  <c r="AE129" i="1" s="1"/>
  <c r="AE128" i="1" a="1"/>
  <c r="AE128" i="1" s="1"/>
  <c r="AE127" i="1" a="1"/>
  <c r="AE127" i="1" s="1"/>
  <c r="AE126" i="1" a="1"/>
  <c r="AE126" i="1" s="1"/>
  <c r="AE125" i="1" a="1"/>
  <c r="AE125" i="1" s="1"/>
  <c r="AE124" i="1" a="1"/>
  <c r="AE124" i="1" s="1"/>
  <c r="AE123" i="1" a="1"/>
  <c r="AE123" i="1" s="1"/>
  <c r="AE122" i="1" a="1"/>
  <c r="AE122" i="1" s="1"/>
  <c r="AE121" i="1" a="1"/>
  <c r="AE121" i="1" s="1"/>
  <c r="AE120" i="1" a="1"/>
  <c r="AE120" i="1" s="1"/>
  <c r="AE55" i="1" a="1"/>
  <c r="AE55" i="1" s="1"/>
  <c r="AE54" i="1" a="1"/>
  <c r="AE54" i="1" s="1"/>
  <c r="AE53" i="1" a="1"/>
  <c r="AE53" i="1" s="1"/>
  <c r="AE52" i="1" a="1"/>
  <c r="AE52" i="1" s="1"/>
  <c r="AE51" i="1" a="1"/>
  <c r="AE51" i="1" s="1"/>
  <c r="AE50" i="1" a="1"/>
  <c r="AE50" i="1" s="1"/>
  <c r="AE49" i="1" a="1"/>
  <c r="AE49" i="1" s="1"/>
  <c r="AE48" i="1" a="1"/>
  <c r="AE48" i="1" s="1"/>
  <c r="AE47" i="1" a="1"/>
  <c r="AE47" i="1" s="1"/>
  <c r="AE46" i="1" a="1"/>
  <c r="AE46" i="1" s="1"/>
  <c r="AE45" i="1" a="1"/>
  <c r="AE45" i="1" s="1"/>
  <c r="AE44" i="1" a="1"/>
  <c r="AE44" i="1" s="1"/>
  <c r="AE43" i="1" a="1"/>
  <c r="AE43" i="1" s="1"/>
  <c r="AE42" i="1" a="1"/>
  <c r="AE42" i="1" s="1"/>
  <c r="AE41" i="1" a="1"/>
  <c r="AE41" i="1" s="1"/>
  <c r="AE40" i="1" a="1"/>
  <c r="AE40" i="1" s="1"/>
  <c r="AE39" i="1" a="1"/>
  <c r="AE39" i="1" s="1"/>
  <c r="AE38" i="1" a="1"/>
  <c r="AE38" i="1" s="1"/>
  <c r="AE37" i="1" a="1"/>
  <c r="AE37" i="1" s="1"/>
  <c r="AE36" i="1" a="1"/>
  <c r="AE36" i="1" s="1"/>
  <c r="AE35" i="1" a="1"/>
  <c r="AE35" i="1" s="1"/>
  <c r="AE34" i="1" a="1"/>
  <c r="AE34" i="1" s="1"/>
  <c r="AE33" i="1" a="1"/>
  <c r="AE33" i="1" s="1"/>
  <c r="AE32" i="1" a="1"/>
  <c r="AE32" i="1" s="1"/>
  <c r="AE31" i="1" a="1"/>
  <c r="AE31" i="1" s="1"/>
  <c r="AE30" i="1" a="1"/>
  <c r="AE30" i="1" s="1"/>
  <c r="AE29" i="1" a="1"/>
  <c r="AE29" i="1" s="1"/>
  <c r="AE28" i="1" a="1"/>
  <c r="AE28" i="1" s="1"/>
  <c r="AE27" i="1" a="1"/>
  <c r="AE27" i="1" s="1"/>
  <c r="AE26" i="1" a="1"/>
  <c r="AE26" i="1" s="1"/>
  <c r="AE25" i="1" a="1"/>
  <c r="AE25" i="1" s="1"/>
  <c r="AE24" i="1" a="1"/>
  <c r="AE24" i="1" s="1"/>
  <c r="AE23" i="1" a="1"/>
  <c r="AE23" i="1" s="1"/>
  <c r="AE22" i="1" a="1"/>
  <c r="AE22" i="1" s="1"/>
  <c r="AE21" i="1" a="1"/>
  <c r="AE21" i="1" s="1"/>
  <c r="AE20" i="1" a="1"/>
  <c r="AE20" i="1" s="1"/>
  <c r="AE19" i="1" a="1"/>
  <c r="AE19" i="1" s="1"/>
  <c r="AE18" i="1" a="1"/>
  <c r="AE18" i="1" s="1"/>
  <c r="AE17" i="1" a="1"/>
  <c r="AE17" i="1" s="1"/>
  <c r="AE16" i="1" a="1"/>
  <c r="AE16" i="1" s="1"/>
  <c r="AE15" i="1" a="1"/>
  <c r="AE15" i="1" s="1"/>
  <c r="AE14" i="1" a="1"/>
  <c r="AE14" i="1" s="1"/>
  <c r="AE13" i="1" a="1"/>
  <c r="AE13" i="1" s="1"/>
  <c r="AE12" i="1" a="1"/>
  <c r="AE12" i="1" s="1"/>
  <c r="AE11" i="1" a="1"/>
  <c r="AE11" i="1" s="1"/>
  <c r="AE10" i="1" a="1"/>
  <c r="AE10" i="1" s="1"/>
  <c r="AE9" i="1" a="1"/>
  <c r="AE9" i="1" s="1"/>
  <c r="AE8" i="1" a="1"/>
  <c r="AE8" i="1" s="1"/>
  <c r="AE7" i="1" a="1"/>
  <c r="AE7" i="1" s="1"/>
  <c r="AE6" i="1" a="1"/>
  <c r="AE6" i="1" s="1"/>
  <c r="Y226" i="1" a="1"/>
  <c r="Y226" i="1" s="1"/>
  <c r="Y225" i="1" a="1"/>
  <c r="Y225" i="1" s="1"/>
  <c r="Y224" i="1" a="1"/>
  <c r="Y224" i="1" s="1"/>
  <c r="Y223" i="1" a="1"/>
  <c r="Y223" i="1" s="1"/>
  <c r="Y222" i="1" a="1"/>
  <c r="Y222" i="1" s="1"/>
  <c r="Y221" i="1" a="1"/>
  <c r="Y221" i="1" s="1"/>
  <c r="Y220" i="1" a="1"/>
  <c r="Y220" i="1" s="1"/>
  <c r="Y219" i="1" a="1"/>
  <c r="Y219" i="1" s="1"/>
  <c r="Y218" i="1" a="1"/>
  <c r="Y218" i="1" s="1"/>
  <c r="Y217" i="1" a="1"/>
  <c r="Y217" i="1" s="1"/>
  <c r="Y216" i="1" a="1"/>
  <c r="Y216" i="1" s="1"/>
  <c r="Y215" i="1" a="1"/>
  <c r="Y215" i="1" s="1"/>
  <c r="Y214" i="1" a="1"/>
  <c r="Y214" i="1" s="1"/>
  <c r="Y213" i="1" a="1"/>
  <c r="Y213" i="1" s="1"/>
  <c r="Y212" i="1" a="1"/>
  <c r="Y212" i="1" s="1"/>
  <c r="Y211" i="1" a="1"/>
  <c r="Y211" i="1" s="1"/>
  <c r="Y210" i="1" a="1"/>
  <c r="Y210" i="1" s="1"/>
  <c r="Y209" i="1" a="1"/>
  <c r="Y209" i="1" s="1"/>
  <c r="Y208" i="1" a="1"/>
  <c r="Y208" i="1" s="1"/>
  <c r="Y207" i="1" a="1"/>
  <c r="Y207" i="1" s="1"/>
  <c r="Y206" i="1" a="1"/>
  <c r="Y206" i="1" s="1"/>
  <c r="Y205" i="1" a="1"/>
  <c r="Y205" i="1" s="1"/>
  <c r="Y204" i="1" a="1"/>
  <c r="Y204" i="1" s="1"/>
  <c r="Y203" i="1" a="1"/>
  <c r="Y203" i="1" s="1"/>
  <c r="Y202" i="1" a="1"/>
  <c r="Y202" i="1" s="1"/>
  <c r="Y201" i="1" a="1"/>
  <c r="Y201" i="1" s="1"/>
  <c r="Y200" i="1" a="1"/>
  <c r="Y200" i="1" s="1"/>
  <c r="Y199" i="1" a="1"/>
  <c r="Y199" i="1" s="1"/>
  <c r="Y198" i="1" a="1"/>
  <c r="Y198" i="1" s="1"/>
  <c r="Y197" i="1" a="1"/>
  <c r="Y197" i="1" s="1"/>
  <c r="Y196" i="1" a="1"/>
  <c r="Y196" i="1" s="1"/>
  <c r="Y195" i="1" a="1"/>
  <c r="Y195" i="1" s="1"/>
  <c r="Y194" i="1" a="1"/>
  <c r="Y194" i="1" s="1"/>
  <c r="Y193" i="1" a="1"/>
  <c r="Y193" i="1" s="1"/>
  <c r="Y192" i="1" a="1"/>
  <c r="Y192" i="1" s="1"/>
  <c r="Y191" i="1" a="1"/>
  <c r="Y191" i="1" s="1"/>
  <c r="Y190" i="1" a="1"/>
  <c r="Y190" i="1" s="1"/>
  <c r="Y189" i="1" a="1"/>
  <c r="Y189" i="1" s="1"/>
  <c r="Y188" i="1" a="1"/>
  <c r="Y188" i="1" s="1"/>
  <c r="Y187" i="1" a="1"/>
  <c r="Y187" i="1" s="1"/>
  <c r="Y186" i="1" a="1"/>
  <c r="Y186" i="1" s="1"/>
  <c r="Y185" i="1" a="1"/>
  <c r="Y185" i="1" s="1"/>
  <c r="Y184" i="1" a="1"/>
  <c r="Y184" i="1" s="1"/>
  <c r="Y183" i="1" a="1"/>
  <c r="Y183" i="1" s="1"/>
  <c r="Y182" i="1" a="1"/>
  <c r="Y182" i="1" s="1"/>
  <c r="Y181" i="1" a="1"/>
  <c r="Y181" i="1" s="1"/>
  <c r="Y180" i="1" a="1"/>
  <c r="Y180" i="1" s="1"/>
  <c r="Y179" i="1" a="1"/>
  <c r="Y179" i="1" s="1"/>
  <c r="Y178" i="1" a="1"/>
  <c r="Y178" i="1" s="1"/>
  <c r="Y177" i="1" a="1"/>
  <c r="Y177" i="1" s="1"/>
  <c r="Y169" i="1" a="1"/>
  <c r="Y169" i="1" s="1"/>
  <c r="Y168" i="1" a="1"/>
  <c r="Y168" i="1" s="1"/>
  <c r="Y167" i="1" a="1"/>
  <c r="Y167" i="1" s="1"/>
  <c r="Y166" i="1" a="1"/>
  <c r="Y166" i="1" s="1"/>
  <c r="Y165" i="1" a="1"/>
  <c r="Y165" i="1" s="1"/>
  <c r="Y164" i="1" a="1"/>
  <c r="Y164" i="1" s="1"/>
  <c r="Y163" i="1" a="1"/>
  <c r="Y163" i="1" s="1"/>
  <c r="Y162" i="1" a="1"/>
  <c r="Y162" i="1" s="1"/>
  <c r="Y161" i="1" a="1"/>
  <c r="Y161" i="1" s="1"/>
  <c r="Y160" i="1" a="1"/>
  <c r="Y160" i="1" s="1"/>
  <c r="Y159" i="1" a="1"/>
  <c r="Y159" i="1" s="1"/>
  <c r="Y158" i="1" a="1"/>
  <c r="Y158" i="1" s="1"/>
  <c r="Y157" i="1" a="1"/>
  <c r="Y157" i="1" s="1"/>
  <c r="Y156" i="1" a="1"/>
  <c r="Y156" i="1" s="1"/>
  <c r="Y155" i="1" a="1"/>
  <c r="Y155" i="1" s="1"/>
  <c r="Y154" i="1" a="1"/>
  <c r="Y154" i="1" s="1"/>
  <c r="Y153" i="1" a="1"/>
  <c r="Y153" i="1" s="1"/>
  <c r="Y152" i="1" a="1"/>
  <c r="Y152" i="1" s="1"/>
  <c r="Y151" i="1" a="1"/>
  <c r="Y151" i="1" s="1"/>
  <c r="Y150" i="1" a="1"/>
  <c r="Y150" i="1" s="1"/>
  <c r="Y149" i="1" a="1"/>
  <c r="Y149" i="1" s="1"/>
  <c r="Y148" i="1" a="1"/>
  <c r="Y148" i="1" s="1"/>
  <c r="Y147" i="1" a="1"/>
  <c r="Y147" i="1" s="1"/>
  <c r="Y146" i="1" a="1"/>
  <c r="Y146" i="1" s="1"/>
  <c r="Y145" i="1" a="1"/>
  <c r="Y145" i="1" s="1"/>
  <c r="Y144" i="1" a="1"/>
  <c r="Y144" i="1" s="1"/>
  <c r="Y143" i="1" a="1"/>
  <c r="Y143" i="1" s="1"/>
  <c r="Y142" i="1" a="1"/>
  <c r="Y142" i="1" s="1"/>
  <c r="Y141" i="1" a="1"/>
  <c r="Y141" i="1" s="1"/>
  <c r="Y140" i="1" a="1"/>
  <c r="Y140" i="1" s="1"/>
  <c r="Y139" i="1" a="1"/>
  <c r="Y139" i="1" s="1"/>
  <c r="Y138" i="1" a="1"/>
  <c r="Y138" i="1" s="1"/>
  <c r="Y137" i="1" a="1"/>
  <c r="Y137" i="1" s="1"/>
  <c r="Y136" i="1" a="1"/>
  <c r="Y136" i="1" s="1"/>
  <c r="Y135" i="1" a="1"/>
  <c r="Y135" i="1" s="1"/>
  <c r="Y134" i="1" a="1"/>
  <c r="Y134" i="1" s="1"/>
  <c r="Y133" i="1" a="1"/>
  <c r="Y133" i="1" s="1"/>
  <c r="Y132" i="1" a="1"/>
  <c r="Y132" i="1" s="1"/>
  <c r="Y131" i="1" a="1"/>
  <c r="Y131" i="1" s="1"/>
  <c r="Y130" i="1" a="1"/>
  <c r="Y130" i="1" s="1"/>
  <c r="Y129" i="1" a="1"/>
  <c r="Y129" i="1" s="1"/>
  <c r="Y128" i="1" a="1"/>
  <c r="Y128" i="1" s="1"/>
  <c r="Y127" i="1" a="1"/>
  <c r="Y127" i="1" s="1"/>
  <c r="Y126" i="1" a="1"/>
  <c r="Y126" i="1" s="1"/>
  <c r="Y125" i="1" a="1"/>
  <c r="Y125" i="1" s="1"/>
  <c r="Y124" i="1" a="1"/>
  <c r="Y124" i="1" s="1"/>
  <c r="Y123" i="1" a="1"/>
  <c r="Y123" i="1" s="1"/>
  <c r="Y122" i="1" a="1"/>
  <c r="Y122" i="1" s="1"/>
  <c r="Y121" i="1" a="1"/>
  <c r="Y121" i="1" s="1"/>
  <c r="Y120" i="1" a="1"/>
  <c r="Y120" i="1" s="1"/>
  <c r="Y55" i="1" a="1"/>
  <c r="Y55" i="1" s="1"/>
  <c r="Y54" i="1" a="1"/>
  <c r="Y54" i="1" s="1"/>
  <c r="Y53" i="1" a="1"/>
  <c r="Y53" i="1" s="1"/>
  <c r="Y52" i="1" a="1"/>
  <c r="Y52" i="1" s="1"/>
  <c r="Y51" i="1" a="1"/>
  <c r="Y51" i="1" s="1"/>
  <c r="Y50" i="1" a="1"/>
  <c r="Y50" i="1" s="1"/>
  <c r="Y49" i="1" a="1"/>
  <c r="Y49" i="1" s="1"/>
  <c r="Y48" i="1" a="1"/>
  <c r="Y48" i="1" s="1"/>
  <c r="Y47" i="1" a="1"/>
  <c r="Y47" i="1" s="1"/>
  <c r="Y46" i="1" a="1"/>
  <c r="Y46" i="1" s="1"/>
  <c r="Y45" i="1" a="1"/>
  <c r="Y45" i="1" s="1"/>
  <c r="Y44" i="1" a="1"/>
  <c r="Y44" i="1" s="1"/>
  <c r="Y43" i="1" a="1"/>
  <c r="Y43" i="1" s="1"/>
  <c r="Y42" i="1" a="1"/>
  <c r="Y42" i="1" s="1"/>
  <c r="Y41" i="1" a="1"/>
  <c r="Y41" i="1" s="1"/>
  <c r="Y40" i="1" a="1"/>
  <c r="Y40" i="1" s="1"/>
  <c r="Y39" i="1" a="1"/>
  <c r="Y39" i="1" s="1"/>
  <c r="Y38" i="1" a="1"/>
  <c r="Y38" i="1" s="1"/>
  <c r="Y37" i="1" a="1"/>
  <c r="Y37" i="1" s="1"/>
  <c r="Y36" i="1" a="1"/>
  <c r="Y36" i="1" s="1"/>
  <c r="Y35" i="1" a="1"/>
  <c r="Y35" i="1" s="1"/>
  <c r="Y34" i="1" a="1"/>
  <c r="Y34" i="1" s="1"/>
  <c r="Y33" i="1" a="1"/>
  <c r="Y33" i="1" s="1"/>
  <c r="Y32" i="1" a="1"/>
  <c r="Y32" i="1" s="1"/>
  <c r="Y31" i="1" a="1"/>
  <c r="Y31" i="1" s="1"/>
  <c r="Y30" i="1" a="1"/>
  <c r="Y30" i="1" s="1"/>
  <c r="Y29" i="1" a="1"/>
  <c r="Y29" i="1" s="1"/>
  <c r="Y28" i="1" a="1"/>
  <c r="Y28" i="1" s="1"/>
  <c r="Y27" i="1" a="1"/>
  <c r="Y27" i="1" s="1"/>
  <c r="Y26" i="1" a="1"/>
  <c r="Y26" i="1" s="1"/>
  <c r="Y25" i="1" a="1"/>
  <c r="Y25" i="1" s="1"/>
  <c r="Y24" i="1" a="1"/>
  <c r="Y24" i="1" s="1"/>
  <c r="Y23" i="1" a="1"/>
  <c r="Y23" i="1" s="1"/>
  <c r="Y22" i="1" a="1"/>
  <c r="Y22" i="1" s="1"/>
  <c r="Y21" i="1" a="1"/>
  <c r="Y21" i="1" s="1"/>
  <c r="Y20" i="1" a="1"/>
  <c r="Y20" i="1" s="1"/>
  <c r="Y19" i="1" a="1"/>
  <c r="Y19" i="1" s="1"/>
  <c r="Y18" i="1" a="1"/>
  <c r="Y18" i="1" s="1"/>
  <c r="Y17" i="1" a="1"/>
  <c r="Y17" i="1" s="1"/>
  <c r="Y16" i="1" a="1"/>
  <c r="Y16" i="1" s="1"/>
  <c r="Y15" i="1" a="1"/>
  <c r="Y15" i="1" s="1"/>
  <c r="Y14" i="1" a="1"/>
  <c r="Y14" i="1" s="1"/>
  <c r="Y13" i="1" a="1"/>
  <c r="Y13" i="1" s="1"/>
  <c r="Y12" i="1" a="1"/>
  <c r="Y12" i="1" s="1"/>
  <c r="Y11" i="1" a="1"/>
  <c r="Y11" i="1" s="1"/>
  <c r="Y10" i="1" a="1"/>
  <c r="Y10" i="1" s="1"/>
  <c r="Y9" i="1" a="1"/>
  <c r="Y9" i="1" s="1"/>
  <c r="Y8" i="1" a="1"/>
  <c r="Y8" i="1" s="1"/>
  <c r="Y7" i="1" a="1"/>
  <c r="Y7" i="1" s="1"/>
  <c r="Y6" i="1" a="1"/>
  <c r="Y6" i="1" s="1"/>
  <c r="AE112" i="1" a="1"/>
  <c r="AE112" i="1" s="1"/>
  <c r="AE111" i="1" a="1"/>
  <c r="AE111" i="1" s="1"/>
  <c r="AE110" i="1" a="1"/>
  <c r="AE110" i="1" s="1"/>
  <c r="AE109" i="1" a="1"/>
  <c r="AE109" i="1" s="1"/>
  <c r="AE108" i="1" a="1"/>
  <c r="AE108" i="1" s="1"/>
  <c r="AE107" i="1" a="1"/>
  <c r="AE107" i="1" s="1"/>
  <c r="AE106" i="1" a="1"/>
  <c r="AE106" i="1" s="1"/>
  <c r="AE105" i="1" a="1"/>
  <c r="AE105" i="1" s="1"/>
  <c r="AE104" i="1" a="1"/>
  <c r="AE104" i="1" s="1"/>
  <c r="AE103" i="1" a="1"/>
  <c r="AE103" i="1" s="1"/>
  <c r="AE102" i="1" a="1"/>
  <c r="AE102" i="1" s="1"/>
  <c r="AE101" i="1" a="1"/>
  <c r="AE101" i="1" s="1"/>
  <c r="AE100" i="1" a="1"/>
  <c r="AE100" i="1" s="1"/>
  <c r="AE99" i="1" a="1"/>
  <c r="AE99" i="1" s="1"/>
  <c r="AE98" i="1" a="1"/>
  <c r="AE98" i="1" s="1"/>
  <c r="AE97" i="1" a="1"/>
  <c r="AE97" i="1" s="1"/>
  <c r="AE96" i="1" a="1"/>
  <c r="AE96" i="1" s="1"/>
  <c r="AE95" i="1" a="1"/>
  <c r="AE95" i="1" s="1"/>
  <c r="AE94" i="1" a="1"/>
  <c r="AE94" i="1" s="1"/>
  <c r="AE93" i="1" a="1"/>
  <c r="AE93" i="1" s="1"/>
  <c r="AE92" i="1" a="1"/>
  <c r="AE92" i="1" s="1"/>
  <c r="AE91" i="1" a="1"/>
  <c r="AE91" i="1" s="1"/>
  <c r="AE90" i="1" a="1"/>
  <c r="AE90" i="1" s="1"/>
  <c r="AE89" i="1" a="1"/>
  <c r="AE89" i="1" s="1"/>
  <c r="AE88" i="1" a="1"/>
  <c r="AE88" i="1" s="1"/>
  <c r="AE87" i="1" a="1"/>
  <c r="AE87" i="1" s="1"/>
  <c r="AE86" i="1" a="1"/>
  <c r="AE86" i="1" s="1"/>
  <c r="AE85" i="1" a="1"/>
  <c r="AE85" i="1" s="1"/>
  <c r="AE84" i="1" a="1"/>
  <c r="AE84" i="1" s="1"/>
  <c r="AE83" i="1" a="1"/>
  <c r="AE83" i="1" s="1"/>
  <c r="AE82" i="1" a="1"/>
  <c r="AE82" i="1" s="1"/>
  <c r="AE81" i="1" a="1"/>
  <c r="AE81" i="1" s="1"/>
  <c r="AE80" i="1" a="1"/>
  <c r="AE80" i="1" s="1"/>
  <c r="AE79" i="1" a="1"/>
  <c r="AE79" i="1" s="1"/>
  <c r="AE78" i="1" a="1"/>
  <c r="AE78" i="1" s="1"/>
  <c r="AE77" i="1" a="1"/>
  <c r="AE77" i="1" s="1"/>
  <c r="AE76" i="1" a="1"/>
  <c r="AE76" i="1" s="1"/>
  <c r="AE75" i="1" a="1"/>
  <c r="AE75" i="1" s="1"/>
  <c r="AE74" i="1" a="1"/>
  <c r="AE74" i="1" s="1"/>
  <c r="AE73" i="1" a="1"/>
  <c r="AE73" i="1" s="1"/>
  <c r="AE72" i="1" a="1"/>
  <c r="AE72" i="1" s="1"/>
  <c r="AE71" i="1" a="1"/>
  <c r="AE71" i="1" s="1"/>
  <c r="AE70" i="1" a="1"/>
  <c r="AE70" i="1" s="1"/>
  <c r="AE69" i="1" a="1"/>
  <c r="AE69" i="1" s="1"/>
  <c r="AE68" i="1" a="1"/>
  <c r="AE68" i="1" s="1"/>
  <c r="AE67" i="1" a="1"/>
  <c r="AE67" i="1" s="1"/>
  <c r="AE66" i="1" a="1"/>
  <c r="AE66" i="1" s="1"/>
  <c r="AE65" i="1" a="1"/>
  <c r="AE65" i="1" s="1"/>
  <c r="AE64" i="1" a="1"/>
  <c r="AE64" i="1" s="1"/>
  <c r="AE63" i="1" a="1"/>
  <c r="AE63" i="1" s="1"/>
  <c r="Y112" i="1" a="1"/>
  <c r="Y112" i="1" s="1"/>
  <c r="Y111" i="1" a="1"/>
  <c r="Y111" i="1" s="1"/>
  <c r="Y110" i="1" a="1"/>
  <c r="Y110" i="1" s="1"/>
  <c r="Y109" i="1" a="1"/>
  <c r="Y109" i="1" s="1"/>
  <c r="Y108" i="1" a="1"/>
  <c r="Y108" i="1" s="1"/>
  <c r="Y107" i="1" a="1"/>
  <c r="Y107" i="1" s="1"/>
  <c r="Y106" i="1" a="1"/>
  <c r="Y106" i="1" s="1"/>
  <c r="Y105" i="1" a="1"/>
  <c r="Y105" i="1" s="1"/>
  <c r="Y104" i="1" a="1"/>
  <c r="Y104" i="1" s="1"/>
  <c r="Y103" i="1" a="1"/>
  <c r="Y103" i="1" s="1"/>
  <c r="Y102" i="1" a="1"/>
  <c r="Y102" i="1" s="1"/>
  <c r="Y101" i="1" a="1"/>
  <c r="Y101" i="1" s="1"/>
  <c r="Y100" i="1" a="1"/>
  <c r="Y100" i="1" s="1"/>
  <c r="Y99" i="1" a="1"/>
  <c r="Y99" i="1" s="1"/>
  <c r="Y98" i="1" a="1"/>
  <c r="Y98" i="1" s="1"/>
  <c r="Y97" i="1" a="1"/>
  <c r="Y97" i="1" s="1"/>
  <c r="Y96" i="1" a="1"/>
  <c r="Y96" i="1" s="1"/>
  <c r="Y95" i="1" a="1"/>
  <c r="Y95" i="1" s="1"/>
  <c r="Y94" i="1" a="1"/>
  <c r="Y94" i="1" s="1"/>
  <c r="Y93" i="1" a="1"/>
  <c r="Y93" i="1" s="1"/>
  <c r="Y92" i="1" a="1"/>
  <c r="Y92" i="1" s="1"/>
  <c r="Y91" i="1" a="1"/>
  <c r="Y91" i="1" s="1"/>
  <c r="Y90" i="1" a="1"/>
  <c r="Y90" i="1" s="1"/>
  <c r="Y89" i="1" a="1"/>
  <c r="Y89" i="1" s="1"/>
  <c r="Y88" i="1" a="1"/>
  <c r="Y88" i="1" s="1"/>
  <c r="Y87" i="1" a="1"/>
  <c r="Y87" i="1" s="1"/>
  <c r="Y86" i="1" a="1"/>
  <c r="Y86" i="1" s="1"/>
  <c r="Y85" i="1" a="1"/>
  <c r="Y85" i="1" s="1"/>
  <c r="Y84" i="1" a="1"/>
  <c r="Y84" i="1" s="1"/>
  <c r="Y83" i="1" a="1"/>
  <c r="Y83" i="1" s="1"/>
  <c r="Y82" i="1" a="1"/>
  <c r="Y82" i="1" s="1"/>
  <c r="Y81" i="1" a="1"/>
  <c r="Y81" i="1" s="1"/>
  <c r="Y80" i="1" a="1"/>
  <c r="Y80" i="1" s="1"/>
  <c r="Y79" i="1" a="1"/>
  <c r="Y79" i="1" s="1"/>
  <c r="Y78" i="1" a="1"/>
  <c r="Y78" i="1" s="1"/>
  <c r="Y77" i="1" a="1"/>
  <c r="Y77" i="1" s="1"/>
  <c r="Y76" i="1" a="1"/>
  <c r="Y76" i="1" s="1"/>
  <c r="Y75" i="1" a="1"/>
  <c r="Y75" i="1" s="1"/>
  <c r="Y74" i="1" a="1"/>
  <c r="Y74" i="1" s="1"/>
  <c r="Y73" i="1" a="1"/>
  <c r="Y73" i="1" s="1"/>
  <c r="Y72" i="1" a="1"/>
  <c r="Y72" i="1" s="1"/>
  <c r="Y71" i="1" a="1"/>
  <c r="Y71" i="1" s="1"/>
  <c r="Y70" i="1" a="1"/>
  <c r="Y70" i="1" s="1"/>
  <c r="Y69" i="1" a="1"/>
  <c r="Y69" i="1" s="1"/>
  <c r="Y68" i="1" a="1"/>
  <c r="Y68" i="1" s="1"/>
  <c r="Y67" i="1" a="1"/>
  <c r="Y67" i="1" s="1"/>
  <c r="Y66" i="1" a="1"/>
  <c r="Y66" i="1" s="1"/>
  <c r="Y65" i="1" a="1"/>
  <c r="Y65" i="1" s="1"/>
  <c r="Y64" i="1" a="1"/>
  <c r="Y64" i="1" s="1"/>
  <c r="Y63" i="1" a="1"/>
  <c r="Y63" i="1" s="1"/>
  <c r="BM174" i="30"/>
  <c r="BM119" i="30"/>
  <c r="BM64" i="30"/>
  <c r="BM8" i="30"/>
  <c r="A174" i="30"/>
  <c r="A119" i="30"/>
  <c r="H174" i="1"/>
  <c r="P174" i="1" s="1"/>
  <c r="C174" i="1"/>
  <c r="N174" i="1" s="1"/>
  <c r="H117" i="1"/>
  <c r="P117" i="1" s="1"/>
  <c r="C117" i="1"/>
  <c r="N117" i="1" s="1"/>
  <c r="H60" i="1"/>
  <c r="P60" i="1" s="1"/>
  <c r="C60" i="1"/>
  <c r="N60" i="1" s="1"/>
  <c r="H3" i="1"/>
  <c r="P3" i="1" s="1"/>
  <c r="C3" i="1"/>
  <c r="N3" i="1" s="1"/>
  <c r="B4" i="15"/>
  <c r="B4" i="16"/>
  <c r="B4" i="3"/>
  <c r="O168" i="16"/>
  <c r="B168" i="16"/>
  <c r="O113" i="16"/>
  <c r="B113" i="16"/>
  <c r="O59" i="16"/>
  <c r="B59" i="16"/>
  <c r="O4" i="16"/>
  <c r="M169" i="15"/>
  <c r="B169" i="15"/>
  <c r="M114" i="15"/>
  <c r="B114" i="15"/>
  <c r="M59" i="15"/>
  <c r="B59" i="15"/>
  <c r="M4" i="15"/>
  <c r="D58" i="3"/>
  <c r="B58" i="3"/>
  <c r="D40" i="3"/>
  <c r="B40" i="3"/>
  <c r="D22" i="3"/>
  <c r="B22" i="3"/>
  <c r="D4" i="3"/>
  <c r="D18" i="3"/>
  <c r="D17" i="3"/>
  <c r="D16" i="3"/>
  <c r="B18" i="3"/>
  <c r="B17" i="3"/>
  <c r="B16" i="3"/>
  <c r="O219" i="16"/>
  <c r="O218" i="16"/>
  <c r="M216" i="15"/>
  <c r="M215" i="15"/>
  <c r="M214" i="15"/>
  <c r="M213" i="15"/>
  <c r="O211" i="16"/>
  <c r="O210" i="16"/>
  <c r="O209" i="16"/>
  <c r="M208" i="15"/>
  <c r="M207" i="15"/>
  <c r="M206" i="15"/>
  <c r="M205" i="15"/>
  <c r="O203" i="16"/>
  <c r="O202" i="16"/>
  <c r="M200" i="15"/>
  <c r="M199" i="15"/>
  <c r="M198" i="15"/>
  <c r="O196" i="16"/>
  <c r="O194" i="16"/>
  <c r="O193" i="16"/>
  <c r="M192" i="15"/>
  <c r="M191" i="15"/>
  <c r="M190" i="15"/>
  <c r="O188" i="16"/>
  <c r="M187" i="15"/>
  <c r="M186" i="15"/>
  <c r="O183" i="16"/>
  <c r="M183" i="15"/>
  <c r="M182" i="15"/>
  <c r="M181" i="15"/>
  <c r="M178" i="15"/>
  <c r="M177" i="15"/>
  <c r="M176" i="15"/>
  <c r="M175" i="15"/>
  <c r="M174" i="15"/>
  <c r="M173" i="15"/>
  <c r="O171" i="16"/>
  <c r="M171" i="15"/>
  <c r="M164" i="15"/>
  <c r="M160" i="15"/>
  <c r="M159" i="15"/>
  <c r="M158" i="15"/>
  <c r="M152" i="15"/>
  <c r="M151" i="15"/>
  <c r="M150" i="15"/>
  <c r="O148" i="16"/>
  <c r="O147" i="16"/>
  <c r="M147" i="15"/>
  <c r="M144" i="15"/>
  <c r="M143" i="15"/>
  <c r="M142" i="15"/>
  <c r="M141" i="15"/>
  <c r="M139" i="15"/>
  <c r="M136" i="15"/>
  <c r="O134" i="16"/>
  <c r="O133" i="16"/>
  <c r="M132" i="15"/>
  <c r="M131" i="15"/>
  <c r="M128" i="15"/>
  <c r="O126" i="16"/>
  <c r="O125" i="16"/>
  <c r="M123" i="15"/>
  <c r="M120" i="15"/>
  <c r="M119" i="15"/>
  <c r="M118" i="15"/>
  <c r="O110" i="16"/>
  <c r="O108" i="16"/>
  <c r="M104" i="15"/>
  <c r="O102" i="16"/>
  <c r="O100" i="16"/>
  <c r="O98" i="16"/>
  <c r="O97" i="16"/>
  <c r="M95" i="15"/>
  <c r="O94" i="16"/>
  <c r="O92" i="16"/>
  <c r="O89" i="16"/>
  <c r="O86" i="16"/>
  <c r="O84" i="16"/>
  <c r="O81" i="16"/>
  <c r="O78" i="16"/>
  <c r="O76" i="16"/>
  <c r="K74" i="6"/>
  <c r="K73" i="6"/>
  <c r="M73" i="15" s="1"/>
  <c r="K72" i="6"/>
  <c r="M72" i="15" s="1"/>
  <c r="K71" i="6"/>
  <c r="K70" i="6"/>
  <c r="O70" i="16" s="1"/>
  <c r="K69" i="6"/>
  <c r="K68" i="6"/>
  <c r="O68" i="16" s="1"/>
  <c r="K67" i="6"/>
  <c r="M67" i="15" s="1"/>
  <c r="K66" i="6"/>
  <c r="O66" i="16" s="1"/>
  <c r="K65" i="6"/>
  <c r="O65" i="16" s="1"/>
  <c r="K64" i="6"/>
  <c r="K63" i="6"/>
  <c r="K62" i="6"/>
  <c r="K61" i="6"/>
  <c r="O52" i="16"/>
  <c r="O51" i="16"/>
  <c r="M49" i="15"/>
  <c r="M48" i="15"/>
  <c r="O44" i="16"/>
  <c r="O42" i="16"/>
  <c r="M41" i="15"/>
  <c r="M40" i="15"/>
  <c r="O36" i="16"/>
  <c r="M33" i="15"/>
  <c r="M32" i="15"/>
  <c r="M28" i="15"/>
  <c r="M25" i="15"/>
  <c r="M24" i="15"/>
  <c r="O20" i="16"/>
  <c r="O19" i="16"/>
  <c r="M17" i="15"/>
  <c r="M16" i="15"/>
  <c r="O12" i="16"/>
  <c r="O10" i="16"/>
  <c r="M9" i="15"/>
  <c r="M8" i="15"/>
  <c r="ED174" i="30"/>
  <c r="ED119" i="30"/>
  <c r="EP64" i="30"/>
  <c r="ED8" i="30"/>
  <c r="O215" i="16"/>
  <c r="O214" i="16"/>
  <c r="O213" i="16"/>
  <c r="O212" i="16"/>
  <c r="O207" i="16"/>
  <c r="O206" i="16"/>
  <c r="O205" i="16"/>
  <c r="O204" i="16"/>
  <c r="O199" i="16"/>
  <c r="O198" i="16"/>
  <c r="O197" i="16"/>
  <c r="O195" i="16"/>
  <c r="O190" i="16"/>
  <c r="O189" i="16"/>
  <c r="O187" i="16"/>
  <c r="O186" i="16"/>
  <c r="O182" i="16"/>
  <c r="O181" i="16"/>
  <c r="O180" i="16"/>
  <c r="O179" i="16"/>
  <c r="O178" i="16"/>
  <c r="O177" i="16"/>
  <c r="O176" i="16"/>
  <c r="O174" i="16"/>
  <c r="O173" i="16"/>
  <c r="O172" i="16"/>
  <c r="O163" i="16"/>
  <c r="O162" i="16"/>
  <c r="O161" i="16"/>
  <c r="O160" i="16"/>
  <c r="O159" i="16"/>
  <c r="O154" i="16"/>
  <c r="O153" i="16"/>
  <c r="O152" i="16"/>
  <c r="O151" i="16"/>
  <c r="O146" i="16"/>
  <c r="O145" i="16"/>
  <c r="O144" i="16"/>
  <c r="O143" i="16"/>
  <c r="O138" i="16"/>
  <c r="O137" i="16"/>
  <c r="O136" i="16"/>
  <c r="O135" i="16"/>
  <c r="O131" i="16"/>
  <c r="O130" i="16"/>
  <c r="O129" i="16"/>
  <c r="O128" i="16"/>
  <c r="O127" i="16"/>
  <c r="O122" i="16"/>
  <c r="O121" i="16"/>
  <c r="O120" i="16"/>
  <c r="O119" i="16"/>
  <c r="O109" i="16"/>
  <c r="O107" i="16"/>
  <c r="O106" i="16"/>
  <c r="O105" i="16"/>
  <c r="O104" i="16"/>
  <c r="O101" i="16"/>
  <c r="O99" i="16"/>
  <c r="O95" i="16"/>
  <c r="O93" i="16"/>
  <c r="O91" i="16"/>
  <c r="O90" i="16"/>
  <c r="O85" i="16"/>
  <c r="O83" i="16"/>
  <c r="O82" i="16"/>
  <c r="O77" i="16"/>
  <c r="O75" i="16"/>
  <c r="O74" i="16"/>
  <c r="O69" i="16"/>
  <c r="O67" i="16"/>
  <c r="O62" i="16"/>
  <c r="O61" i="16"/>
  <c r="O55" i="16"/>
  <c r="O54" i="16"/>
  <c r="O53" i="16"/>
  <c r="O49" i="16"/>
  <c r="O48" i="16"/>
  <c r="O47" i="16"/>
  <c r="O46" i="16"/>
  <c r="O45" i="16"/>
  <c r="O41" i="16"/>
  <c r="O40" i="16"/>
  <c r="O39" i="16"/>
  <c r="O38" i="16"/>
  <c r="O37" i="16"/>
  <c r="O33" i="16"/>
  <c r="O32" i="16"/>
  <c r="O31" i="16"/>
  <c r="O30" i="16"/>
  <c r="O29" i="16"/>
  <c r="O25" i="16"/>
  <c r="O24" i="16"/>
  <c r="O23" i="16"/>
  <c r="O22" i="16"/>
  <c r="O21" i="16"/>
  <c r="O17" i="16"/>
  <c r="O16" i="16"/>
  <c r="O15" i="16"/>
  <c r="O14" i="16"/>
  <c r="O13" i="16"/>
  <c r="O9" i="16"/>
  <c r="O8" i="16"/>
  <c r="O7" i="16"/>
  <c r="O6"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M220" i="15"/>
  <c r="M212" i="15"/>
  <c r="M211" i="15"/>
  <c r="M204" i="15"/>
  <c r="M196" i="15"/>
  <c r="M195" i="15"/>
  <c r="M194" i="15"/>
  <c r="M188" i="15"/>
  <c r="M184" i="15"/>
  <c r="M180" i="15"/>
  <c r="M179" i="15"/>
  <c r="M172" i="15"/>
  <c r="M163" i="15"/>
  <c r="M162" i="15"/>
  <c r="M161" i="15"/>
  <c r="M155" i="15"/>
  <c r="M154" i="15"/>
  <c r="M153" i="15"/>
  <c r="M148" i="15"/>
  <c r="M146" i="15"/>
  <c r="M145" i="15"/>
  <c r="M138" i="15"/>
  <c r="M137" i="15"/>
  <c r="M135" i="15"/>
  <c r="M134" i="15"/>
  <c r="M130" i="15"/>
  <c r="M129" i="15"/>
  <c r="M122" i="15"/>
  <c r="M121" i="15"/>
  <c r="M110" i="15"/>
  <c r="M109" i="15"/>
  <c r="M108" i="15"/>
  <c r="M107" i="15"/>
  <c r="M106" i="15"/>
  <c r="M105" i="15"/>
  <c r="M102" i="15"/>
  <c r="M101" i="15"/>
  <c r="M100" i="15"/>
  <c r="M99" i="15"/>
  <c r="M98" i="15"/>
  <c r="M97" i="15"/>
  <c r="M94" i="15"/>
  <c r="M93" i="15"/>
  <c r="M92" i="15"/>
  <c r="M91" i="15"/>
  <c r="M90" i="15"/>
  <c r="M89" i="15"/>
  <c r="M86" i="15"/>
  <c r="M85" i="15"/>
  <c r="M84" i="15"/>
  <c r="M83" i="15"/>
  <c r="M82" i="15"/>
  <c r="M81" i="15"/>
  <c r="M78" i="15"/>
  <c r="M77" i="15"/>
  <c r="M76" i="15"/>
  <c r="M75" i="15"/>
  <c r="M74" i="15"/>
  <c r="M70" i="15"/>
  <c r="M69" i="15"/>
  <c r="M68" i="15"/>
  <c r="M66" i="15"/>
  <c r="M65" i="15"/>
  <c r="M62" i="15"/>
  <c r="M6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M55" i="15"/>
  <c r="M54" i="15"/>
  <c r="M53" i="15"/>
  <c r="M52" i="15"/>
  <c r="M51" i="15"/>
  <c r="M47" i="15"/>
  <c r="M46" i="15"/>
  <c r="M45" i="15"/>
  <c r="M42" i="15"/>
  <c r="M39" i="15"/>
  <c r="M38" i="15"/>
  <c r="M37" i="15"/>
  <c r="M31" i="15"/>
  <c r="M30" i="15"/>
  <c r="M29" i="15"/>
  <c r="M23" i="15"/>
  <c r="M22" i="15"/>
  <c r="M21" i="15"/>
  <c r="M20" i="15"/>
  <c r="M19" i="15"/>
  <c r="M15" i="15"/>
  <c r="M14" i="15"/>
  <c r="M13" i="15"/>
  <c r="M10" i="15"/>
  <c r="M7" i="15"/>
  <c r="M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Q116" i="6"/>
  <c r="Q115" i="6"/>
  <c r="D54" i="3" s="1"/>
  <c r="Q74" i="6"/>
  <c r="Q73" i="6"/>
  <c r="Q72" i="6"/>
  <c r="Q71" i="6"/>
  <c r="Q70" i="6"/>
  <c r="Q69" i="6"/>
  <c r="Q68" i="6"/>
  <c r="Q67" i="6"/>
  <c r="Q66" i="6"/>
  <c r="Q65" i="6"/>
  <c r="Q64" i="6"/>
  <c r="Q63" i="6"/>
  <c r="Q62" i="6"/>
  <c r="Q61" i="6"/>
  <c r="E18" i="3"/>
  <c r="C72" i="3"/>
  <c r="C18" i="3"/>
  <c r="O73" i="16" l="1"/>
  <c r="EP174" i="30"/>
  <c r="EP8" i="30"/>
  <c r="E54" i="3"/>
  <c r="M149" i="15"/>
  <c r="M210" i="15"/>
  <c r="O72" i="16"/>
  <c r="O140" i="16"/>
  <c r="O185" i="16"/>
  <c r="M18" i="15"/>
  <c r="O18" i="16"/>
  <c r="M26" i="15"/>
  <c r="O26" i="16"/>
  <c r="M34" i="15"/>
  <c r="O34" i="16"/>
  <c r="M50" i="15"/>
  <c r="O50" i="16"/>
  <c r="O63" i="16"/>
  <c r="M63" i="15"/>
  <c r="O71" i="16"/>
  <c r="M71" i="15"/>
  <c r="M79" i="15"/>
  <c r="O79" i="16"/>
  <c r="M87" i="15"/>
  <c r="O87" i="16"/>
  <c r="O103" i="16"/>
  <c r="M103" i="15"/>
  <c r="M116" i="15"/>
  <c r="O115" i="16"/>
  <c r="O123" i="16"/>
  <c r="M124" i="15"/>
  <c r="O139" i="16"/>
  <c r="M140" i="15"/>
  <c r="M156" i="15"/>
  <c r="O155" i="16"/>
  <c r="O184" i="16"/>
  <c r="M185" i="15"/>
  <c r="M193" i="15"/>
  <c r="O192" i="16"/>
  <c r="O200" i="16"/>
  <c r="M201" i="15"/>
  <c r="M209" i="15"/>
  <c r="O208" i="16"/>
  <c r="M217" i="15"/>
  <c r="O216" i="16"/>
  <c r="M11" i="15"/>
  <c r="O11" i="16"/>
  <c r="M27" i="15"/>
  <c r="O27" i="16"/>
  <c r="O35" i="16"/>
  <c r="M35" i="15"/>
  <c r="M43" i="15"/>
  <c r="O43" i="16"/>
  <c r="M64" i="15"/>
  <c r="O64" i="16"/>
  <c r="M80" i="15"/>
  <c r="O80" i="16"/>
  <c r="M88" i="15"/>
  <c r="O88" i="16"/>
  <c r="M96" i="15"/>
  <c r="O96" i="16"/>
  <c r="M117" i="15"/>
  <c r="O116" i="16"/>
  <c r="O124" i="16"/>
  <c r="M125" i="15"/>
  <c r="M133" i="15"/>
  <c r="O132" i="16"/>
  <c r="M157" i="15"/>
  <c r="O156" i="16"/>
  <c r="M165" i="15"/>
  <c r="O164" i="16"/>
  <c r="O201" i="16"/>
  <c r="M202" i="15"/>
  <c r="O217" i="16"/>
  <c r="M218" i="15"/>
  <c r="ED64" i="30"/>
  <c r="O170" i="16"/>
  <c r="EP119" i="30"/>
  <c r="C34" i="3"/>
  <c r="C35" i="3"/>
  <c r="E72" i="3"/>
  <c r="M12" i="15"/>
  <c r="M44" i="15"/>
  <c r="C36" i="3"/>
  <c r="C53" i="3"/>
  <c r="C52" i="3"/>
  <c r="C54" i="3"/>
  <c r="M36" i="15"/>
  <c r="M203" i="15"/>
  <c r="M219" i="15"/>
  <c r="O28" i="16"/>
  <c r="C70" i="3"/>
  <c r="C71" i="3"/>
  <c r="O191" i="16"/>
  <c r="O175" i="16"/>
  <c r="M126" i="15"/>
  <c r="O117" i="16"/>
  <c r="O141" i="16"/>
  <c r="O149" i="16"/>
  <c r="O157" i="16"/>
  <c r="M127" i="15"/>
  <c r="O118" i="16"/>
  <c r="O142" i="16"/>
  <c r="O150" i="16"/>
  <c r="O158" i="16"/>
  <c r="E36" i="3"/>
  <c r="M197" i="15"/>
  <c r="M189" i="15"/>
  <c r="BM6" i="30"/>
  <c r="BM1" i="30"/>
  <c r="E16" i="3"/>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116" i="6"/>
  <c r="O116" i="6"/>
  <c r="E52" i="3" s="1"/>
  <c r="E71" i="3"/>
  <c r="Y169" i="16"/>
  <c r="X169" i="16"/>
  <c r="W169" i="16"/>
  <c r="V169" i="16"/>
  <c r="U169" i="16"/>
  <c r="T169" i="16"/>
  <c r="S169" i="16"/>
  <c r="R169" i="16"/>
  <c r="Q169" i="16"/>
  <c r="P169" i="16"/>
  <c r="O169" i="16"/>
  <c r="Y114" i="16"/>
  <c r="X114" i="16"/>
  <c r="W114" i="16"/>
  <c r="V114" i="16"/>
  <c r="U114" i="16"/>
  <c r="T114" i="16"/>
  <c r="S114" i="16"/>
  <c r="R114" i="16"/>
  <c r="Q114" i="16"/>
  <c r="P114" i="16"/>
  <c r="O114" i="16"/>
  <c r="Y60" i="16"/>
  <c r="X60" i="16"/>
  <c r="W60" i="16"/>
  <c r="V60" i="16"/>
  <c r="U60" i="16"/>
  <c r="T60" i="16"/>
  <c r="S60" i="16"/>
  <c r="R60" i="16"/>
  <c r="Q60" i="16"/>
  <c r="P60" i="16"/>
  <c r="O60" i="16"/>
  <c r="L169" i="16"/>
  <c r="K169" i="16"/>
  <c r="J169" i="16"/>
  <c r="I169" i="16"/>
  <c r="H169" i="16"/>
  <c r="G169" i="16"/>
  <c r="F169" i="16"/>
  <c r="E169" i="16"/>
  <c r="D169" i="16"/>
  <c r="C169" i="16"/>
  <c r="B169" i="16"/>
  <c r="L114" i="16"/>
  <c r="K114" i="16"/>
  <c r="J114" i="16"/>
  <c r="I114" i="16"/>
  <c r="H114" i="16"/>
  <c r="G114" i="16"/>
  <c r="F114" i="16"/>
  <c r="E114" i="16"/>
  <c r="D114" i="16"/>
  <c r="C114" i="16"/>
  <c r="B114" i="16"/>
  <c r="L60" i="16"/>
  <c r="K60" i="16"/>
  <c r="J60" i="16"/>
  <c r="I60" i="16"/>
  <c r="H60" i="16"/>
  <c r="G60" i="16"/>
  <c r="F60" i="16"/>
  <c r="E60" i="16"/>
  <c r="D60" i="16"/>
  <c r="C60" i="16"/>
  <c r="B60" i="16"/>
  <c r="T170" i="15"/>
  <c r="S170" i="15"/>
  <c r="R170" i="15"/>
  <c r="Q170" i="15"/>
  <c r="P170" i="15"/>
  <c r="O170" i="15"/>
  <c r="N170" i="15"/>
  <c r="M170" i="15"/>
  <c r="I170" i="15"/>
  <c r="H170" i="15"/>
  <c r="G170" i="15"/>
  <c r="F170" i="15"/>
  <c r="E170" i="15"/>
  <c r="D170" i="15"/>
  <c r="C170" i="15"/>
  <c r="B170" i="15"/>
  <c r="T115" i="15"/>
  <c r="S115" i="15"/>
  <c r="R115" i="15"/>
  <c r="Q115" i="15"/>
  <c r="P115" i="15"/>
  <c r="O115" i="15"/>
  <c r="N115" i="15"/>
  <c r="M115" i="15"/>
  <c r="I115" i="15"/>
  <c r="H115" i="15"/>
  <c r="G115" i="15"/>
  <c r="F115" i="15"/>
  <c r="E115" i="15"/>
  <c r="D115" i="15"/>
  <c r="C115" i="15"/>
  <c r="T60" i="15"/>
  <c r="S60" i="15"/>
  <c r="R60" i="15"/>
  <c r="Q60" i="15"/>
  <c r="P60" i="15"/>
  <c r="O60" i="15"/>
  <c r="N60" i="15"/>
  <c r="M60" i="15"/>
  <c r="I60" i="15"/>
  <c r="H60" i="15"/>
  <c r="G60" i="15"/>
  <c r="F60" i="15"/>
  <c r="E60" i="15"/>
  <c r="D60" i="15"/>
  <c r="C60" i="15"/>
  <c r="B60" i="15"/>
  <c r="Q170" i="6"/>
  <c r="D72" i="3" s="1"/>
  <c r="P170" i="6"/>
  <c r="D71" i="3" s="1"/>
  <c r="O170" i="6"/>
  <c r="D70" i="3" s="1"/>
  <c r="N170" i="6"/>
  <c r="M170" i="6"/>
  <c r="L170" i="6"/>
  <c r="I170" i="6"/>
  <c r="B72" i="3" s="1"/>
  <c r="H170" i="6"/>
  <c r="B71" i="3" s="1"/>
  <c r="G170" i="6"/>
  <c r="B70" i="3" s="1"/>
  <c r="F170" i="6"/>
  <c r="E170" i="6"/>
  <c r="D170" i="6"/>
  <c r="P115" i="6"/>
  <c r="D53" i="3" s="1"/>
  <c r="O115" i="6"/>
  <c r="D52" i="3" s="1"/>
  <c r="N115" i="6"/>
  <c r="M115" i="6"/>
  <c r="L115" i="6"/>
  <c r="I115" i="6"/>
  <c r="B54" i="3" s="1"/>
  <c r="H115" i="6"/>
  <c r="B53" i="3" s="1"/>
  <c r="G115" i="6"/>
  <c r="B52" i="3" s="1"/>
  <c r="F115" i="6"/>
  <c r="E115" i="6"/>
  <c r="Q60" i="6"/>
  <c r="D36" i="3" s="1"/>
  <c r="P60" i="6"/>
  <c r="D35" i="3" s="1"/>
  <c r="O60" i="6"/>
  <c r="D34" i="3" s="1"/>
  <c r="N60" i="6"/>
  <c r="M60" i="6"/>
  <c r="L60" i="6"/>
  <c r="I60" i="6"/>
  <c r="B36" i="3" s="1"/>
  <c r="H60" i="6"/>
  <c r="B35" i="3" s="1"/>
  <c r="G60" i="6"/>
  <c r="B34" i="3" s="1"/>
  <c r="F60" i="6"/>
  <c r="E60" i="6"/>
  <c r="D60" i="6"/>
  <c r="EO175" i="30"/>
  <c r="EC175" i="30"/>
  <c r="BZ174" i="30"/>
  <c r="N174" i="30"/>
  <c r="EO120" i="30"/>
  <c r="EC120" i="30"/>
  <c r="BZ119" i="30"/>
  <c r="N119" i="30"/>
  <c r="EO65" i="30"/>
  <c r="EC65" i="30"/>
  <c r="BZ64" i="30"/>
  <c r="N64" i="30"/>
  <c r="C16" i="3"/>
  <c r="EO9" i="30"/>
  <c r="EC9" i="30"/>
  <c r="BZ8" i="30"/>
  <c r="BZ175" i="30" l="1"/>
  <c r="BZ120" i="30"/>
  <c r="BZ65" i="30"/>
  <c r="BZ9" i="30"/>
  <c r="C17" i="3"/>
  <c r="E53" i="3"/>
  <c r="E17" i="3"/>
  <c r="E70" i="3"/>
  <c r="CA8" i="30"/>
  <c r="EP65" i="30"/>
  <c r="ER65" i="30"/>
  <c r="ET65" i="30"/>
  <c r="ES65" i="30"/>
  <c r="EQ65" i="30"/>
  <c r="EG65" i="30"/>
  <c r="EF65" i="30"/>
  <c r="EE65" i="30"/>
  <c r="ED65" i="30"/>
  <c r="EH65" i="30"/>
  <c r="ER9" i="30"/>
  <c r="ES9" i="30"/>
  <c r="EP9" i="30"/>
  <c r="EQ9" i="30"/>
  <c r="ET9" i="30"/>
  <c r="ED9" i="30"/>
  <c r="EH9" i="30"/>
  <c r="EG9" i="30"/>
  <c r="EF9" i="30"/>
  <c r="EE9" i="30"/>
  <c r="EE120" i="30"/>
  <c r="ED120" i="30"/>
  <c r="EH120" i="30"/>
  <c r="EG120" i="30"/>
  <c r="EF120" i="30"/>
  <c r="EH175" i="30"/>
  <c r="ED175" i="30"/>
  <c r="EG175" i="30"/>
  <c r="EF175" i="30"/>
  <c r="EE175" i="30"/>
  <c r="ER175" i="30"/>
  <c r="EQ175" i="30"/>
  <c r="ET175" i="30"/>
  <c r="EP175" i="30"/>
  <c r="ES175" i="30"/>
  <c r="ET120" i="30"/>
  <c r="EP120" i="30"/>
  <c r="ES120" i="30"/>
  <c r="ER120" i="30"/>
  <c r="EQ120" i="30"/>
  <c r="E34" i="3"/>
  <c r="E35" i="3"/>
  <c r="EI64" i="30"/>
  <c r="EU174" i="30"/>
  <c r="EU224" i="30" s="1"/>
  <c r="EJ64" i="30"/>
  <c r="EV174" i="30"/>
  <c r="EU64" i="30"/>
  <c r="EV64" i="30"/>
  <c r="EI119" i="30"/>
  <c r="EJ119" i="30"/>
  <c r="EV119" i="30"/>
  <c r="EU119" i="30"/>
  <c r="EJ174" i="30"/>
  <c r="EI174" i="30"/>
  <c r="EU8" i="30"/>
  <c r="EV8" i="30"/>
  <c r="EI8" i="30"/>
  <c r="EJ8" i="30"/>
  <c r="CA119" i="30"/>
  <c r="O174" i="30"/>
  <c r="CA174" i="30"/>
  <c r="O64" i="30"/>
  <c r="EO176" i="30"/>
  <c r="EO66" i="30"/>
  <c r="O119" i="30"/>
  <c r="EC176" i="30"/>
  <c r="EC121" i="30"/>
  <c r="EO121" i="30"/>
  <c r="EC66" i="30"/>
  <c r="CA64" i="30"/>
  <c r="EO10" i="30"/>
  <c r="EC10" i="30"/>
  <c r="CB8" i="30"/>
  <c r="EY191" i="30" l="1"/>
  <c r="EY184" i="30" a="1"/>
  <c r="EY184" i="30" s="1"/>
  <c r="EY190" i="30"/>
  <c r="EY183" i="30"/>
  <c r="EY187" i="30" a="1"/>
  <c r="EY187" i="30" s="1"/>
  <c r="EY189" i="30"/>
  <c r="EY182" i="30"/>
  <c r="EY180" i="30"/>
  <c r="EY188" i="30"/>
  <c r="EY181" i="30"/>
  <c r="EY186" i="30"/>
  <c r="EY179" i="30"/>
  <c r="EY178" i="30"/>
  <c r="EY192" i="30"/>
  <c r="EY185" i="30" a="1"/>
  <c r="EY185" i="30" s="1"/>
  <c r="BN176" i="30"/>
  <c r="EY193" i="30"/>
  <c r="CB177" i="30"/>
  <c r="CB176" i="30"/>
  <c r="CB175" i="30"/>
  <c r="CB121" i="30"/>
  <c r="CB120" i="30"/>
  <c r="CB122" i="30"/>
  <c r="CB67" i="30"/>
  <c r="CB65" i="30"/>
  <c r="CB10" i="30"/>
  <c r="CB9" i="30"/>
  <c r="CB66" i="30"/>
  <c r="CB11" i="30"/>
  <c r="CA175" i="30"/>
  <c r="CA176" i="30"/>
  <c r="CA121" i="30"/>
  <c r="CA120" i="30"/>
  <c r="CA66" i="30"/>
  <c r="CA65" i="30"/>
  <c r="CA10" i="30"/>
  <c r="CA9" i="30"/>
  <c r="P64" i="30"/>
  <c r="EH66" i="30"/>
  <c r="EG66" i="30"/>
  <c r="ED66" i="30"/>
  <c r="EF66" i="30"/>
  <c r="EE66" i="30"/>
  <c r="ET121" i="30"/>
  <c r="ER121" i="30"/>
  <c r="ES121" i="30"/>
  <c r="EQ121" i="30"/>
  <c r="EP121" i="30"/>
  <c r="EH121" i="30"/>
  <c r="EG121" i="30"/>
  <c r="ED121" i="30"/>
  <c r="EF121" i="30"/>
  <c r="EE121" i="30"/>
  <c r="EF176" i="30"/>
  <c r="EE176" i="30"/>
  <c r="ED176" i="30"/>
  <c r="EH176" i="30"/>
  <c r="EG176" i="30"/>
  <c r="EC11" i="30"/>
  <c r="EC12" i="30" s="1"/>
  <c r="EE10" i="30"/>
  <c r="EH10" i="30"/>
  <c r="EG10" i="30"/>
  <c r="ED10" i="30"/>
  <c r="EF10" i="30"/>
  <c r="EO67" i="30"/>
  <c r="EO68" i="30" s="1"/>
  <c r="ET66" i="30"/>
  <c r="EP66" i="30"/>
  <c r="ES66" i="30"/>
  <c r="ER66" i="30"/>
  <c r="EQ66" i="30"/>
  <c r="EO11" i="30"/>
  <c r="EO12" i="30" s="1"/>
  <c r="ET10" i="30"/>
  <c r="ES10" i="30"/>
  <c r="ER10" i="30"/>
  <c r="EQ10" i="30"/>
  <c r="EP10" i="30"/>
  <c r="ET176" i="30"/>
  <c r="ES176" i="30"/>
  <c r="ER176" i="30"/>
  <c r="EQ176" i="30"/>
  <c r="EP176" i="30"/>
  <c r="EJ175" i="30"/>
  <c r="EV175" i="30"/>
  <c r="EV65" i="30"/>
  <c r="EU65" i="30"/>
  <c r="EI120" i="30"/>
  <c r="EJ120" i="30"/>
  <c r="EJ65" i="30"/>
  <c r="EI65" i="30"/>
  <c r="EU175" i="30"/>
  <c r="EV120" i="30"/>
  <c r="EU120" i="30"/>
  <c r="EI175" i="30"/>
  <c r="EV9" i="30"/>
  <c r="EU9" i="30"/>
  <c r="EI9" i="30"/>
  <c r="EJ9" i="30"/>
  <c r="FA64" i="30"/>
  <c r="EC177" i="30"/>
  <c r="FA119" i="30"/>
  <c r="FA174" i="30"/>
  <c r="FA8" i="30"/>
  <c r="EO177" i="30"/>
  <c r="CB119" i="30"/>
  <c r="CB174" i="30"/>
  <c r="P174" i="30"/>
  <c r="P119" i="30"/>
  <c r="EC122" i="30"/>
  <c r="EO122" i="30"/>
  <c r="EC67" i="30"/>
  <c r="CB64" i="30"/>
  <c r="CC8" i="30"/>
  <c r="CC176" i="30" l="1"/>
  <c r="CC175" i="30"/>
  <c r="CC177" i="30"/>
  <c r="CC178" i="30"/>
  <c r="CC120" i="30"/>
  <c r="CC122" i="30"/>
  <c r="CC123" i="30"/>
  <c r="CC121" i="30"/>
  <c r="CC65" i="30"/>
  <c r="CC68" i="30"/>
  <c r="CC67" i="30"/>
  <c r="CC66" i="30"/>
  <c r="CC10" i="30"/>
  <c r="CC9" i="30"/>
  <c r="CC12" i="30"/>
  <c r="CC11" i="30"/>
  <c r="EH11" i="30"/>
  <c r="EG11" i="30"/>
  <c r="EF11" i="30"/>
  <c r="EE11" i="30"/>
  <c r="ED11" i="30"/>
  <c r="EE12" i="30"/>
  <c r="ED12" i="30"/>
  <c r="EH12" i="30"/>
  <c r="EG12" i="30"/>
  <c r="EF12" i="30"/>
  <c r="ET12" i="30"/>
  <c r="ES12" i="30"/>
  <c r="EP12" i="30"/>
  <c r="ER12" i="30"/>
  <c r="EQ12" i="30"/>
  <c r="CC119" i="30"/>
  <c r="CD119" i="30" s="1"/>
  <c r="EP67" i="30"/>
  <c r="ER67" i="30"/>
  <c r="ET67" i="30"/>
  <c r="ES67" i="30"/>
  <c r="EQ67" i="30"/>
  <c r="EP11" i="30"/>
  <c r="ER11" i="30"/>
  <c r="ET11" i="30"/>
  <c r="ES11" i="30"/>
  <c r="EQ11" i="30"/>
  <c r="ET68" i="30"/>
  <c r="ES68" i="30"/>
  <c r="ER68" i="30"/>
  <c r="EQ68" i="30"/>
  <c r="EP68" i="30"/>
  <c r="ER177" i="30"/>
  <c r="EQ177" i="30"/>
  <c r="EP177" i="30"/>
  <c r="ET177" i="30"/>
  <c r="ES177" i="30"/>
  <c r="EG67" i="30"/>
  <c r="EF67" i="30"/>
  <c r="EE67" i="30"/>
  <c r="ED67" i="30"/>
  <c r="EH67" i="30"/>
  <c r="EE122" i="30"/>
  <c r="ED122" i="30"/>
  <c r="EH122" i="30"/>
  <c r="EG122" i="30"/>
  <c r="EF122" i="30"/>
  <c r="ED177" i="30"/>
  <c r="EH177" i="30"/>
  <c r="EG177" i="30"/>
  <c r="EF177" i="30"/>
  <c r="EE177" i="30"/>
  <c r="ET122" i="30"/>
  <c r="ES122" i="30"/>
  <c r="ER122" i="30"/>
  <c r="EQ122" i="30"/>
  <c r="EP122" i="30"/>
  <c r="Q64" i="30"/>
  <c r="EY175" i="30"/>
  <c r="FC175" i="30" s="1"/>
  <c r="EC178" i="30"/>
  <c r="EV121" i="30"/>
  <c r="EU121" i="30"/>
  <c r="EI121" i="30"/>
  <c r="EJ121" i="30"/>
  <c r="EV66" i="30"/>
  <c r="EU66" i="30"/>
  <c r="EU176" i="30"/>
  <c r="EV176" i="30"/>
  <c r="EI66" i="30"/>
  <c r="EJ66" i="30"/>
  <c r="EJ176" i="30"/>
  <c r="EI176" i="30"/>
  <c r="EV10" i="30"/>
  <c r="EU10" i="30"/>
  <c r="EJ10" i="30"/>
  <c r="EI10" i="30"/>
  <c r="FA65" i="30"/>
  <c r="FA120" i="30"/>
  <c r="FA175" i="30"/>
  <c r="FA9" i="30"/>
  <c r="EO178" i="30"/>
  <c r="Q174" i="30"/>
  <c r="CC174" i="30"/>
  <c r="Q119" i="30"/>
  <c r="EC179" i="30"/>
  <c r="EC123" i="30"/>
  <c r="EO123" i="30"/>
  <c r="EC68" i="30"/>
  <c r="EO69" i="30"/>
  <c r="CC64" i="30"/>
  <c r="EO13" i="30"/>
  <c r="EC13" i="30"/>
  <c r="CD8" i="30"/>
  <c r="BN180" i="30" l="1"/>
  <c r="EV11" i="30"/>
  <c r="CD176" i="30"/>
  <c r="CD178" i="30"/>
  <c r="CD177" i="30"/>
  <c r="CD179" i="30"/>
  <c r="CD175" i="30"/>
  <c r="CD122" i="30"/>
  <c r="CD123" i="30"/>
  <c r="CD124" i="30"/>
  <c r="CD120" i="30"/>
  <c r="CD121" i="30"/>
  <c r="CD66" i="30"/>
  <c r="CD69" i="30"/>
  <c r="CD68" i="30"/>
  <c r="CD67" i="30"/>
  <c r="CD65" i="30"/>
  <c r="CD13" i="30"/>
  <c r="CD9" i="30"/>
  <c r="CD12" i="30"/>
  <c r="CD11" i="30"/>
  <c r="CD10" i="30"/>
  <c r="EI11" i="30"/>
  <c r="EJ11" i="30"/>
  <c r="EV67" i="30"/>
  <c r="EU67" i="30"/>
  <c r="EU11" i="30"/>
  <c r="EP69" i="30"/>
  <c r="ER69" i="30"/>
  <c r="ET69" i="30"/>
  <c r="ES69" i="30"/>
  <c r="EQ69" i="30"/>
  <c r="ED68" i="30"/>
  <c r="EH68" i="30"/>
  <c r="EG68" i="30"/>
  <c r="EF68" i="30"/>
  <c r="EE68" i="30"/>
  <c r="ET178" i="30"/>
  <c r="ES178" i="30"/>
  <c r="EP178" i="30"/>
  <c r="ER178" i="30"/>
  <c r="EQ178" i="30"/>
  <c r="ET123" i="30"/>
  <c r="ER123" i="30"/>
  <c r="EQ123" i="30"/>
  <c r="EP123" i="30"/>
  <c r="ES123" i="30"/>
  <c r="EH13" i="30"/>
  <c r="EG13" i="30"/>
  <c r="EF13" i="30"/>
  <c r="ED13" i="30"/>
  <c r="EE13" i="30"/>
  <c r="ED123" i="30"/>
  <c r="EH123" i="30"/>
  <c r="EG123" i="30"/>
  <c r="EF123" i="30"/>
  <c r="EE123" i="30"/>
  <c r="EF178" i="30"/>
  <c r="EE178" i="30"/>
  <c r="EH178" i="30"/>
  <c r="EG178" i="30"/>
  <c r="ED178" i="30"/>
  <c r="R64" i="30"/>
  <c r="EP13" i="30"/>
  <c r="ER13" i="30"/>
  <c r="ET13" i="30"/>
  <c r="ES13" i="30"/>
  <c r="EQ13" i="30"/>
  <c r="EH179" i="30"/>
  <c r="EG179" i="30"/>
  <c r="EF179" i="30"/>
  <c r="EE179" i="30"/>
  <c r="ED179" i="30"/>
  <c r="EI177" i="30"/>
  <c r="FA176" i="30"/>
  <c r="EI122" i="30"/>
  <c r="EJ122" i="30"/>
  <c r="EV68" i="30"/>
  <c r="EU68" i="30"/>
  <c r="EU122" i="30"/>
  <c r="EV122" i="30"/>
  <c r="EJ177" i="30"/>
  <c r="EV177" i="30"/>
  <c r="EU177" i="30"/>
  <c r="EJ67" i="30"/>
  <c r="EI67" i="30"/>
  <c r="EV12" i="30"/>
  <c r="EU12" i="30"/>
  <c r="EJ12" i="30"/>
  <c r="EI12" i="30"/>
  <c r="FA121" i="30"/>
  <c r="FA66" i="30"/>
  <c r="FA10" i="30"/>
  <c r="EO179" i="30"/>
  <c r="CD174" i="30"/>
  <c r="R174" i="30"/>
  <c r="R119" i="30"/>
  <c r="EC180" i="30"/>
  <c r="EC124" i="30"/>
  <c r="EO124" i="30"/>
  <c r="CE119" i="30"/>
  <c r="EC69" i="30"/>
  <c r="EO70" i="30"/>
  <c r="CD64" i="30"/>
  <c r="EO14" i="30"/>
  <c r="EC14" i="30"/>
  <c r="CE8" i="30"/>
  <c r="FA67" i="30" l="1"/>
  <c r="FA11" i="30"/>
  <c r="CE180" i="30"/>
  <c r="CE175" i="30"/>
  <c r="CE179" i="30"/>
  <c r="CE177" i="30"/>
  <c r="CE178" i="30"/>
  <c r="CE176" i="30"/>
  <c r="CE125" i="30"/>
  <c r="CE124" i="30"/>
  <c r="CE123" i="30"/>
  <c r="CE122" i="30"/>
  <c r="CE121" i="30"/>
  <c r="CE120" i="30"/>
  <c r="CE68" i="30"/>
  <c r="CE67" i="30"/>
  <c r="CE70" i="30"/>
  <c r="CE66" i="30"/>
  <c r="CE65" i="30"/>
  <c r="CE69" i="30"/>
  <c r="CE13" i="30"/>
  <c r="CE9" i="30"/>
  <c r="CE12" i="30"/>
  <c r="CE11" i="30"/>
  <c r="CE14" i="30"/>
  <c r="CE10" i="30"/>
  <c r="EI178" i="30"/>
  <c r="EJ178" i="30"/>
  <c r="ET124" i="30"/>
  <c r="ES124" i="30"/>
  <c r="ER124" i="30"/>
  <c r="EQ124" i="30"/>
  <c r="EP124" i="30"/>
  <c r="EE14" i="30"/>
  <c r="ED14" i="30"/>
  <c r="EH14" i="30"/>
  <c r="EG14" i="30"/>
  <c r="EF14" i="30"/>
  <c r="ED124" i="30"/>
  <c r="EE124" i="30"/>
  <c r="EH124" i="30"/>
  <c r="EG124" i="30"/>
  <c r="EF124" i="30"/>
  <c r="EG69" i="30"/>
  <c r="EF69" i="30"/>
  <c r="ED69" i="30"/>
  <c r="EE69" i="30"/>
  <c r="EH69" i="30"/>
  <c r="ET14" i="30"/>
  <c r="ES14" i="30"/>
  <c r="ER14" i="30"/>
  <c r="EQ14" i="30"/>
  <c r="EP14" i="30"/>
  <c r="EF180" i="30"/>
  <c r="EE180" i="30"/>
  <c r="ED180" i="30"/>
  <c r="EH180" i="30"/>
  <c r="EG180" i="30"/>
  <c r="S64" i="30"/>
  <c r="ER179" i="30"/>
  <c r="EQ179" i="30"/>
  <c r="EP179" i="30"/>
  <c r="ET179" i="30"/>
  <c r="ES179" i="30"/>
  <c r="ET70" i="30"/>
  <c r="ES70" i="30"/>
  <c r="ER70" i="30"/>
  <c r="EQ70" i="30"/>
  <c r="EP70" i="30"/>
  <c r="FA177" i="30"/>
  <c r="EU123" i="30"/>
  <c r="EV123" i="30"/>
  <c r="EJ123" i="30"/>
  <c r="EI123" i="30"/>
  <c r="EV178" i="30"/>
  <c r="EU178" i="30"/>
  <c r="EJ179" i="30"/>
  <c r="EI179" i="30"/>
  <c r="EV69" i="30"/>
  <c r="EU69" i="30"/>
  <c r="EJ68" i="30"/>
  <c r="FA68" i="30" s="1"/>
  <c r="EI68" i="30"/>
  <c r="EV13" i="30"/>
  <c r="EU13" i="30"/>
  <c r="EJ13" i="30"/>
  <c r="EI13" i="30"/>
  <c r="FA12" i="30"/>
  <c r="FA122" i="30"/>
  <c r="EO180" i="30"/>
  <c r="S174" i="30"/>
  <c r="CE174" i="30"/>
  <c r="S119" i="30"/>
  <c r="EC181" i="30"/>
  <c r="EO125" i="30"/>
  <c r="CF119" i="30"/>
  <c r="EC125" i="30"/>
  <c r="EO71" i="30"/>
  <c r="EC70" i="30"/>
  <c r="CE64" i="30"/>
  <c r="EO15" i="30"/>
  <c r="EC15" i="30"/>
  <c r="CF8" i="30"/>
  <c r="CF175" i="30" l="1"/>
  <c r="CF181" i="30"/>
  <c r="CF178" i="30"/>
  <c r="CF177" i="30"/>
  <c r="CF180" i="30"/>
  <c r="CF176" i="30"/>
  <c r="CF179" i="30"/>
  <c r="CF125" i="30"/>
  <c r="CF121" i="30"/>
  <c r="CF123" i="30"/>
  <c r="CF126" i="30"/>
  <c r="CF124" i="30"/>
  <c r="CF120" i="30"/>
  <c r="CF122" i="30"/>
  <c r="CF69" i="30"/>
  <c r="CF65" i="30"/>
  <c r="CF70" i="30"/>
  <c r="CF68" i="30"/>
  <c r="CF67" i="30"/>
  <c r="CF66" i="30"/>
  <c r="CF71" i="30"/>
  <c r="CF12" i="30"/>
  <c r="CF15" i="30"/>
  <c r="CF11" i="30"/>
  <c r="CF14" i="30"/>
  <c r="CF10" i="30"/>
  <c r="CF13" i="30"/>
  <c r="CF9" i="30"/>
  <c r="FA178" i="30"/>
  <c r="ER71" i="30"/>
  <c r="ES71" i="30"/>
  <c r="EQ71" i="30"/>
  <c r="EP71" i="30"/>
  <c r="ET71" i="30"/>
  <c r="EP180" i="30"/>
  <c r="ET180" i="30"/>
  <c r="ES180" i="30"/>
  <c r="ER180" i="30"/>
  <c r="EQ180" i="30"/>
  <c r="ER15" i="30"/>
  <c r="EP15" i="30"/>
  <c r="EQ15" i="30"/>
  <c r="ET15" i="30"/>
  <c r="ES15" i="30"/>
  <c r="ED70" i="30"/>
  <c r="EH70" i="30"/>
  <c r="EG70" i="30"/>
  <c r="EF70" i="30"/>
  <c r="EE70" i="30"/>
  <c r="EH125" i="30"/>
  <c r="EG125" i="30"/>
  <c r="EF125" i="30"/>
  <c r="EE125" i="30"/>
  <c r="ED125" i="30"/>
  <c r="EH181" i="30"/>
  <c r="EG181" i="30"/>
  <c r="EF181" i="30"/>
  <c r="ED181" i="30"/>
  <c r="EE181" i="30"/>
  <c r="EH15" i="30"/>
  <c r="ED15" i="30"/>
  <c r="EG15" i="30"/>
  <c r="EF15" i="30"/>
  <c r="EE15" i="30"/>
  <c r="EP125" i="30"/>
  <c r="ET125" i="30"/>
  <c r="ER125" i="30"/>
  <c r="ES125" i="30"/>
  <c r="EQ125" i="30"/>
  <c r="T64" i="30"/>
  <c r="EI180" i="30"/>
  <c r="EJ180" i="30"/>
  <c r="EJ69" i="30"/>
  <c r="EI69" i="30"/>
  <c r="EV70" i="30"/>
  <c r="EU70" i="30"/>
  <c r="EV124" i="30"/>
  <c r="EU124" i="30"/>
  <c r="EV179" i="30"/>
  <c r="FA179" i="30" s="1"/>
  <c r="EU179" i="30"/>
  <c r="EJ124" i="30"/>
  <c r="EI124" i="30"/>
  <c r="EV14" i="30"/>
  <c r="EU14" i="30"/>
  <c r="EJ14" i="30"/>
  <c r="EI14" i="30"/>
  <c r="FA13" i="30"/>
  <c r="FA123" i="30"/>
  <c r="EO181" i="30"/>
  <c r="CF174" i="30"/>
  <c r="T174" i="30"/>
  <c r="T119" i="30"/>
  <c r="EC182" i="30"/>
  <c r="CG119" i="30"/>
  <c r="EO126" i="30"/>
  <c r="EC126" i="30"/>
  <c r="EC71" i="30"/>
  <c r="EO72" i="30"/>
  <c r="CF64" i="30"/>
  <c r="EO16" i="30"/>
  <c r="EC16" i="30"/>
  <c r="CG8" i="30"/>
  <c r="CG179" i="30" l="1"/>
  <c r="CG180" i="30"/>
  <c r="CG181" i="30"/>
  <c r="CG178" i="30"/>
  <c r="CG182" i="30"/>
  <c r="CG177" i="30"/>
  <c r="CG175" i="30"/>
  <c r="CG176" i="30"/>
  <c r="CG125" i="30"/>
  <c r="CG127" i="30"/>
  <c r="CG123" i="30"/>
  <c r="CG126" i="30"/>
  <c r="CG122" i="30"/>
  <c r="CG121" i="30"/>
  <c r="CG120" i="30"/>
  <c r="CG124" i="30"/>
  <c r="CG71" i="30"/>
  <c r="CG67" i="30"/>
  <c r="CG70" i="30"/>
  <c r="CG66" i="30"/>
  <c r="CG69" i="30"/>
  <c r="CG65" i="30"/>
  <c r="CG72" i="30"/>
  <c r="CG68" i="30"/>
  <c r="CG16" i="30"/>
  <c r="CG12" i="30"/>
  <c r="CG15" i="30"/>
  <c r="CG11" i="30"/>
  <c r="CG14" i="30"/>
  <c r="CG10" i="30"/>
  <c r="CG13" i="30"/>
  <c r="CG9" i="30"/>
  <c r="ET16" i="30"/>
  <c r="ES16" i="30"/>
  <c r="ER16" i="30"/>
  <c r="EQ16" i="30"/>
  <c r="EP16" i="30"/>
  <c r="EF182" i="30"/>
  <c r="EE182" i="30"/>
  <c r="ED182" i="30"/>
  <c r="EH182" i="30"/>
  <c r="EG182" i="30"/>
  <c r="U64" i="30"/>
  <c r="EE16" i="30"/>
  <c r="ED16" i="30"/>
  <c r="EH16" i="30"/>
  <c r="EG16" i="30"/>
  <c r="EF16" i="30"/>
  <c r="ET72" i="30"/>
  <c r="ES72" i="30"/>
  <c r="ER72" i="30"/>
  <c r="EP72" i="30"/>
  <c r="EQ72" i="30"/>
  <c r="ED71" i="30"/>
  <c r="EG71" i="30"/>
  <c r="EF71" i="30"/>
  <c r="EE71" i="30"/>
  <c r="EH71" i="30"/>
  <c r="ER181" i="30"/>
  <c r="EP181" i="30"/>
  <c r="EQ181" i="30"/>
  <c r="ET181" i="30"/>
  <c r="ES181" i="30"/>
  <c r="EE126" i="30"/>
  <c r="EH126" i="30"/>
  <c r="ED126" i="30"/>
  <c r="EG126" i="30"/>
  <c r="EF126" i="30"/>
  <c r="ET126" i="30"/>
  <c r="ES126" i="30"/>
  <c r="ER126" i="30"/>
  <c r="EP126" i="30"/>
  <c r="EQ126" i="30"/>
  <c r="FA69" i="30"/>
  <c r="EJ70" i="30"/>
  <c r="FA70" i="30" s="1"/>
  <c r="EI70" i="30"/>
  <c r="EV71" i="30"/>
  <c r="EU71" i="30"/>
  <c r="EU125" i="30"/>
  <c r="EV125" i="30"/>
  <c r="EJ181" i="30"/>
  <c r="EI181" i="30"/>
  <c r="EJ125" i="30"/>
  <c r="EI125" i="30"/>
  <c r="EV180" i="30"/>
  <c r="FA180" i="30" s="1"/>
  <c r="EU180" i="30"/>
  <c r="EU15" i="30"/>
  <c r="EV15" i="30"/>
  <c r="EJ15" i="30"/>
  <c r="EI15" i="30"/>
  <c r="FA124" i="30"/>
  <c r="FA14" i="30"/>
  <c r="EO182" i="30"/>
  <c r="U174" i="30"/>
  <c r="CG174" i="30"/>
  <c r="U119" i="30"/>
  <c r="EC183" i="30"/>
  <c r="CH119" i="30"/>
  <c r="EO127" i="30"/>
  <c r="EC127" i="30"/>
  <c r="EO73" i="30"/>
  <c r="EC72" i="30"/>
  <c r="CG64" i="30"/>
  <c r="EO17" i="30"/>
  <c r="EC17" i="30"/>
  <c r="CH8" i="30"/>
  <c r="CH178" i="30" l="1"/>
  <c r="CH182" i="30"/>
  <c r="CH179" i="30"/>
  <c r="CH177" i="30"/>
  <c r="CH183" i="30"/>
  <c r="CH175" i="30"/>
  <c r="CH180" i="30"/>
  <c r="CH176" i="30"/>
  <c r="CH181" i="30"/>
  <c r="CH128" i="30"/>
  <c r="CH124" i="30"/>
  <c r="CH126" i="30"/>
  <c r="CH125" i="30"/>
  <c r="CH122" i="30"/>
  <c r="CH127" i="30"/>
  <c r="CH120" i="30"/>
  <c r="CH72" i="30"/>
  <c r="CH68" i="30"/>
  <c r="CH121" i="30"/>
  <c r="CH123" i="30"/>
  <c r="CH69" i="30"/>
  <c r="CH67" i="30"/>
  <c r="CH66" i="30"/>
  <c r="CH73" i="30"/>
  <c r="CH65" i="30"/>
  <c r="CH70" i="30"/>
  <c r="CH17" i="30"/>
  <c r="CH15" i="30"/>
  <c r="CH11" i="30"/>
  <c r="CH14" i="30"/>
  <c r="CH10" i="30"/>
  <c r="CH71" i="30"/>
  <c r="CH13" i="30"/>
  <c r="CH9" i="30"/>
  <c r="CH16" i="30"/>
  <c r="CH12" i="30"/>
  <c r="EP73" i="30"/>
  <c r="ER73" i="30"/>
  <c r="ET73" i="30"/>
  <c r="ES73" i="30"/>
  <c r="EQ73" i="30"/>
  <c r="ET182" i="30"/>
  <c r="ES182" i="30"/>
  <c r="ER182" i="30"/>
  <c r="EP182" i="30"/>
  <c r="EQ182" i="30"/>
  <c r="EH72" i="30"/>
  <c r="EG72" i="30"/>
  <c r="EF72" i="30"/>
  <c r="EE72" i="30"/>
  <c r="ED72" i="30"/>
  <c r="EH127" i="30"/>
  <c r="EG127" i="30"/>
  <c r="EF127" i="30"/>
  <c r="EE127" i="30"/>
  <c r="ED127" i="30"/>
  <c r="EP127" i="30"/>
  <c r="ET127" i="30"/>
  <c r="ER127" i="30"/>
  <c r="ES127" i="30"/>
  <c r="EQ127" i="30"/>
  <c r="ED17" i="30"/>
  <c r="EH17" i="30"/>
  <c r="EG17" i="30"/>
  <c r="EF17" i="30"/>
  <c r="EE17" i="30"/>
  <c r="ER17" i="30"/>
  <c r="ET17" i="30"/>
  <c r="ES17" i="30"/>
  <c r="EQ17" i="30"/>
  <c r="EP17" i="30"/>
  <c r="EH183" i="30"/>
  <c r="ED183" i="30"/>
  <c r="EG183" i="30"/>
  <c r="EF183" i="30"/>
  <c r="EE183" i="30"/>
  <c r="V64" i="30"/>
  <c r="EI71" i="30"/>
  <c r="EJ71" i="30"/>
  <c r="FA71" i="30" s="1"/>
  <c r="EJ126" i="30"/>
  <c r="EI126" i="30"/>
  <c r="EV126" i="30"/>
  <c r="EU126" i="30"/>
  <c r="EI182" i="30"/>
  <c r="EJ182" i="30"/>
  <c r="EV72" i="30"/>
  <c r="EU72" i="30"/>
  <c r="EV181" i="30"/>
  <c r="FA181" i="30" s="1"/>
  <c r="EU181" i="30"/>
  <c r="EV16" i="30"/>
  <c r="EU16" i="30"/>
  <c r="EJ16" i="30"/>
  <c r="EI16" i="30"/>
  <c r="FA125" i="30"/>
  <c r="FA15" i="30"/>
  <c r="EO183" i="30"/>
  <c r="CH174" i="30"/>
  <c r="V174" i="30"/>
  <c r="V119" i="30"/>
  <c r="EC184" i="30"/>
  <c r="CI119" i="30"/>
  <c r="EC128" i="30"/>
  <c r="EO128" i="30"/>
  <c r="EO74" i="30"/>
  <c r="EC73" i="30"/>
  <c r="CH64" i="30"/>
  <c r="EO18" i="30"/>
  <c r="EC18" i="30"/>
  <c r="CI8" i="30"/>
  <c r="CI182" i="30" l="1"/>
  <c r="CI178" i="30"/>
  <c r="CI183" i="30"/>
  <c r="CI179" i="30"/>
  <c r="CI184" i="30"/>
  <c r="CI177" i="30"/>
  <c r="CI180" i="30"/>
  <c r="CI181" i="30"/>
  <c r="CI175" i="30"/>
  <c r="CI128" i="30"/>
  <c r="CI124" i="30"/>
  <c r="CI127" i="30"/>
  <c r="CI126" i="30"/>
  <c r="CI122" i="30"/>
  <c r="CI176" i="30"/>
  <c r="CI129" i="30"/>
  <c r="CI125" i="30"/>
  <c r="CI121" i="30"/>
  <c r="CI123" i="30"/>
  <c r="CI120" i="30"/>
  <c r="CI70" i="30"/>
  <c r="CI66" i="30"/>
  <c r="CI74" i="30"/>
  <c r="CI73" i="30"/>
  <c r="CI69" i="30"/>
  <c r="CI65" i="30"/>
  <c r="CI72" i="30"/>
  <c r="CI68" i="30"/>
  <c r="CI71" i="30"/>
  <c r="CI67" i="30"/>
  <c r="CI18" i="30"/>
  <c r="CI15" i="30"/>
  <c r="CI11" i="30"/>
  <c r="CI14" i="30"/>
  <c r="CI10" i="30"/>
  <c r="CI13" i="30"/>
  <c r="CI9" i="30"/>
  <c r="CI16" i="30"/>
  <c r="CI12" i="30"/>
  <c r="CI17" i="30"/>
  <c r="W64" i="30"/>
  <c r="EE18" i="30"/>
  <c r="EH18" i="30"/>
  <c r="EG18" i="30"/>
  <c r="ED18" i="30"/>
  <c r="EF18" i="30"/>
  <c r="ET18" i="30"/>
  <c r="ES18" i="30"/>
  <c r="ER18" i="30"/>
  <c r="EQ18" i="30"/>
  <c r="EP18" i="30"/>
  <c r="EF184" i="30"/>
  <c r="EE184" i="30"/>
  <c r="ED184" i="30"/>
  <c r="EH184" i="30"/>
  <c r="EG184" i="30"/>
  <c r="EG73" i="30"/>
  <c r="EF73" i="30"/>
  <c r="EE73" i="30"/>
  <c r="ED73" i="30"/>
  <c r="EH73" i="30"/>
  <c r="ET74" i="30"/>
  <c r="EP74" i="30"/>
  <c r="ES74" i="30"/>
  <c r="ER74" i="30"/>
  <c r="EQ74" i="30"/>
  <c r="ER183" i="30"/>
  <c r="EQ183" i="30"/>
  <c r="ET183" i="30"/>
  <c r="EP183" i="30"/>
  <c r="ES183" i="30"/>
  <c r="ET128" i="30"/>
  <c r="EP128" i="30"/>
  <c r="ES128" i="30"/>
  <c r="ER128" i="30"/>
  <c r="EQ128" i="30"/>
  <c r="EE128" i="30"/>
  <c r="ED128" i="30"/>
  <c r="EH128" i="30"/>
  <c r="EG128" i="30"/>
  <c r="EF128" i="30"/>
  <c r="EJ183" i="30"/>
  <c r="EI183" i="30"/>
  <c r="EU127" i="30"/>
  <c r="EV127" i="30"/>
  <c r="EJ72" i="30"/>
  <c r="FA72" i="30" s="1"/>
  <c r="EI72" i="30"/>
  <c r="EV182" i="30"/>
  <c r="FA182" i="30" s="1"/>
  <c r="EU182" i="30"/>
  <c r="EJ127" i="30"/>
  <c r="EI127" i="30"/>
  <c r="EV73" i="30"/>
  <c r="EU73" i="30"/>
  <c r="EV17" i="30"/>
  <c r="EU17" i="30"/>
  <c r="EJ17" i="30"/>
  <c r="EI17" i="30"/>
  <c r="FA126" i="30"/>
  <c r="FA16" i="30"/>
  <c r="EO184" i="30"/>
  <c r="W174" i="30"/>
  <c r="CI174" i="30"/>
  <c r="W119" i="30"/>
  <c r="EC185" i="30"/>
  <c r="EC129" i="30"/>
  <c r="CJ119" i="30"/>
  <c r="EO129" i="30"/>
  <c r="EC74" i="30"/>
  <c r="EO75" i="30"/>
  <c r="CI64" i="30"/>
  <c r="EO19" i="30"/>
  <c r="EC19" i="30"/>
  <c r="CJ8" i="30"/>
  <c r="CJ185" i="30" l="1"/>
  <c r="CJ184" i="30"/>
  <c r="CJ182" i="30"/>
  <c r="CJ177" i="30"/>
  <c r="CJ179" i="30"/>
  <c r="CJ176" i="30"/>
  <c r="CJ180" i="30"/>
  <c r="CJ181" i="30"/>
  <c r="CJ175" i="30"/>
  <c r="CJ183" i="30"/>
  <c r="CJ178" i="30"/>
  <c r="CJ127" i="30"/>
  <c r="CJ123" i="30"/>
  <c r="CJ129" i="30"/>
  <c r="CJ126" i="30"/>
  <c r="CJ120" i="30"/>
  <c r="CJ124" i="30"/>
  <c r="CJ130" i="30"/>
  <c r="CJ122" i="30"/>
  <c r="CJ125" i="30"/>
  <c r="CJ128" i="30"/>
  <c r="CJ121" i="30"/>
  <c r="CJ75" i="30"/>
  <c r="CJ71" i="30"/>
  <c r="CJ67" i="30"/>
  <c r="CJ68" i="30"/>
  <c r="CJ66" i="30"/>
  <c r="CJ74" i="30"/>
  <c r="CJ73" i="30"/>
  <c r="CJ65" i="30"/>
  <c r="CJ72" i="30"/>
  <c r="CJ69" i="30"/>
  <c r="CJ70" i="30"/>
  <c r="CJ19" i="30"/>
  <c r="CJ14" i="30"/>
  <c r="CJ10" i="30"/>
  <c r="CJ18" i="30"/>
  <c r="CJ13" i="30"/>
  <c r="CJ9" i="30"/>
  <c r="CJ16" i="30"/>
  <c r="CJ12" i="30"/>
  <c r="CJ17" i="30"/>
  <c r="CJ15" i="30"/>
  <c r="CJ11" i="30"/>
  <c r="EH74" i="30"/>
  <c r="EG74" i="30"/>
  <c r="ED74" i="30"/>
  <c r="EF74" i="30"/>
  <c r="EE74" i="30"/>
  <c r="ET184" i="30"/>
  <c r="ES184" i="30"/>
  <c r="ER184" i="30"/>
  <c r="EQ184" i="30"/>
  <c r="EP184" i="30"/>
  <c r="EP75" i="30"/>
  <c r="ER75" i="30"/>
  <c r="ET75" i="30"/>
  <c r="ES75" i="30"/>
  <c r="EQ75" i="30"/>
  <c r="ET129" i="30"/>
  <c r="ER129" i="30"/>
  <c r="EP129" i="30"/>
  <c r="ES129" i="30"/>
  <c r="EQ129" i="30"/>
  <c r="EH19" i="30"/>
  <c r="EG19" i="30"/>
  <c r="EF19" i="30"/>
  <c r="EE19" i="30"/>
  <c r="ED19" i="30"/>
  <c r="EH129" i="30"/>
  <c r="EG129" i="30"/>
  <c r="ED129" i="30"/>
  <c r="EF129" i="30"/>
  <c r="EE129" i="30"/>
  <c r="EP19" i="30"/>
  <c r="ER19" i="30"/>
  <c r="ET19" i="30"/>
  <c r="ES19" i="30"/>
  <c r="EQ19" i="30"/>
  <c r="ED185" i="30"/>
  <c r="EH185" i="30"/>
  <c r="EG185" i="30"/>
  <c r="EF185" i="30"/>
  <c r="EE185" i="30"/>
  <c r="X64" i="30"/>
  <c r="EI184" i="30"/>
  <c r="EJ184" i="30"/>
  <c r="EJ128" i="30"/>
  <c r="EI128" i="30"/>
  <c r="EJ73" i="30"/>
  <c r="FA73" i="30" s="1"/>
  <c r="EI73" i="30"/>
  <c r="EV183" i="30"/>
  <c r="FA183" i="30" s="1"/>
  <c r="EU183" i="30"/>
  <c r="EV74" i="30"/>
  <c r="EU74" i="30"/>
  <c r="EV128" i="30"/>
  <c r="EU128" i="30"/>
  <c r="EV18" i="30"/>
  <c r="EU18" i="30"/>
  <c r="EJ18" i="30"/>
  <c r="EI18" i="30"/>
  <c r="FA17" i="30"/>
  <c r="FA127" i="30"/>
  <c r="EO185" i="30"/>
  <c r="CJ174" i="30"/>
  <c r="X174" i="30"/>
  <c r="X119" i="30"/>
  <c r="EC186" i="30"/>
  <c r="EC130" i="30"/>
  <c r="EO130" i="30"/>
  <c r="CK119" i="30"/>
  <c r="EO76" i="30"/>
  <c r="EC75" i="30"/>
  <c r="CJ64" i="30"/>
  <c r="EO20" i="30"/>
  <c r="EC20" i="30"/>
  <c r="CK8" i="30"/>
  <c r="CK185" i="30" l="1"/>
  <c r="CK181" i="30"/>
  <c r="CK184" i="30"/>
  <c r="CK186" i="30"/>
  <c r="CK182" i="30"/>
  <c r="CK179" i="30"/>
  <c r="CK176" i="30"/>
  <c r="CK183" i="30"/>
  <c r="CK180" i="30"/>
  <c r="CK178" i="30"/>
  <c r="CK177" i="30"/>
  <c r="CK175" i="30"/>
  <c r="CK131" i="30"/>
  <c r="CK127" i="30"/>
  <c r="CK130" i="30"/>
  <c r="CK126" i="30"/>
  <c r="CK129" i="30"/>
  <c r="CK125" i="30"/>
  <c r="CK128" i="30"/>
  <c r="CK124" i="30"/>
  <c r="CK120" i="30"/>
  <c r="CK121" i="30"/>
  <c r="CK122" i="30"/>
  <c r="CK123" i="30"/>
  <c r="CK74" i="30"/>
  <c r="CK73" i="30"/>
  <c r="CK69" i="30"/>
  <c r="CK65" i="30"/>
  <c r="CK72" i="30"/>
  <c r="CK68" i="30"/>
  <c r="CK75" i="30"/>
  <c r="CK71" i="30"/>
  <c r="CK67" i="30"/>
  <c r="CK70" i="30"/>
  <c r="CK76" i="30"/>
  <c r="CK20" i="30"/>
  <c r="CK19" i="30"/>
  <c r="CK17" i="30"/>
  <c r="CK14" i="30"/>
  <c r="CK10" i="30"/>
  <c r="CK18" i="30"/>
  <c r="CK13" i="30"/>
  <c r="CK9" i="30"/>
  <c r="CK66" i="30"/>
  <c r="CK16" i="30"/>
  <c r="CK12" i="30"/>
  <c r="CK15" i="30"/>
  <c r="CK11" i="30"/>
  <c r="Y64" i="30"/>
  <c r="EG75" i="30"/>
  <c r="EF75" i="30"/>
  <c r="EE75" i="30"/>
  <c r="ED75" i="30"/>
  <c r="EH75" i="30"/>
  <c r="ET76" i="30"/>
  <c r="ES76" i="30"/>
  <c r="ER76" i="30"/>
  <c r="EQ76" i="30"/>
  <c r="EP76" i="30"/>
  <c r="ER185" i="30"/>
  <c r="EQ185" i="30"/>
  <c r="EP185" i="30"/>
  <c r="ET185" i="30"/>
  <c r="ES185" i="30"/>
  <c r="ET130" i="30"/>
  <c r="ES130" i="30"/>
  <c r="ER130" i="30"/>
  <c r="EQ130" i="30"/>
  <c r="EP130" i="30"/>
  <c r="EE20" i="30"/>
  <c r="ED20" i="30"/>
  <c r="EH20" i="30"/>
  <c r="EG20" i="30"/>
  <c r="EF20" i="30"/>
  <c r="EE130" i="30"/>
  <c r="ED130" i="30"/>
  <c r="EH130" i="30"/>
  <c r="EG130" i="30"/>
  <c r="EF130" i="30"/>
  <c r="ET20" i="30"/>
  <c r="ES20" i="30"/>
  <c r="EP20" i="30"/>
  <c r="ER20" i="30"/>
  <c r="EQ20" i="30"/>
  <c r="EF186" i="30"/>
  <c r="EE186" i="30"/>
  <c r="EH186" i="30"/>
  <c r="EG186" i="30"/>
  <c r="ED186" i="30"/>
  <c r="EU129" i="30"/>
  <c r="EV129" i="30"/>
  <c r="EV184" i="30"/>
  <c r="FA184" i="30" s="1"/>
  <c r="EU184" i="30"/>
  <c r="EI185" i="30"/>
  <c r="EJ185" i="30"/>
  <c r="EJ129" i="30"/>
  <c r="EI129" i="30"/>
  <c r="EJ74" i="30"/>
  <c r="FA74" i="30" s="1"/>
  <c r="EI74" i="30"/>
  <c r="EV75" i="30"/>
  <c r="EU75" i="30"/>
  <c r="EU19" i="30"/>
  <c r="EV19" i="30"/>
  <c r="EJ19" i="30"/>
  <c r="EI19" i="30"/>
  <c r="FA128" i="30"/>
  <c r="FA18" i="30"/>
  <c r="EO186" i="30"/>
  <c r="Y174" i="30"/>
  <c r="CK174" i="30"/>
  <c r="Y119" i="30"/>
  <c r="EC187" i="30"/>
  <c r="EC131" i="30"/>
  <c r="EO131" i="30"/>
  <c r="CL119" i="30"/>
  <c r="EO77" i="30"/>
  <c r="EC76" i="30"/>
  <c r="CK64" i="30"/>
  <c r="EO21" i="30"/>
  <c r="EC21" i="30"/>
  <c r="CL8" i="30"/>
  <c r="CL184" i="30" l="1"/>
  <c r="CL176" i="30"/>
  <c r="CL183" i="30"/>
  <c r="CL180" i="30"/>
  <c r="CL175" i="30"/>
  <c r="CL187" i="30"/>
  <c r="CL181" i="30"/>
  <c r="CL186" i="30"/>
  <c r="CL177" i="30"/>
  <c r="CL182" i="30"/>
  <c r="CL178" i="30"/>
  <c r="CL179" i="30"/>
  <c r="CL130" i="30"/>
  <c r="CL126" i="30"/>
  <c r="CL122" i="30"/>
  <c r="CL185" i="30"/>
  <c r="CL121" i="30"/>
  <c r="CL124" i="30"/>
  <c r="CL131" i="30"/>
  <c r="CL128" i="30"/>
  <c r="CL125" i="30"/>
  <c r="CL123" i="30"/>
  <c r="CL127" i="30"/>
  <c r="CL132" i="30"/>
  <c r="CL120" i="30"/>
  <c r="CL75" i="30"/>
  <c r="CL129" i="30"/>
  <c r="CL70" i="30"/>
  <c r="CL66" i="30"/>
  <c r="CL76" i="30"/>
  <c r="CL67" i="30"/>
  <c r="CL77" i="30"/>
  <c r="CL74" i="30"/>
  <c r="CL73" i="30"/>
  <c r="CL65" i="30"/>
  <c r="CL72" i="30"/>
  <c r="CL71" i="30"/>
  <c r="CL68" i="30"/>
  <c r="CL69" i="30"/>
  <c r="CL19" i="30"/>
  <c r="CL21" i="30"/>
  <c r="CL18" i="30"/>
  <c r="CL13" i="30"/>
  <c r="CL9" i="30"/>
  <c r="CL20" i="30"/>
  <c r="CL16" i="30"/>
  <c r="CL12" i="30"/>
  <c r="CL17" i="30"/>
  <c r="CL15" i="30"/>
  <c r="CL11" i="30"/>
  <c r="CL14" i="30"/>
  <c r="CL10" i="30"/>
  <c r="ET131" i="30"/>
  <c r="ER131" i="30"/>
  <c r="EQ131" i="30"/>
  <c r="ES131" i="30"/>
  <c r="EP131" i="30"/>
  <c r="EH21" i="30"/>
  <c r="EG21" i="30"/>
  <c r="EF21" i="30"/>
  <c r="ED21" i="30"/>
  <c r="EE21" i="30"/>
  <c r="ED131" i="30"/>
  <c r="EH131" i="30"/>
  <c r="EG131" i="30"/>
  <c r="EF131" i="30"/>
  <c r="EE131" i="30"/>
  <c r="ED76" i="30"/>
  <c r="EH76" i="30"/>
  <c r="EG76" i="30"/>
  <c r="EF76" i="30"/>
  <c r="EE76" i="30"/>
  <c r="EP21" i="30"/>
  <c r="ER21" i="30"/>
  <c r="ET21" i="30"/>
  <c r="ES21" i="30"/>
  <c r="EQ21" i="30"/>
  <c r="EH187" i="30"/>
  <c r="EG187" i="30"/>
  <c r="EF187" i="30"/>
  <c r="EE187" i="30"/>
  <c r="ED187" i="30"/>
  <c r="Z64" i="30"/>
  <c r="EP77" i="30"/>
  <c r="ER77" i="30"/>
  <c r="EQ77" i="30"/>
  <c r="ET77" i="30"/>
  <c r="ES77" i="30"/>
  <c r="ET186" i="30"/>
  <c r="ES186" i="30"/>
  <c r="EP186" i="30"/>
  <c r="ER186" i="30"/>
  <c r="EQ186" i="30"/>
  <c r="EJ75" i="30"/>
  <c r="FA75" i="30" s="1"/>
  <c r="EI75" i="30"/>
  <c r="EV185" i="30"/>
  <c r="FA185" i="30" s="1"/>
  <c r="EU185" i="30"/>
  <c r="EV76" i="30"/>
  <c r="EU76" i="30"/>
  <c r="EJ130" i="30"/>
  <c r="EI130" i="30"/>
  <c r="EV130" i="30"/>
  <c r="EU130" i="30"/>
  <c r="EI186" i="30"/>
  <c r="EJ186" i="30"/>
  <c r="EV20" i="30"/>
  <c r="EU20" i="30"/>
  <c r="EJ20" i="30"/>
  <c r="EI20" i="30"/>
  <c r="FA129" i="30"/>
  <c r="FA19" i="30"/>
  <c r="EO187" i="30"/>
  <c r="CL174" i="30"/>
  <c r="Z174" i="30"/>
  <c r="Z119" i="30"/>
  <c r="EC188" i="30"/>
  <c r="EO132" i="30"/>
  <c r="CM119" i="30"/>
  <c r="EC132" i="30"/>
  <c r="EC77" i="30"/>
  <c r="EO78" i="30"/>
  <c r="CL64" i="30"/>
  <c r="EO22" i="30"/>
  <c r="EC22" i="30"/>
  <c r="CM8" i="30"/>
  <c r="CM188" i="30" l="1"/>
  <c r="CM184" i="30"/>
  <c r="CM180" i="30"/>
  <c r="CM187" i="30"/>
  <c r="CM185" i="30"/>
  <c r="CM181" i="30"/>
  <c r="CM183" i="30"/>
  <c r="CM175" i="30"/>
  <c r="CM178" i="30"/>
  <c r="CM182" i="30"/>
  <c r="CM179" i="30"/>
  <c r="CM186" i="30"/>
  <c r="CM176" i="30"/>
  <c r="CM177" i="30"/>
  <c r="CM130" i="30"/>
  <c r="CM126" i="30"/>
  <c r="CM133" i="30"/>
  <c r="CM129" i="30"/>
  <c r="CM125" i="30"/>
  <c r="CM132" i="30"/>
  <c r="CM128" i="30"/>
  <c r="CM124" i="30"/>
  <c r="CM131" i="30"/>
  <c r="CM127" i="30"/>
  <c r="CM123" i="30"/>
  <c r="CM122" i="30"/>
  <c r="CM120" i="30"/>
  <c r="CM121" i="30"/>
  <c r="CM76" i="30"/>
  <c r="CM72" i="30"/>
  <c r="CM68" i="30"/>
  <c r="CM78" i="30"/>
  <c r="CM77" i="30"/>
  <c r="CM71" i="30"/>
  <c r="CM67" i="30"/>
  <c r="CM70" i="30"/>
  <c r="CM66" i="30"/>
  <c r="CM74" i="30"/>
  <c r="CM73" i="30"/>
  <c r="CM75" i="30"/>
  <c r="CM69" i="30"/>
  <c r="CM19" i="30"/>
  <c r="CM65" i="30"/>
  <c r="CM22" i="30"/>
  <c r="CM18" i="30"/>
  <c r="CM20" i="30"/>
  <c r="CM13" i="30"/>
  <c r="CM9" i="30"/>
  <c r="CM16" i="30"/>
  <c r="CM12" i="30"/>
  <c r="CM17" i="30"/>
  <c r="CM15" i="30"/>
  <c r="CM11" i="30"/>
  <c r="CM14" i="30"/>
  <c r="CM10" i="30"/>
  <c r="CM21" i="30"/>
  <c r="EG77" i="30"/>
  <c r="EF77" i="30"/>
  <c r="ED77" i="30"/>
  <c r="EE77" i="30"/>
  <c r="EH77" i="30"/>
  <c r="ER187" i="30"/>
  <c r="EQ187" i="30"/>
  <c r="EP187" i="30"/>
  <c r="ET187" i="30"/>
  <c r="ES187" i="30"/>
  <c r="ET78" i="30"/>
  <c r="ES78" i="30"/>
  <c r="ER78" i="30"/>
  <c r="EQ78" i="30"/>
  <c r="EP78" i="30"/>
  <c r="ED132" i="30"/>
  <c r="EE132" i="30"/>
  <c r="EH132" i="30"/>
  <c r="EG132" i="30"/>
  <c r="EF132" i="30"/>
  <c r="EE22" i="30"/>
  <c r="ED22" i="30"/>
  <c r="EH22" i="30"/>
  <c r="EG22" i="30"/>
  <c r="EF22" i="30"/>
  <c r="ET132" i="30"/>
  <c r="ES132" i="30"/>
  <c r="ER132" i="30"/>
  <c r="EQ132" i="30"/>
  <c r="EP132" i="30"/>
  <c r="ET22" i="30"/>
  <c r="ES22" i="30"/>
  <c r="ER22" i="30"/>
  <c r="EQ22" i="30"/>
  <c r="EP22" i="30"/>
  <c r="EF188" i="30"/>
  <c r="EE188" i="30"/>
  <c r="ED188" i="30"/>
  <c r="EH188" i="30"/>
  <c r="EG188" i="30"/>
  <c r="AA64" i="30"/>
  <c r="EI187" i="30"/>
  <c r="EJ187" i="30"/>
  <c r="EV186" i="30"/>
  <c r="FA186" i="30" s="1"/>
  <c r="EU186" i="30"/>
  <c r="EV77" i="30"/>
  <c r="EU77" i="30"/>
  <c r="EI76" i="30"/>
  <c r="EJ76" i="30"/>
  <c r="FA76" i="30" s="1"/>
  <c r="EJ131" i="30"/>
  <c r="EI131" i="30"/>
  <c r="EU131" i="30"/>
  <c r="EV131" i="30"/>
  <c r="EV21" i="30"/>
  <c r="EU21" i="30"/>
  <c r="EJ21" i="30"/>
  <c r="EI21" i="30"/>
  <c r="FA20" i="30"/>
  <c r="FA130" i="30"/>
  <c r="EO188" i="30"/>
  <c r="AA174" i="30"/>
  <c r="CM174" i="30"/>
  <c r="AA119" i="30"/>
  <c r="EC189" i="30"/>
  <c r="CN119" i="30"/>
  <c r="EC133" i="30"/>
  <c r="EO133" i="30"/>
  <c r="EC78" i="30"/>
  <c r="EO79" i="30"/>
  <c r="CM64" i="30"/>
  <c r="EO23" i="30"/>
  <c r="EC23" i="30"/>
  <c r="CN8" i="30"/>
  <c r="CN187" i="30" l="1"/>
  <c r="CN183" i="30"/>
  <c r="CN180" i="30"/>
  <c r="CN175" i="30"/>
  <c r="CN189" i="30"/>
  <c r="CN186" i="30"/>
  <c r="CN177" i="30"/>
  <c r="CN185" i="30"/>
  <c r="CN176" i="30"/>
  <c r="CN181" i="30"/>
  <c r="CN184" i="30"/>
  <c r="CN188" i="30"/>
  <c r="CN178" i="30"/>
  <c r="CN182" i="30"/>
  <c r="CN133" i="30"/>
  <c r="CN129" i="30"/>
  <c r="CN125" i="30"/>
  <c r="CN121" i="30"/>
  <c r="CN179" i="30"/>
  <c r="CN124" i="30"/>
  <c r="CN134" i="30"/>
  <c r="CN131" i="30"/>
  <c r="CN128" i="30"/>
  <c r="CN130" i="30"/>
  <c r="CN127" i="30"/>
  <c r="CN120" i="30"/>
  <c r="CN132" i="30"/>
  <c r="CN122" i="30"/>
  <c r="CN126" i="30"/>
  <c r="CN123" i="30"/>
  <c r="CN78" i="30"/>
  <c r="CN74" i="30"/>
  <c r="CN79" i="30"/>
  <c r="CN73" i="30"/>
  <c r="CN69" i="30"/>
  <c r="CN65" i="30"/>
  <c r="CN75" i="30"/>
  <c r="CN77" i="30"/>
  <c r="CN66" i="30"/>
  <c r="CN72" i="30"/>
  <c r="CN71" i="30"/>
  <c r="CN70" i="30"/>
  <c r="CN67" i="30"/>
  <c r="CN68" i="30"/>
  <c r="CN22" i="30"/>
  <c r="CN18" i="30"/>
  <c r="CN21" i="30"/>
  <c r="CN76" i="30"/>
  <c r="CN16" i="30"/>
  <c r="CN12" i="30"/>
  <c r="CN23" i="30"/>
  <c r="CN20" i="30"/>
  <c r="CN17" i="30"/>
  <c r="CN15" i="30"/>
  <c r="CN11" i="30"/>
  <c r="CN19" i="30"/>
  <c r="CN14" i="30"/>
  <c r="CN10" i="30"/>
  <c r="CN13" i="30"/>
  <c r="CN9" i="30"/>
  <c r="EH23" i="30"/>
  <c r="ED23" i="30"/>
  <c r="EG23" i="30"/>
  <c r="EF23" i="30"/>
  <c r="EE23" i="30"/>
  <c r="ER23" i="30"/>
  <c r="EP23" i="30"/>
  <c r="ET23" i="30"/>
  <c r="ES23" i="30"/>
  <c r="EQ23" i="30"/>
  <c r="EH189" i="30"/>
  <c r="EG189" i="30"/>
  <c r="EF189" i="30"/>
  <c r="ED189" i="30"/>
  <c r="EE189" i="30"/>
  <c r="AB64" i="30"/>
  <c r="ED78" i="30"/>
  <c r="EH78" i="30"/>
  <c r="EG78" i="30"/>
  <c r="EF78" i="30"/>
  <c r="EE78" i="30"/>
  <c r="EP188" i="30"/>
  <c r="ET188" i="30"/>
  <c r="ES188" i="30"/>
  <c r="ER188" i="30"/>
  <c r="EQ188" i="30"/>
  <c r="EP133" i="30"/>
  <c r="ET133" i="30"/>
  <c r="ER133" i="30"/>
  <c r="ES133" i="30"/>
  <c r="EQ133" i="30"/>
  <c r="ER79" i="30"/>
  <c r="EP79" i="30"/>
  <c r="ET79" i="30"/>
  <c r="ES79" i="30"/>
  <c r="EQ79" i="30"/>
  <c r="EH133" i="30"/>
  <c r="EG133" i="30"/>
  <c r="EF133" i="30"/>
  <c r="EE133" i="30"/>
  <c r="ED133" i="30"/>
  <c r="EJ132" i="30"/>
  <c r="EI132" i="30"/>
  <c r="EV78" i="30"/>
  <c r="EU78" i="30"/>
  <c r="EI188" i="30"/>
  <c r="EJ188" i="30"/>
  <c r="EV187" i="30"/>
  <c r="FA187" i="30" s="1"/>
  <c r="EU187" i="30"/>
  <c r="EV132" i="30"/>
  <c r="EU132" i="30"/>
  <c r="EJ77" i="30"/>
  <c r="FA77" i="30" s="1"/>
  <c r="EI77" i="30"/>
  <c r="EV22" i="30"/>
  <c r="EU22" i="30"/>
  <c r="EJ22" i="30"/>
  <c r="EI22" i="30"/>
  <c r="FA131" i="30"/>
  <c r="FA21" i="30"/>
  <c r="EO189" i="30"/>
  <c r="CN174" i="30"/>
  <c r="AB174" i="30"/>
  <c r="AB119" i="30"/>
  <c r="EC190" i="30"/>
  <c r="EO134" i="30"/>
  <c r="CO119" i="30"/>
  <c r="EC134" i="30"/>
  <c r="EC79" i="30"/>
  <c r="EO80" i="30"/>
  <c r="CN64" i="30"/>
  <c r="EO24" i="30"/>
  <c r="EC24" i="30"/>
  <c r="CO8" i="30"/>
  <c r="CO189" i="30" l="1"/>
  <c r="CO190" i="30"/>
  <c r="CO187" i="30"/>
  <c r="CO183" i="30"/>
  <c r="CO179" i="30"/>
  <c r="CO186" i="30"/>
  <c r="CO188" i="30"/>
  <c r="CO184" i="30"/>
  <c r="CO180" i="30"/>
  <c r="CO181" i="30"/>
  <c r="CO178" i="30"/>
  <c r="CO182" i="30"/>
  <c r="CO176" i="30"/>
  <c r="CO185" i="30"/>
  <c r="CO175" i="30"/>
  <c r="CO133" i="30"/>
  <c r="CO129" i="30"/>
  <c r="CO125" i="30"/>
  <c r="CO132" i="30"/>
  <c r="CO128" i="30"/>
  <c r="CO177" i="30"/>
  <c r="CO135" i="30"/>
  <c r="CO131" i="30"/>
  <c r="CO127" i="30"/>
  <c r="CO123" i="30"/>
  <c r="CO134" i="30"/>
  <c r="CO130" i="30"/>
  <c r="CO126" i="30"/>
  <c r="CO122" i="30"/>
  <c r="CO120" i="30"/>
  <c r="CO124" i="30"/>
  <c r="CO121" i="30"/>
  <c r="CO79" i="30"/>
  <c r="CO76" i="30"/>
  <c r="CO74" i="30"/>
  <c r="CO77" i="30"/>
  <c r="CO71" i="30"/>
  <c r="CO67" i="30"/>
  <c r="CO70" i="30"/>
  <c r="CO66" i="30"/>
  <c r="CO73" i="30"/>
  <c r="CO69" i="30"/>
  <c r="CO65" i="30"/>
  <c r="CO72" i="30"/>
  <c r="CO75" i="30"/>
  <c r="CO78" i="30"/>
  <c r="CO80" i="30"/>
  <c r="CO68" i="30"/>
  <c r="CO22" i="30"/>
  <c r="CO18" i="30"/>
  <c r="CO21" i="30"/>
  <c r="CO23" i="30"/>
  <c r="CO19" i="30"/>
  <c r="CO16" i="30"/>
  <c r="CO12" i="30"/>
  <c r="CO20" i="30"/>
  <c r="CO17" i="30"/>
  <c r="CO15" i="30"/>
  <c r="CO11" i="30"/>
  <c r="CO14" i="30"/>
  <c r="CO10" i="30"/>
  <c r="CO24" i="30"/>
  <c r="CO13" i="30"/>
  <c r="CO9" i="30"/>
  <c r="EE24" i="30"/>
  <c r="ED24" i="30"/>
  <c r="EH24" i="30"/>
  <c r="EG24" i="30"/>
  <c r="EF24" i="30"/>
  <c r="ET134" i="30"/>
  <c r="ES134" i="30"/>
  <c r="ER134" i="30"/>
  <c r="EP134" i="30"/>
  <c r="EQ134" i="30"/>
  <c r="ET24" i="30"/>
  <c r="ES24" i="30"/>
  <c r="ER24" i="30"/>
  <c r="EQ24" i="30"/>
  <c r="EP24" i="30"/>
  <c r="EF190" i="30"/>
  <c r="EE190" i="30"/>
  <c r="ED190" i="30"/>
  <c r="EH190" i="30"/>
  <c r="EG190" i="30"/>
  <c r="ED79" i="30"/>
  <c r="EG79" i="30"/>
  <c r="EF79" i="30"/>
  <c r="EE79" i="30"/>
  <c r="EH79" i="30"/>
  <c r="ER189" i="30"/>
  <c r="EP189" i="30"/>
  <c r="EQ189" i="30"/>
  <c r="ET189" i="30"/>
  <c r="ES189" i="30"/>
  <c r="ET80" i="30"/>
  <c r="ES80" i="30"/>
  <c r="ER80" i="30"/>
  <c r="EP80" i="30"/>
  <c r="EQ80" i="30"/>
  <c r="EE134" i="30"/>
  <c r="EH134" i="30"/>
  <c r="ED134" i="30"/>
  <c r="EG134" i="30"/>
  <c r="EF134" i="30"/>
  <c r="AC64" i="30"/>
  <c r="EV188" i="30"/>
  <c r="FA188" i="30" s="1"/>
  <c r="EU188" i="30"/>
  <c r="EI78" i="30"/>
  <c r="EJ78" i="30"/>
  <c r="FA78" i="30" s="1"/>
  <c r="EU133" i="30"/>
  <c r="EV133" i="30"/>
  <c r="EV79" i="30"/>
  <c r="EU79" i="30"/>
  <c r="EJ133" i="30"/>
  <c r="EI133" i="30"/>
  <c r="EI189" i="30"/>
  <c r="EJ189" i="30"/>
  <c r="EU23" i="30"/>
  <c r="EV23" i="30"/>
  <c r="EJ23" i="30"/>
  <c r="EI23" i="30"/>
  <c r="FA22" i="30"/>
  <c r="FA132" i="30"/>
  <c r="EO190" i="30"/>
  <c r="AC174" i="30"/>
  <c r="CO174" i="30"/>
  <c r="AC119" i="30"/>
  <c r="EC191" i="30"/>
  <c r="CP119" i="30"/>
  <c r="EC135" i="30"/>
  <c r="EO135" i="30"/>
  <c r="EO81" i="30"/>
  <c r="EC80" i="30"/>
  <c r="CO64" i="30"/>
  <c r="EO25" i="30"/>
  <c r="EC25" i="30"/>
  <c r="CP8" i="30"/>
  <c r="CP186" i="30" l="1"/>
  <c r="CP189" i="30"/>
  <c r="CP181" i="30"/>
  <c r="CP178" i="30"/>
  <c r="CP190" i="30"/>
  <c r="CP188" i="30"/>
  <c r="CP177" i="30"/>
  <c r="CP185" i="30"/>
  <c r="CP179" i="30"/>
  <c r="CP184" i="30"/>
  <c r="CP175" i="30"/>
  <c r="CP191" i="30"/>
  <c r="CP176" i="30"/>
  <c r="CP182" i="30"/>
  <c r="CP187" i="30"/>
  <c r="CP183" i="30"/>
  <c r="CP180" i="30"/>
  <c r="CP136" i="30"/>
  <c r="CP132" i="30"/>
  <c r="CP128" i="30"/>
  <c r="CP124" i="30"/>
  <c r="CP134" i="30"/>
  <c r="CP131" i="30"/>
  <c r="CP125" i="30"/>
  <c r="CP122" i="30"/>
  <c r="CP123" i="30"/>
  <c r="CP135" i="30"/>
  <c r="CP121" i="30"/>
  <c r="CP133" i="30"/>
  <c r="CP126" i="30"/>
  <c r="CP120" i="30"/>
  <c r="CP127" i="30"/>
  <c r="CP129" i="30"/>
  <c r="CP81" i="30"/>
  <c r="CP77" i="30"/>
  <c r="CP78" i="30"/>
  <c r="CP72" i="30"/>
  <c r="CP68" i="30"/>
  <c r="CP130" i="30"/>
  <c r="CP75" i="30"/>
  <c r="CP80" i="30"/>
  <c r="CP79" i="30"/>
  <c r="CP76" i="30"/>
  <c r="CP74" i="30"/>
  <c r="CP73" i="30"/>
  <c r="CP65" i="30"/>
  <c r="CP71" i="30"/>
  <c r="CP70" i="30"/>
  <c r="CP69" i="30"/>
  <c r="CP66" i="30"/>
  <c r="CP25" i="30"/>
  <c r="CP21" i="30"/>
  <c r="CP17" i="30"/>
  <c r="CP24" i="30"/>
  <c r="CP20" i="30"/>
  <c r="CP67" i="30"/>
  <c r="CP23" i="30"/>
  <c r="CP15" i="30"/>
  <c r="CP11" i="30"/>
  <c r="CP14" i="30"/>
  <c r="CP10" i="30"/>
  <c r="CP22" i="30"/>
  <c r="CP19" i="30"/>
  <c r="CP13" i="30"/>
  <c r="CP9" i="30"/>
  <c r="CP18" i="30"/>
  <c r="CP16" i="30"/>
  <c r="CP12" i="30"/>
  <c r="EH80" i="30"/>
  <c r="EG80" i="30"/>
  <c r="EF80" i="30"/>
  <c r="EE80" i="30"/>
  <c r="ED80" i="30"/>
  <c r="EP81" i="30"/>
  <c r="ER81" i="30"/>
  <c r="ET81" i="30"/>
  <c r="ES81" i="30"/>
  <c r="EQ81" i="30"/>
  <c r="ET190" i="30"/>
  <c r="ES190" i="30"/>
  <c r="ER190" i="30"/>
  <c r="EQ190" i="30"/>
  <c r="EP190" i="30"/>
  <c r="EP135" i="30"/>
  <c r="ET135" i="30"/>
  <c r="ER135" i="30"/>
  <c r="ES135" i="30"/>
  <c r="EQ135" i="30"/>
  <c r="EH135" i="30"/>
  <c r="EG135" i="30"/>
  <c r="EF135" i="30"/>
  <c r="EE135" i="30"/>
  <c r="ED135" i="30"/>
  <c r="AD64" i="30"/>
  <c r="ED25" i="30"/>
  <c r="EH25" i="30"/>
  <c r="EG25" i="30"/>
  <c r="EF25" i="30"/>
  <c r="EE25" i="30"/>
  <c r="ER25" i="30"/>
  <c r="ES25" i="30"/>
  <c r="EQ25" i="30"/>
  <c r="EP25" i="30"/>
  <c r="ET25" i="30"/>
  <c r="EH191" i="30"/>
  <c r="ED191" i="30"/>
  <c r="EG191" i="30"/>
  <c r="EF191" i="30"/>
  <c r="EE191" i="30"/>
  <c r="EV134" i="30"/>
  <c r="EU134" i="30"/>
  <c r="EJ134" i="30"/>
  <c r="EI134" i="30"/>
  <c r="EV80" i="30"/>
  <c r="EU80" i="30"/>
  <c r="EI79" i="30"/>
  <c r="EJ79" i="30"/>
  <c r="FA79" i="30" s="1"/>
  <c r="EV189" i="30"/>
  <c r="FA189" i="30" s="1"/>
  <c r="EU189" i="30"/>
  <c r="EI190" i="30"/>
  <c r="EJ190" i="30"/>
  <c r="EV24" i="30"/>
  <c r="EU24" i="30"/>
  <c r="EJ24" i="30"/>
  <c r="EI24" i="30"/>
  <c r="FA133" i="30"/>
  <c r="FA23" i="30"/>
  <c r="EO191" i="30"/>
  <c r="CP174" i="30"/>
  <c r="AD174" i="30"/>
  <c r="AD119" i="30"/>
  <c r="EC192" i="30"/>
  <c r="EC136" i="30"/>
  <c r="CQ119" i="30"/>
  <c r="EO136" i="30"/>
  <c r="EC81" i="30"/>
  <c r="EO82" i="30"/>
  <c r="CP64" i="30"/>
  <c r="EO26" i="30"/>
  <c r="EC26" i="30"/>
  <c r="CQ8" i="30"/>
  <c r="CQ192" i="30" l="1"/>
  <c r="CQ189" i="30"/>
  <c r="CQ186" i="30"/>
  <c r="CQ182" i="30"/>
  <c r="CQ178" i="30"/>
  <c r="CQ185" i="30"/>
  <c r="CQ191" i="30"/>
  <c r="CQ187" i="30"/>
  <c r="CQ183" i="30"/>
  <c r="CQ179" i="30"/>
  <c r="CQ181" i="30"/>
  <c r="CQ190" i="30"/>
  <c r="CQ188" i="30"/>
  <c r="CQ177" i="30"/>
  <c r="CQ180" i="30"/>
  <c r="CQ175" i="30"/>
  <c r="CQ184" i="30"/>
  <c r="CQ176" i="30"/>
  <c r="CQ136" i="30"/>
  <c r="CQ132" i="30"/>
  <c r="CQ128" i="30"/>
  <c r="CQ124" i="30"/>
  <c r="CQ135" i="30"/>
  <c r="CQ131" i="30"/>
  <c r="CQ127" i="30"/>
  <c r="CQ134" i="30"/>
  <c r="CQ130" i="30"/>
  <c r="CQ126" i="30"/>
  <c r="CQ122" i="30"/>
  <c r="CQ137" i="30"/>
  <c r="CQ133" i="30"/>
  <c r="CQ129" i="30"/>
  <c r="CQ125" i="30"/>
  <c r="CQ121" i="30"/>
  <c r="CQ123" i="30"/>
  <c r="CQ120" i="30"/>
  <c r="CQ82" i="30"/>
  <c r="CQ78" i="30"/>
  <c r="CQ77" i="30"/>
  <c r="CQ70" i="30"/>
  <c r="CQ66" i="30"/>
  <c r="CQ81" i="30"/>
  <c r="CQ73" i="30"/>
  <c r="CQ69" i="30"/>
  <c r="CQ65" i="30"/>
  <c r="CQ72" i="30"/>
  <c r="CQ68" i="30"/>
  <c r="CQ79" i="30"/>
  <c r="CQ74" i="30"/>
  <c r="CQ75" i="30"/>
  <c r="CQ80" i="30"/>
  <c r="CQ76" i="30"/>
  <c r="CQ67" i="30"/>
  <c r="CQ25" i="30"/>
  <c r="CQ21" i="30"/>
  <c r="CQ24" i="30"/>
  <c r="CQ20" i="30"/>
  <c r="CQ71" i="30"/>
  <c r="CQ26" i="30"/>
  <c r="CQ22" i="30"/>
  <c r="CQ18" i="30"/>
  <c r="CQ23" i="30"/>
  <c r="CQ15" i="30"/>
  <c r="CQ11" i="30"/>
  <c r="CQ17" i="30"/>
  <c r="CQ14" i="30"/>
  <c r="CQ10" i="30"/>
  <c r="CQ19" i="30"/>
  <c r="CQ13" i="30"/>
  <c r="CQ9" i="30"/>
  <c r="CQ16" i="30"/>
  <c r="CQ12" i="30"/>
  <c r="ET26" i="30"/>
  <c r="ES26" i="30"/>
  <c r="ER26" i="30"/>
  <c r="EQ26" i="30"/>
  <c r="EP26" i="30"/>
  <c r="EF192" i="30"/>
  <c r="EE192" i="30"/>
  <c r="ED192" i="30"/>
  <c r="EH192" i="30"/>
  <c r="EG192" i="30"/>
  <c r="ET82" i="30"/>
  <c r="EP82" i="30"/>
  <c r="ES82" i="30"/>
  <c r="ER82" i="30"/>
  <c r="EQ82" i="30"/>
  <c r="EG81" i="30"/>
  <c r="EF81" i="30"/>
  <c r="EE81" i="30"/>
  <c r="ED81" i="30"/>
  <c r="EH81" i="30"/>
  <c r="ER191" i="30"/>
  <c r="EQ191" i="30"/>
  <c r="ET191" i="30"/>
  <c r="EP191" i="30"/>
  <c r="ES191" i="30"/>
  <c r="ET136" i="30"/>
  <c r="EP136" i="30"/>
  <c r="ES136" i="30"/>
  <c r="ER136" i="30"/>
  <c r="EQ136" i="30"/>
  <c r="EE26" i="30"/>
  <c r="EH26" i="30"/>
  <c r="EG26" i="30"/>
  <c r="ED26" i="30"/>
  <c r="EF26" i="30"/>
  <c r="EE136" i="30"/>
  <c r="ED136" i="30"/>
  <c r="EH136" i="30"/>
  <c r="EG136" i="30"/>
  <c r="EF136" i="30"/>
  <c r="AE64" i="30"/>
  <c r="EV81" i="30"/>
  <c r="EU81" i="30"/>
  <c r="EV190" i="30"/>
  <c r="FA190" i="30" s="1"/>
  <c r="EU190" i="30"/>
  <c r="EJ80" i="30"/>
  <c r="FA80" i="30" s="1"/>
  <c r="EI80" i="30"/>
  <c r="EU135" i="30"/>
  <c r="EV135" i="30"/>
  <c r="EJ135" i="30"/>
  <c r="EI135" i="30"/>
  <c r="EI191" i="30"/>
  <c r="EJ191" i="30"/>
  <c r="EV25" i="30"/>
  <c r="EU25" i="30"/>
  <c r="EJ25" i="30"/>
  <c r="EI25" i="30"/>
  <c r="FA134" i="30"/>
  <c r="FA24" i="30"/>
  <c r="EO192" i="30"/>
  <c r="AE174" i="30"/>
  <c r="CQ174" i="30"/>
  <c r="AE119" i="30"/>
  <c r="EC193" i="30"/>
  <c r="EC137" i="30"/>
  <c r="CR119" i="30"/>
  <c r="EO137" i="30"/>
  <c r="EO83" i="30"/>
  <c r="EC82" i="30"/>
  <c r="CQ64" i="30"/>
  <c r="EO27" i="30"/>
  <c r="EC27" i="30"/>
  <c r="CR8" i="30"/>
  <c r="CR192" i="30" l="1"/>
  <c r="CR189" i="30"/>
  <c r="CR185" i="30"/>
  <c r="CR190" i="30"/>
  <c r="CR188" i="30"/>
  <c r="CR178" i="30"/>
  <c r="CR177" i="30"/>
  <c r="CR193" i="30"/>
  <c r="CR187" i="30"/>
  <c r="CR182" i="30"/>
  <c r="CR176" i="30"/>
  <c r="CR184" i="30"/>
  <c r="CR191" i="30"/>
  <c r="CR183" i="30"/>
  <c r="CR186" i="30"/>
  <c r="CR181" i="30"/>
  <c r="CR175" i="30"/>
  <c r="CR179" i="30"/>
  <c r="CR180" i="30"/>
  <c r="CR135" i="30"/>
  <c r="CR131" i="30"/>
  <c r="CR127" i="30"/>
  <c r="CR123" i="30"/>
  <c r="CR138" i="30"/>
  <c r="CR128" i="30"/>
  <c r="CR125" i="30"/>
  <c r="CR122" i="30"/>
  <c r="CR120" i="30"/>
  <c r="CR136" i="30"/>
  <c r="CR133" i="30"/>
  <c r="CR130" i="30"/>
  <c r="CR121" i="30"/>
  <c r="CR132" i="30"/>
  <c r="CR129" i="30"/>
  <c r="CR126" i="30"/>
  <c r="CR124" i="30"/>
  <c r="CR134" i="30"/>
  <c r="CR137" i="30"/>
  <c r="CR80" i="30"/>
  <c r="CR76" i="30"/>
  <c r="CR81" i="30"/>
  <c r="CR77" i="30"/>
  <c r="CR71" i="30"/>
  <c r="CR67" i="30"/>
  <c r="CR79" i="30"/>
  <c r="CR78" i="30"/>
  <c r="CR74" i="30"/>
  <c r="CR72" i="30"/>
  <c r="CR83" i="30"/>
  <c r="CR75" i="30"/>
  <c r="CR70" i="30"/>
  <c r="CR69" i="30"/>
  <c r="CR68" i="30"/>
  <c r="CR82" i="30"/>
  <c r="CR73" i="30"/>
  <c r="CR65" i="30"/>
  <c r="CR24" i="30"/>
  <c r="CR20" i="30"/>
  <c r="CR16" i="30"/>
  <c r="CR66" i="30"/>
  <c r="CR27" i="30"/>
  <c r="CR23" i="30"/>
  <c r="CR19" i="30"/>
  <c r="CR26" i="30"/>
  <c r="CR17" i="30"/>
  <c r="CR14" i="30"/>
  <c r="CR10" i="30"/>
  <c r="CR25" i="30"/>
  <c r="CR22" i="30"/>
  <c r="CR13" i="30"/>
  <c r="CR9" i="30"/>
  <c r="CR12" i="30"/>
  <c r="CR21" i="30"/>
  <c r="CR18" i="30"/>
  <c r="CR15" i="30"/>
  <c r="CR11" i="30"/>
  <c r="ET137" i="30"/>
  <c r="ER137" i="30"/>
  <c r="ES137" i="30"/>
  <c r="EQ137" i="30"/>
  <c r="EP137" i="30"/>
  <c r="EH27" i="30"/>
  <c r="EG27" i="30"/>
  <c r="EF27" i="30"/>
  <c r="EE27" i="30"/>
  <c r="ED27" i="30"/>
  <c r="EH137" i="30"/>
  <c r="EG137" i="30"/>
  <c r="ED137" i="30"/>
  <c r="EF137" i="30"/>
  <c r="EE137" i="30"/>
  <c r="EH82" i="30"/>
  <c r="EG82" i="30"/>
  <c r="ED82" i="30"/>
  <c r="EF82" i="30"/>
  <c r="EE82" i="30"/>
  <c r="EP27" i="30"/>
  <c r="ER27" i="30"/>
  <c r="ET27" i="30"/>
  <c r="ES27" i="30"/>
  <c r="EQ27" i="30"/>
  <c r="ED193" i="30"/>
  <c r="EH193" i="30"/>
  <c r="EG193" i="30"/>
  <c r="EF193" i="30"/>
  <c r="EE193" i="30"/>
  <c r="AF64" i="30"/>
  <c r="EP83" i="30"/>
  <c r="ER83" i="30"/>
  <c r="ET83" i="30"/>
  <c r="ES83" i="30"/>
  <c r="EQ83" i="30"/>
  <c r="ET192" i="30"/>
  <c r="ES192" i="30"/>
  <c r="ER192" i="30"/>
  <c r="EQ192" i="30"/>
  <c r="EP192" i="30"/>
  <c r="EJ136" i="30"/>
  <c r="EI136" i="30"/>
  <c r="EI192" i="30"/>
  <c r="EJ192" i="30"/>
  <c r="EV136" i="30"/>
  <c r="EU136" i="30"/>
  <c r="EV191" i="30"/>
  <c r="FA191" i="30" s="1"/>
  <c r="EU191" i="30"/>
  <c r="EJ81" i="30"/>
  <c r="FA81" i="30" s="1"/>
  <c r="EI81" i="30"/>
  <c r="EV82" i="30"/>
  <c r="EU82" i="30"/>
  <c r="EV26" i="30"/>
  <c r="EU26" i="30"/>
  <c r="EJ26" i="30"/>
  <c r="EI26" i="30"/>
  <c r="FA135" i="30"/>
  <c r="FA25" i="30"/>
  <c r="EO193" i="30"/>
  <c r="CR174" i="30"/>
  <c r="AF174" i="30"/>
  <c r="AF119" i="30"/>
  <c r="EC194" i="30"/>
  <c r="CS119" i="30"/>
  <c r="EC138" i="30"/>
  <c r="EO138" i="30"/>
  <c r="EC83" i="30"/>
  <c r="EO84" i="30"/>
  <c r="CR64" i="30"/>
  <c r="EO28" i="30"/>
  <c r="EC28" i="30"/>
  <c r="CS8" i="30"/>
  <c r="CS191" i="30" l="1"/>
  <c r="CS194" i="30"/>
  <c r="CS192" i="30"/>
  <c r="CS189" i="30"/>
  <c r="CS185" i="30"/>
  <c r="CS181" i="30"/>
  <c r="CS190" i="30"/>
  <c r="CS188" i="30"/>
  <c r="CS184" i="30"/>
  <c r="CS186" i="30"/>
  <c r="CS182" i="30"/>
  <c r="CS178" i="30"/>
  <c r="CS193" i="30"/>
  <c r="CS187" i="30"/>
  <c r="CS176" i="30"/>
  <c r="CS179" i="30"/>
  <c r="CS180" i="30"/>
  <c r="CS183" i="30"/>
  <c r="CS177" i="30"/>
  <c r="CS139" i="30"/>
  <c r="CS138" i="30"/>
  <c r="CS135" i="30"/>
  <c r="CS131" i="30"/>
  <c r="CS127" i="30"/>
  <c r="CS175" i="30"/>
  <c r="CS134" i="30"/>
  <c r="CS130" i="30"/>
  <c r="CS126" i="30"/>
  <c r="CS137" i="30"/>
  <c r="CS133" i="30"/>
  <c r="CS129" i="30"/>
  <c r="CS125" i="30"/>
  <c r="CS136" i="30"/>
  <c r="CS132" i="30"/>
  <c r="CS128" i="30"/>
  <c r="CS124" i="30"/>
  <c r="CS123" i="30"/>
  <c r="CS120" i="30"/>
  <c r="CS122" i="30"/>
  <c r="CS121" i="30"/>
  <c r="CS81" i="30"/>
  <c r="CS77" i="30"/>
  <c r="CS75" i="30"/>
  <c r="CS79" i="30"/>
  <c r="CS78" i="30"/>
  <c r="CS80" i="30"/>
  <c r="CS73" i="30"/>
  <c r="CS69" i="30"/>
  <c r="CS65" i="30"/>
  <c r="CS83" i="30"/>
  <c r="CS82" i="30"/>
  <c r="CS76" i="30"/>
  <c r="CS72" i="30"/>
  <c r="CS68" i="30"/>
  <c r="CS71" i="30"/>
  <c r="CS67" i="30"/>
  <c r="CS84" i="30"/>
  <c r="CS66" i="30"/>
  <c r="CS74" i="30"/>
  <c r="CS28" i="30"/>
  <c r="CS24" i="30"/>
  <c r="CS20" i="30"/>
  <c r="CS70" i="30"/>
  <c r="CS27" i="30"/>
  <c r="CS23" i="30"/>
  <c r="CS19" i="30"/>
  <c r="CS25" i="30"/>
  <c r="CS21" i="30"/>
  <c r="CS17" i="30"/>
  <c r="CS14" i="30"/>
  <c r="CS10" i="30"/>
  <c r="CS22" i="30"/>
  <c r="CS13" i="30"/>
  <c r="CS9" i="30"/>
  <c r="CS12" i="30"/>
  <c r="CS18" i="30"/>
  <c r="CS16" i="30"/>
  <c r="CS15" i="30"/>
  <c r="CS11" i="30"/>
  <c r="CS26" i="30"/>
  <c r="ET84" i="30"/>
  <c r="ES84" i="30"/>
  <c r="ER84" i="30"/>
  <c r="EQ84" i="30"/>
  <c r="EP84" i="30"/>
  <c r="EG83" i="30"/>
  <c r="EF83" i="30"/>
  <c r="EE83" i="30"/>
  <c r="ED83" i="30"/>
  <c r="EH83" i="30"/>
  <c r="ER193" i="30"/>
  <c r="EQ193" i="30"/>
  <c r="EP193" i="30"/>
  <c r="ET193" i="30"/>
  <c r="ES193" i="30"/>
  <c r="ET138" i="30"/>
  <c r="ES138" i="30"/>
  <c r="ER138" i="30"/>
  <c r="EQ138" i="30"/>
  <c r="EP138" i="30"/>
  <c r="AG64" i="30"/>
  <c r="EE28" i="30"/>
  <c r="ED28" i="30"/>
  <c r="EH28" i="30"/>
  <c r="EG28" i="30"/>
  <c r="EF28" i="30"/>
  <c r="EE138" i="30"/>
  <c r="ED138" i="30"/>
  <c r="EH138" i="30"/>
  <c r="EG138" i="30"/>
  <c r="EF138" i="30"/>
  <c r="ET28" i="30"/>
  <c r="ES28" i="30"/>
  <c r="EP28" i="30"/>
  <c r="ER28" i="30"/>
  <c r="EQ28" i="30"/>
  <c r="EF194" i="30"/>
  <c r="EE194" i="30"/>
  <c r="EH194" i="30"/>
  <c r="EG194" i="30"/>
  <c r="ED194" i="30"/>
  <c r="EJ82" i="30"/>
  <c r="FA82" i="30" s="1"/>
  <c r="EI82" i="30"/>
  <c r="EV192" i="30"/>
  <c r="FA192" i="30" s="1"/>
  <c r="EU192" i="30"/>
  <c r="EU137" i="30"/>
  <c r="EV137" i="30"/>
  <c r="EV83" i="30"/>
  <c r="EU83" i="30"/>
  <c r="EJ137" i="30"/>
  <c r="EI137" i="30"/>
  <c r="EI193" i="30"/>
  <c r="EJ193" i="30"/>
  <c r="EU27" i="30"/>
  <c r="EV27" i="30"/>
  <c r="EJ27" i="30"/>
  <c r="EI27" i="30"/>
  <c r="FA136" i="30"/>
  <c r="FA26" i="30"/>
  <c r="EO194" i="30"/>
  <c r="AG174" i="30"/>
  <c r="CS174" i="30"/>
  <c r="AG119" i="30"/>
  <c r="EC195" i="30"/>
  <c r="EO139" i="30"/>
  <c r="CT119" i="30"/>
  <c r="EC139" i="30"/>
  <c r="EC84" i="30"/>
  <c r="EO85" i="30"/>
  <c r="CS64" i="30"/>
  <c r="EO29" i="30"/>
  <c r="EC29" i="30"/>
  <c r="CT8" i="30"/>
  <c r="CT195" i="30" l="1"/>
  <c r="CT194" i="30"/>
  <c r="CT190" i="30"/>
  <c r="CT188" i="30"/>
  <c r="CT184" i="30"/>
  <c r="CT193" i="30"/>
  <c r="CT187" i="30"/>
  <c r="CT176" i="30"/>
  <c r="CT182" i="30"/>
  <c r="CT179" i="30"/>
  <c r="CT186" i="30"/>
  <c r="CT175" i="30"/>
  <c r="CT183" i="30"/>
  <c r="CT181" i="30"/>
  <c r="CT177" i="30"/>
  <c r="CT192" i="30"/>
  <c r="CT185" i="30"/>
  <c r="CT178" i="30"/>
  <c r="CT189" i="30"/>
  <c r="CT140" i="30"/>
  <c r="CT191" i="30"/>
  <c r="CT139" i="30"/>
  <c r="CT134" i="30"/>
  <c r="CT130" i="30"/>
  <c r="CT126" i="30"/>
  <c r="CT122" i="30"/>
  <c r="CT180" i="30"/>
  <c r="CT138" i="30"/>
  <c r="CT136" i="30"/>
  <c r="CT133" i="30"/>
  <c r="CT127" i="30"/>
  <c r="CT135" i="30"/>
  <c r="CT132" i="30"/>
  <c r="CT129" i="30"/>
  <c r="CT124" i="30"/>
  <c r="CT120" i="30"/>
  <c r="CT125" i="30"/>
  <c r="CT121" i="30"/>
  <c r="CT123" i="30"/>
  <c r="CT137" i="30"/>
  <c r="CT128" i="30"/>
  <c r="CT83" i="30"/>
  <c r="CT79" i="30"/>
  <c r="CT75" i="30"/>
  <c r="CT131" i="30"/>
  <c r="CT84" i="30"/>
  <c r="CT80" i="30"/>
  <c r="CT70" i="30"/>
  <c r="CT66" i="30"/>
  <c r="CT74" i="30"/>
  <c r="CT85" i="30"/>
  <c r="CT81" i="30"/>
  <c r="CT71" i="30"/>
  <c r="CT69" i="30"/>
  <c r="CT78" i="30"/>
  <c r="CT68" i="30"/>
  <c r="CT82" i="30"/>
  <c r="CT76" i="30"/>
  <c r="CT67" i="30"/>
  <c r="CT77" i="30"/>
  <c r="CT72" i="30"/>
  <c r="CT65" i="30"/>
  <c r="CT27" i="30"/>
  <c r="CT23" i="30"/>
  <c r="CT19" i="30"/>
  <c r="CT26" i="30"/>
  <c r="CT22" i="30"/>
  <c r="CT18" i="30"/>
  <c r="CT73" i="30"/>
  <c r="CT20" i="30"/>
  <c r="CT13" i="30"/>
  <c r="CT9" i="30"/>
  <c r="CT28" i="30"/>
  <c r="CT25" i="30"/>
  <c r="CT12" i="30"/>
  <c r="CT16" i="30"/>
  <c r="CT24" i="30"/>
  <c r="CT21" i="30"/>
  <c r="CT15" i="30"/>
  <c r="CT11" i="30"/>
  <c r="CT29" i="30"/>
  <c r="CT17" i="30"/>
  <c r="CT14" i="30"/>
  <c r="CT10" i="30"/>
  <c r="EH29" i="30"/>
  <c r="EG29" i="30"/>
  <c r="EF29" i="30"/>
  <c r="ED29" i="30"/>
  <c r="EE29" i="30"/>
  <c r="EP29" i="30"/>
  <c r="ER29" i="30"/>
  <c r="ET29" i="30"/>
  <c r="ES29" i="30"/>
  <c r="EQ29" i="30"/>
  <c r="ET139" i="30"/>
  <c r="ER139" i="30"/>
  <c r="EQ139" i="30"/>
  <c r="EP139" i="30"/>
  <c r="ES139" i="30"/>
  <c r="EH195" i="30"/>
  <c r="EG195" i="30"/>
  <c r="EF195" i="30"/>
  <c r="EE195" i="30"/>
  <c r="ED195" i="30"/>
  <c r="AH64" i="30"/>
  <c r="EP85" i="30"/>
  <c r="ER85" i="30"/>
  <c r="ET85" i="30"/>
  <c r="ES85" i="30"/>
  <c r="EQ85" i="30"/>
  <c r="ED84" i="30"/>
  <c r="EH84" i="30"/>
  <c r="EG84" i="30"/>
  <c r="EF84" i="30"/>
  <c r="EE84" i="30"/>
  <c r="ET194" i="30"/>
  <c r="ES194" i="30"/>
  <c r="EP194" i="30"/>
  <c r="ER194" i="30"/>
  <c r="EQ194" i="30"/>
  <c r="ED139" i="30"/>
  <c r="EH139" i="30"/>
  <c r="EG139" i="30"/>
  <c r="EF139" i="30"/>
  <c r="EE139" i="30"/>
  <c r="EJ138" i="30"/>
  <c r="EI138" i="30"/>
  <c r="EV138" i="30"/>
  <c r="EU138" i="30"/>
  <c r="EI194" i="30"/>
  <c r="EJ194" i="30"/>
  <c r="EV193" i="30"/>
  <c r="FA193" i="30" s="1"/>
  <c r="EU193" i="30"/>
  <c r="EJ83" i="30"/>
  <c r="FA83" i="30" s="1"/>
  <c r="EI83" i="30"/>
  <c r="EV84" i="30"/>
  <c r="EU84" i="30"/>
  <c r="EV28" i="30"/>
  <c r="EU28" i="30"/>
  <c r="EJ28" i="30"/>
  <c r="EI28" i="30"/>
  <c r="FA137" i="30"/>
  <c r="FA27" i="30"/>
  <c r="EO195" i="30"/>
  <c r="CT174" i="30"/>
  <c r="AH174" i="30"/>
  <c r="AH119" i="30"/>
  <c r="EC196" i="30"/>
  <c r="CU119" i="30"/>
  <c r="EC140" i="30"/>
  <c r="EO140" i="30"/>
  <c r="EC85" i="30"/>
  <c r="EO86" i="30"/>
  <c r="CT64" i="30"/>
  <c r="EO30" i="30"/>
  <c r="EC30" i="30"/>
  <c r="CU8" i="30"/>
  <c r="CU196" i="30" l="1"/>
  <c r="CU195" i="30"/>
  <c r="CU194" i="30"/>
  <c r="CU190" i="30"/>
  <c r="CU191" i="30"/>
  <c r="CU188" i="30"/>
  <c r="CU184" i="30"/>
  <c r="CU180" i="30"/>
  <c r="CU193" i="30"/>
  <c r="CU187" i="30"/>
  <c r="CU183" i="30"/>
  <c r="CU192" i="30"/>
  <c r="CU189" i="30"/>
  <c r="CU185" i="30"/>
  <c r="CU181" i="30"/>
  <c r="CU182" i="30"/>
  <c r="CU179" i="30"/>
  <c r="CU186" i="30"/>
  <c r="CU175" i="30"/>
  <c r="CU178" i="30"/>
  <c r="CU176" i="30"/>
  <c r="CU140" i="30"/>
  <c r="CU139" i="30"/>
  <c r="CU138" i="30"/>
  <c r="CU177" i="30"/>
  <c r="CU141" i="30"/>
  <c r="CU134" i="30"/>
  <c r="CU130" i="30"/>
  <c r="CU126" i="30"/>
  <c r="CU137" i="30"/>
  <c r="CU133" i="30"/>
  <c r="CU129" i="30"/>
  <c r="CU125" i="30"/>
  <c r="CU136" i="30"/>
  <c r="CU132" i="30"/>
  <c r="CU128" i="30"/>
  <c r="CU124" i="30"/>
  <c r="CU135" i="30"/>
  <c r="CU131" i="30"/>
  <c r="CU127" i="30"/>
  <c r="CU123" i="30"/>
  <c r="CU121" i="30"/>
  <c r="CU122" i="30"/>
  <c r="CU84" i="30"/>
  <c r="CU80" i="30"/>
  <c r="CU78" i="30"/>
  <c r="CU77" i="30"/>
  <c r="CU82" i="30"/>
  <c r="CU81" i="30"/>
  <c r="CU76" i="30"/>
  <c r="CU72" i="30"/>
  <c r="CU68" i="30"/>
  <c r="CU71" i="30"/>
  <c r="CU67" i="30"/>
  <c r="CU75" i="30"/>
  <c r="CU70" i="30"/>
  <c r="CU66" i="30"/>
  <c r="CU83" i="30"/>
  <c r="CU85" i="30"/>
  <c r="CU120" i="30"/>
  <c r="CU86" i="30"/>
  <c r="CU73" i="30"/>
  <c r="CU65" i="30"/>
  <c r="CU79" i="30"/>
  <c r="CU69" i="30"/>
  <c r="CU27" i="30"/>
  <c r="CU23" i="30"/>
  <c r="CU19" i="30"/>
  <c r="CU74" i="30"/>
  <c r="CU30" i="30"/>
  <c r="CU26" i="30"/>
  <c r="CU22" i="30"/>
  <c r="CU18" i="30"/>
  <c r="CU28" i="30"/>
  <c r="CU24" i="30"/>
  <c r="CU20" i="30"/>
  <c r="CU16" i="30"/>
  <c r="CU13" i="30"/>
  <c r="CU9" i="30"/>
  <c r="CU25" i="30"/>
  <c r="CU12" i="30"/>
  <c r="CU21" i="30"/>
  <c r="CU15" i="30"/>
  <c r="CU11" i="30"/>
  <c r="CU29" i="30"/>
  <c r="CU17" i="30"/>
  <c r="CU14" i="30"/>
  <c r="CU10" i="30"/>
  <c r="ET86" i="30"/>
  <c r="ES86" i="30"/>
  <c r="ER86" i="30"/>
  <c r="EQ86" i="30"/>
  <c r="EP86" i="30"/>
  <c r="ET140" i="30"/>
  <c r="ES140" i="30"/>
  <c r="ER140" i="30"/>
  <c r="EQ140" i="30"/>
  <c r="EP140" i="30"/>
  <c r="ED140" i="30"/>
  <c r="EE140" i="30"/>
  <c r="EH140" i="30"/>
  <c r="EG140" i="30"/>
  <c r="EF140" i="30"/>
  <c r="EE30" i="30"/>
  <c r="ED30" i="30"/>
  <c r="EH30" i="30"/>
  <c r="EG30" i="30"/>
  <c r="EF30" i="30"/>
  <c r="AI64" i="30"/>
  <c r="ET30" i="30"/>
  <c r="ES30" i="30"/>
  <c r="ER30" i="30"/>
  <c r="EQ30" i="30"/>
  <c r="EP30" i="30"/>
  <c r="EF196" i="30"/>
  <c r="EE196" i="30"/>
  <c r="ED196" i="30"/>
  <c r="EH196" i="30"/>
  <c r="EG196" i="30"/>
  <c r="EG85" i="30"/>
  <c r="EF85" i="30"/>
  <c r="ED85" i="30"/>
  <c r="EE85" i="30"/>
  <c r="EH85" i="30"/>
  <c r="ER195" i="30"/>
  <c r="EQ195" i="30"/>
  <c r="EP195" i="30"/>
  <c r="ET195" i="30"/>
  <c r="ES195" i="30"/>
  <c r="EJ84" i="30"/>
  <c r="FA84" i="30" s="1"/>
  <c r="EI84" i="30"/>
  <c r="EV194" i="30"/>
  <c r="FA194" i="30" s="1"/>
  <c r="EU194" i="30"/>
  <c r="EJ139" i="30"/>
  <c r="EI139" i="30"/>
  <c r="EV85" i="30"/>
  <c r="EU85" i="30"/>
  <c r="EU139" i="30"/>
  <c r="EV139" i="30"/>
  <c r="EI195" i="30"/>
  <c r="EJ195" i="30"/>
  <c r="EV29" i="30"/>
  <c r="EU29" i="30"/>
  <c r="EJ29" i="30"/>
  <c r="EI29" i="30"/>
  <c r="FA28" i="30"/>
  <c r="FA138" i="30"/>
  <c r="EO196" i="30"/>
  <c r="AI174" i="30"/>
  <c r="CU174" i="30"/>
  <c r="AI119" i="30"/>
  <c r="EC197" i="30"/>
  <c r="EC141" i="30"/>
  <c r="CV119" i="30"/>
  <c r="EO141" i="30"/>
  <c r="EO87" i="30"/>
  <c r="EC86" i="30"/>
  <c r="CU64" i="30"/>
  <c r="EO31" i="30"/>
  <c r="EC31" i="30"/>
  <c r="CV8" i="30"/>
  <c r="CV197" i="30" l="1"/>
  <c r="CV193" i="30"/>
  <c r="CV196" i="30"/>
  <c r="CV190" i="30"/>
  <c r="CV187" i="30"/>
  <c r="CV183" i="30"/>
  <c r="CV186" i="30"/>
  <c r="CV175" i="30"/>
  <c r="CV192" i="30"/>
  <c r="CV189" i="30"/>
  <c r="CV185" i="30"/>
  <c r="CV180" i="30"/>
  <c r="CV191" i="30"/>
  <c r="CV177" i="30"/>
  <c r="CV176" i="30"/>
  <c r="CV195" i="30"/>
  <c r="CV182" i="30"/>
  <c r="CV178" i="30"/>
  <c r="CV184" i="30"/>
  <c r="CV194" i="30"/>
  <c r="CV181" i="30"/>
  <c r="CV139" i="30"/>
  <c r="CV179" i="30"/>
  <c r="CV188" i="30"/>
  <c r="CV142" i="30"/>
  <c r="CV137" i="30"/>
  <c r="CV133" i="30"/>
  <c r="CV129" i="30"/>
  <c r="CV125" i="30"/>
  <c r="CV121" i="30"/>
  <c r="CV140" i="30"/>
  <c r="CV136" i="30"/>
  <c r="CV130" i="30"/>
  <c r="CV127" i="30"/>
  <c r="CV141" i="30"/>
  <c r="CV126" i="30"/>
  <c r="CV124" i="30"/>
  <c r="CV122" i="30"/>
  <c r="CV120" i="30"/>
  <c r="CV134" i="30"/>
  <c r="CV135" i="30"/>
  <c r="CV123" i="30"/>
  <c r="CV128" i="30"/>
  <c r="CV86" i="30"/>
  <c r="CV82" i="30"/>
  <c r="CV78" i="30"/>
  <c r="CV74" i="30"/>
  <c r="CV132" i="30"/>
  <c r="CV87" i="30"/>
  <c r="CV83" i="30"/>
  <c r="CV79" i="30"/>
  <c r="CV73" i="30"/>
  <c r="CV69" i="30"/>
  <c r="CV65" i="30"/>
  <c r="CV131" i="30"/>
  <c r="CV81" i="30"/>
  <c r="CV80" i="30"/>
  <c r="CV76" i="30"/>
  <c r="CV138" i="30"/>
  <c r="CV85" i="30"/>
  <c r="CV84" i="30"/>
  <c r="CV77" i="30"/>
  <c r="CV75" i="30"/>
  <c r="CV70" i="30"/>
  <c r="CV68" i="30"/>
  <c r="CV67" i="30"/>
  <c r="CV66" i="30"/>
  <c r="CV71" i="30"/>
  <c r="CV72" i="30"/>
  <c r="CV30" i="30"/>
  <c r="CV26" i="30"/>
  <c r="CV22" i="30"/>
  <c r="CV18" i="30"/>
  <c r="CV29" i="30"/>
  <c r="CV25" i="30"/>
  <c r="CV21" i="30"/>
  <c r="CV31" i="30"/>
  <c r="CV28" i="30"/>
  <c r="CV12" i="30"/>
  <c r="CV19" i="30"/>
  <c r="CV16" i="30"/>
  <c r="CV15" i="30"/>
  <c r="CV11" i="30"/>
  <c r="CV27" i="30"/>
  <c r="CV24" i="30"/>
  <c r="CV17" i="30"/>
  <c r="CV14" i="30"/>
  <c r="CV10" i="30"/>
  <c r="CV23" i="30"/>
  <c r="CV20" i="30"/>
  <c r="CV13" i="30"/>
  <c r="CV9" i="30"/>
  <c r="EH31" i="30"/>
  <c r="ED31" i="30"/>
  <c r="EG31" i="30"/>
  <c r="EF31" i="30"/>
  <c r="EE31" i="30"/>
  <c r="ER31" i="30"/>
  <c r="EP31" i="30"/>
  <c r="EQ31" i="30"/>
  <c r="ET31" i="30"/>
  <c r="ES31" i="30"/>
  <c r="EH141" i="30"/>
  <c r="EG141" i="30"/>
  <c r="EF141" i="30"/>
  <c r="EE141" i="30"/>
  <c r="ED141" i="30"/>
  <c r="ED86" i="30"/>
  <c r="EH86" i="30"/>
  <c r="EG86" i="30"/>
  <c r="EF86" i="30"/>
  <c r="EE86" i="30"/>
  <c r="EH197" i="30"/>
  <c r="EG197" i="30"/>
  <c r="EF197" i="30"/>
  <c r="ED197" i="30"/>
  <c r="EE197" i="30"/>
  <c r="ER87" i="30"/>
  <c r="ES87" i="30"/>
  <c r="EQ87" i="30"/>
  <c r="EP87" i="30"/>
  <c r="ET87" i="30"/>
  <c r="EP196" i="30"/>
  <c r="ET196" i="30"/>
  <c r="ES196" i="30"/>
  <c r="ER196" i="30"/>
  <c r="EQ196" i="30"/>
  <c r="AJ64" i="30"/>
  <c r="EP141" i="30"/>
  <c r="ET141" i="30"/>
  <c r="ER141" i="30"/>
  <c r="ES141" i="30"/>
  <c r="EQ141" i="30"/>
  <c r="EI196" i="30"/>
  <c r="EJ196" i="30"/>
  <c r="EV86" i="30"/>
  <c r="EU86" i="30"/>
  <c r="EV140" i="30"/>
  <c r="EU140" i="30"/>
  <c r="EJ85" i="30"/>
  <c r="FA85" i="30" s="1"/>
  <c r="EI85" i="30"/>
  <c r="EV195" i="30"/>
  <c r="FA195" i="30" s="1"/>
  <c r="EU195" i="30"/>
  <c r="EJ140" i="30"/>
  <c r="EI140" i="30"/>
  <c r="EV30" i="30"/>
  <c r="EU30" i="30"/>
  <c r="EJ30" i="30"/>
  <c r="EI30" i="30"/>
  <c r="FA139" i="30"/>
  <c r="FA29" i="30"/>
  <c r="EO197" i="30"/>
  <c r="CV174" i="30"/>
  <c r="AJ174" i="30"/>
  <c r="AJ119" i="30"/>
  <c r="EC198" i="30"/>
  <c r="CW119" i="30"/>
  <c r="EC142" i="30"/>
  <c r="EO142" i="30"/>
  <c r="EO88" i="30"/>
  <c r="EC87" i="30"/>
  <c r="CV64" i="30"/>
  <c r="EO32" i="30"/>
  <c r="EC32" i="30"/>
  <c r="CW8" i="30"/>
  <c r="CW195" i="30" l="1"/>
  <c r="CW193" i="30"/>
  <c r="CW189" i="30"/>
  <c r="CW196" i="30"/>
  <c r="CW198" i="30"/>
  <c r="CW194" i="30"/>
  <c r="CW190" i="30"/>
  <c r="CW187" i="30"/>
  <c r="CW183" i="30"/>
  <c r="CW179" i="30"/>
  <c r="CW191" i="30"/>
  <c r="CW186" i="30"/>
  <c r="CW188" i="30"/>
  <c r="CW184" i="30"/>
  <c r="CW180" i="30"/>
  <c r="CW192" i="30"/>
  <c r="CW185" i="30"/>
  <c r="CW197" i="30"/>
  <c r="CW181" i="30"/>
  <c r="CW178" i="30"/>
  <c r="CW182" i="30"/>
  <c r="CW177" i="30"/>
  <c r="CW175" i="30"/>
  <c r="CW143" i="30"/>
  <c r="CW139" i="30"/>
  <c r="CW142" i="30"/>
  <c r="CW138" i="30"/>
  <c r="CW141" i="30"/>
  <c r="CW140" i="30"/>
  <c r="CW137" i="30"/>
  <c r="CW133" i="30"/>
  <c r="CW129" i="30"/>
  <c r="CW125" i="30"/>
  <c r="CW136" i="30"/>
  <c r="CW132" i="30"/>
  <c r="CW128" i="30"/>
  <c r="CW135" i="30"/>
  <c r="CW131" i="30"/>
  <c r="CW127" i="30"/>
  <c r="CW123" i="30"/>
  <c r="CW134" i="30"/>
  <c r="CW130" i="30"/>
  <c r="CW126" i="30"/>
  <c r="CW122" i="30"/>
  <c r="CW121" i="30"/>
  <c r="CW176" i="30"/>
  <c r="CW120" i="30"/>
  <c r="CW124" i="30"/>
  <c r="CW88" i="30"/>
  <c r="CW87" i="30"/>
  <c r="CW83" i="30"/>
  <c r="CW79" i="30"/>
  <c r="CW82" i="30"/>
  <c r="CW71" i="30"/>
  <c r="CW67" i="30"/>
  <c r="CW86" i="30"/>
  <c r="CW75" i="30"/>
  <c r="CW70" i="30"/>
  <c r="CW66" i="30"/>
  <c r="CW78" i="30"/>
  <c r="CW73" i="30"/>
  <c r="CW69" i="30"/>
  <c r="CW65" i="30"/>
  <c r="CW85" i="30"/>
  <c r="CW80" i="30"/>
  <c r="CW76" i="30"/>
  <c r="CW84" i="30"/>
  <c r="CW74" i="30"/>
  <c r="CW72" i="30"/>
  <c r="CW81" i="30"/>
  <c r="CW30" i="30"/>
  <c r="CW26" i="30"/>
  <c r="CW22" i="30"/>
  <c r="CW18" i="30"/>
  <c r="CW77" i="30"/>
  <c r="CW29" i="30"/>
  <c r="CW25" i="30"/>
  <c r="CW21" i="30"/>
  <c r="CW68" i="30"/>
  <c r="CW31" i="30"/>
  <c r="CW27" i="30"/>
  <c r="CW23" i="30"/>
  <c r="CW19" i="30"/>
  <c r="CW28" i="30"/>
  <c r="CW12" i="30"/>
  <c r="CW16" i="30"/>
  <c r="CW15" i="30"/>
  <c r="CW11" i="30"/>
  <c r="CW24" i="30"/>
  <c r="CW17" i="30"/>
  <c r="CW14" i="30"/>
  <c r="CW10" i="30"/>
  <c r="CW32" i="30"/>
  <c r="CW20" i="30"/>
  <c r="CW13" i="30"/>
  <c r="CW9" i="30"/>
  <c r="EE142" i="30"/>
  <c r="EH142" i="30"/>
  <c r="ED142" i="30"/>
  <c r="EG142" i="30"/>
  <c r="EF142" i="30"/>
  <c r="EE32" i="30"/>
  <c r="ED32" i="30"/>
  <c r="EH32" i="30"/>
  <c r="EG32" i="30"/>
  <c r="EF32" i="30"/>
  <c r="ET32" i="30"/>
  <c r="ES32" i="30"/>
  <c r="ER32" i="30"/>
  <c r="EQ32" i="30"/>
  <c r="EP32" i="30"/>
  <c r="EF198" i="30"/>
  <c r="EE198" i="30"/>
  <c r="ED198" i="30"/>
  <c r="EH198" i="30"/>
  <c r="EG198" i="30"/>
  <c r="AK64" i="30"/>
  <c r="ED87" i="30"/>
  <c r="EG87" i="30"/>
  <c r="EF87" i="30"/>
  <c r="EE87" i="30"/>
  <c r="EH87" i="30"/>
  <c r="ET88" i="30"/>
  <c r="ES88" i="30"/>
  <c r="ER88" i="30"/>
  <c r="EP88" i="30"/>
  <c r="EQ88" i="30"/>
  <c r="ER197" i="30"/>
  <c r="EP197" i="30"/>
  <c r="EQ197" i="30"/>
  <c r="ET197" i="30"/>
  <c r="ES197" i="30"/>
  <c r="ET142" i="30"/>
  <c r="ES142" i="30"/>
  <c r="ER142" i="30"/>
  <c r="EP142" i="30"/>
  <c r="EQ142" i="30"/>
  <c r="EV196" i="30"/>
  <c r="FA196" i="30" s="1"/>
  <c r="EU196" i="30"/>
  <c r="EV87" i="30"/>
  <c r="EU87" i="30"/>
  <c r="EJ86" i="30"/>
  <c r="FA86" i="30" s="1"/>
  <c r="EI86" i="30"/>
  <c r="EJ141" i="30"/>
  <c r="EI141" i="30"/>
  <c r="EU141" i="30"/>
  <c r="EV141" i="30"/>
  <c r="EI197" i="30"/>
  <c r="EJ197" i="30"/>
  <c r="EU31" i="30"/>
  <c r="EV31" i="30"/>
  <c r="EJ31" i="30"/>
  <c r="EI31" i="30"/>
  <c r="FA140" i="30"/>
  <c r="FA30" i="30"/>
  <c r="EO198" i="30"/>
  <c r="AK174" i="30"/>
  <c r="CW174" i="30"/>
  <c r="AK119" i="30"/>
  <c r="EC199" i="30"/>
  <c r="EO143" i="30"/>
  <c r="CX119" i="30"/>
  <c r="EC143" i="30"/>
  <c r="EO89" i="30"/>
  <c r="EC88" i="30"/>
  <c r="CW64" i="30"/>
  <c r="EO33" i="30"/>
  <c r="EC33" i="30"/>
  <c r="CX8" i="30"/>
  <c r="CX199" i="30" l="1"/>
  <c r="CX197" i="30"/>
  <c r="CX196" i="30"/>
  <c r="CX195" i="30"/>
  <c r="CX193" i="30"/>
  <c r="CX191" i="30"/>
  <c r="CX186" i="30"/>
  <c r="CX198" i="30"/>
  <c r="CX194" i="30"/>
  <c r="CX192" i="30"/>
  <c r="CX185" i="30"/>
  <c r="CX189" i="30"/>
  <c r="CX180" i="30"/>
  <c r="CX184" i="30"/>
  <c r="CX177" i="30"/>
  <c r="CX176" i="30"/>
  <c r="CX188" i="30"/>
  <c r="CX179" i="30"/>
  <c r="CX175" i="30"/>
  <c r="CX182" i="30"/>
  <c r="CX178" i="30"/>
  <c r="CX190" i="30"/>
  <c r="CX187" i="30"/>
  <c r="CX181" i="30"/>
  <c r="CX142" i="30"/>
  <c r="CX138" i="30"/>
  <c r="CX139" i="30"/>
  <c r="CX136" i="30"/>
  <c r="CX132" i="30"/>
  <c r="CX128" i="30"/>
  <c r="CX124" i="30"/>
  <c r="CX144" i="30"/>
  <c r="CX141" i="30"/>
  <c r="CX183" i="30"/>
  <c r="CX133" i="30"/>
  <c r="CX130" i="30"/>
  <c r="CX127" i="30"/>
  <c r="CX140" i="30"/>
  <c r="CX135" i="30"/>
  <c r="CX143" i="30"/>
  <c r="CX122" i="30"/>
  <c r="CX137" i="30"/>
  <c r="CX134" i="30"/>
  <c r="CX131" i="30"/>
  <c r="CX123" i="30"/>
  <c r="CX125" i="30"/>
  <c r="CX121" i="30"/>
  <c r="CX126" i="30"/>
  <c r="CX129" i="30"/>
  <c r="CX89" i="30"/>
  <c r="CX85" i="30"/>
  <c r="CX81" i="30"/>
  <c r="CX77" i="30"/>
  <c r="CX120" i="30"/>
  <c r="CX86" i="30"/>
  <c r="CX82" i="30"/>
  <c r="CX78" i="30"/>
  <c r="CX80" i="30"/>
  <c r="CX79" i="30"/>
  <c r="CX76" i="30"/>
  <c r="CX74" i="30"/>
  <c r="CX72" i="30"/>
  <c r="CX68" i="30"/>
  <c r="CX84" i="30"/>
  <c r="CX83" i="30"/>
  <c r="CX88" i="30"/>
  <c r="CX69" i="30"/>
  <c r="CX87" i="30"/>
  <c r="CX67" i="30"/>
  <c r="CX66" i="30"/>
  <c r="CX73" i="30"/>
  <c r="CX65" i="30"/>
  <c r="CX75" i="30"/>
  <c r="CX70" i="30"/>
  <c r="CX33" i="30"/>
  <c r="CX29" i="30"/>
  <c r="CX25" i="30"/>
  <c r="CX21" i="30"/>
  <c r="CX17" i="30"/>
  <c r="CX71" i="30"/>
  <c r="CX32" i="30"/>
  <c r="CX28" i="30"/>
  <c r="CX24" i="30"/>
  <c r="CX20" i="30"/>
  <c r="CX31" i="30"/>
  <c r="CX22" i="30"/>
  <c r="CX19" i="30"/>
  <c r="CX16" i="30"/>
  <c r="CX15" i="30"/>
  <c r="CX11" i="30"/>
  <c r="CX30" i="30"/>
  <c r="CX27" i="30"/>
  <c r="CX14" i="30"/>
  <c r="CX10" i="30"/>
  <c r="CX18" i="30"/>
  <c r="CX13" i="30"/>
  <c r="CX9" i="30"/>
  <c r="CX26" i="30"/>
  <c r="CX23" i="30"/>
  <c r="CX12" i="30"/>
  <c r="EH88" i="30"/>
  <c r="EG88" i="30"/>
  <c r="EF88" i="30"/>
  <c r="EE88" i="30"/>
  <c r="ED88" i="30"/>
  <c r="EP89" i="30"/>
  <c r="ER89" i="30"/>
  <c r="ET89" i="30"/>
  <c r="ES89" i="30"/>
  <c r="EQ89" i="30"/>
  <c r="ET198" i="30"/>
  <c r="ES198" i="30"/>
  <c r="ER198" i="30"/>
  <c r="EQ198" i="30"/>
  <c r="EP198" i="30"/>
  <c r="EH143" i="30"/>
  <c r="EG143" i="30"/>
  <c r="EF143" i="30"/>
  <c r="EE143" i="30"/>
  <c r="ED143" i="30"/>
  <c r="ED33" i="30"/>
  <c r="EH33" i="30"/>
  <c r="EG33" i="30"/>
  <c r="EF33" i="30"/>
  <c r="EE33" i="30"/>
  <c r="EP143" i="30"/>
  <c r="ET143" i="30"/>
  <c r="ER143" i="30"/>
  <c r="ES143" i="30"/>
  <c r="EQ143" i="30"/>
  <c r="ER33" i="30"/>
  <c r="ET33" i="30"/>
  <c r="ES33" i="30"/>
  <c r="EQ33" i="30"/>
  <c r="EP33" i="30"/>
  <c r="EH199" i="30"/>
  <c r="ED199" i="30"/>
  <c r="EG199" i="30"/>
  <c r="EF199" i="30"/>
  <c r="EE199" i="30"/>
  <c r="AL64" i="30"/>
  <c r="EV88" i="30"/>
  <c r="EU88" i="30"/>
  <c r="EV197" i="30"/>
  <c r="FA197" i="30" s="1"/>
  <c r="EU197" i="30"/>
  <c r="EI198" i="30"/>
  <c r="EJ198" i="30"/>
  <c r="EJ142" i="30"/>
  <c r="EI142" i="30"/>
  <c r="EJ87" i="30"/>
  <c r="FA87" i="30" s="1"/>
  <c r="EI87" i="30"/>
  <c r="EV142" i="30"/>
  <c r="EU142" i="30"/>
  <c r="EV32" i="30"/>
  <c r="EU32" i="30"/>
  <c r="EJ32" i="30"/>
  <c r="EI32" i="30"/>
  <c r="FA141" i="30"/>
  <c r="FA31" i="30"/>
  <c r="EO199" i="30"/>
  <c r="CX174" i="30"/>
  <c r="AL174" i="30"/>
  <c r="AL119" i="30"/>
  <c r="EC200" i="30"/>
  <c r="EC144" i="30"/>
  <c r="EO144" i="30"/>
  <c r="CY119" i="30"/>
  <c r="EC89" i="30"/>
  <c r="EO90" i="30"/>
  <c r="CX64" i="30"/>
  <c r="EO34" i="30"/>
  <c r="EC34" i="30"/>
  <c r="CY8" i="30"/>
  <c r="CY199" i="30" l="1"/>
  <c r="CY198" i="30"/>
  <c r="CY192" i="30"/>
  <c r="CY197" i="30"/>
  <c r="CY193" i="30"/>
  <c r="CY189" i="30"/>
  <c r="CY191" i="30"/>
  <c r="CY186" i="30"/>
  <c r="CY182" i="30"/>
  <c r="CY178" i="30"/>
  <c r="CY185" i="30"/>
  <c r="CY195" i="30"/>
  <c r="CY190" i="30"/>
  <c r="CY187" i="30"/>
  <c r="CY183" i="30"/>
  <c r="CY179" i="30"/>
  <c r="CY180" i="30"/>
  <c r="CY200" i="30"/>
  <c r="CY184" i="30"/>
  <c r="CY177" i="30"/>
  <c r="CY194" i="30"/>
  <c r="CY181" i="30"/>
  <c r="CY196" i="30"/>
  <c r="CY188" i="30"/>
  <c r="CY176" i="30"/>
  <c r="CY142" i="30"/>
  <c r="CY138" i="30"/>
  <c r="CY145" i="30"/>
  <c r="CY141" i="30"/>
  <c r="CY144" i="30"/>
  <c r="CY140" i="30"/>
  <c r="CY175" i="30"/>
  <c r="CY143" i="30"/>
  <c r="CY139" i="30"/>
  <c r="CY136" i="30"/>
  <c r="CY132" i="30"/>
  <c r="CY128" i="30"/>
  <c r="CY124" i="30"/>
  <c r="CY135" i="30"/>
  <c r="CY131" i="30"/>
  <c r="CY127" i="30"/>
  <c r="CY134" i="30"/>
  <c r="CY130" i="30"/>
  <c r="CY126" i="30"/>
  <c r="CY122" i="30"/>
  <c r="CY137" i="30"/>
  <c r="CY133" i="30"/>
  <c r="CY129" i="30"/>
  <c r="CY125" i="30"/>
  <c r="CY121" i="30"/>
  <c r="CY123" i="30"/>
  <c r="CY120" i="30"/>
  <c r="CY87" i="30"/>
  <c r="CY90" i="30"/>
  <c r="CY86" i="30"/>
  <c r="CY82" i="30"/>
  <c r="CY78" i="30"/>
  <c r="CY81" i="30"/>
  <c r="CY84" i="30"/>
  <c r="CY83" i="30"/>
  <c r="CY89" i="30"/>
  <c r="CY85" i="30"/>
  <c r="CY75" i="30"/>
  <c r="CY70" i="30"/>
  <c r="CY66" i="30"/>
  <c r="CY77" i="30"/>
  <c r="CY73" i="30"/>
  <c r="CY69" i="30"/>
  <c r="CY65" i="30"/>
  <c r="CY80" i="30"/>
  <c r="CY79" i="30"/>
  <c r="CY76" i="30"/>
  <c r="CY74" i="30"/>
  <c r="CY72" i="30"/>
  <c r="CY68" i="30"/>
  <c r="CY71" i="30"/>
  <c r="CY88" i="30"/>
  <c r="CY33" i="30"/>
  <c r="CY29" i="30"/>
  <c r="CY25" i="30"/>
  <c r="CY21" i="30"/>
  <c r="CY32" i="30"/>
  <c r="CY28" i="30"/>
  <c r="CY24" i="30"/>
  <c r="CY20" i="30"/>
  <c r="CY30" i="30"/>
  <c r="CY26" i="30"/>
  <c r="CY22" i="30"/>
  <c r="CY18" i="30"/>
  <c r="CY67" i="30"/>
  <c r="CY34" i="30"/>
  <c r="CY19" i="30"/>
  <c r="CY16" i="30"/>
  <c r="CY15" i="30"/>
  <c r="CY11" i="30"/>
  <c r="CY27" i="30"/>
  <c r="CY14" i="30"/>
  <c r="CY10" i="30"/>
  <c r="CY17" i="30"/>
  <c r="CY13" i="30"/>
  <c r="CY9" i="30"/>
  <c r="CY23" i="30"/>
  <c r="CY12" i="30"/>
  <c r="CY31" i="30"/>
  <c r="EF200" i="30"/>
  <c r="EE200" i="30"/>
  <c r="ED200" i="30"/>
  <c r="EH200" i="30"/>
  <c r="EG200" i="30"/>
  <c r="AM64" i="30"/>
  <c r="EG89" i="30"/>
  <c r="EF89" i="30"/>
  <c r="EE89" i="30"/>
  <c r="ED89" i="30"/>
  <c r="EH89" i="30"/>
  <c r="ER199" i="30"/>
  <c r="EQ199" i="30"/>
  <c r="ET199" i="30"/>
  <c r="EP199" i="30"/>
  <c r="ES199" i="30"/>
  <c r="ET90" i="30"/>
  <c r="EP90" i="30"/>
  <c r="ES90" i="30"/>
  <c r="ER90" i="30"/>
  <c r="EQ90" i="30"/>
  <c r="ET144" i="30"/>
  <c r="EP144" i="30"/>
  <c r="ES144" i="30"/>
  <c r="ER144" i="30"/>
  <c r="EQ144" i="30"/>
  <c r="EE34" i="30"/>
  <c r="EH34" i="30"/>
  <c r="EG34" i="30"/>
  <c r="ED34" i="30"/>
  <c r="EF34" i="30"/>
  <c r="ET34" i="30"/>
  <c r="ES34" i="30"/>
  <c r="ER34" i="30"/>
  <c r="EQ34" i="30"/>
  <c r="EP34" i="30"/>
  <c r="EE144" i="30"/>
  <c r="ED144" i="30"/>
  <c r="EH144" i="30"/>
  <c r="EG144" i="30"/>
  <c r="EF144" i="30"/>
  <c r="EV198" i="30"/>
  <c r="FA198" i="30" s="1"/>
  <c r="EU198" i="30"/>
  <c r="EV89" i="30"/>
  <c r="EU89" i="30"/>
  <c r="EJ143" i="30"/>
  <c r="EI143" i="30"/>
  <c r="EI199" i="30"/>
  <c r="EJ199" i="30"/>
  <c r="EJ88" i="30"/>
  <c r="FA88" i="30" s="1"/>
  <c r="EI88" i="30"/>
  <c r="EU143" i="30"/>
  <c r="EV143" i="30"/>
  <c r="EV33" i="30"/>
  <c r="EU33" i="30"/>
  <c r="EJ33" i="30"/>
  <c r="EI33" i="30"/>
  <c r="FA142" i="30"/>
  <c r="FA32" i="30"/>
  <c r="EO200" i="30"/>
  <c r="AM174" i="30"/>
  <c r="CY174" i="30"/>
  <c r="AM119" i="30"/>
  <c r="EC201" i="30"/>
  <c r="EC145" i="30"/>
  <c r="CZ119" i="30"/>
  <c r="EO145" i="30"/>
  <c r="EO91" i="30"/>
  <c r="EC90" i="30"/>
  <c r="CY64" i="30"/>
  <c r="EO35" i="30"/>
  <c r="EC35" i="30"/>
  <c r="CZ8" i="30"/>
  <c r="CZ198" i="30" l="1"/>
  <c r="CZ200" i="30"/>
  <c r="CZ196" i="30"/>
  <c r="CZ201" i="30"/>
  <c r="CZ193" i="30"/>
  <c r="CZ199" i="30"/>
  <c r="CZ185" i="30"/>
  <c r="CZ197" i="30"/>
  <c r="CZ192" i="30"/>
  <c r="CZ189" i="30"/>
  <c r="CZ184" i="30"/>
  <c r="CZ177" i="30"/>
  <c r="CZ194" i="30"/>
  <c r="CZ181" i="30"/>
  <c r="CZ183" i="30"/>
  <c r="CZ178" i="30"/>
  <c r="CZ176" i="30"/>
  <c r="CZ188" i="30"/>
  <c r="CZ182" i="30"/>
  <c r="CZ195" i="30"/>
  <c r="CZ190" i="30"/>
  <c r="CZ187" i="30"/>
  <c r="CZ179" i="30"/>
  <c r="CZ180" i="30"/>
  <c r="CZ175" i="30"/>
  <c r="CZ191" i="30"/>
  <c r="CZ145" i="30"/>
  <c r="CZ141" i="30"/>
  <c r="CZ144" i="30"/>
  <c r="CZ135" i="30"/>
  <c r="CZ131" i="30"/>
  <c r="CZ127" i="30"/>
  <c r="CZ123" i="30"/>
  <c r="CZ186" i="30"/>
  <c r="CZ138" i="30"/>
  <c r="CZ146" i="30"/>
  <c r="CZ143" i="30"/>
  <c r="CZ140" i="30"/>
  <c r="CZ139" i="30"/>
  <c r="CZ120" i="30"/>
  <c r="CZ132" i="30"/>
  <c r="CZ129" i="30"/>
  <c r="CZ126" i="30"/>
  <c r="CZ124" i="30"/>
  <c r="CZ137" i="30"/>
  <c r="CZ134" i="30"/>
  <c r="CZ128" i="30"/>
  <c r="CZ125" i="30"/>
  <c r="CZ133" i="30"/>
  <c r="CZ136" i="30"/>
  <c r="CZ142" i="30"/>
  <c r="CZ130" i="30"/>
  <c r="CZ88" i="30"/>
  <c r="CZ84" i="30"/>
  <c r="CZ80" i="30"/>
  <c r="CZ76" i="30"/>
  <c r="CZ121" i="30"/>
  <c r="CZ89" i="30"/>
  <c r="CZ85" i="30"/>
  <c r="CZ81" i="30"/>
  <c r="CZ77" i="30"/>
  <c r="CZ122" i="30"/>
  <c r="CZ71" i="30"/>
  <c r="CZ67" i="30"/>
  <c r="CZ91" i="30"/>
  <c r="CZ90" i="30"/>
  <c r="CZ87" i="30"/>
  <c r="CZ68" i="30"/>
  <c r="CZ35" i="30"/>
  <c r="CZ78" i="30"/>
  <c r="CZ66" i="30"/>
  <c r="CZ82" i="30"/>
  <c r="CZ73" i="30"/>
  <c r="CZ65" i="30"/>
  <c r="CZ86" i="30"/>
  <c r="CZ74" i="30"/>
  <c r="CZ72" i="30"/>
  <c r="CZ83" i="30"/>
  <c r="CZ69" i="30"/>
  <c r="CZ79" i="30"/>
  <c r="CZ70" i="30"/>
  <c r="CZ32" i="30"/>
  <c r="CZ28" i="30"/>
  <c r="CZ24" i="30"/>
  <c r="CZ20" i="30"/>
  <c r="CZ16" i="30"/>
  <c r="CZ31" i="30"/>
  <c r="CZ27" i="30"/>
  <c r="CZ23" i="30"/>
  <c r="CZ19" i="30"/>
  <c r="CZ75" i="30"/>
  <c r="CZ34" i="30"/>
  <c r="CZ25" i="30"/>
  <c r="CZ22" i="30"/>
  <c r="CZ14" i="30"/>
  <c r="CZ10" i="30"/>
  <c r="CZ33" i="30"/>
  <c r="CZ30" i="30"/>
  <c r="CZ17" i="30"/>
  <c r="CZ21" i="30"/>
  <c r="CZ18" i="30"/>
  <c r="CZ13" i="30"/>
  <c r="CZ9" i="30"/>
  <c r="CZ29" i="30"/>
  <c r="CZ26" i="30"/>
  <c r="CZ12" i="30"/>
  <c r="CZ15" i="30"/>
  <c r="CZ11" i="30"/>
  <c r="EP35" i="30"/>
  <c r="ER35" i="30"/>
  <c r="ET35" i="30"/>
  <c r="ES35" i="30"/>
  <c r="EQ35" i="30"/>
  <c r="EH145" i="30"/>
  <c r="EG145" i="30"/>
  <c r="ED145" i="30"/>
  <c r="EF145" i="30"/>
  <c r="EE145" i="30"/>
  <c r="AN64" i="30"/>
  <c r="EH35" i="30"/>
  <c r="EG35" i="30"/>
  <c r="EF35" i="30"/>
  <c r="EE35" i="30"/>
  <c r="ED35" i="30"/>
  <c r="ED201" i="30"/>
  <c r="EH201" i="30"/>
  <c r="EG201" i="30"/>
  <c r="EF201" i="30"/>
  <c r="EE201" i="30"/>
  <c r="EP91" i="30"/>
  <c r="ER91" i="30"/>
  <c r="ET91" i="30"/>
  <c r="ES91" i="30"/>
  <c r="EQ91" i="30"/>
  <c r="ET200" i="30"/>
  <c r="ES200" i="30"/>
  <c r="ER200" i="30"/>
  <c r="EQ200" i="30"/>
  <c r="EP200" i="30"/>
  <c r="EH90" i="30"/>
  <c r="EG90" i="30"/>
  <c r="ED90" i="30"/>
  <c r="EF90" i="30"/>
  <c r="EE90" i="30"/>
  <c r="ET145" i="30"/>
  <c r="ER145" i="30"/>
  <c r="ES145" i="30"/>
  <c r="EQ145" i="30"/>
  <c r="EP145" i="30"/>
  <c r="EI200" i="30"/>
  <c r="EJ200" i="30"/>
  <c r="EJ144" i="30"/>
  <c r="EI144" i="30"/>
  <c r="EV144" i="30"/>
  <c r="EU144" i="30"/>
  <c r="EV90" i="30"/>
  <c r="EU90" i="30"/>
  <c r="EI89" i="30"/>
  <c r="EJ89" i="30"/>
  <c r="FA89" i="30" s="1"/>
  <c r="EV199" i="30"/>
  <c r="FA199" i="30" s="1"/>
  <c r="EU199" i="30"/>
  <c r="EV34" i="30"/>
  <c r="EU34" i="30"/>
  <c r="EJ34" i="30"/>
  <c r="EI34" i="30"/>
  <c r="FA33" i="30"/>
  <c r="FA143" i="30"/>
  <c r="EO201" i="30"/>
  <c r="CZ174" i="30"/>
  <c r="AN174" i="30"/>
  <c r="AN119" i="30"/>
  <c r="EC202" i="30"/>
  <c r="EO146" i="30"/>
  <c r="EC146" i="30"/>
  <c r="DA119" i="30"/>
  <c r="EC91" i="30"/>
  <c r="EO92" i="30"/>
  <c r="CZ64" i="30"/>
  <c r="EO36" i="30"/>
  <c r="EC36" i="30"/>
  <c r="DA8" i="30"/>
  <c r="DA198" i="30" l="1"/>
  <c r="DA202" i="30"/>
  <c r="DA201" i="30"/>
  <c r="DA197" i="30"/>
  <c r="DA191" i="30"/>
  <c r="DA200" i="30"/>
  <c r="DA194" i="30"/>
  <c r="DA196" i="30"/>
  <c r="DA192" i="30"/>
  <c r="DA199" i="30"/>
  <c r="DA185" i="30"/>
  <c r="DA181" i="30"/>
  <c r="DA189" i="30"/>
  <c r="DA188" i="30"/>
  <c r="DA184" i="30"/>
  <c r="DA186" i="30"/>
  <c r="DA182" i="30"/>
  <c r="DA178" i="30"/>
  <c r="DA183" i="30"/>
  <c r="DA176" i="30"/>
  <c r="DA179" i="30"/>
  <c r="DA180" i="30"/>
  <c r="DA193" i="30"/>
  <c r="DA177" i="30"/>
  <c r="DA145" i="30"/>
  <c r="DA141" i="30"/>
  <c r="DA144" i="30"/>
  <c r="DA140" i="30"/>
  <c r="DA147" i="30"/>
  <c r="DA143" i="30"/>
  <c r="DA139" i="30"/>
  <c r="DA190" i="30"/>
  <c r="DA146" i="30"/>
  <c r="DA142" i="30"/>
  <c r="DA138" i="30"/>
  <c r="DA175" i="30"/>
  <c r="DA135" i="30"/>
  <c r="DA131" i="30"/>
  <c r="DA127" i="30"/>
  <c r="DA195" i="30"/>
  <c r="DA187" i="30"/>
  <c r="DA134" i="30"/>
  <c r="DA130" i="30"/>
  <c r="DA126" i="30"/>
  <c r="DA137" i="30"/>
  <c r="DA133" i="30"/>
  <c r="DA129" i="30"/>
  <c r="DA125" i="30"/>
  <c r="DA136" i="30"/>
  <c r="DA132" i="30"/>
  <c r="DA128" i="30"/>
  <c r="DA124" i="30"/>
  <c r="DA120" i="30"/>
  <c r="DA121" i="30"/>
  <c r="DA123" i="30"/>
  <c r="DA122" i="30"/>
  <c r="DA90" i="30"/>
  <c r="DA92" i="30"/>
  <c r="DA89" i="30"/>
  <c r="DA85" i="30"/>
  <c r="DA81" i="30"/>
  <c r="DA77" i="30"/>
  <c r="DA91" i="30"/>
  <c r="DA83" i="30"/>
  <c r="DA82" i="30"/>
  <c r="DA88" i="30"/>
  <c r="DA86" i="30"/>
  <c r="DA73" i="30"/>
  <c r="DA69" i="30"/>
  <c r="DA65" i="30"/>
  <c r="DA79" i="30"/>
  <c r="DA78" i="30"/>
  <c r="DA74" i="30"/>
  <c r="DA72" i="30"/>
  <c r="DA68" i="30"/>
  <c r="DA71" i="30"/>
  <c r="DA67" i="30"/>
  <c r="DA87" i="30"/>
  <c r="DA80" i="30"/>
  <c r="DA76" i="30"/>
  <c r="DA84" i="30"/>
  <c r="DA75" i="30"/>
  <c r="DA70" i="30"/>
  <c r="DA36" i="30"/>
  <c r="DA32" i="30"/>
  <c r="DA28" i="30"/>
  <c r="DA24" i="30"/>
  <c r="DA20" i="30"/>
  <c r="DA66" i="30"/>
  <c r="DA31" i="30"/>
  <c r="DA27" i="30"/>
  <c r="DA23" i="30"/>
  <c r="DA19" i="30"/>
  <c r="DA33" i="30"/>
  <c r="DA29" i="30"/>
  <c r="DA25" i="30"/>
  <c r="DA21" i="30"/>
  <c r="DA17" i="30"/>
  <c r="DA14" i="30"/>
  <c r="DA10" i="30"/>
  <c r="DA35" i="30"/>
  <c r="DA30" i="30"/>
  <c r="DA18" i="30"/>
  <c r="DA13" i="30"/>
  <c r="DA9" i="30"/>
  <c r="DA26" i="30"/>
  <c r="DA12" i="30"/>
  <c r="DA15" i="30"/>
  <c r="DA11" i="30"/>
  <c r="DA34" i="30"/>
  <c r="DA22" i="30"/>
  <c r="DA16" i="30"/>
  <c r="EG91" i="30"/>
  <c r="EF91" i="30"/>
  <c r="EE91" i="30"/>
  <c r="ED91" i="30"/>
  <c r="EH91" i="30"/>
  <c r="ER201" i="30"/>
  <c r="EQ201" i="30"/>
  <c r="EP201" i="30"/>
  <c r="ET201" i="30"/>
  <c r="ES201" i="30"/>
  <c r="ET92" i="30"/>
  <c r="ES92" i="30"/>
  <c r="ER92" i="30"/>
  <c r="EQ92" i="30"/>
  <c r="EP92" i="30"/>
  <c r="EE146" i="30"/>
  <c r="ED146" i="30"/>
  <c r="EH146" i="30"/>
  <c r="EG146" i="30"/>
  <c r="EF146" i="30"/>
  <c r="AO64" i="30"/>
  <c r="EE36" i="30"/>
  <c r="ED36" i="30"/>
  <c r="EH36" i="30"/>
  <c r="EG36" i="30"/>
  <c r="EF36" i="30"/>
  <c r="ET36" i="30"/>
  <c r="ES36" i="30"/>
  <c r="EP36" i="30"/>
  <c r="ER36" i="30"/>
  <c r="EQ36" i="30"/>
  <c r="ET146" i="30"/>
  <c r="ES146" i="30"/>
  <c r="ER146" i="30"/>
  <c r="EQ146" i="30"/>
  <c r="EP146" i="30"/>
  <c r="EF202" i="30"/>
  <c r="EE202" i="30"/>
  <c r="EH202" i="30"/>
  <c r="EG202" i="30"/>
  <c r="ED202" i="30"/>
  <c r="EU145" i="30"/>
  <c r="EV145" i="30"/>
  <c r="EJ90" i="30"/>
  <c r="FA90" i="30" s="1"/>
  <c r="EI90" i="30"/>
  <c r="EV200" i="30"/>
  <c r="FA200" i="30" s="1"/>
  <c r="EU200" i="30"/>
  <c r="EI201" i="30"/>
  <c r="EJ201" i="30"/>
  <c r="EV91" i="30"/>
  <c r="EU91" i="30"/>
  <c r="EJ145" i="30"/>
  <c r="EI145" i="30"/>
  <c r="EU35" i="30"/>
  <c r="EV35" i="30"/>
  <c r="EJ35" i="30"/>
  <c r="EI35" i="30"/>
  <c r="FA34" i="30"/>
  <c r="FA144" i="30"/>
  <c r="EO202" i="30"/>
  <c r="AO174" i="30"/>
  <c r="DA174" i="30"/>
  <c r="AO119" i="30"/>
  <c r="EC203" i="30"/>
  <c r="EC147" i="30"/>
  <c r="EO147" i="30"/>
  <c r="DB119" i="30"/>
  <c r="EO93" i="30"/>
  <c r="EC92" i="30"/>
  <c r="DA64" i="30"/>
  <c r="EO37" i="30"/>
  <c r="EC37" i="30"/>
  <c r="DB8" i="30"/>
  <c r="DB202" i="30" l="1"/>
  <c r="DB201" i="30"/>
  <c r="DB197" i="30"/>
  <c r="DB199" i="30"/>
  <c r="DB195" i="30"/>
  <c r="DB200" i="30"/>
  <c r="DB194" i="30"/>
  <c r="DB203" i="30"/>
  <c r="DB192" i="30"/>
  <c r="DB189" i="30"/>
  <c r="DB188" i="30"/>
  <c r="DB184" i="30"/>
  <c r="DB196" i="30"/>
  <c r="DB193" i="30"/>
  <c r="DB191" i="30"/>
  <c r="DB183" i="30"/>
  <c r="DB181" i="30"/>
  <c r="DB176" i="30"/>
  <c r="DB178" i="30"/>
  <c r="DB175" i="30"/>
  <c r="DB190" i="30"/>
  <c r="DB187" i="30"/>
  <c r="DB198" i="30"/>
  <c r="DB186" i="30"/>
  <c r="DB177" i="30"/>
  <c r="DB185" i="30"/>
  <c r="DB179" i="30"/>
  <c r="DB148" i="30"/>
  <c r="DB144" i="30"/>
  <c r="DB140" i="30"/>
  <c r="DB182" i="30"/>
  <c r="DB180" i="30"/>
  <c r="DB147" i="30"/>
  <c r="DB141" i="30"/>
  <c r="DB138" i="30"/>
  <c r="DB134" i="30"/>
  <c r="DB130" i="30"/>
  <c r="DB126" i="30"/>
  <c r="DB122" i="30"/>
  <c r="DB145" i="30"/>
  <c r="DB142" i="30"/>
  <c r="DB139" i="30"/>
  <c r="DB135" i="30"/>
  <c r="DB132" i="30"/>
  <c r="DB129" i="30"/>
  <c r="DB124" i="30"/>
  <c r="DB123" i="30"/>
  <c r="DB131" i="30"/>
  <c r="DB128" i="30"/>
  <c r="DB125" i="30"/>
  <c r="DB121" i="30"/>
  <c r="DB92" i="30"/>
  <c r="DB146" i="30"/>
  <c r="DB143" i="30"/>
  <c r="DB136" i="30"/>
  <c r="DB127" i="30"/>
  <c r="DB137" i="30"/>
  <c r="DB120" i="30"/>
  <c r="DB91" i="30"/>
  <c r="DB87" i="30"/>
  <c r="DB83" i="30"/>
  <c r="DB79" i="30"/>
  <c r="DB75" i="30"/>
  <c r="DB88" i="30"/>
  <c r="DB84" i="30"/>
  <c r="DB80" i="30"/>
  <c r="DB133" i="30"/>
  <c r="DB70" i="30"/>
  <c r="DB66" i="30"/>
  <c r="DB90" i="30"/>
  <c r="DB93" i="30"/>
  <c r="DB89" i="30"/>
  <c r="DB86" i="30"/>
  <c r="DB85" i="30"/>
  <c r="DB76" i="30"/>
  <c r="DB82" i="30"/>
  <c r="DB81" i="30"/>
  <c r="DB67" i="30"/>
  <c r="DB34" i="30"/>
  <c r="DB78" i="30"/>
  <c r="DB73" i="30"/>
  <c r="DB65" i="30"/>
  <c r="DB74" i="30"/>
  <c r="DB72" i="30"/>
  <c r="DB71" i="30"/>
  <c r="DB77" i="30"/>
  <c r="DB68" i="30"/>
  <c r="DB69" i="30"/>
  <c r="DB36" i="30"/>
  <c r="DB31" i="30"/>
  <c r="DB27" i="30"/>
  <c r="DB23" i="30"/>
  <c r="DB19" i="30"/>
  <c r="DB37" i="30"/>
  <c r="DB30" i="30"/>
  <c r="DB26" i="30"/>
  <c r="DB22" i="30"/>
  <c r="DB18" i="30"/>
  <c r="DB35" i="30"/>
  <c r="DB33" i="30"/>
  <c r="DB17" i="30"/>
  <c r="DB13" i="30"/>
  <c r="DB9" i="30"/>
  <c r="DB24" i="30"/>
  <c r="DB21" i="30"/>
  <c r="DB12" i="30"/>
  <c r="DB32" i="30"/>
  <c r="DB29" i="30"/>
  <c r="DB20" i="30"/>
  <c r="DB15" i="30"/>
  <c r="DB11" i="30"/>
  <c r="DB16" i="30"/>
  <c r="DB28" i="30"/>
  <c r="DB25" i="30"/>
  <c r="DB14" i="30"/>
  <c r="DB10" i="30"/>
  <c r="ET147" i="30"/>
  <c r="ER147" i="30"/>
  <c r="EQ147" i="30"/>
  <c r="EP147" i="30"/>
  <c r="ES147" i="30"/>
  <c r="EH37" i="30"/>
  <c r="EG37" i="30"/>
  <c r="EF37" i="30"/>
  <c r="ED37" i="30"/>
  <c r="EE37" i="30"/>
  <c r="ED147" i="30"/>
  <c r="EH147" i="30"/>
  <c r="EG147" i="30"/>
  <c r="EF147" i="30"/>
  <c r="EE147" i="30"/>
  <c r="EP37" i="30"/>
  <c r="ER37" i="30"/>
  <c r="ET37" i="30"/>
  <c r="ES37" i="30"/>
  <c r="EQ37" i="30"/>
  <c r="EH203" i="30"/>
  <c r="EG203" i="30"/>
  <c r="EF203" i="30"/>
  <c r="EE203" i="30"/>
  <c r="ED203" i="30"/>
  <c r="AP64" i="30"/>
  <c r="ED92" i="30"/>
  <c r="EH92" i="30"/>
  <c r="EG92" i="30"/>
  <c r="EF92" i="30"/>
  <c r="EE92" i="30"/>
  <c r="EP93" i="30"/>
  <c r="ER93" i="30"/>
  <c r="EQ93" i="30"/>
  <c r="ET93" i="30"/>
  <c r="ES93" i="30"/>
  <c r="ET202" i="30"/>
  <c r="ES202" i="30"/>
  <c r="EP202" i="30"/>
  <c r="ER202" i="30"/>
  <c r="EQ202" i="30"/>
  <c r="EV92" i="30"/>
  <c r="EU92" i="30"/>
  <c r="EV146" i="30"/>
  <c r="EU146" i="30"/>
  <c r="EI202" i="30"/>
  <c r="EJ202" i="30"/>
  <c r="EV201" i="30"/>
  <c r="FA201" i="30" s="1"/>
  <c r="EU201" i="30"/>
  <c r="EI91" i="30"/>
  <c r="EJ91" i="30"/>
  <c r="FA91" i="30" s="1"/>
  <c r="EJ146" i="30"/>
  <c r="EI146" i="30"/>
  <c r="EV36" i="30"/>
  <c r="EU36" i="30"/>
  <c r="EJ36" i="30"/>
  <c r="EI36" i="30"/>
  <c r="FA145" i="30"/>
  <c r="FA35" i="30"/>
  <c r="EO203" i="30"/>
  <c r="DB174" i="30"/>
  <c r="AP174" i="30"/>
  <c r="AP119" i="30"/>
  <c r="EC204" i="30"/>
  <c r="EC148" i="30"/>
  <c r="DC119" i="30"/>
  <c r="EO148" i="30"/>
  <c r="EO94" i="30"/>
  <c r="EC93" i="30"/>
  <c r="DB64" i="30"/>
  <c r="EO38" i="30"/>
  <c r="EC38" i="30"/>
  <c r="DC8" i="30"/>
  <c r="DC204" i="30" l="1"/>
  <c r="DC201" i="30"/>
  <c r="DC197" i="30"/>
  <c r="DC200" i="30"/>
  <c r="DC196" i="30"/>
  <c r="DC203" i="30"/>
  <c r="DC202" i="30"/>
  <c r="DC194" i="30"/>
  <c r="DC190" i="30"/>
  <c r="DC199" i="30"/>
  <c r="DC195" i="30"/>
  <c r="DC191" i="30"/>
  <c r="DC192" i="30"/>
  <c r="DC189" i="30"/>
  <c r="DC188" i="30"/>
  <c r="DC184" i="30"/>
  <c r="DC180" i="30"/>
  <c r="DC187" i="30"/>
  <c r="DC183" i="30"/>
  <c r="DC185" i="30"/>
  <c r="DC181" i="30"/>
  <c r="DC178" i="30"/>
  <c r="DC175" i="30"/>
  <c r="DC182" i="30"/>
  <c r="DC179" i="30"/>
  <c r="DC193" i="30"/>
  <c r="DC177" i="30"/>
  <c r="DC198" i="30"/>
  <c r="DC186" i="30"/>
  <c r="DC148" i="30"/>
  <c r="DC144" i="30"/>
  <c r="DC140" i="30"/>
  <c r="DC147" i="30"/>
  <c r="DC143" i="30"/>
  <c r="DC139" i="30"/>
  <c r="DC176" i="30"/>
  <c r="DC146" i="30"/>
  <c r="DC142" i="30"/>
  <c r="DC138" i="30"/>
  <c r="DC149" i="30"/>
  <c r="DC145" i="30"/>
  <c r="DC141" i="30"/>
  <c r="DC134" i="30"/>
  <c r="DC130" i="30"/>
  <c r="DC126" i="30"/>
  <c r="DC137" i="30"/>
  <c r="DC133" i="30"/>
  <c r="DC129" i="30"/>
  <c r="DC125" i="30"/>
  <c r="DC136" i="30"/>
  <c r="DC132" i="30"/>
  <c r="DC128" i="30"/>
  <c r="DC124" i="30"/>
  <c r="DC135" i="30"/>
  <c r="DC131" i="30"/>
  <c r="DC127" i="30"/>
  <c r="DC123" i="30"/>
  <c r="DC122" i="30"/>
  <c r="DC120" i="30"/>
  <c r="DC94" i="30"/>
  <c r="DC121" i="30"/>
  <c r="DC93" i="30"/>
  <c r="DC89" i="30"/>
  <c r="DC88" i="30"/>
  <c r="DC84" i="30"/>
  <c r="DC80" i="30"/>
  <c r="DC90" i="30"/>
  <c r="DC75" i="30"/>
  <c r="DC92" i="30"/>
  <c r="DC87" i="30"/>
  <c r="DC78" i="30"/>
  <c r="DC77" i="30"/>
  <c r="DC74" i="30"/>
  <c r="DC72" i="30"/>
  <c r="DC68" i="30"/>
  <c r="DC71" i="30"/>
  <c r="DC67" i="30"/>
  <c r="DC91" i="30"/>
  <c r="DC83" i="30"/>
  <c r="DC70" i="30"/>
  <c r="DC66" i="30"/>
  <c r="DC76" i="30"/>
  <c r="DC73" i="30"/>
  <c r="DC82" i="30"/>
  <c r="DC86" i="30"/>
  <c r="DC79" i="30"/>
  <c r="DC69" i="30"/>
  <c r="DC35" i="30"/>
  <c r="DC85" i="30"/>
  <c r="DC65" i="30"/>
  <c r="DC36" i="30"/>
  <c r="DC31" i="30"/>
  <c r="DC27" i="30"/>
  <c r="DC23" i="30"/>
  <c r="DC19" i="30"/>
  <c r="DC37" i="30"/>
  <c r="DC30" i="30"/>
  <c r="DC26" i="30"/>
  <c r="DC22" i="30"/>
  <c r="DC18" i="30"/>
  <c r="DC81" i="30"/>
  <c r="DC32" i="30"/>
  <c r="DC28" i="30"/>
  <c r="DC24" i="30"/>
  <c r="DC20" i="30"/>
  <c r="DC16" i="30"/>
  <c r="DC33" i="30"/>
  <c r="DC17" i="30"/>
  <c r="DC13" i="30"/>
  <c r="DC9" i="30"/>
  <c r="DC21" i="30"/>
  <c r="DC12" i="30"/>
  <c r="DC29" i="30"/>
  <c r="DC15" i="30"/>
  <c r="DC11" i="30"/>
  <c r="DC38" i="30"/>
  <c r="DC34" i="30"/>
  <c r="DC25" i="30"/>
  <c r="DC14" i="30"/>
  <c r="DC10" i="30"/>
  <c r="EG93" i="30"/>
  <c r="EF93" i="30"/>
  <c r="ED93" i="30"/>
  <c r="EE93" i="30"/>
  <c r="EH93" i="30"/>
  <c r="ET94" i="30"/>
  <c r="ES94" i="30"/>
  <c r="ER94" i="30"/>
  <c r="EQ94" i="30"/>
  <c r="EP94" i="30"/>
  <c r="ER203" i="30"/>
  <c r="EQ203" i="30"/>
  <c r="EP203" i="30"/>
  <c r="ET203" i="30"/>
  <c r="ES203" i="30"/>
  <c r="ET148" i="30"/>
  <c r="ES148" i="30"/>
  <c r="ER148" i="30"/>
  <c r="EQ148" i="30"/>
  <c r="EP148" i="30"/>
  <c r="EE38" i="30"/>
  <c r="ED38" i="30"/>
  <c r="EH38" i="30"/>
  <c r="EG38" i="30"/>
  <c r="EF38" i="30"/>
  <c r="ED148" i="30"/>
  <c r="EE148" i="30"/>
  <c r="EH148" i="30"/>
  <c r="EG148" i="30"/>
  <c r="EF148" i="30"/>
  <c r="AQ64" i="30"/>
  <c r="ET38" i="30"/>
  <c r="ES38" i="30"/>
  <c r="ER38" i="30"/>
  <c r="EQ38" i="30"/>
  <c r="EP38" i="30"/>
  <c r="EF204" i="30"/>
  <c r="EE204" i="30"/>
  <c r="ED204" i="30"/>
  <c r="EH204" i="30"/>
  <c r="EG204" i="30"/>
  <c r="EJ92" i="30"/>
  <c r="FA92" i="30" s="1"/>
  <c r="EI92" i="30"/>
  <c r="EJ147" i="30"/>
  <c r="EI147" i="30"/>
  <c r="EV202" i="30"/>
  <c r="FA202" i="30" s="1"/>
  <c r="EU202" i="30"/>
  <c r="EI203" i="30"/>
  <c r="EJ203" i="30"/>
  <c r="EV93" i="30"/>
  <c r="EU93" i="30"/>
  <c r="EU147" i="30"/>
  <c r="EV147" i="30"/>
  <c r="EV37" i="30"/>
  <c r="EU37" i="30"/>
  <c r="EJ37" i="30"/>
  <c r="EI37" i="30"/>
  <c r="FA146" i="30"/>
  <c r="FA36" i="30"/>
  <c r="EO204" i="30"/>
  <c r="AQ174" i="30"/>
  <c r="DC174" i="30"/>
  <c r="AQ119" i="30"/>
  <c r="EC205" i="30"/>
  <c r="EC149" i="30"/>
  <c r="EO149" i="30"/>
  <c r="DD119" i="30"/>
  <c r="EC94" i="30"/>
  <c r="EO95" i="30"/>
  <c r="DC64" i="30"/>
  <c r="EO39" i="30"/>
  <c r="EC39" i="30"/>
  <c r="DD8" i="30"/>
  <c r="DD203" i="30" l="1"/>
  <c r="DD205" i="30"/>
  <c r="DD204" i="30"/>
  <c r="DD200" i="30"/>
  <c r="DD198" i="30"/>
  <c r="DD201" i="30"/>
  <c r="DD199" i="30"/>
  <c r="DD195" i="30"/>
  <c r="DD193" i="30"/>
  <c r="DD197" i="30"/>
  <c r="DD196" i="30"/>
  <c r="DD187" i="30"/>
  <c r="DD183" i="30"/>
  <c r="DD190" i="30"/>
  <c r="DD194" i="30"/>
  <c r="DD175" i="30"/>
  <c r="DD182" i="30"/>
  <c r="DD179" i="30"/>
  <c r="DD191" i="30"/>
  <c r="DD202" i="30"/>
  <c r="DD186" i="30"/>
  <c r="DD180" i="30"/>
  <c r="DD177" i="30"/>
  <c r="DD185" i="30"/>
  <c r="DD176" i="30"/>
  <c r="DD184" i="30"/>
  <c r="DD189" i="30"/>
  <c r="DD192" i="30"/>
  <c r="DD147" i="30"/>
  <c r="DD143" i="30"/>
  <c r="DD139" i="30"/>
  <c r="DD188" i="30"/>
  <c r="DD178" i="30"/>
  <c r="DD144" i="30"/>
  <c r="DD141" i="30"/>
  <c r="DD138" i="30"/>
  <c r="DD137" i="30"/>
  <c r="DD133" i="30"/>
  <c r="DD129" i="30"/>
  <c r="DD125" i="30"/>
  <c r="DD121" i="30"/>
  <c r="DD181" i="30"/>
  <c r="DD149" i="30"/>
  <c r="DD146" i="30"/>
  <c r="DD148" i="30"/>
  <c r="DD140" i="30"/>
  <c r="DD135" i="30"/>
  <c r="DD132" i="30"/>
  <c r="DD124" i="30"/>
  <c r="DD122" i="30"/>
  <c r="DD126" i="30"/>
  <c r="DD123" i="30"/>
  <c r="DD150" i="30"/>
  <c r="DD142" i="30"/>
  <c r="DD145" i="30"/>
  <c r="DD136" i="30"/>
  <c r="DD120" i="30"/>
  <c r="DD134" i="30"/>
  <c r="DD95" i="30"/>
  <c r="DD127" i="30"/>
  <c r="DD128" i="30"/>
  <c r="DD94" i="30"/>
  <c r="DD130" i="30"/>
  <c r="DD131" i="30"/>
  <c r="DD90" i="30"/>
  <c r="DD86" i="30"/>
  <c r="DD82" i="30"/>
  <c r="DD78" i="30"/>
  <c r="DD74" i="30"/>
  <c r="DD92" i="30"/>
  <c r="DD91" i="30"/>
  <c r="DD87" i="30"/>
  <c r="DD83" i="30"/>
  <c r="DD79" i="30"/>
  <c r="DD85" i="30"/>
  <c r="DD84" i="30"/>
  <c r="DD73" i="30"/>
  <c r="DD69" i="30"/>
  <c r="DD65" i="30"/>
  <c r="DD93" i="30"/>
  <c r="DD88" i="30"/>
  <c r="DD77" i="30"/>
  <c r="DD76" i="30"/>
  <c r="DD81" i="30"/>
  <c r="DD80" i="30"/>
  <c r="DD75" i="30"/>
  <c r="DD66" i="30"/>
  <c r="DD37" i="30"/>
  <c r="DD72" i="30"/>
  <c r="DD71" i="30"/>
  <c r="DD70" i="30"/>
  <c r="DD39" i="30"/>
  <c r="DD89" i="30"/>
  <c r="DD67" i="30"/>
  <c r="DD30" i="30"/>
  <c r="DD26" i="30"/>
  <c r="DD22" i="30"/>
  <c r="DD18" i="30"/>
  <c r="DD34" i="30"/>
  <c r="DD33" i="30"/>
  <c r="DD29" i="30"/>
  <c r="DD25" i="30"/>
  <c r="DD21" i="30"/>
  <c r="DD35" i="30"/>
  <c r="DD27" i="30"/>
  <c r="DD24" i="30"/>
  <c r="DD12" i="30"/>
  <c r="DD36" i="30"/>
  <c r="DD32" i="30"/>
  <c r="DD15" i="30"/>
  <c r="DD11" i="30"/>
  <c r="DD23" i="30"/>
  <c r="DD20" i="30"/>
  <c r="DD38" i="30"/>
  <c r="DD16" i="30"/>
  <c r="DD14" i="30"/>
  <c r="DD10" i="30"/>
  <c r="DD31" i="30"/>
  <c r="DD28" i="30"/>
  <c r="DD68" i="30"/>
  <c r="DD19" i="30"/>
  <c r="DD17" i="30"/>
  <c r="DD13" i="30"/>
  <c r="DD9" i="30"/>
  <c r="ER95" i="30"/>
  <c r="EP95" i="30"/>
  <c r="ET95" i="30"/>
  <c r="ES95" i="30"/>
  <c r="EQ95" i="30"/>
  <c r="ED94" i="30"/>
  <c r="EH94" i="30"/>
  <c r="EG94" i="30"/>
  <c r="EF94" i="30"/>
  <c r="EE94" i="30"/>
  <c r="EP204" i="30"/>
  <c r="ET204" i="30"/>
  <c r="ES204" i="30"/>
  <c r="ER204" i="30"/>
  <c r="EQ204" i="30"/>
  <c r="AR64" i="30"/>
  <c r="EH39" i="30"/>
  <c r="ED39" i="30"/>
  <c r="EG39" i="30"/>
  <c r="EF39" i="30"/>
  <c r="EE39" i="30"/>
  <c r="EP149" i="30"/>
  <c r="ET149" i="30"/>
  <c r="ER149" i="30"/>
  <c r="ES149" i="30"/>
  <c r="EQ149" i="30"/>
  <c r="ER39" i="30"/>
  <c r="EP39" i="30"/>
  <c r="ET39" i="30"/>
  <c r="ES39" i="30"/>
  <c r="EQ39" i="30"/>
  <c r="EH149" i="30"/>
  <c r="EG149" i="30"/>
  <c r="EF149" i="30"/>
  <c r="EE149" i="30"/>
  <c r="ED149" i="30"/>
  <c r="EH205" i="30"/>
  <c r="EG205" i="30"/>
  <c r="EF205" i="30"/>
  <c r="ED205" i="30"/>
  <c r="EE205" i="30"/>
  <c r="EI204" i="30"/>
  <c r="EJ204" i="30"/>
  <c r="EV94" i="30"/>
  <c r="EU94" i="30"/>
  <c r="EV148" i="30"/>
  <c r="EU148" i="30"/>
  <c r="EV203" i="30"/>
  <c r="FA203" i="30" s="1"/>
  <c r="EU203" i="30"/>
  <c r="EJ148" i="30"/>
  <c r="EI148" i="30"/>
  <c r="EJ93" i="30"/>
  <c r="FA93" i="30" s="1"/>
  <c r="EI93" i="30"/>
  <c r="EV38" i="30"/>
  <c r="EU38" i="30"/>
  <c r="EJ38" i="30"/>
  <c r="EI38" i="30"/>
  <c r="FA147" i="30"/>
  <c r="FA37" i="30"/>
  <c r="EO205" i="30"/>
  <c r="DD174" i="30"/>
  <c r="AR174" i="30"/>
  <c r="AR119" i="30"/>
  <c r="EC206" i="30"/>
  <c r="DE119" i="30"/>
  <c r="EC150" i="30"/>
  <c r="EO150" i="30"/>
  <c r="EO96" i="30"/>
  <c r="EC95" i="30"/>
  <c r="DD64" i="30"/>
  <c r="EO40" i="30"/>
  <c r="EC40" i="30"/>
  <c r="DE8" i="30"/>
  <c r="DE203" i="30" l="1"/>
  <c r="DE205" i="30"/>
  <c r="DE204" i="30"/>
  <c r="DE200" i="30"/>
  <c r="DE206" i="30"/>
  <c r="DE199" i="30"/>
  <c r="DE195" i="30"/>
  <c r="DE202" i="30"/>
  <c r="DE193" i="30"/>
  <c r="DE189" i="30"/>
  <c r="DE198" i="30"/>
  <c r="DE194" i="30"/>
  <c r="DE190" i="30"/>
  <c r="DE197" i="30"/>
  <c r="DE196" i="30"/>
  <c r="DE187" i="30"/>
  <c r="DE183" i="30"/>
  <c r="DE179" i="30"/>
  <c r="DE186" i="30"/>
  <c r="DE192" i="30"/>
  <c r="DE188" i="30"/>
  <c r="DE184" i="30"/>
  <c r="DE180" i="30"/>
  <c r="DE182" i="30"/>
  <c r="DE191" i="30"/>
  <c r="DE181" i="30"/>
  <c r="DE178" i="30"/>
  <c r="DE176" i="30"/>
  <c r="DE175" i="30"/>
  <c r="DE151" i="30"/>
  <c r="DE147" i="30"/>
  <c r="DE143" i="30"/>
  <c r="DE139" i="30"/>
  <c r="DE150" i="30"/>
  <c r="DE146" i="30"/>
  <c r="DE142" i="30"/>
  <c r="DE138" i="30"/>
  <c r="DE149" i="30"/>
  <c r="DE145" i="30"/>
  <c r="DE141" i="30"/>
  <c r="DE185" i="30"/>
  <c r="DE148" i="30"/>
  <c r="DE144" i="30"/>
  <c r="DE140" i="30"/>
  <c r="DE201" i="30"/>
  <c r="DE137" i="30"/>
  <c r="DE133" i="30"/>
  <c r="DE129" i="30"/>
  <c r="DE125" i="30"/>
  <c r="DE177" i="30"/>
  <c r="DE136" i="30"/>
  <c r="DE132" i="30"/>
  <c r="DE128" i="30"/>
  <c r="DE135" i="30"/>
  <c r="DE131" i="30"/>
  <c r="DE127" i="30"/>
  <c r="DE123" i="30"/>
  <c r="DE134" i="30"/>
  <c r="DE130" i="30"/>
  <c r="DE126" i="30"/>
  <c r="DE122" i="30"/>
  <c r="DE120" i="30"/>
  <c r="DE93" i="30"/>
  <c r="DE121" i="30"/>
  <c r="DE94" i="30"/>
  <c r="DE88" i="30"/>
  <c r="DE91" i="30"/>
  <c r="DE87" i="30"/>
  <c r="DE83" i="30"/>
  <c r="DE79" i="30"/>
  <c r="DE89" i="30"/>
  <c r="DE86" i="30"/>
  <c r="DE92" i="30"/>
  <c r="DE96" i="30"/>
  <c r="DE95" i="30"/>
  <c r="DE78" i="30"/>
  <c r="DE76" i="30"/>
  <c r="DE71" i="30"/>
  <c r="DE67" i="30"/>
  <c r="DE82" i="30"/>
  <c r="DE70" i="30"/>
  <c r="DE66" i="30"/>
  <c r="DE90" i="30"/>
  <c r="DE85" i="30"/>
  <c r="DE84" i="30"/>
  <c r="DE73" i="30"/>
  <c r="DE69" i="30"/>
  <c r="DE65" i="30"/>
  <c r="DE124" i="30"/>
  <c r="DE80" i="30"/>
  <c r="DE72" i="30"/>
  <c r="DE74" i="30"/>
  <c r="DE77" i="30"/>
  <c r="DE75" i="30"/>
  <c r="DE81" i="30"/>
  <c r="DE68" i="30"/>
  <c r="DE38" i="30"/>
  <c r="DE30" i="30"/>
  <c r="DE26" i="30"/>
  <c r="DE22" i="30"/>
  <c r="DE18" i="30"/>
  <c r="DE37" i="30"/>
  <c r="DE34" i="30"/>
  <c r="DE33" i="30"/>
  <c r="DE29" i="30"/>
  <c r="DE25" i="30"/>
  <c r="DE21" i="30"/>
  <c r="DE39" i="30"/>
  <c r="DE40" i="30"/>
  <c r="DE36" i="30"/>
  <c r="DE31" i="30"/>
  <c r="DE27" i="30"/>
  <c r="DE23" i="30"/>
  <c r="DE19" i="30"/>
  <c r="DE24" i="30"/>
  <c r="DE12" i="30"/>
  <c r="DE32" i="30"/>
  <c r="DE15" i="30"/>
  <c r="DE11" i="30"/>
  <c r="DE20" i="30"/>
  <c r="DE16" i="30"/>
  <c r="DE14" i="30"/>
  <c r="DE10" i="30"/>
  <c r="DE28" i="30"/>
  <c r="DE17" i="30"/>
  <c r="DE13" i="30"/>
  <c r="DE9" i="30"/>
  <c r="DE35" i="30"/>
  <c r="ET40" i="30"/>
  <c r="ES40" i="30"/>
  <c r="ER40" i="30"/>
  <c r="EQ40" i="30"/>
  <c r="EP40" i="30"/>
  <c r="ED95" i="30"/>
  <c r="EG95" i="30"/>
  <c r="EF95" i="30"/>
  <c r="EE95" i="30"/>
  <c r="EH95" i="30"/>
  <c r="EE150" i="30"/>
  <c r="EH150" i="30"/>
  <c r="ED150" i="30"/>
  <c r="EG150" i="30"/>
  <c r="EF150" i="30"/>
  <c r="EE40" i="30"/>
  <c r="ED40" i="30"/>
  <c r="EH40" i="30"/>
  <c r="EG40" i="30"/>
  <c r="EF40" i="30"/>
  <c r="EF206" i="30"/>
  <c r="EE206" i="30"/>
  <c r="ED206" i="30"/>
  <c r="EH206" i="30"/>
  <c r="EG206" i="30"/>
  <c r="ET96" i="30"/>
  <c r="ES96" i="30"/>
  <c r="ER96" i="30"/>
  <c r="EP96" i="30"/>
  <c r="EQ96" i="30"/>
  <c r="ER205" i="30"/>
  <c r="EP205" i="30"/>
  <c r="EQ205" i="30"/>
  <c r="ET205" i="30"/>
  <c r="ES205" i="30"/>
  <c r="ET150" i="30"/>
  <c r="ES150" i="30"/>
  <c r="ER150" i="30"/>
  <c r="EP150" i="30"/>
  <c r="EQ150" i="30"/>
  <c r="AS64" i="30"/>
  <c r="EV204" i="30"/>
  <c r="FA204" i="30" s="1"/>
  <c r="EU204" i="30"/>
  <c r="EI94" i="30"/>
  <c r="EJ94" i="30"/>
  <c r="FA94" i="30" s="1"/>
  <c r="EU149" i="30"/>
  <c r="EV149" i="30"/>
  <c r="EV95" i="30"/>
  <c r="EU95" i="30"/>
  <c r="EJ149" i="30"/>
  <c r="EI149" i="30"/>
  <c r="EI205" i="30"/>
  <c r="EJ205" i="30"/>
  <c r="EU39" i="30"/>
  <c r="EV39" i="30"/>
  <c r="EJ39" i="30"/>
  <c r="EI39" i="30"/>
  <c r="FA38" i="30"/>
  <c r="FA148" i="30"/>
  <c r="EO206" i="30"/>
  <c r="AS174" i="30"/>
  <c r="DE174" i="30"/>
  <c r="AS119" i="30"/>
  <c r="EC207" i="30"/>
  <c r="EO151" i="30"/>
  <c r="DF119" i="30"/>
  <c r="EC151" i="30"/>
  <c r="EO97" i="30"/>
  <c r="EC96" i="30"/>
  <c r="DE64" i="30"/>
  <c r="EO41" i="30"/>
  <c r="EC41" i="30"/>
  <c r="DF8" i="30"/>
  <c r="DF206" i="30" l="1"/>
  <c r="DF202" i="30"/>
  <c r="DF205" i="30"/>
  <c r="DF204" i="30"/>
  <c r="DF199" i="30"/>
  <c r="DF201" i="30"/>
  <c r="DF197" i="30"/>
  <c r="DF200" i="30"/>
  <c r="DF195" i="30"/>
  <c r="DF198" i="30"/>
  <c r="DF203" i="30"/>
  <c r="DF196" i="30"/>
  <c r="DF207" i="30"/>
  <c r="DF190" i="30"/>
  <c r="DF186" i="30"/>
  <c r="DF194" i="30"/>
  <c r="DF189" i="30"/>
  <c r="DF191" i="30"/>
  <c r="DF179" i="30"/>
  <c r="DF188" i="30"/>
  <c r="DF177" i="30"/>
  <c r="DF185" i="30"/>
  <c r="DF176" i="30"/>
  <c r="DF192" i="30"/>
  <c r="DF184" i="30"/>
  <c r="DF175" i="30"/>
  <c r="DF193" i="30"/>
  <c r="DF183" i="30"/>
  <c r="DF180" i="30"/>
  <c r="DF187" i="30"/>
  <c r="DF181" i="30"/>
  <c r="DF182" i="30"/>
  <c r="DF178" i="30"/>
  <c r="DF150" i="30"/>
  <c r="DF146" i="30"/>
  <c r="DF142" i="30"/>
  <c r="DF138" i="30"/>
  <c r="DF152" i="30"/>
  <c r="DF149" i="30"/>
  <c r="DF136" i="30"/>
  <c r="DF132" i="30"/>
  <c r="DF128" i="30"/>
  <c r="DF124" i="30"/>
  <c r="DF143" i="30"/>
  <c r="DF140" i="30"/>
  <c r="DF151" i="30"/>
  <c r="DF148" i="30"/>
  <c r="DF145" i="30"/>
  <c r="DF129" i="30"/>
  <c r="DF126" i="30"/>
  <c r="DF123" i="30"/>
  <c r="DF141" i="30"/>
  <c r="DF121" i="30"/>
  <c r="DF137" i="30"/>
  <c r="DF134" i="30"/>
  <c r="DF131" i="30"/>
  <c r="DF144" i="30"/>
  <c r="DF133" i="30"/>
  <c r="DF130" i="30"/>
  <c r="DF127" i="30"/>
  <c r="DF94" i="30"/>
  <c r="DF135" i="30"/>
  <c r="DF120" i="30"/>
  <c r="DF97" i="30"/>
  <c r="DF93" i="30"/>
  <c r="DF139" i="30"/>
  <c r="DF122" i="30"/>
  <c r="DF89" i="30"/>
  <c r="DF85" i="30"/>
  <c r="DF81" i="30"/>
  <c r="DF77" i="30"/>
  <c r="DF147" i="30"/>
  <c r="DF96" i="30"/>
  <c r="DF95" i="30"/>
  <c r="DF125" i="30"/>
  <c r="DF90" i="30"/>
  <c r="DF86" i="30"/>
  <c r="DF82" i="30"/>
  <c r="DF78" i="30"/>
  <c r="DF92" i="30"/>
  <c r="DF72" i="30"/>
  <c r="DF68" i="30"/>
  <c r="DF87" i="30"/>
  <c r="DF80" i="30"/>
  <c r="DF79" i="30"/>
  <c r="DF75" i="30"/>
  <c r="DF76" i="30"/>
  <c r="DF73" i="30"/>
  <c r="DF65" i="30"/>
  <c r="DF40" i="30"/>
  <c r="DF36" i="30"/>
  <c r="DF74" i="30"/>
  <c r="DF84" i="30"/>
  <c r="DF71" i="30"/>
  <c r="DF70" i="30"/>
  <c r="DF69" i="30"/>
  <c r="DF91" i="30"/>
  <c r="DF66" i="30"/>
  <c r="DF37" i="30"/>
  <c r="DF83" i="30"/>
  <c r="DF41" i="30"/>
  <c r="DF34" i="30"/>
  <c r="DF33" i="30"/>
  <c r="DF29" i="30"/>
  <c r="DF25" i="30"/>
  <c r="DF21" i="30"/>
  <c r="DF17" i="30"/>
  <c r="DF88" i="30"/>
  <c r="DF39" i="30"/>
  <c r="DF67" i="30"/>
  <c r="DF38" i="30"/>
  <c r="DF35" i="30"/>
  <c r="DF32" i="30"/>
  <c r="DF28" i="30"/>
  <c r="DF24" i="30"/>
  <c r="DF20" i="30"/>
  <c r="DF30" i="30"/>
  <c r="DF27" i="30"/>
  <c r="DF18" i="30"/>
  <c r="DF15" i="30"/>
  <c r="DF11" i="30"/>
  <c r="DF26" i="30"/>
  <c r="DF23" i="30"/>
  <c r="DF16" i="30"/>
  <c r="DF14" i="30"/>
  <c r="DF10" i="30"/>
  <c r="DF31" i="30"/>
  <c r="DF13" i="30"/>
  <c r="DF9" i="30"/>
  <c r="DF22" i="30"/>
  <c r="DF19" i="30"/>
  <c r="DF12" i="30"/>
  <c r="EH96" i="30"/>
  <c r="EG96" i="30"/>
  <c r="EF96" i="30"/>
  <c r="EE96" i="30"/>
  <c r="ED96" i="30"/>
  <c r="EP97" i="30"/>
  <c r="ER97" i="30"/>
  <c r="ET97" i="30"/>
  <c r="ES97" i="30"/>
  <c r="EQ97" i="30"/>
  <c r="ET206" i="30"/>
  <c r="ES206" i="30"/>
  <c r="ER206" i="30"/>
  <c r="EQ206" i="30"/>
  <c r="EP206" i="30"/>
  <c r="EH151" i="30"/>
  <c r="EG151" i="30"/>
  <c r="EF151" i="30"/>
  <c r="EE151" i="30"/>
  <c r="ED151" i="30"/>
  <c r="AT64" i="30"/>
  <c r="ED41" i="30"/>
  <c r="EH41" i="30"/>
  <c r="EG41" i="30"/>
  <c r="EF41" i="30"/>
  <c r="EE41" i="30"/>
  <c r="EP151" i="30"/>
  <c r="ET151" i="30"/>
  <c r="ER151" i="30"/>
  <c r="ES151" i="30"/>
  <c r="EQ151" i="30"/>
  <c r="ER41" i="30"/>
  <c r="ES41" i="30"/>
  <c r="EQ41" i="30"/>
  <c r="EP41" i="30"/>
  <c r="ET41" i="30"/>
  <c r="EH207" i="30"/>
  <c r="ED207" i="30"/>
  <c r="EG207" i="30"/>
  <c r="EF207" i="30"/>
  <c r="EE207" i="30"/>
  <c r="EI206" i="30"/>
  <c r="EJ206" i="30"/>
  <c r="EJ150" i="30"/>
  <c r="EI150" i="30"/>
  <c r="EV150" i="30"/>
  <c r="EU150" i="30"/>
  <c r="EJ95" i="30"/>
  <c r="EI95" i="30"/>
  <c r="EV96" i="30"/>
  <c r="EU96" i="30"/>
  <c r="EV205" i="30"/>
  <c r="FA205" i="30" s="1"/>
  <c r="EU205" i="30"/>
  <c r="EV40" i="30"/>
  <c r="EU40" i="30"/>
  <c r="EJ40" i="30"/>
  <c r="EI40" i="30"/>
  <c r="FA149" i="30"/>
  <c r="FA39" i="30"/>
  <c r="EO207" i="30"/>
  <c r="DF174" i="30"/>
  <c r="AT174" i="30"/>
  <c r="AT119" i="30"/>
  <c r="EC208" i="30"/>
  <c r="DG119" i="30"/>
  <c r="EC152" i="30"/>
  <c r="EO152" i="30"/>
  <c r="EC97" i="30"/>
  <c r="EO98" i="30"/>
  <c r="DF64" i="30"/>
  <c r="EO42" i="30"/>
  <c r="EC42" i="30"/>
  <c r="DG8" i="30"/>
  <c r="DG206" i="30" l="1"/>
  <c r="DG208" i="30"/>
  <c r="DG204" i="30"/>
  <c r="DG199" i="30"/>
  <c r="DG198" i="30"/>
  <c r="DG192" i="30"/>
  <c r="DG203" i="30"/>
  <c r="DG196" i="30"/>
  <c r="DG197" i="30"/>
  <c r="DG205" i="30"/>
  <c r="DG202" i="30"/>
  <c r="DG201" i="30"/>
  <c r="DG193" i="30"/>
  <c r="DG189" i="30"/>
  <c r="DG207" i="30"/>
  <c r="DG190" i="30"/>
  <c r="DG186" i="30"/>
  <c r="DG182" i="30"/>
  <c r="DG178" i="30"/>
  <c r="DG194" i="30"/>
  <c r="DG191" i="30"/>
  <c r="DG185" i="30"/>
  <c r="DG187" i="30"/>
  <c r="DG183" i="30"/>
  <c r="DG179" i="30"/>
  <c r="DG200" i="30"/>
  <c r="DG188" i="30"/>
  <c r="DG177" i="30"/>
  <c r="DG180" i="30"/>
  <c r="DG195" i="30"/>
  <c r="DG181" i="30"/>
  <c r="DG184" i="30"/>
  <c r="DG176" i="30"/>
  <c r="DG175" i="30"/>
  <c r="DG150" i="30"/>
  <c r="DG146" i="30"/>
  <c r="DG142" i="30"/>
  <c r="DG138" i="30"/>
  <c r="DG153" i="30"/>
  <c r="DG149" i="30"/>
  <c r="DG145" i="30"/>
  <c r="DG141" i="30"/>
  <c r="DG152" i="30"/>
  <c r="DG148" i="30"/>
  <c r="DG144" i="30"/>
  <c r="DG140" i="30"/>
  <c r="DG151" i="30"/>
  <c r="DG147" i="30"/>
  <c r="DG143" i="30"/>
  <c r="DG139" i="30"/>
  <c r="DG136" i="30"/>
  <c r="DG132" i="30"/>
  <c r="DG128" i="30"/>
  <c r="DG124" i="30"/>
  <c r="DG135" i="30"/>
  <c r="DG131" i="30"/>
  <c r="DG127" i="30"/>
  <c r="DG134" i="30"/>
  <c r="DG130" i="30"/>
  <c r="DG126" i="30"/>
  <c r="DG122" i="30"/>
  <c r="DG137" i="30"/>
  <c r="DG133" i="30"/>
  <c r="DG129" i="30"/>
  <c r="DG125" i="30"/>
  <c r="DG121" i="30"/>
  <c r="DG123" i="30"/>
  <c r="DG120" i="30"/>
  <c r="DG96" i="30"/>
  <c r="DG92" i="30"/>
  <c r="DG91" i="30"/>
  <c r="DG87" i="30"/>
  <c r="DG98" i="30"/>
  <c r="DG90" i="30"/>
  <c r="DG86" i="30"/>
  <c r="DG82" i="30"/>
  <c r="DG78" i="30"/>
  <c r="DG93" i="30"/>
  <c r="DG88" i="30"/>
  <c r="DG77" i="30"/>
  <c r="DG76" i="30"/>
  <c r="DG74" i="30"/>
  <c r="DG95" i="30"/>
  <c r="DG94" i="30"/>
  <c r="DG97" i="30"/>
  <c r="DG80" i="30"/>
  <c r="DG79" i="30"/>
  <c r="DG81" i="30"/>
  <c r="DG70" i="30"/>
  <c r="DG66" i="30"/>
  <c r="DG84" i="30"/>
  <c r="DG83" i="30"/>
  <c r="DG73" i="30"/>
  <c r="DG69" i="30"/>
  <c r="DG65" i="30"/>
  <c r="DG89" i="30"/>
  <c r="DG72" i="30"/>
  <c r="DG68" i="30"/>
  <c r="DG75" i="30"/>
  <c r="DG42" i="30"/>
  <c r="DG67" i="30"/>
  <c r="DG41" i="30"/>
  <c r="DG37" i="30"/>
  <c r="DG34" i="30"/>
  <c r="DG33" i="30"/>
  <c r="DG29" i="30"/>
  <c r="DG25" i="30"/>
  <c r="DG21" i="30"/>
  <c r="DG39" i="30"/>
  <c r="DG71" i="30"/>
  <c r="DG38" i="30"/>
  <c r="DG35" i="30"/>
  <c r="DG32" i="30"/>
  <c r="DG28" i="30"/>
  <c r="DG24" i="30"/>
  <c r="DG20" i="30"/>
  <c r="DG85" i="30"/>
  <c r="DG30" i="30"/>
  <c r="DG26" i="30"/>
  <c r="DG22" i="30"/>
  <c r="DG18" i="30"/>
  <c r="DG15" i="30"/>
  <c r="DG11" i="30"/>
  <c r="DG36" i="30"/>
  <c r="DG23" i="30"/>
  <c r="DG16" i="30"/>
  <c r="DG14" i="30"/>
  <c r="DG10" i="30"/>
  <c r="DG31" i="30"/>
  <c r="DG13" i="30"/>
  <c r="DG9" i="30"/>
  <c r="DG19" i="30"/>
  <c r="DG17" i="30"/>
  <c r="DG40" i="30"/>
  <c r="DG12" i="30"/>
  <c r="DG27" i="30"/>
  <c r="AU64" i="30"/>
  <c r="EE42" i="30"/>
  <c r="EH42" i="30"/>
  <c r="EG42" i="30"/>
  <c r="ED42" i="30"/>
  <c r="EF42" i="30"/>
  <c r="ET42" i="30"/>
  <c r="ES42" i="30"/>
  <c r="ER42" i="30"/>
  <c r="EQ42" i="30"/>
  <c r="EP42" i="30"/>
  <c r="ER207" i="30"/>
  <c r="EQ207" i="30"/>
  <c r="ET207" i="30"/>
  <c r="EP207" i="30"/>
  <c r="ES207" i="30"/>
  <c r="EF208" i="30"/>
  <c r="EE208" i="30"/>
  <c r="ED208" i="30"/>
  <c r="EH208" i="30"/>
  <c r="EG208" i="30"/>
  <c r="ET98" i="30"/>
  <c r="EP98" i="30"/>
  <c r="ES98" i="30"/>
  <c r="ER98" i="30"/>
  <c r="EQ98" i="30"/>
  <c r="EG97" i="30"/>
  <c r="EF97" i="30"/>
  <c r="EE97" i="30"/>
  <c r="ED97" i="30"/>
  <c r="EH97" i="30"/>
  <c r="ET152" i="30"/>
  <c r="EP152" i="30"/>
  <c r="ES152" i="30"/>
  <c r="ER152" i="30"/>
  <c r="EQ152" i="30"/>
  <c r="EE152" i="30"/>
  <c r="ED152" i="30"/>
  <c r="EH152" i="30"/>
  <c r="EG152" i="30"/>
  <c r="EF152" i="30"/>
  <c r="FA95" i="30"/>
  <c r="EJ96" i="30"/>
  <c r="FA96" i="30" s="1"/>
  <c r="EI96" i="30"/>
  <c r="EV206" i="30"/>
  <c r="FA206" i="30" s="1"/>
  <c r="EU206" i="30"/>
  <c r="EU151" i="30"/>
  <c r="EV151" i="30"/>
  <c r="EI207" i="30"/>
  <c r="EJ207" i="30"/>
  <c r="EJ151" i="30"/>
  <c r="EI151" i="30"/>
  <c r="EV97" i="30"/>
  <c r="EU97" i="30"/>
  <c r="EV41" i="30"/>
  <c r="EU41" i="30"/>
  <c r="EJ41" i="30"/>
  <c r="EI41" i="30"/>
  <c r="FA40" i="30"/>
  <c r="FA150" i="30"/>
  <c r="EO208" i="30"/>
  <c r="AU174" i="30"/>
  <c r="DG174" i="30"/>
  <c r="AU119" i="30"/>
  <c r="EC209" i="30"/>
  <c r="EC153" i="30"/>
  <c r="EO153" i="30"/>
  <c r="DH119" i="30"/>
  <c r="EO99" i="30"/>
  <c r="EC98" i="30"/>
  <c r="DG64" i="30"/>
  <c r="EO43" i="30"/>
  <c r="EC43" i="30"/>
  <c r="DH8" i="30"/>
  <c r="DH209" i="30" l="1"/>
  <c r="DH205" i="30"/>
  <c r="DH208" i="30"/>
  <c r="DH207" i="30"/>
  <c r="DH206" i="30"/>
  <c r="DH198" i="30"/>
  <c r="DH203" i="30"/>
  <c r="DH200" i="30"/>
  <c r="DH196" i="30"/>
  <c r="DH204" i="30"/>
  <c r="DH199" i="30"/>
  <c r="DH197" i="30"/>
  <c r="DH195" i="30"/>
  <c r="DH194" i="30"/>
  <c r="DH191" i="30"/>
  <c r="DH185" i="30"/>
  <c r="DH202" i="30"/>
  <c r="DH201" i="30"/>
  <c r="DH188" i="30"/>
  <c r="DH177" i="30"/>
  <c r="DH180" i="30"/>
  <c r="DH187" i="30"/>
  <c r="DH176" i="30"/>
  <c r="DH193" i="30"/>
  <c r="DH184" i="30"/>
  <c r="DH178" i="30"/>
  <c r="DH189" i="30"/>
  <c r="DH183" i="30"/>
  <c r="DH182" i="30"/>
  <c r="DH179" i="30"/>
  <c r="DH175" i="30"/>
  <c r="DH190" i="30"/>
  <c r="DH192" i="30"/>
  <c r="DH153" i="30"/>
  <c r="DH149" i="30"/>
  <c r="DH145" i="30"/>
  <c r="DH141" i="30"/>
  <c r="DH186" i="30"/>
  <c r="DH181" i="30"/>
  <c r="DH152" i="30"/>
  <c r="DH146" i="30"/>
  <c r="DH143" i="30"/>
  <c r="DH140" i="30"/>
  <c r="DH135" i="30"/>
  <c r="DH131" i="30"/>
  <c r="DH127" i="30"/>
  <c r="DH123" i="30"/>
  <c r="DH142" i="30"/>
  <c r="DH139" i="30"/>
  <c r="DH150" i="30"/>
  <c r="DH147" i="30"/>
  <c r="DH144" i="30"/>
  <c r="DH121" i="30"/>
  <c r="DH137" i="30"/>
  <c r="DH134" i="30"/>
  <c r="DH120" i="30"/>
  <c r="DH151" i="30"/>
  <c r="DH128" i="30"/>
  <c r="DH125" i="30"/>
  <c r="DH136" i="30"/>
  <c r="DH133" i="30"/>
  <c r="DH130" i="30"/>
  <c r="DH154" i="30"/>
  <c r="DH126" i="30"/>
  <c r="DH97" i="30"/>
  <c r="DH93" i="30"/>
  <c r="DH96" i="30"/>
  <c r="DH92" i="30"/>
  <c r="DH129" i="30"/>
  <c r="DH122" i="30"/>
  <c r="DH148" i="30"/>
  <c r="DH132" i="30"/>
  <c r="DH88" i="30"/>
  <c r="DH84" i="30"/>
  <c r="DH80" i="30"/>
  <c r="DH76" i="30"/>
  <c r="DH99" i="30"/>
  <c r="DH138" i="30"/>
  <c r="DH124" i="30"/>
  <c r="DH89" i="30"/>
  <c r="DH85" i="30"/>
  <c r="DH81" i="30"/>
  <c r="DH77" i="30"/>
  <c r="DH95" i="30"/>
  <c r="DH94" i="30"/>
  <c r="DH71" i="30"/>
  <c r="DH67" i="30"/>
  <c r="DH98" i="30"/>
  <c r="DH75" i="30"/>
  <c r="DH91" i="30"/>
  <c r="DH86" i="30"/>
  <c r="DH74" i="30"/>
  <c r="DH78" i="30"/>
  <c r="DH72" i="30"/>
  <c r="DH43" i="30"/>
  <c r="DH39" i="30"/>
  <c r="DH35" i="30"/>
  <c r="DH82" i="30"/>
  <c r="DH70" i="30"/>
  <c r="DH69" i="30"/>
  <c r="DH79" i="30"/>
  <c r="DH68" i="30"/>
  <c r="DH41" i="30"/>
  <c r="DH90" i="30"/>
  <c r="DH83" i="30"/>
  <c r="DH87" i="30"/>
  <c r="DH73" i="30"/>
  <c r="DH65" i="30"/>
  <c r="DH66" i="30"/>
  <c r="DH38" i="30"/>
  <c r="DH32" i="30"/>
  <c r="DH28" i="30"/>
  <c r="DH24" i="30"/>
  <c r="DH20" i="30"/>
  <c r="DH16" i="30"/>
  <c r="DH31" i="30"/>
  <c r="DH27" i="30"/>
  <c r="DH23" i="30"/>
  <c r="DH19" i="30"/>
  <c r="DH42" i="30"/>
  <c r="DH36" i="30"/>
  <c r="DH21" i="30"/>
  <c r="DH18" i="30"/>
  <c r="DH14" i="30"/>
  <c r="DH10" i="30"/>
  <c r="DH29" i="30"/>
  <c r="DH26" i="30"/>
  <c r="DH37" i="30"/>
  <c r="DH13" i="30"/>
  <c r="DH9" i="30"/>
  <c r="DH17" i="30"/>
  <c r="DH40" i="30"/>
  <c r="DH34" i="30"/>
  <c r="DH25" i="30"/>
  <c r="DH22" i="30"/>
  <c r="DH12" i="30"/>
  <c r="DH33" i="30"/>
  <c r="DH30" i="30"/>
  <c r="DH15" i="30"/>
  <c r="DH11" i="30"/>
  <c r="EH43" i="30"/>
  <c r="EG43" i="30"/>
  <c r="EF43" i="30"/>
  <c r="EE43" i="30"/>
  <c r="ED43" i="30"/>
  <c r="EH153" i="30"/>
  <c r="EG153" i="30"/>
  <c r="ED153" i="30"/>
  <c r="EF153" i="30"/>
  <c r="EE153" i="30"/>
  <c r="ET153" i="30"/>
  <c r="ER153" i="30"/>
  <c r="ES153" i="30"/>
  <c r="EQ153" i="30"/>
  <c r="EP153" i="30"/>
  <c r="EP43" i="30"/>
  <c r="ER43" i="30"/>
  <c r="ET43" i="30"/>
  <c r="ES43" i="30"/>
  <c r="EQ43" i="30"/>
  <c r="ED209" i="30"/>
  <c r="EH209" i="30"/>
  <c r="EG209" i="30"/>
  <c r="EF209" i="30"/>
  <c r="EE209" i="30"/>
  <c r="AV64" i="30"/>
  <c r="EH98" i="30"/>
  <c r="EG98" i="30"/>
  <c r="ED98" i="30"/>
  <c r="EF98" i="30"/>
  <c r="EE98" i="30"/>
  <c r="EP99" i="30"/>
  <c r="ER99" i="30"/>
  <c r="ET99" i="30"/>
  <c r="ES99" i="30"/>
  <c r="EQ99" i="30"/>
  <c r="ET208" i="30"/>
  <c r="ES208" i="30"/>
  <c r="ER208" i="30"/>
  <c r="EQ208" i="30"/>
  <c r="EP208" i="30"/>
  <c r="EJ152" i="30"/>
  <c r="EI152" i="30"/>
  <c r="EJ97" i="30"/>
  <c r="FA97" i="30" s="1"/>
  <c r="EI97" i="30"/>
  <c r="EV98" i="30"/>
  <c r="EU98" i="30"/>
  <c r="EI208" i="30"/>
  <c r="EJ208" i="30"/>
  <c r="EV207" i="30"/>
  <c r="FA207" i="30" s="1"/>
  <c r="EU207" i="30"/>
  <c r="EU152" i="30"/>
  <c r="EV152" i="30"/>
  <c r="EV42" i="30"/>
  <c r="EU42" i="30"/>
  <c r="EJ42" i="30"/>
  <c r="EI42" i="30"/>
  <c r="FA41" i="30"/>
  <c r="FA151" i="30"/>
  <c r="EO209" i="30"/>
  <c r="DH174" i="30"/>
  <c r="AV174" i="30"/>
  <c r="AV119" i="30"/>
  <c r="EC210" i="30"/>
  <c r="EO154" i="30"/>
  <c r="EC154" i="30"/>
  <c r="DI119" i="30"/>
  <c r="EC99" i="30"/>
  <c r="EO100" i="30"/>
  <c r="DH64" i="30"/>
  <c r="EO44" i="30"/>
  <c r="EC44" i="30"/>
  <c r="DI8" i="30"/>
  <c r="DI209" i="30" l="1"/>
  <c r="DI205" i="30"/>
  <c r="DI207" i="30"/>
  <c r="DI206" i="30"/>
  <c r="DI198" i="30"/>
  <c r="DI203" i="30"/>
  <c r="DI202" i="30"/>
  <c r="DI201" i="30"/>
  <c r="DI197" i="30"/>
  <c r="DI210" i="30"/>
  <c r="DI196" i="30"/>
  <c r="DI191" i="30"/>
  <c r="DI208" i="30"/>
  <c r="DI194" i="30"/>
  <c r="DI200" i="30"/>
  <c r="DI192" i="30"/>
  <c r="DI185" i="30"/>
  <c r="DI181" i="30"/>
  <c r="DI195" i="30"/>
  <c r="DI193" i="30"/>
  <c r="DI188" i="30"/>
  <c r="DI184" i="30"/>
  <c r="DI190" i="30"/>
  <c r="DI186" i="30"/>
  <c r="DI182" i="30"/>
  <c r="DI178" i="30"/>
  <c r="DI180" i="30"/>
  <c r="DI187" i="30"/>
  <c r="DI176" i="30"/>
  <c r="DI179" i="30"/>
  <c r="DI204" i="30"/>
  <c r="DI183" i="30"/>
  <c r="DI199" i="30"/>
  <c r="DI177" i="30"/>
  <c r="DI189" i="30"/>
  <c r="DI153" i="30"/>
  <c r="DI149" i="30"/>
  <c r="DI145" i="30"/>
  <c r="DI141" i="30"/>
  <c r="DI152" i="30"/>
  <c r="DI148" i="30"/>
  <c r="DI144" i="30"/>
  <c r="DI140" i="30"/>
  <c r="DI175" i="30"/>
  <c r="DI155" i="30"/>
  <c r="DI151" i="30"/>
  <c r="DI147" i="30"/>
  <c r="DI143" i="30"/>
  <c r="DI139" i="30"/>
  <c r="DI154" i="30"/>
  <c r="DI150" i="30"/>
  <c r="DI146" i="30"/>
  <c r="DI142" i="30"/>
  <c r="DI138" i="30"/>
  <c r="DI135" i="30"/>
  <c r="DI131" i="30"/>
  <c r="DI127" i="30"/>
  <c r="DI123" i="30"/>
  <c r="DI134" i="30"/>
  <c r="DI130" i="30"/>
  <c r="DI126" i="30"/>
  <c r="DI137" i="30"/>
  <c r="DI133" i="30"/>
  <c r="DI129" i="30"/>
  <c r="DI125" i="30"/>
  <c r="DI136" i="30"/>
  <c r="DI132" i="30"/>
  <c r="DI128" i="30"/>
  <c r="DI124" i="30"/>
  <c r="DI120" i="30"/>
  <c r="DI122" i="30"/>
  <c r="DI99" i="30"/>
  <c r="DI95" i="30"/>
  <c r="DI121" i="30"/>
  <c r="DI98" i="30"/>
  <c r="DI94" i="30"/>
  <c r="DI93" i="30"/>
  <c r="DI97" i="30"/>
  <c r="DI90" i="30"/>
  <c r="DI89" i="30"/>
  <c r="DI85" i="30"/>
  <c r="DI81" i="30"/>
  <c r="DI77" i="30"/>
  <c r="DI87" i="30"/>
  <c r="DI79" i="30"/>
  <c r="DI78" i="30"/>
  <c r="DI100" i="30"/>
  <c r="DI96" i="30"/>
  <c r="DI83" i="30"/>
  <c r="DI82" i="30"/>
  <c r="DI73" i="30"/>
  <c r="DI69" i="30"/>
  <c r="DI65" i="30"/>
  <c r="DI72" i="30"/>
  <c r="DI68" i="30"/>
  <c r="DI92" i="30"/>
  <c r="DI88" i="30"/>
  <c r="DI76" i="30"/>
  <c r="DI71" i="30"/>
  <c r="DI67" i="30"/>
  <c r="DI80" i="30"/>
  <c r="DI74" i="30"/>
  <c r="DI84" i="30"/>
  <c r="DI86" i="30"/>
  <c r="DI75" i="30"/>
  <c r="DI41" i="30"/>
  <c r="DI66" i="30"/>
  <c r="DI44" i="30"/>
  <c r="DI40" i="30"/>
  <c r="DI36" i="30"/>
  <c r="DI43" i="30"/>
  <c r="DI91" i="30"/>
  <c r="DI70" i="30"/>
  <c r="DI39" i="30"/>
  <c r="DI38" i="30"/>
  <c r="DI32" i="30"/>
  <c r="DI28" i="30"/>
  <c r="DI24" i="30"/>
  <c r="DI20" i="30"/>
  <c r="DI35" i="30"/>
  <c r="DI31" i="30"/>
  <c r="DI27" i="30"/>
  <c r="DI23" i="30"/>
  <c r="DI19" i="30"/>
  <c r="DI37" i="30"/>
  <c r="DI34" i="30"/>
  <c r="DI33" i="30"/>
  <c r="DI29" i="30"/>
  <c r="DI25" i="30"/>
  <c r="DI21" i="30"/>
  <c r="DI17" i="30"/>
  <c r="DI14" i="30"/>
  <c r="DI10" i="30"/>
  <c r="DI26" i="30"/>
  <c r="DI16" i="30"/>
  <c r="DI13" i="30"/>
  <c r="DI9" i="30"/>
  <c r="DI22" i="30"/>
  <c r="DI12" i="30"/>
  <c r="DI30" i="30"/>
  <c r="DI15" i="30"/>
  <c r="DI11" i="30"/>
  <c r="DI42" i="30"/>
  <c r="DI18" i="30"/>
  <c r="ET100" i="30"/>
  <c r="ES100" i="30"/>
  <c r="ER100" i="30"/>
  <c r="EQ100" i="30"/>
  <c r="EP100" i="30"/>
  <c r="EG99" i="30"/>
  <c r="EF99" i="30"/>
  <c r="EE99" i="30"/>
  <c r="ED99" i="30"/>
  <c r="EH99" i="30"/>
  <c r="ER209" i="30"/>
  <c r="EQ209" i="30"/>
  <c r="EP209" i="30"/>
  <c r="ET209" i="30"/>
  <c r="ES209" i="30"/>
  <c r="AW64" i="30"/>
  <c r="EE154" i="30"/>
  <c r="ED154" i="30"/>
  <c r="EH154" i="30"/>
  <c r="EG154" i="30"/>
  <c r="EF154" i="30"/>
  <c r="EE44" i="30"/>
  <c r="ED44" i="30"/>
  <c r="EH44" i="30"/>
  <c r="EG44" i="30"/>
  <c r="EF44" i="30"/>
  <c r="ET154" i="30"/>
  <c r="ES154" i="30"/>
  <c r="ER154" i="30"/>
  <c r="EQ154" i="30"/>
  <c r="EP154" i="30"/>
  <c r="ET44" i="30"/>
  <c r="ES44" i="30"/>
  <c r="EP44" i="30"/>
  <c r="ER44" i="30"/>
  <c r="EQ44" i="30"/>
  <c r="EF210" i="30"/>
  <c r="EE210" i="30"/>
  <c r="EH210" i="30"/>
  <c r="EG210" i="30"/>
  <c r="ED210" i="30"/>
  <c r="EV208" i="30"/>
  <c r="FA208" i="30" s="1"/>
  <c r="EU208" i="30"/>
  <c r="EV99" i="30"/>
  <c r="EU99" i="30"/>
  <c r="EJ153" i="30"/>
  <c r="EI153" i="30"/>
  <c r="EU153" i="30"/>
  <c r="EV153" i="30"/>
  <c r="EJ98" i="30"/>
  <c r="EI98" i="30"/>
  <c r="EI209" i="30"/>
  <c r="EJ209" i="30"/>
  <c r="EU43" i="30"/>
  <c r="EV43" i="30"/>
  <c r="EJ43" i="30"/>
  <c r="EI43" i="30"/>
  <c r="FA152" i="30"/>
  <c r="FA42" i="30"/>
  <c r="EO210" i="30"/>
  <c r="AW174" i="30"/>
  <c r="DI174" i="30"/>
  <c r="AW119" i="30"/>
  <c r="EC211" i="30"/>
  <c r="EC155" i="30"/>
  <c r="EO155" i="30"/>
  <c r="DJ119" i="30"/>
  <c r="EC100" i="30"/>
  <c r="EO101" i="30"/>
  <c r="DI64" i="30"/>
  <c r="EO45" i="30"/>
  <c r="EC45" i="30"/>
  <c r="DJ8" i="30"/>
  <c r="DJ208" i="30" l="1"/>
  <c r="DJ204" i="30"/>
  <c r="DJ207" i="30"/>
  <c r="DJ210" i="30"/>
  <c r="DJ206" i="30"/>
  <c r="DJ209" i="30"/>
  <c r="DJ203" i="30"/>
  <c r="DJ202" i="30"/>
  <c r="DJ201" i="30"/>
  <c r="DJ197" i="30"/>
  <c r="DJ199" i="30"/>
  <c r="DJ195" i="30"/>
  <c r="DJ198" i="30"/>
  <c r="DJ194" i="30"/>
  <c r="DJ211" i="30"/>
  <c r="DJ191" i="30"/>
  <c r="DJ193" i="30"/>
  <c r="DJ188" i="30"/>
  <c r="DJ184" i="30"/>
  <c r="DJ205" i="30"/>
  <c r="DJ200" i="30"/>
  <c r="DJ187" i="30"/>
  <c r="DJ176" i="30"/>
  <c r="DJ190" i="30"/>
  <c r="DJ186" i="30"/>
  <c r="DJ181" i="30"/>
  <c r="DJ175" i="30"/>
  <c r="DJ192" i="30"/>
  <c r="DJ189" i="30"/>
  <c r="DJ183" i="30"/>
  <c r="DJ177" i="30"/>
  <c r="DJ180" i="30"/>
  <c r="DJ185" i="30"/>
  <c r="DJ196" i="30"/>
  <c r="DJ182" i="30"/>
  <c r="DJ179" i="30"/>
  <c r="DJ156" i="30"/>
  <c r="DJ152" i="30"/>
  <c r="DJ148" i="30"/>
  <c r="DJ144" i="30"/>
  <c r="DJ140" i="30"/>
  <c r="DJ178" i="30"/>
  <c r="DJ149" i="30"/>
  <c r="DJ146" i="30"/>
  <c r="DJ143" i="30"/>
  <c r="DJ134" i="30"/>
  <c r="DJ130" i="30"/>
  <c r="DJ126" i="30"/>
  <c r="DJ122" i="30"/>
  <c r="DJ154" i="30"/>
  <c r="DJ151" i="30"/>
  <c r="DJ141" i="30"/>
  <c r="DJ138" i="30"/>
  <c r="DJ137" i="30"/>
  <c r="DJ150" i="30"/>
  <c r="DJ142" i="30"/>
  <c r="DJ131" i="30"/>
  <c r="DJ128" i="30"/>
  <c r="DJ125" i="30"/>
  <c r="DJ153" i="30"/>
  <c r="DJ145" i="30"/>
  <c r="DJ127" i="30"/>
  <c r="DJ124" i="30"/>
  <c r="DJ135" i="30"/>
  <c r="DJ120" i="30"/>
  <c r="DJ100" i="30"/>
  <c r="DJ96" i="30"/>
  <c r="DJ92" i="30"/>
  <c r="DJ155" i="30"/>
  <c r="DJ136" i="30"/>
  <c r="DJ129" i="30"/>
  <c r="DJ99" i="30"/>
  <c r="DJ95" i="30"/>
  <c r="DJ139" i="30"/>
  <c r="DJ121" i="30"/>
  <c r="DJ132" i="30"/>
  <c r="DJ147" i="30"/>
  <c r="DJ101" i="30"/>
  <c r="DJ91" i="30"/>
  <c r="DJ87" i="30"/>
  <c r="DJ83" i="30"/>
  <c r="DJ79" i="30"/>
  <c r="DJ75" i="30"/>
  <c r="DJ123" i="30"/>
  <c r="DJ98" i="30"/>
  <c r="DJ133" i="30"/>
  <c r="DJ88" i="30"/>
  <c r="DJ84" i="30"/>
  <c r="DJ80" i="30"/>
  <c r="DJ76" i="30"/>
  <c r="DJ70" i="30"/>
  <c r="DJ66" i="30"/>
  <c r="DJ97" i="30"/>
  <c r="DJ82" i="30"/>
  <c r="DJ81" i="30"/>
  <c r="DJ90" i="30"/>
  <c r="DJ86" i="30"/>
  <c r="DJ85" i="30"/>
  <c r="DJ74" i="30"/>
  <c r="DJ94" i="30"/>
  <c r="DJ93" i="30"/>
  <c r="DJ78" i="30"/>
  <c r="DJ77" i="30"/>
  <c r="DJ71" i="30"/>
  <c r="DJ42" i="30"/>
  <c r="DJ38" i="30"/>
  <c r="DJ34" i="30"/>
  <c r="DJ69" i="30"/>
  <c r="DJ68" i="30"/>
  <c r="DJ89" i="30"/>
  <c r="DJ67" i="30"/>
  <c r="DJ44" i="30"/>
  <c r="DJ40" i="30"/>
  <c r="DJ72" i="30"/>
  <c r="DJ41" i="30"/>
  <c r="DJ35" i="30"/>
  <c r="DJ31" i="30"/>
  <c r="DJ27" i="30"/>
  <c r="DJ23" i="30"/>
  <c r="DJ19" i="30"/>
  <c r="DJ43" i="30"/>
  <c r="DJ73" i="30"/>
  <c r="DJ36" i="30"/>
  <c r="DJ30" i="30"/>
  <c r="DJ26" i="30"/>
  <c r="DJ22" i="30"/>
  <c r="DJ18" i="30"/>
  <c r="DJ39" i="30"/>
  <c r="DJ16" i="30"/>
  <c r="DJ32" i="30"/>
  <c r="DJ29" i="30"/>
  <c r="DJ13" i="30"/>
  <c r="DJ9" i="30"/>
  <c r="DJ45" i="30"/>
  <c r="DJ37" i="30"/>
  <c r="DJ20" i="30"/>
  <c r="DJ17" i="30"/>
  <c r="DJ12" i="30"/>
  <c r="DJ28" i="30"/>
  <c r="DJ25" i="30"/>
  <c r="DJ65" i="30"/>
  <c r="DJ15" i="30"/>
  <c r="DJ11" i="30"/>
  <c r="DJ33" i="30"/>
  <c r="DJ24" i="30"/>
  <c r="DJ21" i="30"/>
  <c r="DJ14" i="30"/>
  <c r="DJ10" i="30"/>
  <c r="EH45" i="30"/>
  <c r="EG45" i="30"/>
  <c r="EF45" i="30"/>
  <c r="ED45" i="30"/>
  <c r="EE45" i="30"/>
  <c r="ED155" i="30"/>
  <c r="EH155" i="30"/>
  <c r="EG155" i="30"/>
  <c r="EF155" i="30"/>
  <c r="EE155" i="30"/>
  <c r="EP45" i="30"/>
  <c r="ER45" i="30"/>
  <c r="ET45" i="30"/>
  <c r="ES45" i="30"/>
  <c r="EQ45" i="30"/>
  <c r="EH211" i="30"/>
  <c r="EG211" i="30"/>
  <c r="EF211" i="30"/>
  <c r="EE211" i="30"/>
  <c r="ED211" i="30"/>
  <c r="EP101" i="30"/>
  <c r="ER101" i="30"/>
  <c r="ET101" i="30"/>
  <c r="ES101" i="30"/>
  <c r="EQ101" i="30"/>
  <c r="ED100" i="30"/>
  <c r="EH100" i="30"/>
  <c r="EG100" i="30"/>
  <c r="EF100" i="30"/>
  <c r="EE100" i="30"/>
  <c r="ET210" i="30"/>
  <c r="ES210" i="30"/>
  <c r="EP210" i="30"/>
  <c r="ER210" i="30"/>
  <c r="EQ210" i="30"/>
  <c r="ET155" i="30"/>
  <c r="ER155" i="30"/>
  <c r="EQ155" i="30"/>
  <c r="EP155" i="30"/>
  <c r="ES155" i="30"/>
  <c r="AX64" i="30"/>
  <c r="EV100" i="30"/>
  <c r="EU100" i="30"/>
  <c r="EV154" i="30"/>
  <c r="EU154" i="30"/>
  <c r="EI210" i="30"/>
  <c r="EJ210" i="30"/>
  <c r="EV209" i="30"/>
  <c r="FA209" i="30" s="1"/>
  <c r="EU209" i="30"/>
  <c r="EJ99" i="30"/>
  <c r="FA99" i="30" s="1"/>
  <c r="EI99" i="30"/>
  <c r="EJ154" i="30"/>
  <c r="EI154" i="30"/>
  <c r="EV44" i="30"/>
  <c r="EU44" i="30"/>
  <c r="EJ44" i="30"/>
  <c r="EI44" i="30"/>
  <c r="FA153" i="30"/>
  <c r="FA43" i="30"/>
  <c r="FA98" i="30"/>
  <c r="EO211" i="30"/>
  <c r="DJ174" i="30"/>
  <c r="AX174" i="30"/>
  <c r="AX119" i="30"/>
  <c r="EC212" i="30"/>
  <c r="EC156" i="30"/>
  <c r="DK119" i="30"/>
  <c r="EO156" i="30"/>
  <c r="EO102" i="30"/>
  <c r="EC101" i="30"/>
  <c r="DJ64" i="30"/>
  <c r="EO46" i="30"/>
  <c r="EC46" i="30"/>
  <c r="DK8" i="30"/>
  <c r="DK211" i="30" l="1"/>
  <c r="DK208" i="30"/>
  <c r="DK204" i="30"/>
  <c r="DK212" i="30"/>
  <c r="DK210" i="30"/>
  <c r="DK206" i="30"/>
  <c r="DK202" i="30"/>
  <c r="DK201" i="30"/>
  <c r="DK197" i="30"/>
  <c r="DK205" i="30"/>
  <c r="DK200" i="30"/>
  <c r="DK196" i="30"/>
  <c r="DK207" i="30"/>
  <c r="DK209" i="30"/>
  <c r="DK203" i="30"/>
  <c r="DK194" i="30"/>
  <c r="DK190" i="30"/>
  <c r="DK199" i="30"/>
  <c r="DK191" i="30"/>
  <c r="DK193" i="30"/>
  <c r="DK188" i="30"/>
  <c r="DK184" i="30"/>
  <c r="DK180" i="30"/>
  <c r="DK195" i="30"/>
  <c r="DK192" i="30"/>
  <c r="DK189" i="30"/>
  <c r="DK187" i="30"/>
  <c r="DK183" i="30"/>
  <c r="DK185" i="30"/>
  <c r="DK181" i="30"/>
  <c r="DK186" i="30"/>
  <c r="DK175" i="30"/>
  <c r="DK178" i="30"/>
  <c r="DK198" i="30"/>
  <c r="DK182" i="30"/>
  <c r="DK179" i="30"/>
  <c r="DK176" i="30"/>
  <c r="DK156" i="30"/>
  <c r="DK152" i="30"/>
  <c r="DK148" i="30"/>
  <c r="DK144" i="30"/>
  <c r="DK140" i="30"/>
  <c r="DK155" i="30"/>
  <c r="DK151" i="30"/>
  <c r="DK147" i="30"/>
  <c r="DK143" i="30"/>
  <c r="DK139" i="30"/>
  <c r="DK177" i="30"/>
  <c r="DK154" i="30"/>
  <c r="DK150" i="30"/>
  <c r="DK146" i="30"/>
  <c r="DK142" i="30"/>
  <c r="DK138" i="30"/>
  <c r="DK157" i="30"/>
  <c r="DK153" i="30"/>
  <c r="DK149" i="30"/>
  <c r="DK145" i="30"/>
  <c r="DK141" i="30"/>
  <c r="DK134" i="30"/>
  <c r="DK130" i="30"/>
  <c r="DK126" i="30"/>
  <c r="DK137" i="30"/>
  <c r="DK133" i="30"/>
  <c r="DK129" i="30"/>
  <c r="DK125" i="30"/>
  <c r="DK136" i="30"/>
  <c r="DK132" i="30"/>
  <c r="DK128" i="30"/>
  <c r="DK124" i="30"/>
  <c r="DK135" i="30"/>
  <c r="DK131" i="30"/>
  <c r="DK127" i="30"/>
  <c r="DK123" i="30"/>
  <c r="DK122" i="30"/>
  <c r="DK121" i="30"/>
  <c r="DK102" i="30"/>
  <c r="DK98" i="30"/>
  <c r="DK94" i="30"/>
  <c r="DK101" i="30"/>
  <c r="DK95" i="30"/>
  <c r="DK89" i="30"/>
  <c r="DK120" i="30"/>
  <c r="DK88" i="30"/>
  <c r="DK84" i="30"/>
  <c r="DK80" i="30"/>
  <c r="DK93" i="30"/>
  <c r="DK92" i="30"/>
  <c r="DK100" i="30"/>
  <c r="DK97" i="30"/>
  <c r="DK96" i="30"/>
  <c r="DK83" i="30"/>
  <c r="DK91" i="30"/>
  <c r="DK72" i="30"/>
  <c r="DK68" i="30"/>
  <c r="DK99" i="30"/>
  <c r="DK71" i="30"/>
  <c r="DK67" i="30"/>
  <c r="DK87" i="30"/>
  <c r="DK79" i="30"/>
  <c r="DK70" i="30"/>
  <c r="DK66" i="30"/>
  <c r="DK82" i="30"/>
  <c r="DK86" i="30"/>
  <c r="DK75" i="30"/>
  <c r="DK77" i="30"/>
  <c r="DK44" i="30"/>
  <c r="DK40" i="30"/>
  <c r="DK90" i="30"/>
  <c r="DK81" i="30"/>
  <c r="DK85" i="30"/>
  <c r="DK73" i="30"/>
  <c r="DK65" i="30"/>
  <c r="DK43" i="30"/>
  <c r="DK39" i="30"/>
  <c r="DK35" i="30"/>
  <c r="DK78" i="30"/>
  <c r="DK76" i="30"/>
  <c r="DK74" i="30"/>
  <c r="DK46" i="30"/>
  <c r="DK42" i="30"/>
  <c r="DK31" i="30"/>
  <c r="DK27" i="30"/>
  <c r="DK23" i="30"/>
  <c r="DK19" i="30"/>
  <c r="DK36" i="30"/>
  <c r="DK30" i="30"/>
  <c r="DK26" i="30"/>
  <c r="DK22" i="30"/>
  <c r="DK18" i="30"/>
  <c r="DK69" i="30"/>
  <c r="DK32" i="30"/>
  <c r="DK28" i="30"/>
  <c r="DK24" i="30"/>
  <c r="DK20" i="30"/>
  <c r="DK16" i="30"/>
  <c r="DK29" i="30"/>
  <c r="DK13" i="30"/>
  <c r="DK9" i="30"/>
  <c r="DK45" i="30"/>
  <c r="DK37" i="30"/>
  <c r="DK17" i="30"/>
  <c r="DK12" i="30"/>
  <c r="DK25" i="30"/>
  <c r="DK38" i="30"/>
  <c r="DK34" i="30"/>
  <c r="DK15" i="30"/>
  <c r="DK11" i="30"/>
  <c r="DK33" i="30"/>
  <c r="DK41" i="30"/>
  <c r="DK21" i="30"/>
  <c r="DK14" i="30"/>
  <c r="DK10" i="30"/>
  <c r="EE46" i="30"/>
  <c r="ED46" i="30"/>
  <c r="EH46" i="30"/>
  <c r="EG46" i="30"/>
  <c r="EF46" i="30"/>
  <c r="ET46" i="30"/>
  <c r="ES46" i="30"/>
  <c r="ER46" i="30"/>
  <c r="EQ46" i="30"/>
  <c r="EP46" i="30"/>
  <c r="ED156" i="30"/>
  <c r="EE156" i="30"/>
  <c r="EH156" i="30"/>
  <c r="EG156" i="30"/>
  <c r="EF156" i="30"/>
  <c r="EF212" i="30"/>
  <c r="EE212" i="30"/>
  <c r="ED212" i="30"/>
  <c r="EH212" i="30"/>
  <c r="EG212" i="30"/>
  <c r="AY64" i="30"/>
  <c r="ET156" i="30"/>
  <c r="ES156" i="30"/>
  <c r="ER156" i="30"/>
  <c r="EQ156" i="30"/>
  <c r="EP156" i="30"/>
  <c r="EG101" i="30"/>
  <c r="EF101" i="30"/>
  <c r="ED101" i="30"/>
  <c r="EE101" i="30"/>
  <c r="EH101" i="30"/>
  <c r="ET102" i="30"/>
  <c r="ES102" i="30"/>
  <c r="ER102" i="30"/>
  <c r="EQ102" i="30"/>
  <c r="EP102" i="30"/>
  <c r="ER211" i="30"/>
  <c r="EQ211" i="30"/>
  <c r="EP211" i="30"/>
  <c r="ET211" i="30"/>
  <c r="ES211" i="30"/>
  <c r="EV210" i="30"/>
  <c r="FA210" i="30" s="1"/>
  <c r="EU210" i="30"/>
  <c r="EV101" i="30"/>
  <c r="EU101" i="30"/>
  <c r="EJ155" i="30"/>
  <c r="EI155" i="30"/>
  <c r="EJ100" i="30"/>
  <c r="FA100" i="30" s="1"/>
  <c r="EI100" i="30"/>
  <c r="EU155" i="30"/>
  <c r="EV155" i="30"/>
  <c r="EI211" i="30"/>
  <c r="EJ211" i="30"/>
  <c r="EV45" i="30"/>
  <c r="EU45" i="30"/>
  <c r="EJ45" i="30"/>
  <c r="EI45" i="30"/>
  <c r="FA154" i="30"/>
  <c r="FA44" i="30"/>
  <c r="EO212" i="30"/>
  <c r="AY174" i="30"/>
  <c r="DK174" i="30"/>
  <c r="AY119" i="30"/>
  <c r="EC213" i="30"/>
  <c r="EC157" i="30"/>
  <c r="EO157" i="30"/>
  <c r="DL119" i="30"/>
  <c r="EO103" i="30"/>
  <c r="EC102" i="30"/>
  <c r="DK64" i="30"/>
  <c r="EO47" i="30"/>
  <c r="EC47" i="30"/>
  <c r="DL8" i="30"/>
  <c r="DL213" i="30" l="1"/>
  <c r="DL211" i="30"/>
  <c r="DL207" i="30"/>
  <c r="DL203" i="30"/>
  <c r="DL212" i="30"/>
  <c r="DL210" i="30"/>
  <c r="DL206" i="30"/>
  <c r="DL209" i="30"/>
  <c r="DL205" i="30"/>
  <c r="DL200" i="30"/>
  <c r="DL208" i="30"/>
  <c r="DL204" i="30"/>
  <c r="DL198" i="30"/>
  <c r="DL197" i="30"/>
  <c r="DL193" i="30"/>
  <c r="DL196" i="30"/>
  <c r="DL195" i="30"/>
  <c r="DL202" i="30"/>
  <c r="DL192" i="30"/>
  <c r="DL189" i="30"/>
  <c r="DL187" i="30"/>
  <c r="DL183" i="30"/>
  <c r="DL199" i="30"/>
  <c r="DL186" i="30"/>
  <c r="DL175" i="30"/>
  <c r="DL190" i="30"/>
  <c r="DL181" i="30"/>
  <c r="DL178" i="30"/>
  <c r="DL201" i="30"/>
  <c r="DL185" i="30"/>
  <c r="DL177" i="30"/>
  <c r="DL180" i="30"/>
  <c r="DL176" i="30"/>
  <c r="DL188" i="30"/>
  <c r="DL182" i="30"/>
  <c r="DL179" i="30"/>
  <c r="DL184" i="30"/>
  <c r="DL155" i="30"/>
  <c r="DL151" i="30"/>
  <c r="DL147" i="30"/>
  <c r="DL143" i="30"/>
  <c r="DL139" i="30"/>
  <c r="DL194" i="30"/>
  <c r="DL140" i="30"/>
  <c r="DL157" i="30"/>
  <c r="DL154" i="30"/>
  <c r="DL137" i="30"/>
  <c r="DL133" i="30"/>
  <c r="DL129" i="30"/>
  <c r="DL125" i="30"/>
  <c r="DL121" i="30"/>
  <c r="DL148" i="30"/>
  <c r="DL145" i="30"/>
  <c r="DL142" i="30"/>
  <c r="DL191" i="30"/>
  <c r="DL156" i="30"/>
  <c r="DL153" i="30"/>
  <c r="DL150" i="30"/>
  <c r="DL158" i="30"/>
  <c r="DL149" i="30"/>
  <c r="DL141" i="30"/>
  <c r="DL134" i="30"/>
  <c r="DL131" i="30"/>
  <c r="DL128" i="30"/>
  <c r="DL136" i="30"/>
  <c r="DL124" i="30"/>
  <c r="DL146" i="30"/>
  <c r="DL138" i="30"/>
  <c r="DL135" i="30"/>
  <c r="DL132" i="30"/>
  <c r="DL123" i="30"/>
  <c r="DL120" i="30"/>
  <c r="DL127" i="30"/>
  <c r="DL103" i="30"/>
  <c r="DL99" i="30"/>
  <c r="DL95" i="30"/>
  <c r="DL152" i="30"/>
  <c r="DL122" i="30"/>
  <c r="DL102" i="30"/>
  <c r="DL98" i="30"/>
  <c r="DL94" i="30"/>
  <c r="DL130" i="30"/>
  <c r="DL100" i="30"/>
  <c r="DL97" i="30"/>
  <c r="DL96" i="30"/>
  <c r="DL90" i="30"/>
  <c r="DL86" i="30"/>
  <c r="DL82" i="30"/>
  <c r="DL78" i="30"/>
  <c r="DL74" i="30"/>
  <c r="DL126" i="30"/>
  <c r="DL93" i="30"/>
  <c r="DL92" i="30"/>
  <c r="DL91" i="30"/>
  <c r="DL87" i="30"/>
  <c r="DL83" i="30"/>
  <c r="DL79" i="30"/>
  <c r="DL81" i="30"/>
  <c r="DL80" i="30"/>
  <c r="DL75" i="30"/>
  <c r="DL73" i="30"/>
  <c r="DL69" i="30"/>
  <c r="DL65" i="30"/>
  <c r="DL47" i="30"/>
  <c r="DL144" i="30"/>
  <c r="DL101" i="30"/>
  <c r="DL85" i="30"/>
  <c r="DL84" i="30"/>
  <c r="DL89" i="30"/>
  <c r="DL77" i="30"/>
  <c r="DL76" i="30"/>
  <c r="DL70" i="30"/>
  <c r="DL45" i="30"/>
  <c r="DL41" i="30"/>
  <c r="DL37" i="30"/>
  <c r="DL68" i="30"/>
  <c r="DL67" i="30"/>
  <c r="DL66" i="30"/>
  <c r="DL43" i="30"/>
  <c r="DL39" i="30"/>
  <c r="DL88" i="30"/>
  <c r="DL71" i="30"/>
  <c r="DL46" i="30"/>
  <c r="DL36" i="30"/>
  <c r="DL30" i="30"/>
  <c r="DL26" i="30"/>
  <c r="DL22" i="30"/>
  <c r="DL18" i="30"/>
  <c r="DL40" i="30"/>
  <c r="DL33" i="30"/>
  <c r="DL29" i="30"/>
  <c r="DL25" i="30"/>
  <c r="DL21" i="30"/>
  <c r="DL72" i="30"/>
  <c r="DL38" i="30"/>
  <c r="DL32" i="30"/>
  <c r="DL44" i="30"/>
  <c r="DL23" i="30"/>
  <c r="DL20" i="30"/>
  <c r="DL17" i="30"/>
  <c r="DL12" i="30"/>
  <c r="DL34" i="30"/>
  <c r="DL31" i="30"/>
  <c r="DL28" i="30"/>
  <c r="DL15" i="30"/>
  <c r="DL11" i="30"/>
  <c r="DL19" i="30"/>
  <c r="DL14" i="30"/>
  <c r="DL10" i="30"/>
  <c r="DL42" i="30"/>
  <c r="DL35" i="30"/>
  <c r="DL27" i="30"/>
  <c r="DL24" i="30"/>
  <c r="DL16" i="30"/>
  <c r="DL13" i="30"/>
  <c r="DL9" i="30"/>
  <c r="ER47" i="30"/>
  <c r="EP47" i="30"/>
  <c r="EQ47" i="30"/>
  <c r="ET47" i="30"/>
  <c r="ES47" i="30"/>
  <c r="EH213" i="30"/>
  <c r="EG213" i="30"/>
  <c r="EF213" i="30"/>
  <c r="ED213" i="30"/>
  <c r="EE213" i="30"/>
  <c r="ED102" i="30"/>
  <c r="EH102" i="30"/>
  <c r="EG102" i="30"/>
  <c r="EF102" i="30"/>
  <c r="EE102" i="30"/>
  <c r="ER103" i="30"/>
  <c r="EP103" i="30"/>
  <c r="ES103" i="30"/>
  <c r="EQ103" i="30"/>
  <c r="ET103" i="30"/>
  <c r="EP212" i="30"/>
  <c r="ET212" i="30"/>
  <c r="ES212" i="30"/>
  <c r="ER212" i="30"/>
  <c r="EQ212" i="30"/>
  <c r="AZ64" i="30"/>
  <c r="EP157" i="30"/>
  <c r="ET157" i="30"/>
  <c r="ER157" i="30"/>
  <c r="ES157" i="30"/>
  <c r="EQ157" i="30"/>
  <c r="EH47" i="30"/>
  <c r="ED47" i="30"/>
  <c r="EG47" i="30"/>
  <c r="EF47" i="30"/>
  <c r="EE47" i="30"/>
  <c r="EH157" i="30"/>
  <c r="EG157" i="30"/>
  <c r="EF157" i="30"/>
  <c r="EE157" i="30"/>
  <c r="ED157" i="30"/>
  <c r="EV156" i="30"/>
  <c r="EU156" i="30"/>
  <c r="EI212" i="30"/>
  <c r="EJ212" i="30"/>
  <c r="EV211" i="30"/>
  <c r="FA211" i="30" s="1"/>
  <c r="EU211" i="30"/>
  <c r="EJ156" i="30"/>
  <c r="EI156" i="30"/>
  <c r="EV102" i="30"/>
  <c r="EU102" i="30"/>
  <c r="EJ101" i="30"/>
  <c r="FA101" i="30" s="1"/>
  <c r="EI101" i="30"/>
  <c r="EV46" i="30"/>
  <c r="EU46" i="30"/>
  <c r="EJ46" i="30"/>
  <c r="EI46" i="30"/>
  <c r="FA45" i="30"/>
  <c r="FA155" i="30"/>
  <c r="EO213" i="30"/>
  <c r="DL174" i="30"/>
  <c r="AZ174" i="30"/>
  <c r="AZ119" i="30"/>
  <c r="EC214" i="30"/>
  <c r="EO158" i="30"/>
  <c r="DM119" i="30"/>
  <c r="EC158" i="30"/>
  <c r="EO104" i="30"/>
  <c r="EC103" i="30"/>
  <c r="DL64" i="30"/>
  <c r="EO48" i="30"/>
  <c r="EC48" i="30"/>
  <c r="DM8" i="30"/>
  <c r="DM212" i="30" l="1"/>
  <c r="DM214" i="30"/>
  <c r="DM213" i="30"/>
  <c r="DM207" i="30"/>
  <c r="DM203" i="30"/>
  <c r="DM209" i="30"/>
  <c r="DM205" i="30"/>
  <c r="DM200" i="30"/>
  <c r="DM208" i="30"/>
  <c r="DM199" i="30"/>
  <c r="DM195" i="30"/>
  <c r="DM193" i="30"/>
  <c r="DM189" i="30"/>
  <c r="DM210" i="30"/>
  <c r="DM204" i="30"/>
  <c r="DM198" i="30"/>
  <c r="DM194" i="30"/>
  <c r="DM190" i="30"/>
  <c r="DM202" i="30"/>
  <c r="DM192" i="30"/>
  <c r="DM187" i="30"/>
  <c r="DM183" i="30"/>
  <c r="DM179" i="30"/>
  <c r="DM186" i="30"/>
  <c r="DM211" i="30"/>
  <c r="DM196" i="30"/>
  <c r="DM191" i="30"/>
  <c r="DM188" i="30"/>
  <c r="DM184" i="30"/>
  <c r="DM180" i="30"/>
  <c r="DM181" i="30"/>
  <c r="DM178" i="30"/>
  <c r="DM201" i="30"/>
  <c r="DM185" i="30"/>
  <c r="DM182" i="30"/>
  <c r="DM206" i="30"/>
  <c r="DM197" i="30"/>
  <c r="DM177" i="30"/>
  <c r="DM175" i="30"/>
  <c r="DM159" i="30"/>
  <c r="DM155" i="30"/>
  <c r="DM151" i="30"/>
  <c r="DM147" i="30"/>
  <c r="DM143" i="30"/>
  <c r="DM139" i="30"/>
  <c r="DM158" i="30"/>
  <c r="DM154" i="30"/>
  <c r="DM150" i="30"/>
  <c r="DM146" i="30"/>
  <c r="DM142" i="30"/>
  <c r="DM138" i="30"/>
  <c r="DM157" i="30"/>
  <c r="DM153" i="30"/>
  <c r="DM149" i="30"/>
  <c r="DM145" i="30"/>
  <c r="DM141" i="30"/>
  <c r="DM156" i="30"/>
  <c r="DM152" i="30"/>
  <c r="DM148" i="30"/>
  <c r="DM144" i="30"/>
  <c r="DM140" i="30"/>
  <c r="DM137" i="30"/>
  <c r="DM133" i="30"/>
  <c r="DM129" i="30"/>
  <c r="DM125" i="30"/>
  <c r="DM136" i="30"/>
  <c r="DM132" i="30"/>
  <c r="DM128" i="30"/>
  <c r="DM176" i="30"/>
  <c r="DM135" i="30"/>
  <c r="DM131" i="30"/>
  <c r="DM127" i="30"/>
  <c r="DM123" i="30"/>
  <c r="DM134" i="30"/>
  <c r="DM130" i="30"/>
  <c r="DM126" i="30"/>
  <c r="DM122" i="30"/>
  <c r="DM121" i="30"/>
  <c r="DM120" i="30"/>
  <c r="DM101" i="30"/>
  <c r="DM97" i="30"/>
  <c r="DM93" i="30"/>
  <c r="DM124" i="30"/>
  <c r="DM104" i="30"/>
  <c r="DM100" i="30"/>
  <c r="DM88" i="30"/>
  <c r="DM103" i="30"/>
  <c r="DM91" i="30"/>
  <c r="DM87" i="30"/>
  <c r="DM83" i="30"/>
  <c r="DM79" i="30"/>
  <c r="DM102" i="30"/>
  <c r="DM94" i="30"/>
  <c r="DM82" i="30"/>
  <c r="DM98" i="30"/>
  <c r="DM85" i="30"/>
  <c r="DM84" i="30"/>
  <c r="DM90" i="30"/>
  <c r="DM86" i="30"/>
  <c r="DM74" i="30"/>
  <c r="DM71" i="30"/>
  <c r="DM67" i="30"/>
  <c r="DM78" i="30"/>
  <c r="DM70" i="30"/>
  <c r="DM66" i="30"/>
  <c r="DM48" i="30"/>
  <c r="DM96" i="30"/>
  <c r="DM95" i="30"/>
  <c r="DM81" i="30"/>
  <c r="DM80" i="30"/>
  <c r="DM75" i="30"/>
  <c r="DM73" i="30"/>
  <c r="DM69" i="30"/>
  <c r="DM65" i="30"/>
  <c r="DM92" i="30"/>
  <c r="DM77" i="30"/>
  <c r="DM89" i="30"/>
  <c r="DM43" i="30"/>
  <c r="DM47" i="30"/>
  <c r="DM72" i="30"/>
  <c r="DM46" i="30"/>
  <c r="DM42" i="30"/>
  <c r="DM38" i="30"/>
  <c r="DM34" i="30"/>
  <c r="DM45" i="30"/>
  <c r="DM41" i="30"/>
  <c r="DM36" i="30"/>
  <c r="DM30" i="30"/>
  <c r="DM26" i="30"/>
  <c r="DM22" i="30"/>
  <c r="DM18" i="30"/>
  <c r="DM40" i="30"/>
  <c r="DM33" i="30"/>
  <c r="DM29" i="30"/>
  <c r="DM25" i="30"/>
  <c r="DM21" i="30"/>
  <c r="DM99" i="30"/>
  <c r="DM76" i="30"/>
  <c r="DM37" i="30"/>
  <c r="DM68" i="30"/>
  <c r="DM44" i="30"/>
  <c r="DM39" i="30"/>
  <c r="DM35" i="30"/>
  <c r="DM31" i="30"/>
  <c r="DM27" i="30"/>
  <c r="DM23" i="30"/>
  <c r="DM19" i="30"/>
  <c r="DM20" i="30"/>
  <c r="DM17" i="30"/>
  <c r="DM12" i="30"/>
  <c r="DM28" i="30"/>
  <c r="DM15" i="30"/>
  <c r="DM11" i="30"/>
  <c r="DM14" i="30"/>
  <c r="DM10" i="30"/>
  <c r="DM24" i="30"/>
  <c r="DM16" i="30"/>
  <c r="DM13" i="30"/>
  <c r="DM9" i="30"/>
  <c r="DM32" i="30"/>
  <c r="ET158" i="30"/>
  <c r="ES158" i="30"/>
  <c r="ER158" i="30"/>
  <c r="EP158" i="30"/>
  <c r="EQ158" i="30"/>
  <c r="EE48" i="30"/>
  <c r="ED48" i="30"/>
  <c r="EH48" i="30"/>
  <c r="EG48" i="30"/>
  <c r="EF48" i="30"/>
  <c r="ET48" i="30"/>
  <c r="ES48" i="30"/>
  <c r="ER48" i="30"/>
  <c r="EQ48" i="30"/>
  <c r="EP48" i="30"/>
  <c r="EF214" i="30"/>
  <c r="EE214" i="30"/>
  <c r="ED214" i="30"/>
  <c r="EH214" i="30"/>
  <c r="EG214" i="30"/>
  <c r="BA64" i="30"/>
  <c r="ET104" i="30"/>
  <c r="ES104" i="30"/>
  <c r="ER104" i="30"/>
  <c r="EP104" i="30"/>
  <c r="EQ104" i="30"/>
  <c r="ER213" i="30"/>
  <c r="EP213" i="30"/>
  <c r="EQ213" i="30"/>
  <c r="ET213" i="30"/>
  <c r="ES213" i="30"/>
  <c r="ED103" i="30"/>
  <c r="EG103" i="30"/>
  <c r="EF103" i="30"/>
  <c r="EE103" i="30"/>
  <c r="EH103" i="30"/>
  <c r="EE158" i="30"/>
  <c r="EH158" i="30"/>
  <c r="ED158" i="30"/>
  <c r="EG158" i="30"/>
  <c r="EF158" i="30"/>
  <c r="EJ102" i="30"/>
  <c r="FA102" i="30" s="1"/>
  <c r="EI102" i="30"/>
  <c r="EV212" i="30"/>
  <c r="FA212" i="30" s="1"/>
  <c r="EU212" i="30"/>
  <c r="EJ157" i="30"/>
  <c r="EI157" i="30"/>
  <c r="EU157" i="30"/>
  <c r="EV157" i="30"/>
  <c r="EV103" i="30"/>
  <c r="EU103" i="30"/>
  <c r="EI213" i="30"/>
  <c r="EJ213" i="30"/>
  <c r="EU47" i="30"/>
  <c r="EV47" i="30"/>
  <c r="EJ47" i="30"/>
  <c r="EI47" i="30"/>
  <c r="FA156" i="30"/>
  <c r="FA46" i="30"/>
  <c r="EO214" i="30"/>
  <c r="BA174" i="30"/>
  <c r="DM174" i="30"/>
  <c r="BA119" i="30"/>
  <c r="EC215" i="30"/>
  <c r="EC159" i="30"/>
  <c r="DN119" i="30"/>
  <c r="EO159" i="30"/>
  <c r="EO105" i="30"/>
  <c r="EC104" i="30"/>
  <c r="DM64" i="30"/>
  <c r="EO49" i="30"/>
  <c r="EC49" i="30"/>
  <c r="DN8" i="30"/>
  <c r="DN212" i="30" l="1"/>
  <c r="DN215" i="30"/>
  <c r="DN214" i="30"/>
  <c r="DN210" i="30"/>
  <c r="DN206" i="30"/>
  <c r="DN202" i="30"/>
  <c r="DN209" i="30"/>
  <c r="DN205" i="30"/>
  <c r="DN211" i="30"/>
  <c r="DN208" i="30"/>
  <c r="DN204" i="30"/>
  <c r="DN199" i="30"/>
  <c r="DN213" i="30"/>
  <c r="DN201" i="30"/>
  <c r="DN197" i="30"/>
  <c r="DN207" i="30"/>
  <c r="DN195" i="30"/>
  <c r="DN189" i="30"/>
  <c r="DN200" i="30"/>
  <c r="DN186" i="30"/>
  <c r="DN198" i="30"/>
  <c r="DN194" i="30"/>
  <c r="DN190" i="30"/>
  <c r="DN185" i="30"/>
  <c r="DN182" i="30"/>
  <c r="DN196" i="30"/>
  <c r="DN184" i="30"/>
  <c r="DN179" i="30"/>
  <c r="DN177" i="30"/>
  <c r="DN176" i="30"/>
  <c r="DN191" i="30"/>
  <c r="DN188" i="30"/>
  <c r="DN175" i="30"/>
  <c r="DN183" i="30"/>
  <c r="DN180" i="30"/>
  <c r="DN181" i="30"/>
  <c r="DN178" i="30"/>
  <c r="DN192" i="30"/>
  <c r="DN159" i="30"/>
  <c r="DN158" i="30"/>
  <c r="DN154" i="30"/>
  <c r="DN150" i="30"/>
  <c r="DN146" i="30"/>
  <c r="DN142" i="30"/>
  <c r="DN138" i="30"/>
  <c r="DN203" i="30"/>
  <c r="DN193" i="30"/>
  <c r="DN187" i="30"/>
  <c r="DN160" i="30"/>
  <c r="DN157" i="30"/>
  <c r="DN151" i="30"/>
  <c r="DN148" i="30"/>
  <c r="DN145" i="30"/>
  <c r="DN136" i="30"/>
  <c r="DN132" i="30"/>
  <c r="DN128" i="30"/>
  <c r="DN124" i="30"/>
  <c r="DN139" i="30"/>
  <c r="DN147" i="30"/>
  <c r="DN144" i="30"/>
  <c r="DN141" i="30"/>
  <c r="DN155" i="30"/>
  <c r="DN152" i="30"/>
  <c r="DN149" i="30"/>
  <c r="DN125" i="30"/>
  <c r="DN143" i="30"/>
  <c r="DN133" i="30"/>
  <c r="DN130" i="30"/>
  <c r="DN127" i="30"/>
  <c r="DN122" i="30"/>
  <c r="DN135" i="30"/>
  <c r="DN123" i="30"/>
  <c r="DN129" i="30"/>
  <c r="DN126" i="30"/>
  <c r="DN102" i="30"/>
  <c r="DN98" i="30"/>
  <c r="DN94" i="30"/>
  <c r="DN140" i="30"/>
  <c r="DN137" i="30"/>
  <c r="DN121" i="30"/>
  <c r="DN105" i="30"/>
  <c r="DN101" i="30"/>
  <c r="DN97" i="30"/>
  <c r="DN93" i="30"/>
  <c r="DN131" i="30"/>
  <c r="DN99" i="30"/>
  <c r="DN89" i="30"/>
  <c r="DN85" i="30"/>
  <c r="DN81" i="30"/>
  <c r="DN77" i="30"/>
  <c r="DN104" i="30"/>
  <c r="DN92" i="30"/>
  <c r="DN134" i="30"/>
  <c r="DN96" i="30"/>
  <c r="DN95" i="30"/>
  <c r="DN90" i="30"/>
  <c r="DN86" i="30"/>
  <c r="DN82" i="30"/>
  <c r="DN78" i="30"/>
  <c r="DN156" i="30"/>
  <c r="DN72" i="30"/>
  <c r="DN68" i="30"/>
  <c r="DN153" i="30"/>
  <c r="DN103" i="30"/>
  <c r="DN91" i="30"/>
  <c r="DN120" i="30"/>
  <c r="DN76" i="30"/>
  <c r="DN88" i="30"/>
  <c r="DN100" i="30"/>
  <c r="DN84" i="30"/>
  <c r="DN75" i="30"/>
  <c r="DN69" i="30"/>
  <c r="DN49" i="30"/>
  <c r="DN44" i="30"/>
  <c r="DN40" i="30"/>
  <c r="DN36" i="30"/>
  <c r="DN67" i="30"/>
  <c r="DN79" i="30"/>
  <c r="DN66" i="30"/>
  <c r="DN47" i="30"/>
  <c r="DN83" i="30"/>
  <c r="DN73" i="30"/>
  <c r="DN65" i="30"/>
  <c r="DN46" i="30"/>
  <c r="DN42" i="30"/>
  <c r="DN80" i="30"/>
  <c r="DN70" i="30"/>
  <c r="DN74" i="30"/>
  <c r="DN71" i="30"/>
  <c r="DN48" i="30"/>
  <c r="DN43" i="30"/>
  <c r="DN33" i="30"/>
  <c r="DN29" i="30"/>
  <c r="DN25" i="30"/>
  <c r="DN21" i="30"/>
  <c r="DN17" i="30"/>
  <c r="DN37" i="30"/>
  <c r="DN87" i="30"/>
  <c r="DN45" i="30"/>
  <c r="DN34" i="30"/>
  <c r="DN32" i="30"/>
  <c r="DN28" i="30"/>
  <c r="DN24" i="30"/>
  <c r="DN20" i="30"/>
  <c r="DN41" i="30"/>
  <c r="DN26" i="30"/>
  <c r="DN23" i="30"/>
  <c r="DN15" i="30"/>
  <c r="DN11" i="30"/>
  <c r="DN31" i="30"/>
  <c r="DN38" i="30"/>
  <c r="DN22" i="30"/>
  <c r="DN19" i="30"/>
  <c r="DN14" i="30"/>
  <c r="DN10" i="30"/>
  <c r="DN35" i="30"/>
  <c r="DN30" i="30"/>
  <c r="DN27" i="30"/>
  <c r="DN16" i="30"/>
  <c r="DN13" i="30"/>
  <c r="DN9" i="30"/>
  <c r="DN18" i="30"/>
  <c r="DN39" i="30"/>
  <c r="DN12" i="30"/>
  <c r="EH104" i="30"/>
  <c r="EG104" i="30"/>
  <c r="EF104" i="30"/>
  <c r="EE104" i="30"/>
  <c r="ED104" i="30"/>
  <c r="EP105" i="30"/>
  <c r="ER105" i="30"/>
  <c r="ET105" i="30"/>
  <c r="ES105" i="30"/>
  <c r="EQ105" i="30"/>
  <c r="ET214" i="30"/>
  <c r="ES214" i="30"/>
  <c r="ER214" i="30"/>
  <c r="EP214" i="30"/>
  <c r="EQ214" i="30"/>
  <c r="ER49" i="30"/>
  <c r="EP49" i="30"/>
  <c r="ET49" i="30"/>
  <c r="ES49" i="30"/>
  <c r="EQ49" i="30"/>
  <c r="EH159" i="30"/>
  <c r="EG159" i="30"/>
  <c r="EF159" i="30"/>
  <c r="EE159" i="30"/>
  <c r="ED159" i="30"/>
  <c r="EP159" i="30"/>
  <c r="ET159" i="30"/>
  <c r="ER159" i="30"/>
  <c r="ES159" i="30"/>
  <c r="EQ159" i="30"/>
  <c r="ED49" i="30"/>
  <c r="EH49" i="30"/>
  <c r="EG49" i="30"/>
  <c r="EF49" i="30"/>
  <c r="EE49" i="30"/>
  <c r="EH215" i="30"/>
  <c r="ED215" i="30"/>
  <c r="EG215" i="30"/>
  <c r="EF215" i="30"/>
  <c r="EE215" i="30"/>
  <c r="BB64" i="30"/>
  <c r="EJ103" i="30"/>
  <c r="FA103" i="30" s="1"/>
  <c r="EI103" i="30"/>
  <c r="EV213" i="30"/>
  <c r="FA213" i="30" s="1"/>
  <c r="EU213" i="30"/>
  <c r="EV104" i="30"/>
  <c r="EU104" i="30"/>
  <c r="EJ158" i="30"/>
  <c r="EI158" i="30"/>
  <c r="EI214" i="30"/>
  <c r="EJ214" i="30"/>
  <c r="EV158" i="30"/>
  <c r="EU158" i="30"/>
  <c r="EV48" i="30"/>
  <c r="EU48" i="30"/>
  <c r="EJ48" i="30"/>
  <c r="EI48" i="30"/>
  <c r="FA157" i="30"/>
  <c r="FA47" i="30"/>
  <c r="EO215" i="30"/>
  <c r="DN174" i="30"/>
  <c r="BB174" i="30"/>
  <c r="BB119" i="30"/>
  <c r="EC216" i="30"/>
  <c r="EO160" i="30"/>
  <c r="EC160" i="30"/>
  <c r="DO119" i="30"/>
  <c r="EO106" i="30"/>
  <c r="EC105" i="30"/>
  <c r="DN64" i="30"/>
  <c r="EO50" i="30"/>
  <c r="EC50" i="30"/>
  <c r="DO8" i="30"/>
  <c r="DO215" i="30" l="1"/>
  <c r="DO213" i="30"/>
  <c r="DO210" i="30"/>
  <c r="DO206" i="30"/>
  <c r="DO214" i="30"/>
  <c r="DO211" i="30"/>
  <c r="DO208" i="30"/>
  <c r="DO204" i="30"/>
  <c r="DO199" i="30"/>
  <c r="DO212" i="30"/>
  <c r="DO205" i="30"/>
  <c r="DO198" i="30"/>
  <c r="DO216" i="30"/>
  <c r="DO203" i="30"/>
  <c r="DO202" i="30"/>
  <c r="DO192" i="30"/>
  <c r="DO188" i="30"/>
  <c r="DO207" i="30"/>
  <c r="DO195" i="30"/>
  <c r="DO201" i="30"/>
  <c r="DO197" i="30"/>
  <c r="DO193" i="30"/>
  <c r="DO189" i="30"/>
  <c r="DO200" i="30"/>
  <c r="DO186" i="30"/>
  <c r="DO182" i="30"/>
  <c r="DO178" i="30"/>
  <c r="DO190" i="30"/>
  <c r="DO185" i="30"/>
  <c r="DO187" i="30"/>
  <c r="DO183" i="30"/>
  <c r="DO179" i="30"/>
  <c r="DO196" i="30"/>
  <c r="DO184" i="30"/>
  <c r="DO177" i="30"/>
  <c r="DO180" i="30"/>
  <c r="DO194" i="30"/>
  <c r="DO181" i="30"/>
  <c r="DO161" i="30"/>
  <c r="DO160" i="30"/>
  <c r="DO191" i="30"/>
  <c r="DO176" i="30"/>
  <c r="DO159" i="30"/>
  <c r="DO158" i="30"/>
  <c r="DO154" i="30"/>
  <c r="DO150" i="30"/>
  <c r="DO146" i="30"/>
  <c r="DO142" i="30"/>
  <c r="DO138" i="30"/>
  <c r="DO209" i="30"/>
  <c r="DO157" i="30"/>
  <c r="DO153" i="30"/>
  <c r="DO149" i="30"/>
  <c r="DO145" i="30"/>
  <c r="DO141" i="30"/>
  <c r="DO156" i="30"/>
  <c r="DO152" i="30"/>
  <c r="DO148" i="30"/>
  <c r="DO144" i="30"/>
  <c r="DO140" i="30"/>
  <c r="DO155" i="30"/>
  <c r="DO151" i="30"/>
  <c r="DO147" i="30"/>
  <c r="DO143" i="30"/>
  <c r="DO139" i="30"/>
  <c r="DO175" i="30"/>
  <c r="DO136" i="30"/>
  <c r="DO132" i="30"/>
  <c r="DO128" i="30"/>
  <c r="DO124" i="30"/>
  <c r="DO135" i="30"/>
  <c r="DO131" i="30"/>
  <c r="DO127" i="30"/>
  <c r="DO134" i="30"/>
  <c r="DO130" i="30"/>
  <c r="DO126" i="30"/>
  <c r="DO122" i="30"/>
  <c r="DO137" i="30"/>
  <c r="DO133" i="30"/>
  <c r="DO129" i="30"/>
  <c r="DO125" i="30"/>
  <c r="DO121" i="30"/>
  <c r="DO104" i="30"/>
  <c r="DO100" i="30"/>
  <c r="DO96" i="30"/>
  <c r="DO92" i="30"/>
  <c r="DO120" i="30"/>
  <c r="DO103" i="30"/>
  <c r="DO99" i="30"/>
  <c r="DO123" i="30"/>
  <c r="DO91" i="30"/>
  <c r="DO87" i="30"/>
  <c r="DO102" i="30"/>
  <c r="DO95" i="30"/>
  <c r="DO94" i="30"/>
  <c r="DO90" i="30"/>
  <c r="DO86" i="30"/>
  <c r="DO82" i="30"/>
  <c r="DO78" i="30"/>
  <c r="DO101" i="30"/>
  <c r="DO98" i="30"/>
  <c r="DO84" i="30"/>
  <c r="DO83" i="30"/>
  <c r="DO105" i="30"/>
  <c r="DO76" i="30"/>
  <c r="DO89" i="30"/>
  <c r="DO77" i="30"/>
  <c r="DO70" i="30"/>
  <c r="DO66" i="30"/>
  <c r="DO80" i="30"/>
  <c r="DO79" i="30"/>
  <c r="DO75" i="30"/>
  <c r="DO73" i="30"/>
  <c r="DO69" i="30"/>
  <c r="DO65" i="30"/>
  <c r="DO47" i="30"/>
  <c r="DO97" i="30"/>
  <c r="DO72" i="30"/>
  <c r="DO68" i="30"/>
  <c r="DO106" i="30"/>
  <c r="DO50" i="30"/>
  <c r="DO81" i="30"/>
  <c r="DO46" i="30"/>
  <c r="DO42" i="30"/>
  <c r="DO88" i="30"/>
  <c r="DO85" i="30"/>
  <c r="DO93" i="30"/>
  <c r="DO74" i="30"/>
  <c r="DO71" i="30"/>
  <c r="DO48" i="30"/>
  <c r="DO45" i="30"/>
  <c r="DO41" i="30"/>
  <c r="DO37" i="30"/>
  <c r="DO49" i="30"/>
  <c r="DO44" i="30"/>
  <c r="DO43" i="30"/>
  <c r="DO33" i="30"/>
  <c r="DO29" i="30"/>
  <c r="DO25" i="30"/>
  <c r="DO21" i="30"/>
  <c r="DO40" i="30"/>
  <c r="DO67" i="30"/>
  <c r="DO34" i="30"/>
  <c r="DO32" i="30"/>
  <c r="DO28" i="30"/>
  <c r="DO24" i="30"/>
  <c r="DO20" i="30"/>
  <c r="DO30" i="30"/>
  <c r="DO26" i="30"/>
  <c r="DO22" i="30"/>
  <c r="DO18" i="30"/>
  <c r="DO15" i="30"/>
  <c r="DO11" i="30"/>
  <c r="DO31" i="30"/>
  <c r="DO38" i="30"/>
  <c r="DO19" i="30"/>
  <c r="DO14" i="30"/>
  <c r="DO10" i="30"/>
  <c r="DO35" i="30"/>
  <c r="DO27" i="30"/>
  <c r="DO16" i="30"/>
  <c r="DO13" i="30"/>
  <c r="DO9" i="30"/>
  <c r="DO39" i="30"/>
  <c r="DO12" i="30"/>
  <c r="DO36" i="30"/>
  <c r="DO23" i="30"/>
  <c r="DO17" i="30"/>
  <c r="ET50" i="30"/>
  <c r="ES50" i="30"/>
  <c r="ER50" i="30"/>
  <c r="EQ50" i="30"/>
  <c r="EP50" i="30"/>
  <c r="BC64" i="30"/>
  <c r="ET160" i="30"/>
  <c r="EP160" i="30"/>
  <c r="ES160" i="30"/>
  <c r="ER160" i="30"/>
  <c r="EQ160" i="30"/>
  <c r="EG216" i="30"/>
  <c r="EF216" i="30"/>
  <c r="EE216" i="30"/>
  <c r="ED216" i="30"/>
  <c r="EH216" i="30"/>
  <c r="EG105" i="30"/>
  <c r="EF105" i="30"/>
  <c r="EE105" i="30"/>
  <c r="ED105" i="30"/>
  <c r="EH105" i="30"/>
  <c r="ER215" i="30"/>
  <c r="EQ215" i="30"/>
  <c r="ET215" i="30"/>
  <c r="EP215" i="30"/>
  <c r="ES215" i="30"/>
  <c r="ET106" i="30"/>
  <c r="EP106" i="30"/>
  <c r="ES106" i="30"/>
  <c r="ER106" i="30"/>
  <c r="EQ106" i="30"/>
  <c r="EE50" i="30"/>
  <c r="EH50" i="30"/>
  <c r="EG50" i="30"/>
  <c r="ED50" i="30"/>
  <c r="EF50" i="30"/>
  <c r="EE160" i="30"/>
  <c r="ED160" i="30"/>
  <c r="EH160" i="30"/>
  <c r="EG160" i="30"/>
  <c r="EF160" i="30"/>
  <c r="EJ159" i="30"/>
  <c r="EI159" i="30"/>
  <c r="EV214" i="30"/>
  <c r="FA214" i="30" s="1"/>
  <c r="EU214" i="30"/>
  <c r="EV105" i="30"/>
  <c r="EU105" i="30"/>
  <c r="EJ104" i="30"/>
  <c r="EI104" i="30"/>
  <c r="EU159" i="30"/>
  <c r="EV159" i="30"/>
  <c r="EI215" i="30"/>
  <c r="EJ215" i="30"/>
  <c r="EV49" i="30"/>
  <c r="EU49" i="30"/>
  <c r="EJ49" i="30"/>
  <c r="EI49" i="30"/>
  <c r="FA158" i="30"/>
  <c r="FA48" i="30"/>
  <c r="EO216" i="30"/>
  <c r="BC174" i="30"/>
  <c r="DO174" i="30"/>
  <c r="BC119" i="30"/>
  <c r="EC217" i="30"/>
  <c r="EC161" i="30"/>
  <c r="DP119" i="30"/>
  <c r="EO161" i="30"/>
  <c r="EC106" i="30"/>
  <c r="EO107" i="30"/>
  <c r="DO64" i="30"/>
  <c r="EO51" i="30"/>
  <c r="EC51" i="30"/>
  <c r="DP8" i="30"/>
  <c r="DP215" i="30" l="1"/>
  <c r="DP211" i="30"/>
  <c r="DP214" i="30"/>
  <c r="DP217" i="30"/>
  <c r="DP213" i="30"/>
  <c r="DP212" i="30"/>
  <c r="DP209" i="30"/>
  <c r="DP205" i="30"/>
  <c r="DP208" i="30"/>
  <c r="DP204" i="30"/>
  <c r="DP207" i="30"/>
  <c r="DP198" i="30"/>
  <c r="DP200" i="30"/>
  <c r="DP196" i="30"/>
  <c r="DP195" i="30"/>
  <c r="DP201" i="30"/>
  <c r="DP216" i="30"/>
  <c r="DP202" i="30"/>
  <c r="DP203" i="30"/>
  <c r="DP190" i="30"/>
  <c r="DP185" i="30"/>
  <c r="DP210" i="30"/>
  <c r="DP197" i="30"/>
  <c r="DP193" i="30"/>
  <c r="DP192" i="30"/>
  <c r="DP184" i="30"/>
  <c r="DP182" i="30"/>
  <c r="DP177" i="30"/>
  <c r="DP179" i="30"/>
  <c r="DP183" i="30"/>
  <c r="DP176" i="30"/>
  <c r="DP191" i="30"/>
  <c r="DP199" i="30"/>
  <c r="DP187" i="30"/>
  <c r="DP178" i="30"/>
  <c r="DP188" i="30"/>
  <c r="DP181" i="30"/>
  <c r="DP160" i="30"/>
  <c r="DP194" i="30"/>
  <c r="DP189" i="30"/>
  <c r="DP186" i="30"/>
  <c r="DP175" i="30"/>
  <c r="DP157" i="30"/>
  <c r="DP153" i="30"/>
  <c r="DP149" i="30"/>
  <c r="DP145" i="30"/>
  <c r="DP141" i="30"/>
  <c r="DP206" i="30"/>
  <c r="DP161" i="30"/>
  <c r="DP154" i="30"/>
  <c r="DP151" i="30"/>
  <c r="DP148" i="30"/>
  <c r="DP162" i="30"/>
  <c r="DP159" i="30"/>
  <c r="DP142" i="30"/>
  <c r="DP139" i="30"/>
  <c r="DP135" i="30"/>
  <c r="DP131" i="30"/>
  <c r="DP127" i="30"/>
  <c r="DP123" i="30"/>
  <c r="DP156" i="30"/>
  <c r="DP180" i="30"/>
  <c r="DP138" i="30"/>
  <c r="DP146" i="30"/>
  <c r="DP143" i="30"/>
  <c r="DP140" i="30"/>
  <c r="DP158" i="30"/>
  <c r="DP150" i="30"/>
  <c r="DP136" i="30"/>
  <c r="DP133" i="30"/>
  <c r="DP130" i="30"/>
  <c r="DP122" i="30"/>
  <c r="DP120" i="30"/>
  <c r="DP152" i="30"/>
  <c r="DP144" i="30"/>
  <c r="DP124" i="30"/>
  <c r="DP132" i="30"/>
  <c r="DP129" i="30"/>
  <c r="DP126" i="30"/>
  <c r="DP155" i="30"/>
  <c r="DP147" i="30"/>
  <c r="DP105" i="30"/>
  <c r="DP101" i="30"/>
  <c r="DP97" i="30"/>
  <c r="DP93" i="30"/>
  <c r="DP137" i="30"/>
  <c r="DP128" i="30"/>
  <c r="DP121" i="30"/>
  <c r="DP104" i="30"/>
  <c r="DP100" i="30"/>
  <c r="DP96" i="30"/>
  <c r="DP92" i="30"/>
  <c r="DP107" i="30"/>
  <c r="DP106" i="30"/>
  <c r="DP98" i="30"/>
  <c r="DP88" i="30"/>
  <c r="DP84" i="30"/>
  <c r="DP80" i="30"/>
  <c r="DP76" i="30"/>
  <c r="DP103" i="30"/>
  <c r="DP89" i="30"/>
  <c r="DP85" i="30"/>
  <c r="DP81" i="30"/>
  <c r="DP77" i="30"/>
  <c r="DP74" i="30"/>
  <c r="DP71" i="30"/>
  <c r="DP67" i="30"/>
  <c r="DP49" i="30"/>
  <c r="DP91" i="30"/>
  <c r="DP90" i="30"/>
  <c r="DP86" i="30"/>
  <c r="DP99" i="30"/>
  <c r="DP125" i="30"/>
  <c r="DP87" i="30"/>
  <c r="DP134" i="30"/>
  <c r="DP83" i="30"/>
  <c r="DP82" i="30"/>
  <c r="DP68" i="30"/>
  <c r="DP43" i="30"/>
  <c r="DP39" i="30"/>
  <c r="DP35" i="30"/>
  <c r="DP94" i="30"/>
  <c r="DP79" i="30"/>
  <c r="DP66" i="30"/>
  <c r="DP47" i="30"/>
  <c r="DP73" i="30"/>
  <c r="DP65" i="30"/>
  <c r="DP72" i="30"/>
  <c r="DP51" i="30"/>
  <c r="DP48" i="30"/>
  <c r="DP45" i="30"/>
  <c r="DP41" i="30"/>
  <c r="DP102" i="30"/>
  <c r="DP95" i="30"/>
  <c r="DP75" i="30"/>
  <c r="DP69" i="30"/>
  <c r="DP70" i="30"/>
  <c r="DP78" i="30"/>
  <c r="DP46" i="30"/>
  <c r="DP40" i="30"/>
  <c r="DP37" i="30"/>
  <c r="DP34" i="30"/>
  <c r="DP32" i="30"/>
  <c r="DP28" i="30"/>
  <c r="DP24" i="30"/>
  <c r="DP20" i="30"/>
  <c r="DP16" i="30"/>
  <c r="DP42" i="30"/>
  <c r="DP38" i="30"/>
  <c r="DP31" i="30"/>
  <c r="DP27" i="30"/>
  <c r="DP23" i="30"/>
  <c r="DP19" i="30"/>
  <c r="DP50" i="30"/>
  <c r="DP36" i="30"/>
  <c r="DP44" i="30"/>
  <c r="DP14" i="30"/>
  <c r="DP10" i="30"/>
  <c r="DP25" i="30"/>
  <c r="DP22" i="30"/>
  <c r="DP13" i="30"/>
  <c r="DP9" i="30"/>
  <c r="DP33" i="30"/>
  <c r="DP30" i="30"/>
  <c r="DP21" i="30"/>
  <c r="DP18" i="30"/>
  <c r="DP12" i="30"/>
  <c r="DP17" i="30"/>
  <c r="DP29" i="30"/>
  <c r="DP26" i="30"/>
  <c r="DP15" i="30"/>
  <c r="DP11" i="30"/>
  <c r="EH106" i="30"/>
  <c r="EG106" i="30"/>
  <c r="ED106" i="30"/>
  <c r="EF106" i="30"/>
  <c r="EE106" i="30"/>
  <c r="ET216" i="30"/>
  <c r="ES216" i="30"/>
  <c r="ER216" i="30"/>
  <c r="EQ216" i="30"/>
  <c r="EP216" i="30"/>
  <c r="BD64" i="30"/>
  <c r="ET161" i="30"/>
  <c r="ER161" i="30"/>
  <c r="EP161" i="30"/>
  <c r="ES161" i="30"/>
  <c r="EQ161" i="30"/>
  <c r="EH51" i="30"/>
  <c r="EG51" i="30"/>
  <c r="EF51" i="30"/>
  <c r="EE51" i="30"/>
  <c r="ED51" i="30"/>
  <c r="EH161" i="30"/>
  <c r="EG161" i="30"/>
  <c r="ED161" i="30"/>
  <c r="EF161" i="30"/>
  <c r="EE161" i="30"/>
  <c r="EP51" i="30"/>
  <c r="ER51" i="30"/>
  <c r="ET51" i="30"/>
  <c r="ES51" i="30"/>
  <c r="EQ51" i="30"/>
  <c r="EH217" i="30"/>
  <c r="ED217" i="30"/>
  <c r="EG217" i="30"/>
  <c r="EF217" i="30"/>
  <c r="EE217" i="30"/>
  <c r="EP107" i="30"/>
  <c r="ER107" i="30"/>
  <c r="ET107" i="30"/>
  <c r="ES107" i="30"/>
  <c r="EQ107" i="30"/>
  <c r="FA104" i="30"/>
  <c r="EJ160" i="30"/>
  <c r="EI160" i="30"/>
  <c r="EV160" i="30"/>
  <c r="EU160" i="30"/>
  <c r="EV215" i="30"/>
  <c r="FA215" i="30" s="1"/>
  <c r="EU215" i="30"/>
  <c r="EJ105" i="30"/>
  <c r="FA105" i="30" s="1"/>
  <c r="EI105" i="30"/>
  <c r="EI216" i="30"/>
  <c r="EJ216" i="30"/>
  <c r="EV106" i="30"/>
  <c r="EU106" i="30"/>
  <c r="EV50" i="30"/>
  <c r="EU50" i="30"/>
  <c r="EJ50" i="30"/>
  <c r="EI50" i="30"/>
  <c r="FA49" i="30"/>
  <c r="FA159" i="30"/>
  <c r="EO217" i="30"/>
  <c r="DP174" i="30"/>
  <c r="BD174" i="30"/>
  <c r="BD119" i="30"/>
  <c r="EC218" i="30"/>
  <c r="EO162" i="30"/>
  <c r="DQ119" i="30"/>
  <c r="EC162" i="30"/>
  <c r="EC107" i="30"/>
  <c r="EO108" i="30"/>
  <c r="DP64" i="30"/>
  <c r="EO52" i="30"/>
  <c r="EC52" i="30"/>
  <c r="DQ8" i="30"/>
  <c r="DQ218" i="30" l="1"/>
  <c r="DQ214" i="30"/>
  <c r="DQ216" i="30"/>
  <c r="DQ212" i="30"/>
  <c r="DQ209" i="30"/>
  <c r="DQ205" i="30"/>
  <c r="DQ215" i="30"/>
  <c r="DQ217" i="30"/>
  <c r="DQ211" i="30"/>
  <c r="DQ207" i="30"/>
  <c r="DQ208" i="30"/>
  <c r="DQ198" i="30"/>
  <c r="DQ213" i="30"/>
  <c r="DQ210" i="30"/>
  <c r="DQ201" i="30"/>
  <c r="DQ197" i="30"/>
  <c r="DQ206" i="30"/>
  <c r="DQ191" i="30"/>
  <c r="DQ202" i="30"/>
  <c r="DQ200" i="30"/>
  <c r="DQ196" i="30"/>
  <c r="DQ194" i="30"/>
  <c r="DQ192" i="30"/>
  <c r="DQ188" i="30"/>
  <c r="DQ190" i="30"/>
  <c r="DQ185" i="30"/>
  <c r="DQ181" i="30"/>
  <c r="DQ184" i="30"/>
  <c r="DQ204" i="30"/>
  <c r="DQ203" i="30"/>
  <c r="DQ189" i="30"/>
  <c r="DQ186" i="30"/>
  <c r="DQ182" i="30"/>
  <c r="DQ178" i="30"/>
  <c r="DQ179" i="30"/>
  <c r="DQ183" i="30"/>
  <c r="DQ176" i="30"/>
  <c r="DQ193" i="30"/>
  <c r="DQ180" i="30"/>
  <c r="DQ160" i="30"/>
  <c r="DQ187" i="30"/>
  <c r="DQ163" i="30"/>
  <c r="DQ159" i="30"/>
  <c r="DQ162" i="30"/>
  <c r="DQ195" i="30"/>
  <c r="DQ161" i="30"/>
  <c r="DQ157" i="30"/>
  <c r="DQ153" i="30"/>
  <c r="DQ149" i="30"/>
  <c r="DQ145" i="30"/>
  <c r="DQ141" i="30"/>
  <c r="DQ175" i="30"/>
  <c r="DQ156" i="30"/>
  <c r="DQ152" i="30"/>
  <c r="DQ148" i="30"/>
  <c r="DQ144" i="30"/>
  <c r="DQ140" i="30"/>
  <c r="DQ155" i="30"/>
  <c r="DQ151" i="30"/>
  <c r="DQ147" i="30"/>
  <c r="DQ143" i="30"/>
  <c r="DQ139" i="30"/>
  <c r="DQ199" i="30"/>
  <c r="DQ158" i="30"/>
  <c r="DQ154" i="30"/>
  <c r="DQ150" i="30"/>
  <c r="DQ146" i="30"/>
  <c r="DQ142" i="30"/>
  <c r="DQ138" i="30"/>
  <c r="DQ135" i="30"/>
  <c r="DQ131" i="30"/>
  <c r="DQ127" i="30"/>
  <c r="DQ123" i="30"/>
  <c r="DQ177" i="30"/>
  <c r="DQ134" i="30"/>
  <c r="DQ130" i="30"/>
  <c r="DQ126" i="30"/>
  <c r="DQ137" i="30"/>
  <c r="DQ133" i="30"/>
  <c r="DQ129" i="30"/>
  <c r="DQ125" i="30"/>
  <c r="DQ136" i="30"/>
  <c r="DQ132" i="30"/>
  <c r="DQ128" i="30"/>
  <c r="DQ124" i="30"/>
  <c r="DQ122" i="30"/>
  <c r="DQ120" i="30"/>
  <c r="DQ121" i="30"/>
  <c r="DQ107" i="30"/>
  <c r="DQ103" i="30"/>
  <c r="DQ99" i="30"/>
  <c r="DQ95" i="30"/>
  <c r="DQ106" i="30"/>
  <c r="DQ102" i="30"/>
  <c r="DQ98" i="30"/>
  <c r="DQ94" i="30"/>
  <c r="DQ93" i="30"/>
  <c r="DQ90" i="30"/>
  <c r="DQ101" i="30"/>
  <c r="DQ96" i="30"/>
  <c r="DQ89" i="30"/>
  <c r="DQ85" i="30"/>
  <c r="DQ81" i="30"/>
  <c r="DQ77" i="30"/>
  <c r="DQ108" i="30"/>
  <c r="DQ100" i="30"/>
  <c r="DQ97" i="30"/>
  <c r="DQ105" i="30"/>
  <c r="DQ91" i="30"/>
  <c r="DQ88" i="30"/>
  <c r="DQ79" i="30"/>
  <c r="DQ78" i="30"/>
  <c r="DQ75" i="30"/>
  <c r="DQ73" i="30"/>
  <c r="DQ69" i="30"/>
  <c r="DQ65" i="30"/>
  <c r="DQ104" i="30"/>
  <c r="DQ92" i="30"/>
  <c r="DQ72" i="30"/>
  <c r="DQ68" i="30"/>
  <c r="DQ50" i="30"/>
  <c r="DQ84" i="30"/>
  <c r="DQ74" i="30"/>
  <c r="DQ71" i="30"/>
  <c r="DQ67" i="30"/>
  <c r="DQ86" i="30"/>
  <c r="DQ83" i="30"/>
  <c r="DQ51" i="30"/>
  <c r="DQ48" i="30"/>
  <c r="DQ45" i="30"/>
  <c r="DQ41" i="30"/>
  <c r="DQ87" i="30"/>
  <c r="DQ76" i="30"/>
  <c r="DQ70" i="30"/>
  <c r="DQ52" i="30"/>
  <c r="DQ44" i="30"/>
  <c r="DQ40" i="30"/>
  <c r="DQ36" i="30"/>
  <c r="DQ82" i="30"/>
  <c r="DQ43" i="30"/>
  <c r="DQ66" i="30"/>
  <c r="DQ37" i="30"/>
  <c r="DQ34" i="30"/>
  <c r="DQ32" i="30"/>
  <c r="DQ28" i="30"/>
  <c r="DQ24" i="30"/>
  <c r="DQ20" i="30"/>
  <c r="DQ47" i="30"/>
  <c r="DQ42" i="30"/>
  <c r="DQ38" i="30"/>
  <c r="DQ31" i="30"/>
  <c r="DQ27" i="30"/>
  <c r="DQ23" i="30"/>
  <c r="DQ19" i="30"/>
  <c r="DQ39" i="30"/>
  <c r="DQ35" i="30"/>
  <c r="DQ33" i="30"/>
  <c r="DQ29" i="30"/>
  <c r="DQ25" i="30"/>
  <c r="DQ21" i="30"/>
  <c r="DQ17" i="30"/>
  <c r="DQ14" i="30"/>
  <c r="DQ10" i="30"/>
  <c r="DQ22" i="30"/>
  <c r="DQ80" i="30"/>
  <c r="DQ46" i="30"/>
  <c r="DQ13" i="30"/>
  <c r="DQ9" i="30"/>
  <c r="DQ30" i="30"/>
  <c r="DQ16" i="30"/>
  <c r="DQ18" i="30"/>
  <c r="DQ12" i="30"/>
  <c r="DQ49" i="30"/>
  <c r="DQ26" i="30"/>
  <c r="DQ15" i="30"/>
  <c r="DQ11" i="30"/>
  <c r="ET108" i="30"/>
  <c r="ES108" i="30"/>
  <c r="ER108" i="30"/>
  <c r="EQ108" i="30"/>
  <c r="EP108" i="30"/>
  <c r="EG107" i="30"/>
  <c r="EF107" i="30"/>
  <c r="EE107" i="30"/>
  <c r="ED107" i="30"/>
  <c r="EH107" i="30"/>
  <c r="ER217" i="30"/>
  <c r="EQ217" i="30"/>
  <c r="EP217" i="30"/>
  <c r="ET217" i="30"/>
  <c r="ES217" i="30"/>
  <c r="EE162" i="30"/>
  <c r="ED162" i="30"/>
  <c r="EH162" i="30"/>
  <c r="EG162" i="30"/>
  <c r="EF162" i="30"/>
  <c r="BE64" i="30"/>
  <c r="EE52" i="30"/>
  <c r="ED52" i="30"/>
  <c r="EH52" i="30"/>
  <c r="EG52" i="30"/>
  <c r="EF52" i="30"/>
  <c r="ET162" i="30"/>
  <c r="ES162" i="30"/>
  <c r="ER162" i="30"/>
  <c r="EQ162" i="30"/>
  <c r="EP162" i="30"/>
  <c r="ET52" i="30"/>
  <c r="ES52" i="30"/>
  <c r="EP52" i="30"/>
  <c r="ER52" i="30"/>
  <c r="EQ52" i="30"/>
  <c r="EG218" i="30"/>
  <c r="EH218" i="30"/>
  <c r="EF218" i="30"/>
  <c r="EE218" i="30"/>
  <c r="ED218" i="30"/>
  <c r="EV216" i="30"/>
  <c r="FA216" i="30" s="1"/>
  <c r="EU216" i="30"/>
  <c r="EV107" i="30"/>
  <c r="EU107" i="30"/>
  <c r="EU161" i="30"/>
  <c r="EV161" i="30"/>
  <c r="EJ106" i="30"/>
  <c r="EI106" i="30"/>
  <c r="EJ161" i="30"/>
  <c r="EI161" i="30"/>
  <c r="EI217" i="30"/>
  <c r="EJ217" i="30"/>
  <c r="EU51" i="30"/>
  <c r="EV51" i="30"/>
  <c r="EJ51" i="30"/>
  <c r="EI51" i="30"/>
  <c r="FA50" i="30"/>
  <c r="FA160" i="30"/>
  <c r="EO218" i="30"/>
  <c r="BE174" i="30"/>
  <c r="DQ174" i="30"/>
  <c r="BE119" i="30"/>
  <c r="EC219" i="30"/>
  <c r="EC163" i="30"/>
  <c r="DR119" i="30"/>
  <c r="EO163" i="30"/>
  <c r="EC108" i="30"/>
  <c r="EO109" i="30"/>
  <c r="DQ64" i="30"/>
  <c r="EO53" i="30"/>
  <c r="EC53" i="30"/>
  <c r="DR8" i="30"/>
  <c r="DR218" i="30" l="1"/>
  <c r="DR214" i="30"/>
  <c r="DR217" i="30"/>
  <c r="DR213" i="30"/>
  <c r="DR216" i="30"/>
  <c r="DR212" i="30"/>
  <c r="DR215" i="30"/>
  <c r="DR208" i="30"/>
  <c r="DR204" i="30"/>
  <c r="DR207" i="30"/>
  <c r="DR219" i="30"/>
  <c r="DR210" i="30"/>
  <c r="DR206" i="30"/>
  <c r="DR205" i="30"/>
  <c r="DR201" i="30"/>
  <c r="DR197" i="30"/>
  <c r="DR211" i="30"/>
  <c r="DR203" i="30"/>
  <c r="DR202" i="30"/>
  <c r="DR209" i="30"/>
  <c r="DR199" i="30"/>
  <c r="DR195" i="30"/>
  <c r="DR200" i="30"/>
  <c r="DR196" i="30"/>
  <c r="DR194" i="30"/>
  <c r="DR198" i="30"/>
  <c r="DR184" i="30"/>
  <c r="DR191" i="30"/>
  <c r="DR183" i="30"/>
  <c r="DR176" i="30"/>
  <c r="DR193" i="30"/>
  <c r="DR180" i="30"/>
  <c r="DR192" i="30"/>
  <c r="DR189" i="30"/>
  <c r="DR175" i="30"/>
  <c r="DR188" i="30"/>
  <c r="DR187" i="30"/>
  <c r="DR181" i="30"/>
  <c r="DR186" i="30"/>
  <c r="DR177" i="30"/>
  <c r="DR163" i="30"/>
  <c r="DR159" i="30"/>
  <c r="DR182" i="30"/>
  <c r="DR179" i="30"/>
  <c r="DR164" i="30"/>
  <c r="DR161" i="30"/>
  <c r="DR156" i="30"/>
  <c r="DR152" i="30"/>
  <c r="DR148" i="30"/>
  <c r="DR144" i="30"/>
  <c r="DR140" i="30"/>
  <c r="DR162" i="30"/>
  <c r="DR160" i="30"/>
  <c r="DR178" i="30"/>
  <c r="DR145" i="30"/>
  <c r="DR142" i="30"/>
  <c r="DR139" i="30"/>
  <c r="DR134" i="30"/>
  <c r="DR130" i="30"/>
  <c r="DR126" i="30"/>
  <c r="DR122" i="30"/>
  <c r="DR153" i="30"/>
  <c r="DR150" i="30"/>
  <c r="DR147" i="30"/>
  <c r="DR185" i="30"/>
  <c r="DR158" i="30"/>
  <c r="DR155" i="30"/>
  <c r="DR136" i="30"/>
  <c r="DR133" i="30"/>
  <c r="DR121" i="30"/>
  <c r="DR151" i="30"/>
  <c r="DR143" i="30"/>
  <c r="DR127" i="30"/>
  <c r="DR124" i="30"/>
  <c r="DR123" i="30"/>
  <c r="DR154" i="30"/>
  <c r="DR146" i="30"/>
  <c r="DR138" i="30"/>
  <c r="DR137" i="30"/>
  <c r="DR190" i="30"/>
  <c r="DR128" i="30"/>
  <c r="DR108" i="30"/>
  <c r="DR104" i="30"/>
  <c r="DR100" i="30"/>
  <c r="DR96" i="30"/>
  <c r="DR92" i="30"/>
  <c r="DR149" i="30"/>
  <c r="DR129" i="30"/>
  <c r="DR107" i="30"/>
  <c r="DR103" i="30"/>
  <c r="DR99" i="30"/>
  <c r="DR95" i="30"/>
  <c r="DR131" i="30"/>
  <c r="DR157" i="30"/>
  <c r="DR132" i="30"/>
  <c r="DR120" i="30"/>
  <c r="DR125" i="30"/>
  <c r="DR105" i="30"/>
  <c r="DR91" i="30"/>
  <c r="DR87" i="30"/>
  <c r="DR83" i="30"/>
  <c r="DR79" i="30"/>
  <c r="DR75" i="30"/>
  <c r="DR135" i="30"/>
  <c r="DR102" i="30"/>
  <c r="DR97" i="30"/>
  <c r="DR88" i="30"/>
  <c r="DR84" i="30"/>
  <c r="DR80" i="30"/>
  <c r="DR76" i="30"/>
  <c r="DR86" i="30"/>
  <c r="DR85" i="30"/>
  <c r="DR70" i="30"/>
  <c r="DR66" i="30"/>
  <c r="DR52" i="30"/>
  <c r="DR48" i="30"/>
  <c r="DR90" i="30"/>
  <c r="DR101" i="30"/>
  <c r="DR89" i="30"/>
  <c r="DR78" i="30"/>
  <c r="DR77" i="30"/>
  <c r="DR106" i="30"/>
  <c r="DR141" i="30"/>
  <c r="DR94" i="30"/>
  <c r="DR93" i="30"/>
  <c r="DR82" i="30"/>
  <c r="DR81" i="30"/>
  <c r="DR98" i="30"/>
  <c r="DR67" i="30"/>
  <c r="DR50" i="30"/>
  <c r="DR47" i="30"/>
  <c r="DR46" i="30"/>
  <c r="DR42" i="30"/>
  <c r="DR38" i="30"/>
  <c r="DR34" i="30"/>
  <c r="DR109" i="30"/>
  <c r="DR73" i="30"/>
  <c r="DR65" i="30"/>
  <c r="DR51" i="30"/>
  <c r="DR72" i="30"/>
  <c r="DR74" i="30"/>
  <c r="DR71" i="30"/>
  <c r="DR44" i="30"/>
  <c r="DR40" i="30"/>
  <c r="DR49" i="30"/>
  <c r="DR68" i="30"/>
  <c r="DR53" i="30"/>
  <c r="DR31" i="30"/>
  <c r="DR27" i="30"/>
  <c r="DR23" i="30"/>
  <c r="DR19" i="30"/>
  <c r="DR45" i="30"/>
  <c r="DR39" i="30"/>
  <c r="DR35" i="30"/>
  <c r="DR30" i="30"/>
  <c r="DR26" i="30"/>
  <c r="DR22" i="30"/>
  <c r="DR18" i="30"/>
  <c r="DR37" i="30"/>
  <c r="DR28" i="30"/>
  <c r="DR25" i="30"/>
  <c r="DR13" i="30"/>
  <c r="DR9" i="30"/>
  <c r="DR16" i="30"/>
  <c r="DR33" i="30"/>
  <c r="DR12" i="30"/>
  <c r="DR24" i="30"/>
  <c r="DR21" i="30"/>
  <c r="DR41" i="30"/>
  <c r="DR17" i="30"/>
  <c r="DR15" i="30"/>
  <c r="DR11" i="30"/>
  <c r="DR69" i="30"/>
  <c r="DR36" i="30"/>
  <c r="DR32" i="30"/>
  <c r="DR29" i="30"/>
  <c r="DR43" i="30"/>
  <c r="DR20" i="30"/>
  <c r="DR14" i="30"/>
  <c r="DR10" i="30"/>
  <c r="EP53" i="30"/>
  <c r="ER53" i="30"/>
  <c r="ET53" i="30"/>
  <c r="ES53" i="30"/>
  <c r="EQ53" i="30"/>
  <c r="EH219" i="30"/>
  <c r="EE219" i="30"/>
  <c r="EG219" i="30"/>
  <c r="ED219" i="30"/>
  <c r="EF219" i="30"/>
  <c r="BF64" i="30"/>
  <c r="EP109" i="30"/>
  <c r="ER109" i="30"/>
  <c r="EQ109" i="30"/>
  <c r="ET109" i="30"/>
  <c r="ES109" i="30"/>
  <c r="ED108" i="30"/>
  <c r="EH108" i="30"/>
  <c r="EG108" i="30"/>
  <c r="EF108" i="30"/>
  <c r="EE108" i="30"/>
  <c r="ET163" i="30"/>
  <c r="ER163" i="30"/>
  <c r="EQ163" i="30"/>
  <c r="ES163" i="30"/>
  <c r="EP163" i="30"/>
  <c r="ET218" i="30"/>
  <c r="ES218" i="30"/>
  <c r="EP218" i="30"/>
  <c r="ER218" i="30"/>
  <c r="EQ218" i="30"/>
  <c r="EH53" i="30"/>
  <c r="EG53" i="30"/>
  <c r="EF53" i="30"/>
  <c r="ED53" i="30"/>
  <c r="EE53" i="30"/>
  <c r="ED163" i="30"/>
  <c r="EH163" i="30"/>
  <c r="EG163" i="30"/>
  <c r="EF163" i="30"/>
  <c r="EE163" i="30"/>
  <c r="FA106" i="30"/>
  <c r="EI107" i="30"/>
  <c r="EJ107" i="30"/>
  <c r="FA107" i="30" s="1"/>
  <c r="EV108" i="30"/>
  <c r="EU108" i="30"/>
  <c r="EV162" i="30"/>
  <c r="EU162" i="30"/>
  <c r="EJ162" i="30"/>
  <c r="EI162" i="30"/>
  <c r="EV217" i="30"/>
  <c r="FA217" i="30" s="1"/>
  <c r="EU217" i="30"/>
  <c r="EI218" i="30"/>
  <c r="EJ218" i="30"/>
  <c r="EV52" i="30"/>
  <c r="EU52" i="30"/>
  <c r="EJ52" i="30"/>
  <c r="EI52" i="30"/>
  <c r="FA51" i="30"/>
  <c r="FA161" i="30"/>
  <c r="EO219" i="30"/>
  <c r="DR174" i="30"/>
  <c r="BF174" i="30"/>
  <c r="BF119" i="30"/>
  <c r="EC220" i="30"/>
  <c r="EC164" i="30"/>
  <c r="DS119" i="30"/>
  <c r="EO164" i="30"/>
  <c r="EO110" i="30"/>
  <c r="EC109" i="30"/>
  <c r="DR64" i="30"/>
  <c r="EO54" i="30"/>
  <c r="EC54" i="30"/>
  <c r="DS8" i="30"/>
  <c r="DS217" i="30" l="1"/>
  <c r="DS213" i="30"/>
  <c r="DS219" i="30"/>
  <c r="DS215" i="30"/>
  <c r="DS211" i="30"/>
  <c r="DS218" i="30"/>
  <c r="DS212" i="30"/>
  <c r="DS208" i="30"/>
  <c r="DS204" i="30"/>
  <c r="DS214" i="30"/>
  <c r="DS210" i="30"/>
  <c r="DS206" i="30"/>
  <c r="DS216" i="30"/>
  <c r="DS220" i="30"/>
  <c r="DS201" i="30"/>
  <c r="DS197" i="30"/>
  <c r="DS203" i="30"/>
  <c r="DS202" i="30"/>
  <c r="DS207" i="30"/>
  <c r="DS200" i="30"/>
  <c r="DS196" i="30"/>
  <c r="DS194" i="30"/>
  <c r="DS190" i="30"/>
  <c r="DS199" i="30"/>
  <c r="DS193" i="30"/>
  <c r="DS209" i="30"/>
  <c r="DS195" i="30"/>
  <c r="DS191" i="30"/>
  <c r="DS198" i="30"/>
  <c r="DS184" i="30"/>
  <c r="DS180" i="30"/>
  <c r="DS205" i="30"/>
  <c r="DS188" i="30"/>
  <c r="DS187" i="30"/>
  <c r="DS183" i="30"/>
  <c r="DS185" i="30"/>
  <c r="DS181" i="30"/>
  <c r="DS192" i="30"/>
  <c r="DS189" i="30"/>
  <c r="DS175" i="30"/>
  <c r="DS178" i="30"/>
  <c r="DS182" i="30"/>
  <c r="DS179" i="30"/>
  <c r="DS163" i="30"/>
  <c r="DS159" i="30"/>
  <c r="DS177" i="30"/>
  <c r="DS162" i="30"/>
  <c r="DS165" i="30"/>
  <c r="DS161" i="30"/>
  <c r="DS164" i="30"/>
  <c r="DS160" i="30"/>
  <c r="DS156" i="30"/>
  <c r="DS152" i="30"/>
  <c r="DS148" i="30"/>
  <c r="DS144" i="30"/>
  <c r="DS140" i="30"/>
  <c r="DS186" i="30"/>
  <c r="DS176" i="30"/>
  <c r="DS155" i="30"/>
  <c r="DS151" i="30"/>
  <c r="DS147" i="30"/>
  <c r="DS143" i="30"/>
  <c r="DS139" i="30"/>
  <c r="DS158" i="30"/>
  <c r="DS154" i="30"/>
  <c r="DS150" i="30"/>
  <c r="DS146" i="30"/>
  <c r="DS142" i="30"/>
  <c r="DS138" i="30"/>
  <c r="DS157" i="30"/>
  <c r="DS153" i="30"/>
  <c r="DS149" i="30"/>
  <c r="DS145" i="30"/>
  <c r="DS141" i="30"/>
  <c r="DS134" i="30"/>
  <c r="DS130" i="30"/>
  <c r="DS126" i="30"/>
  <c r="DS137" i="30"/>
  <c r="DS133" i="30"/>
  <c r="DS129" i="30"/>
  <c r="DS125" i="30"/>
  <c r="DS136" i="30"/>
  <c r="DS132" i="30"/>
  <c r="DS128" i="30"/>
  <c r="DS124" i="30"/>
  <c r="DS135" i="30"/>
  <c r="DS131" i="30"/>
  <c r="DS127" i="30"/>
  <c r="DS123" i="30"/>
  <c r="DS121" i="30"/>
  <c r="DS122" i="30"/>
  <c r="DS120" i="30"/>
  <c r="DS110" i="30"/>
  <c r="DS106" i="30"/>
  <c r="DS102" i="30"/>
  <c r="DS98" i="30"/>
  <c r="DS94" i="30"/>
  <c r="DS109" i="30"/>
  <c r="DS105" i="30"/>
  <c r="DS101" i="30"/>
  <c r="DS107" i="30"/>
  <c r="DS95" i="30"/>
  <c r="DS89" i="30"/>
  <c r="DS108" i="30"/>
  <c r="DS100" i="30"/>
  <c r="DS88" i="30"/>
  <c r="DS84" i="30"/>
  <c r="DS80" i="30"/>
  <c r="DS76" i="30"/>
  <c r="DS99" i="30"/>
  <c r="DS90" i="30"/>
  <c r="DS103" i="30"/>
  <c r="DS79" i="30"/>
  <c r="DS87" i="30"/>
  <c r="DS72" i="30"/>
  <c r="DS68" i="30"/>
  <c r="DS83" i="30"/>
  <c r="DS74" i="30"/>
  <c r="DS71" i="30"/>
  <c r="DS67" i="30"/>
  <c r="DS53" i="30"/>
  <c r="DS49" i="30"/>
  <c r="DS91" i="30"/>
  <c r="DS86" i="30"/>
  <c r="DS85" i="30"/>
  <c r="DS70" i="30"/>
  <c r="DS66" i="30"/>
  <c r="DS92" i="30"/>
  <c r="DS96" i="30"/>
  <c r="DS77" i="30"/>
  <c r="DS73" i="30"/>
  <c r="DS81" i="30"/>
  <c r="DS48" i="30"/>
  <c r="DS44" i="30"/>
  <c r="DS40" i="30"/>
  <c r="DS93" i="30"/>
  <c r="DS52" i="30"/>
  <c r="DS97" i="30"/>
  <c r="DS78" i="30"/>
  <c r="DS69" i="30"/>
  <c r="DS43" i="30"/>
  <c r="DS39" i="30"/>
  <c r="DS35" i="30"/>
  <c r="DS50" i="30"/>
  <c r="DS47" i="30"/>
  <c r="DS46" i="30"/>
  <c r="DS42" i="30"/>
  <c r="DS54" i="30"/>
  <c r="DS31" i="30"/>
  <c r="DS27" i="30"/>
  <c r="DS23" i="30"/>
  <c r="DS19" i="30"/>
  <c r="DS104" i="30"/>
  <c r="DS45" i="30"/>
  <c r="DS38" i="30"/>
  <c r="DS82" i="30"/>
  <c r="DS30" i="30"/>
  <c r="DS26" i="30"/>
  <c r="DS22" i="30"/>
  <c r="DS18" i="30"/>
  <c r="DS65" i="30"/>
  <c r="DS37" i="30"/>
  <c r="DS32" i="30"/>
  <c r="DS28" i="30"/>
  <c r="DS24" i="30"/>
  <c r="DS20" i="30"/>
  <c r="DS16" i="30"/>
  <c r="DS25" i="30"/>
  <c r="DS13" i="30"/>
  <c r="DS9" i="30"/>
  <c r="DS34" i="30"/>
  <c r="DS33" i="30"/>
  <c r="DS12" i="30"/>
  <c r="DS75" i="30"/>
  <c r="DS21" i="30"/>
  <c r="DS41" i="30"/>
  <c r="DS17" i="30"/>
  <c r="DS15" i="30"/>
  <c r="DS11" i="30"/>
  <c r="DS36" i="30"/>
  <c r="DS29" i="30"/>
  <c r="DS51" i="30"/>
  <c r="DS14" i="30"/>
  <c r="DS10" i="30"/>
  <c r="EG109" i="30"/>
  <c r="EF109" i="30"/>
  <c r="ED109" i="30"/>
  <c r="EE109" i="30"/>
  <c r="EH109" i="30"/>
  <c r="ER219" i="30"/>
  <c r="EQ219" i="30"/>
  <c r="EP219" i="30"/>
  <c r="ET219" i="30"/>
  <c r="ES219" i="30"/>
  <c r="ET110" i="30"/>
  <c r="ES110" i="30"/>
  <c r="ER110" i="30"/>
  <c r="EQ110" i="30"/>
  <c r="EP110" i="30"/>
  <c r="ET164" i="30"/>
  <c r="ES164" i="30"/>
  <c r="ER164" i="30"/>
  <c r="EQ164" i="30"/>
  <c r="EP164" i="30"/>
  <c r="ET54" i="30"/>
  <c r="ES54" i="30"/>
  <c r="ER54" i="30"/>
  <c r="EQ54" i="30"/>
  <c r="EP54" i="30"/>
  <c r="ED164" i="30"/>
  <c r="EE164" i="30"/>
  <c r="EH164" i="30"/>
  <c r="EG164" i="30"/>
  <c r="EF164" i="30"/>
  <c r="BG64" i="30"/>
  <c r="EG220" i="30"/>
  <c r="EH220" i="30"/>
  <c r="EF220" i="30"/>
  <c r="EE220" i="30"/>
  <c r="ED220" i="30"/>
  <c r="EE54" i="30"/>
  <c r="ED54" i="30"/>
  <c r="EH54" i="30"/>
  <c r="EG54" i="30"/>
  <c r="EF54" i="30"/>
  <c r="EJ108" i="30"/>
  <c r="FA108" i="30" s="1"/>
  <c r="EI108" i="30"/>
  <c r="EV109" i="30"/>
  <c r="EU109" i="30"/>
  <c r="EI219" i="30"/>
  <c r="EJ219" i="30"/>
  <c r="EU163" i="30"/>
  <c r="EV163" i="30"/>
  <c r="EJ163" i="30"/>
  <c r="EI163" i="30"/>
  <c r="EV218" i="30"/>
  <c r="FA218" i="30" s="1"/>
  <c r="EU218" i="30"/>
  <c r="EV53" i="30"/>
  <c r="EU53" i="30"/>
  <c r="EJ53" i="30"/>
  <c r="EI53" i="30"/>
  <c r="FA162" i="30"/>
  <c r="FA52" i="30"/>
  <c r="EO220" i="30"/>
  <c r="BG174" i="30"/>
  <c r="DS174" i="30"/>
  <c r="BG119" i="30"/>
  <c r="EC221" i="30"/>
  <c r="DT119" i="30"/>
  <c r="EO165" i="30"/>
  <c r="EC165" i="30"/>
  <c r="EC110" i="30"/>
  <c r="EO111" i="30"/>
  <c r="DS64" i="30"/>
  <c r="EO55" i="30"/>
  <c r="EC55" i="30"/>
  <c r="DT8" i="30"/>
  <c r="DT221" i="30" l="1"/>
  <c r="DT217" i="30"/>
  <c r="DT213" i="30"/>
  <c r="DT220" i="30"/>
  <c r="DT216" i="30"/>
  <c r="DT212" i="30"/>
  <c r="DT219" i="30"/>
  <c r="DT215" i="30"/>
  <c r="DT211" i="30"/>
  <c r="DT207" i="30"/>
  <c r="DT203" i="30"/>
  <c r="DT210" i="30"/>
  <c r="DT206" i="30"/>
  <c r="DT209" i="30"/>
  <c r="DT205" i="30"/>
  <c r="DT202" i="30"/>
  <c r="DT200" i="30"/>
  <c r="DT214" i="30"/>
  <c r="DT204" i="30"/>
  <c r="DT198" i="30"/>
  <c r="DT208" i="30"/>
  <c r="DT201" i="30"/>
  <c r="DT196" i="30"/>
  <c r="DT199" i="30"/>
  <c r="DT193" i="30"/>
  <c r="DT218" i="30"/>
  <c r="DT191" i="30"/>
  <c r="DT188" i="30"/>
  <c r="DT187" i="30"/>
  <c r="DT183" i="30"/>
  <c r="DT195" i="30"/>
  <c r="DT190" i="30"/>
  <c r="DT192" i="30"/>
  <c r="DT189" i="30"/>
  <c r="DT180" i="30"/>
  <c r="DT175" i="30"/>
  <c r="DT197" i="30"/>
  <c r="DT194" i="30"/>
  <c r="DT186" i="30"/>
  <c r="DT177" i="30"/>
  <c r="DT185" i="30"/>
  <c r="DT176" i="30"/>
  <c r="DT181" i="30"/>
  <c r="DT166" i="30"/>
  <c r="DT162" i="30"/>
  <c r="DT158" i="30"/>
  <c r="DT182" i="30"/>
  <c r="DT178" i="30"/>
  <c r="DT179" i="30"/>
  <c r="DT184" i="30"/>
  <c r="DT164" i="30"/>
  <c r="DT161" i="30"/>
  <c r="DT155" i="30"/>
  <c r="DT151" i="30"/>
  <c r="DT147" i="30"/>
  <c r="DT143" i="30"/>
  <c r="DT139" i="30"/>
  <c r="DT159" i="30"/>
  <c r="DT163" i="30"/>
  <c r="DT156" i="30"/>
  <c r="DT153" i="30"/>
  <c r="DT150" i="30"/>
  <c r="DT137" i="30"/>
  <c r="DT133" i="30"/>
  <c r="DT129" i="30"/>
  <c r="DT125" i="30"/>
  <c r="DT121" i="30"/>
  <c r="DT144" i="30"/>
  <c r="DT141" i="30"/>
  <c r="DT138" i="30"/>
  <c r="DT165" i="30"/>
  <c r="DT152" i="30"/>
  <c r="DT149" i="30"/>
  <c r="DT146" i="30"/>
  <c r="DT157" i="30"/>
  <c r="DT154" i="30"/>
  <c r="DT160" i="30"/>
  <c r="DT142" i="30"/>
  <c r="DT130" i="30"/>
  <c r="DT127" i="30"/>
  <c r="DT124" i="30"/>
  <c r="DT123" i="30"/>
  <c r="DT135" i="30"/>
  <c r="DT132" i="30"/>
  <c r="DT134" i="30"/>
  <c r="DT131" i="30"/>
  <c r="DT128" i="30"/>
  <c r="DT120" i="30"/>
  <c r="DT140" i="30"/>
  <c r="DT136" i="30"/>
  <c r="DT122" i="30"/>
  <c r="DT111" i="30"/>
  <c r="DT107" i="30"/>
  <c r="DT103" i="30"/>
  <c r="DT99" i="30"/>
  <c r="DT95" i="30"/>
  <c r="DT110" i="30"/>
  <c r="DT106" i="30"/>
  <c r="DT102" i="30"/>
  <c r="DT98" i="30"/>
  <c r="DT94" i="30"/>
  <c r="DT148" i="30"/>
  <c r="DT145" i="30"/>
  <c r="DT109" i="30"/>
  <c r="DT104" i="30"/>
  <c r="DT93" i="30"/>
  <c r="DT92" i="30"/>
  <c r="DT90" i="30"/>
  <c r="DT86" i="30"/>
  <c r="DT82" i="30"/>
  <c r="DT78" i="30"/>
  <c r="DT74" i="30"/>
  <c r="DT101" i="30"/>
  <c r="DT97" i="30"/>
  <c r="DT96" i="30"/>
  <c r="DT91" i="30"/>
  <c r="DT87" i="30"/>
  <c r="DT83" i="30"/>
  <c r="DT79" i="30"/>
  <c r="DT77" i="30"/>
  <c r="DT76" i="30"/>
  <c r="DT73" i="30"/>
  <c r="DT69" i="30"/>
  <c r="DT65" i="30"/>
  <c r="DT55" i="30"/>
  <c r="DT51" i="30"/>
  <c r="DT47" i="30"/>
  <c r="DT88" i="30"/>
  <c r="DT81" i="30"/>
  <c r="DT80" i="30"/>
  <c r="DT126" i="30"/>
  <c r="DT105" i="30"/>
  <c r="DT66" i="30"/>
  <c r="DT54" i="30"/>
  <c r="DT45" i="30"/>
  <c r="DT41" i="30"/>
  <c r="DT37" i="30"/>
  <c r="DT89" i="30"/>
  <c r="DT72" i="30"/>
  <c r="DT108" i="30"/>
  <c r="DT100" i="30"/>
  <c r="DT85" i="30"/>
  <c r="DT71" i="30"/>
  <c r="DT52" i="30"/>
  <c r="DT70" i="30"/>
  <c r="DT49" i="30"/>
  <c r="DT43" i="30"/>
  <c r="DT39" i="30"/>
  <c r="DT75" i="30"/>
  <c r="DT84" i="30"/>
  <c r="DT67" i="30"/>
  <c r="DT48" i="30"/>
  <c r="DT38" i="30"/>
  <c r="DT53" i="30"/>
  <c r="DT42" i="30"/>
  <c r="DT35" i="30"/>
  <c r="DT30" i="30"/>
  <c r="DT26" i="30"/>
  <c r="DT22" i="30"/>
  <c r="DT18" i="30"/>
  <c r="DT68" i="30"/>
  <c r="DT36" i="30"/>
  <c r="DT33" i="30"/>
  <c r="DT29" i="30"/>
  <c r="DT25" i="30"/>
  <c r="DT21" i="30"/>
  <c r="DT46" i="30"/>
  <c r="DT34" i="30"/>
  <c r="DT31" i="30"/>
  <c r="DT28" i="30"/>
  <c r="DT19" i="30"/>
  <c r="DT16" i="30"/>
  <c r="DT12" i="30"/>
  <c r="DT50" i="30"/>
  <c r="DT27" i="30"/>
  <c r="DT24" i="30"/>
  <c r="DT17" i="30"/>
  <c r="DT15" i="30"/>
  <c r="DT11" i="30"/>
  <c r="DT40" i="30"/>
  <c r="DT32" i="30"/>
  <c r="DT14" i="30"/>
  <c r="DT10" i="30"/>
  <c r="DT23" i="30"/>
  <c r="DT20" i="30"/>
  <c r="DT44" i="30"/>
  <c r="DT13" i="30"/>
  <c r="DT9" i="30"/>
  <c r="EH55" i="30"/>
  <c r="ED55" i="30"/>
  <c r="EG55" i="30"/>
  <c r="EF55" i="30"/>
  <c r="EE55" i="30"/>
  <c r="EH221" i="30"/>
  <c r="EG221" i="30"/>
  <c r="EF221" i="30"/>
  <c r="EE221" i="30"/>
  <c r="ED221" i="30"/>
  <c r="ER111" i="30"/>
  <c r="ET111" i="30"/>
  <c r="ES111" i="30"/>
  <c r="EP111" i="30"/>
  <c r="EQ111" i="30"/>
  <c r="BH64" i="30"/>
  <c r="ED110" i="30"/>
  <c r="EH110" i="30"/>
  <c r="EG110" i="30"/>
  <c r="EF110" i="30"/>
  <c r="EE110" i="30"/>
  <c r="EP220" i="30"/>
  <c r="ET220" i="30"/>
  <c r="ES220" i="30"/>
  <c r="ER220" i="30"/>
  <c r="EQ220" i="30"/>
  <c r="EH165" i="30"/>
  <c r="EG165" i="30"/>
  <c r="EF165" i="30"/>
  <c r="EE165" i="30"/>
  <c r="ED165" i="30"/>
  <c r="EP165" i="30"/>
  <c r="ET165" i="30"/>
  <c r="ER165" i="30"/>
  <c r="ES165" i="30"/>
  <c r="EQ165" i="30"/>
  <c r="ER55" i="30"/>
  <c r="EP55" i="30"/>
  <c r="ET55" i="30"/>
  <c r="ES55" i="30"/>
  <c r="EQ55" i="30"/>
  <c r="EV164" i="30"/>
  <c r="EU164" i="30"/>
  <c r="EJ164" i="30"/>
  <c r="EI164" i="30"/>
  <c r="EV219" i="30"/>
  <c r="FA219" i="30" s="1"/>
  <c r="EU219" i="30"/>
  <c r="EI220" i="30"/>
  <c r="EJ220" i="30"/>
  <c r="EI109" i="30"/>
  <c r="EJ109" i="30"/>
  <c r="FA109" i="30" s="1"/>
  <c r="EV110" i="30"/>
  <c r="EU110" i="30"/>
  <c r="EV54" i="30"/>
  <c r="EU54" i="30"/>
  <c r="EJ54" i="30"/>
  <c r="EI54" i="30"/>
  <c r="FA53" i="30"/>
  <c r="FA163" i="30"/>
  <c r="EO221" i="30"/>
  <c r="DT174" i="30"/>
  <c r="BH174" i="30"/>
  <c r="BH119" i="30"/>
  <c r="EC222" i="30"/>
  <c r="EC166" i="30"/>
  <c r="EO166" i="30"/>
  <c r="DU119" i="30"/>
  <c r="EC111" i="30"/>
  <c r="EO112" i="30"/>
  <c r="DT64" i="30"/>
  <c r="EO56" i="30"/>
  <c r="EC56" i="30"/>
  <c r="DU8" i="30"/>
  <c r="DU220" i="30" l="1"/>
  <c r="DU216" i="30"/>
  <c r="DU212" i="30"/>
  <c r="DU222" i="30"/>
  <c r="DU218" i="30"/>
  <c r="DU214" i="30"/>
  <c r="DU207" i="30"/>
  <c r="DU203" i="30"/>
  <c r="DU211" i="30"/>
  <c r="DU219" i="30"/>
  <c r="DU209" i="30"/>
  <c r="DU205" i="30"/>
  <c r="DU213" i="30"/>
  <c r="DU200" i="30"/>
  <c r="DU221" i="30"/>
  <c r="DU210" i="30"/>
  <c r="DU204" i="30"/>
  <c r="DU199" i="30"/>
  <c r="DU195" i="30"/>
  <c r="DU217" i="30"/>
  <c r="DU202" i="30"/>
  <c r="DU193" i="30"/>
  <c r="DU189" i="30"/>
  <c r="DU206" i="30"/>
  <c r="DU198" i="30"/>
  <c r="DU194" i="30"/>
  <c r="DU190" i="30"/>
  <c r="DU191" i="30"/>
  <c r="DU188" i="30"/>
  <c r="DU187" i="30"/>
  <c r="DU183" i="30"/>
  <c r="DU179" i="30"/>
  <c r="DU192" i="30"/>
  <c r="DU186" i="30"/>
  <c r="DU215" i="30"/>
  <c r="DU184" i="30"/>
  <c r="DU180" i="30"/>
  <c r="DU208" i="30"/>
  <c r="DU201" i="30"/>
  <c r="DU196" i="30"/>
  <c r="DU197" i="30"/>
  <c r="DU181" i="30"/>
  <c r="DU178" i="30"/>
  <c r="DU182" i="30"/>
  <c r="DU166" i="30"/>
  <c r="DU162" i="30"/>
  <c r="DU177" i="30"/>
  <c r="DU167" i="30"/>
  <c r="DU175" i="30"/>
  <c r="DU165" i="30"/>
  <c r="DU161" i="30"/>
  <c r="DU185" i="30"/>
  <c r="DU176" i="30"/>
  <c r="DU164" i="30"/>
  <c r="DU163" i="30"/>
  <c r="DU159" i="30"/>
  <c r="DU155" i="30"/>
  <c r="DU151" i="30"/>
  <c r="DU147" i="30"/>
  <c r="DU143" i="30"/>
  <c r="DU139" i="30"/>
  <c r="DU154" i="30"/>
  <c r="DU150" i="30"/>
  <c r="DU146" i="30"/>
  <c r="DU142" i="30"/>
  <c r="DU138" i="30"/>
  <c r="DU160" i="30"/>
  <c r="DU157" i="30"/>
  <c r="DU153" i="30"/>
  <c r="DU149" i="30"/>
  <c r="DU145" i="30"/>
  <c r="DU141" i="30"/>
  <c r="DU156" i="30"/>
  <c r="DU152" i="30"/>
  <c r="DU148" i="30"/>
  <c r="DU144" i="30"/>
  <c r="DU140" i="30"/>
  <c r="DU137" i="30"/>
  <c r="DU133" i="30"/>
  <c r="DU129" i="30"/>
  <c r="DU125" i="30"/>
  <c r="DU136" i="30"/>
  <c r="DU132" i="30"/>
  <c r="DU128" i="30"/>
  <c r="DU124" i="30"/>
  <c r="DU135" i="30"/>
  <c r="DU131" i="30"/>
  <c r="DU127" i="30"/>
  <c r="DU123" i="30"/>
  <c r="DU134" i="30"/>
  <c r="DU130" i="30"/>
  <c r="DU126" i="30"/>
  <c r="DU122" i="30"/>
  <c r="DU120" i="30"/>
  <c r="DU158" i="30"/>
  <c r="DU110" i="30"/>
  <c r="DU109" i="30"/>
  <c r="DU105" i="30"/>
  <c r="DU101" i="30"/>
  <c r="DU97" i="30"/>
  <c r="DU93" i="30"/>
  <c r="DU112" i="30"/>
  <c r="DU108" i="30"/>
  <c r="DU104" i="30"/>
  <c r="DU100" i="30"/>
  <c r="DU111" i="30"/>
  <c r="DU88" i="30"/>
  <c r="DU99" i="30"/>
  <c r="DU91" i="30"/>
  <c r="DU87" i="30"/>
  <c r="DU83" i="30"/>
  <c r="DU79" i="30"/>
  <c r="DU106" i="30"/>
  <c r="DU98" i="30"/>
  <c r="DU103" i="30"/>
  <c r="DU89" i="30"/>
  <c r="DU78" i="30"/>
  <c r="DU75" i="30"/>
  <c r="DU121" i="30"/>
  <c r="DU81" i="30"/>
  <c r="DU80" i="30"/>
  <c r="DU92" i="30"/>
  <c r="DU82" i="30"/>
  <c r="DU71" i="30"/>
  <c r="DU67" i="30"/>
  <c r="DU102" i="30"/>
  <c r="DU96" i="30"/>
  <c r="DU95" i="30"/>
  <c r="DU85" i="30"/>
  <c r="DU84" i="30"/>
  <c r="DU70" i="30"/>
  <c r="DU66" i="30"/>
  <c r="DU56" i="30"/>
  <c r="DU52" i="30"/>
  <c r="DU48" i="30"/>
  <c r="DU107" i="30"/>
  <c r="DU90" i="30"/>
  <c r="DU77" i="30"/>
  <c r="DU76" i="30"/>
  <c r="DU73" i="30"/>
  <c r="DU69" i="30"/>
  <c r="DU65" i="30"/>
  <c r="DU94" i="30"/>
  <c r="DU51" i="30"/>
  <c r="DU72" i="30"/>
  <c r="DU55" i="30"/>
  <c r="DU74" i="30"/>
  <c r="DU49" i="30"/>
  <c r="DU43" i="30"/>
  <c r="DU68" i="30"/>
  <c r="DU53" i="30"/>
  <c r="DU50" i="30"/>
  <c r="DU46" i="30"/>
  <c r="DU42" i="30"/>
  <c r="DU38" i="30"/>
  <c r="DU34" i="30"/>
  <c r="DU86" i="30"/>
  <c r="DU54" i="30"/>
  <c r="DU45" i="30"/>
  <c r="DU41" i="30"/>
  <c r="DU35" i="30"/>
  <c r="DU30" i="30"/>
  <c r="DU26" i="30"/>
  <c r="DU22" i="30"/>
  <c r="DU18" i="30"/>
  <c r="DU47" i="30"/>
  <c r="DU39" i="30"/>
  <c r="DU36" i="30"/>
  <c r="DU33" i="30"/>
  <c r="DU29" i="30"/>
  <c r="DU25" i="30"/>
  <c r="DU21" i="30"/>
  <c r="DU44" i="30"/>
  <c r="DU40" i="30"/>
  <c r="DU31" i="30"/>
  <c r="DU27" i="30"/>
  <c r="DU23" i="30"/>
  <c r="DU19" i="30"/>
  <c r="DU16" i="30"/>
  <c r="DU12" i="30"/>
  <c r="DU24" i="30"/>
  <c r="DU17" i="30"/>
  <c r="DU15" i="30"/>
  <c r="DU11" i="30"/>
  <c r="DU32" i="30"/>
  <c r="DU14" i="30"/>
  <c r="DU10" i="30"/>
  <c r="DU20" i="30"/>
  <c r="DU13" i="30"/>
  <c r="DU9" i="30"/>
  <c r="DU37" i="30"/>
  <c r="DU28" i="30"/>
  <c r="ED111" i="30"/>
  <c r="EG111" i="30"/>
  <c r="EF111" i="30"/>
  <c r="EE111" i="30"/>
  <c r="EH111" i="30"/>
  <c r="ER221" i="30"/>
  <c r="EP221" i="30"/>
  <c r="EQ221" i="30"/>
  <c r="ET221" i="30"/>
  <c r="ES221" i="30"/>
  <c r="EE56" i="30"/>
  <c r="ED56" i="30"/>
  <c r="EH56" i="30"/>
  <c r="EG56" i="30"/>
  <c r="EF56" i="30"/>
  <c r="ET166" i="30"/>
  <c r="ES166" i="30"/>
  <c r="ER166" i="30"/>
  <c r="EP166" i="30"/>
  <c r="EQ166" i="30"/>
  <c r="ET112" i="30"/>
  <c r="ES112" i="30"/>
  <c r="ER112" i="30"/>
  <c r="EP112" i="30"/>
  <c r="EQ112" i="30"/>
  <c r="ET56" i="30"/>
  <c r="ES56" i="30"/>
  <c r="ER56" i="30"/>
  <c r="EQ56" i="30"/>
  <c r="EP56" i="30"/>
  <c r="EE166" i="30"/>
  <c r="EH166" i="30"/>
  <c r="ED166" i="30"/>
  <c r="EG166" i="30"/>
  <c r="EF166" i="30"/>
  <c r="EG222" i="30"/>
  <c r="ED222" i="30"/>
  <c r="EH222" i="30"/>
  <c r="EF222" i="30"/>
  <c r="EE222" i="30"/>
  <c r="BI64" i="30"/>
  <c r="EJ110" i="30"/>
  <c r="FA110" i="30" s="1"/>
  <c r="EI110" i="30"/>
  <c r="EU165" i="30"/>
  <c r="EV165" i="30"/>
  <c r="EV111" i="30"/>
  <c r="EU111" i="30"/>
  <c r="EV220" i="30"/>
  <c r="FA220" i="30" s="1"/>
  <c r="EU220" i="30"/>
  <c r="EI221" i="30"/>
  <c r="EJ221" i="30"/>
  <c r="EJ165" i="30"/>
  <c r="EI165" i="30"/>
  <c r="EU55" i="30"/>
  <c r="EV55" i="30"/>
  <c r="EJ55" i="30"/>
  <c r="EI55" i="30"/>
  <c r="FA54" i="30"/>
  <c r="FA164" i="30"/>
  <c r="EO222" i="30"/>
  <c r="BI174" i="30"/>
  <c r="DU174" i="30"/>
  <c r="BI119" i="30"/>
  <c r="EC223" i="30"/>
  <c r="EO167" i="30"/>
  <c r="DV119" i="30"/>
  <c r="EC167" i="30"/>
  <c r="EO113" i="30"/>
  <c r="EC112" i="30"/>
  <c r="DU64" i="30"/>
  <c r="EO57" i="30"/>
  <c r="EC57" i="30"/>
  <c r="DV8" i="30"/>
  <c r="DV220" i="30" l="1"/>
  <c r="DV216" i="30"/>
  <c r="DV212" i="30"/>
  <c r="DV223" i="30"/>
  <c r="DV219" i="30"/>
  <c r="DV215" i="30"/>
  <c r="DV222" i="30"/>
  <c r="DV218" i="30"/>
  <c r="DV214" i="30"/>
  <c r="DV211" i="30"/>
  <c r="DV217" i="30"/>
  <c r="DV210" i="30"/>
  <c r="DV206" i="30"/>
  <c r="DV202" i="30"/>
  <c r="DV209" i="30"/>
  <c r="DV205" i="30"/>
  <c r="DV213" i="30"/>
  <c r="DV208" i="30"/>
  <c r="DV204" i="30"/>
  <c r="DV221" i="30"/>
  <c r="DV203" i="30"/>
  <c r="DV207" i="30"/>
  <c r="DV199" i="30"/>
  <c r="DV201" i="30"/>
  <c r="DV197" i="30"/>
  <c r="DV200" i="30"/>
  <c r="DV198" i="30"/>
  <c r="DV196" i="30"/>
  <c r="DV192" i="30"/>
  <c r="DV186" i="30"/>
  <c r="DV194" i="30"/>
  <c r="DV189" i="30"/>
  <c r="DV193" i="30"/>
  <c r="DV181" i="30"/>
  <c r="DV178" i="30"/>
  <c r="DV195" i="30"/>
  <c r="DV177" i="30"/>
  <c r="DV185" i="30"/>
  <c r="DV179" i="30"/>
  <c r="DV176" i="30"/>
  <c r="DV190" i="30"/>
  <c r="DV184" i="30"/>
  <c r="DV175" i="30"/>
  <c r="DV188" i="30"/>
  <c r="DV167" i="30"/>
  <c r="DV187" i="30"/>
  <c r="DV182" i="30"/>
  <c r="DV168" i="30"/>
  <c r="DV165" i="30"/>
  <c r="DV161" i="30"/>
  <c r="DV180" i="30"/>
  <c r="DV154" i="30"/>
  <c r="DV150" i="30"/>
  <c r="DV146" i="30"/>
  <c r="DV142" i="30"/>
  <c r="DV138" i="30"/>
  <c r="DV191" i="30"/>
  <c r="DV166" i="30"/>
  <c r="DV163" i="30"/>
  <c r="DV158" i="30"/>
  <c r="DV183" i="30"/>
  <c r="DV162" i="30"/>
  <c r="DV159" i="30"/>
  <c r="DV156" i="30"/>
  <c r="DV153" i="30"/>
  <c r="DV147" i="30"/>
  <c r="DV144" i="30"/>
  <c r="DV141" i="30"/>
  <c r="DV136" i="30"/>
  <c r="DV132" i="30"/>
  <c r="DV128" i="30"/>
  <c r="DV124" i="30"/>
  <c r="DV164" i="30"/>
  <c r="DV143" i="30"/>
  <c r="DV140" i="30"/>
  <c r="DV160" i="30"/>
  <c r="DV151" i="30"/>
  <c r="DV148" i="30"/>
  <c r="DV145" i="30"/>
  <c r="DV123" i="30"/>
  <c r="DV152" i="30"/>
  <c r="DV135" i="30"/>
  <c r="DV129" i="30"/>
  <c r="DV126" i="30"/>
  <c r="DV155" i="30"/>
  <c r="DV137" i="30"/>
  <c r="DV134" i="30"/>
  <c r="DV131" i="30"/>
  <c r="DV139" i="30"/>
  <c r="DV125" i="30"/>
  <c r="DV122" i="30"/>
  <c r="DV121" i="30"/>
  <c r="DV149" i="30"/>
  <c r="DV113" i="30"/>
  <c r="DV110" i="30"/>
  <c r="DV106" i="30"/>
  <c r="DV102" i="30"/>
  <c r="DV98" i="30"/>
  <c r="DV94" i="30"/>
  <c r="DV130" i="30"/>
  <c r="DV120" i="30"/>
  <c r="DV109" i="30"/>
  <c r="DV105" i="30"/>
  <c r="DV101" i="30"/>
  <c r="DV97" i="30"/>
  <c r="DV93" i="30"/>
  <c r="DV157" i="30"/>
  <c r="DV112" i="30"/>
  <c r="DV108" i="30"/>
  <c r="DV133" i="30"/>
  <c r="DV103" i="30"/>
  <c r="DV89" i="30"/>
  <c r="DV85" i="30"/>
  <c r="DV81" i="30"/>
  <c r="DV77" i="30"/>
  <c r="DV73" i="30"/>
  <c r="DV127" i="30"/>
  <c r="DV100" i="30"/>
  <c r="DV107" i="30"/>
  <c r="DV92" i="30"/>
  <c r="DV90" i="30"/>
  <c r="DV86" i="30"/>
  <c r="DV82" i="30"/>
  <c r="DV78" i="30"/>
  <c r="DV72" i="30"/>
  <c r="DV68" i="30"/>
  <c r="DV54" i="30"/>
  <c r="DV50" i="30"/>
  <c r="DV111" i="30"/>
  <c r="DV99" i="30"/>
  <c r="DV87" i="30"/>
  <c r="DV104" i="30"/>
  <c r="DV74" i="30"/>
  <c r="DV75" i="30"/>
  <c r="DV96" i="30"/>
  <c r="DV65" i="30"/>
  <c r="DV48" i="30"/>
  <c r="DV44" i="30"/>
  <c r="DV40" i="30"/>
  <c r="DV36" i="30"/>
  <c r="DV79" i="30"/>
  <c r="DV83" i="30"/>
  <c r="DV71" i="30"/>
  <c r="DV52" i="30"/>
  <c r="DV49" i="30"/>
  <c r="DV88" i="30"/>
  <c r="DV70" i="30"/>
  <c r="DV95" i="30"/>
  <c r="DV76" i="30"/>
  <c r="DV69" i="30"/>
  <c r="DV56" i="30"/>
  <c r="DV53" i="30"/>
  <c r="DV46" i="30"/>
  <c r="DV42" i="30"/>
  <c r="DV38" i="30"/>
  <c r="DV91" i="30"/>
  <c r="DV80" i="30"/>
  <c r="DV47" i="30"/>
  <c r="DV66" i="30"/>
  <c r="DV57" i="30"/>
  <c r="DV51" i="30"/>
  <c r="DV84" i="30"/>
  <c r="DV45" i="30"/>
  <c r="DV39" i="30"/>
  <c r="DV67" i="30"/>
  <c r="DV33" i="30"/>
  <c r="DV29" i="30"/>
  <c r="DV25" i="30"/>
  <c r="DV21" i="30"/>
  <c r="DV17" i="30"/>
  <c r="DV41" i="30"/>
  <c r="DV32" i="30"/>
  <c r="DV28" i="30"/>
  <c r="DV24" i="30"/>
  <c r="DV20" i="30"/>
  <c r="DV55" i="30"/>
  <c r="DV43" i="30"/>
  <c r="DV22" i="30"/>
  <c r="DV19" i="30"/>
  <c r="DV34" i="30"/>
  <c r="DV15" i="30"/>
  <c r="DV11" i="30"/>
  <c r="DV30" i="30"/>
  <c r="DV27" i="30"/>
  <c r="DV35" i="30"/>
  <c r="DV18" i="30"/>
  <c r="DV14" i="30"/>
  <c r="DV10" i="30"/>
  <c r="DV26" i="30"/>
  <c r="DV23" i="30"/>
  <c r="DV13" i="30"/>
  <c r="DV9" i="30"/>
  <c r="DV37" i="30"/>
  <c r="DV31" i="30"/>
  <c r="DV16" i="30"/>
  <c r="DV12" i="30"/>
  <c r="EP113" i="30"/>
  <c r="ER113" i="30"/>
  <c r="ET113" i="30"/>
  <c r="ES113" i="30"/>
  <c r="EQ113" i="30"/>
  <c r="ET222" i="30"/>
  <c r="ES222" i="30"/>
  <c r="ER222" i="30"/>
  <c r="EQ222" i="30"/>
  <c r="EP222" i="30"/>
  <c r="EH167" i="30"/>
  <c r="EG167" i="30"/>
  <c r="EF167" i="30"/>
  <c r="EE167" i="30"/>
  <c r="ED167" i="30"/>
  <c r="BJ64" i="30"/>
  <c r="ED57" i="30"/>
  <c r="EH57" i="30"/>
  <c r="EG57" i="30"/>
  <c r="EF57" i="30"/>
  <c r="EE57" i="30"/>
  <c r="EP167" i="30"/>
  <c r="ET167" i="30"/>
  <c r="ER167" i="30"/>
  <c r="ES167" i="30"/>
  <c r="EQ167" i="30"/>
  <c r="EH112" i="30"/>
  <c r="EG112" i="30"/>
  <c r="EF112" i="30"/>
  <c r="EE112" i="30"/>
  <c r="ED112" i="30"/>
  <c r="ER57" i="30"/>
  <c r="ES57" i="30"/>
  <c r="EQ57" i="30"/>
  <c r="EP57" i="30"/>
  <c r="ET57" i="30"/>
  <c r="EH223" i="30"/>
  <c r="EG223" i="30"/>
  <c r="ED223" i="30"/>
  <c r="EF223" i="30"/>
  <c r="EE223" i="30"/>
  <c r="EV166" i="30"/>
  <c r="EU166" i="30"/>
  <c r="EJ166" i="30"/>
  <c r="EI166" i="30"/>
  <c r="EI111" i="30"/>
  <c r="EJ111" i="30"/>
  <c r="FA111" i="30" s="1"/>
  <c r="EV221" i="30"/>
  <c r="FA221" i="30" s="1"/>
  <c r="EU221" i="30"/>
  <c r="EI222" i="30"/>
  <c r="EJ222" i="30"/>
  <c r="EV112" i="30"/>
  <c r="EU112" i="30"/>
  <c r="EV56" i="30"/>
  <c r="EU56" i="30"/>
  <c r="EJ56" i="30"/>
  <c r="EI56" i="30"/>
  <c r="FA165" i="30"/>
  <c r="FA55" i="30"/>
  <c r="EO223" i="30"/>
  <c r="DV174" i="30"/>
  <c r="BJ174" i="30"/>
  <c r="BJ119" i="30"/>
  <c r="EC168" i="30"/>
  <c r="EO168" i="30"/>
  <c r="EC113" i="30"/>
  <c r="DV64" i="30"/>
  <c r="EY11" i="30" l="1"/>
  <c r="EU114" i="30"/>
  <c r="EM177" i="30"/>
  <c r="EM11" i="30"/>
  <c r="EG113" i="30"/>
  <c r="EF113" i="30"/>
  <c r="EE113" i="30"/>
  <c r="ED113" i="30"/>
  <c r="EH113" i="30"/>
  <c r="ET168" i="30"/>
  <c r="EP168" i="30"/>
  <c r="ES168" i="30"/>
  <c r="ER168" i="30"/>
  <c r="EQ168" i="30"/>
  <c r="EE168" i="30"/>
  <c r="ED168" i="30"/>
  <c r="EH168" i="30"/>
  <c r="EG168" i="30"/>
  <c r="EF168" i="30"/>
  <c r="ER223" i="30"/>
  <c r="EQ223" i="30"/>
  <c r="ET223" i="30"/>
  <c r="EP223" i="30"/>
  <c r="ES223" i="30"/>
  <c r="ES114" i="30"/>
  <c r="ES115" i="30"/>
  <c r="EV222" i="30"/>
  <c r="FA222" i="30" s="1"/>
  <c r="EU222" i="30"/>
  <c r="ER114" i="30"/>
  <c r="ER115" i="30"/>
  <c r="EJ167" i="30"/>
  <c r="EI167" i="30"/>
  <c r="EI112" i="30"/>
  <c r="EJ112" i="30"/>
  <c r="FA112" i="30" s="1"/>
  <c r="EG225" i="30"/>
  <c r="EG224" i="30"/>
  <c r="EF225" i="30"/>
  <c r="EF224" i="30"/>
  <c r="EH225" i="30"/>
  <c r="EH224" i="30"/>
  <c r="EV113" i="30"/>
  <c r="EU113" i="30"/>
  <c r="EQ115" i="30"/>
  <c r="EQ114" i="30"/>
  <c r="EU167" i="30"/>
  <c r="EV167" i="30"/>
  <c r="ET115" i="30"/>
  <c r="EY67" i="30"/>
  <c r="ET114" i="30"/>
  <c r="EI223" i="30"/>
  <c r="EJ223" i="30"/>
  <c r="EE225" i="30"/>
  <c r="EE224" i="30"/>
  <c r="ET59" i="30"/>
  <c r="ET58" i="30"/>
  <c r="ES58" i="30"/>
  <c r="ES59" i="30"/>
  <c r="EV57" i="30"/>
  <c r="EU57" i="30"/>
  <c r="EQ58" i="30"/>
  <c r="EU58" i="30" s="1"/>
  <c r="EQ59" i="30"/>
  <c r="ER58" i="30"/>
  <c r="ER59" i="30"/>
  <c r="EJ57" i="30"/>
  <c r="EI57" i="30"/>
  <c r="EE59" i="30"/>
  <c r="EE58" i="30"/>
  <c r="EI58" i="30" s="1"/>
  <c r="EF59" i="30"/>
  <c r="EF58" i="30"/>
  <c r="EG58" i="30"/>
  <c r="EG59" i="30"/>
  <c r="EH59" i="30"/>
  <c r="EH58" i="30"/>
  <c r="FA56" i="30"/>
  <c r="FA166" i="30"/>
  <c r="EY177" i="30"/>
  <c r="EY122" i="30"/>
  <c r="FC177" i="30" l="1"/>
  <c r="EI224" i="30"/>
  <c r="EU169" i="30"/>
  <c r="A4" i="33"/>
  <c r="FC27" i="30"/>
  <c r="EM122" i="30"/>
  <c r="FC122" i="30" s="1"/>
  <c r="EM67" i="30"/>
  <c r="FC67" i="30" s="1"/>
  <c r="FA57" i="30"/>
  <c r="EJ168" i="30"/>
  <c r="EI168" i="30"/>
  <c r="EE170" i="30"/>
  <c r="EE169" i="30"/>
  <c r="EI169" i="30" s="1"/>
  <c r="EI113" i="30"/>
  <c r="EJ113" i="30"/>
  <c r="FA113" i="30" s="1"/>
  <c r="EE114" i="30"/>
  <c r="EI114" i="30" s="1"/>
  <c r="EE115" i="30"/>
  <c r="ET225" i="30"/>
  <c r="ET224" i="30"/>
  <c r="EF169" i="30"/>
  <c r="EF170" i="30"/>
  <c r="EF114" i="30"/>
  <c r="EF115" i="30"/>
  <c r="ET169" i="30"/>
  <c r="ET170" i="30"/>
  <c r="EH115" i="30"/>
  <c r="EH114" i="30"/>
  <c r="EG170" i="30"/>
  <c r="EG169" i="30"/>
  <c r="EH169" i="30"/>
  <c r="EH170" i="30"/>
  <c r="ER225" i="30"/>
  <c r="ER224" i="30"/>
  <c r="ER170" i="30"/>
  <c r="ER169" i="30"/>
  <c r="ES169" i="30"/>
  <c r="ES170" i="30"/>
  <c r="EG115" i="30"/>
  <c r="EG114" i="30"/>
  <c r="EV223" i="30"/>
  <c r="FA223" i="30" s="1"/>
  <c r="EU223" i="30"/>
  <c r="EQ224" i="30"/>
  <c r="EY174" i="30" s="1"/>
  <c r="EQ225" i="30"/>
  <c r="EU168" i="30"/>
  <c r="EV168" i="30"/>
  <c r="EQ169" i="30"/>
  <c r="EQ170" i="30"/>
  <c r="ES224" i="30"/>
  <c r="ES225" i="30"/>
  <c r="FA167" i="30"/>
  <c r="A26" i="33" l="1"/>
  <c r="FC83" i="30"/>
  <c r="FC138" i="30"/>
  <c r="A48" i="33"/>
  <c r="FC193" i="30"/>
  <c r="A70" i="33"/>
  <c r="EM174" i="30"/>
  <c r="EM180" i="30" s="1"/>
  <c r="FC21" i="30"/>
  <c r="EM8" i="30"/>
  <c r="EM14" i="30" s="1"/>
  <c r="B13" i="30" s="1"/>
  <c r="EY8" i="30"/>
  <c r="EY14" i="30" s="1"/>
  <c r="EM9" i="30"/>
  <c r="EY9" i="30"/>
  <c r="EY176" i="30"/>
  <c r="FC174" i="30"/>
  <c r="EM175" i="30"/>
  <c r="EY65" i="30"/>
  <c r="EY64" i="30"/>
  <c r="FA168" i="30"/>
  <c r="EY70" i="30" l="1"/>
  <c r="EY71" i="30"/>
  <c r="BN70" i="30" s="1"/>
  <c r="B179" i="30"/>
  <c r="EM181" i="30"/>
  <c r="EM182" i="30" s="1"/>
  <c r="FC77" i="30"/>
  <c r="FC78" i="30" s="1"/>
  <c r="EY15" i="30"/>
  <c r="EY16" i="30" s="1"/>
  <c r="FC180" i="30"/>
  <c r="B75" i="33" s="1"/>
  <c r="FC179" i="30"/>
  <c r="FC191" i="30" s="1"/>
  <c r="FC184" i="30" s="1" a="1"/>
  <c r="FC184" i="30" s="1"/>
  <c r="FC178" i="30"/>
  <c r="FC181" i="30"/>
  <c r="FC182" i="30" s="1"/>
  <c r="FC186" i="30" a="1"/>
  <c r="FC186" i="30" s="1"/>
  <c r="FC185" i="30" s="1"/>
  <c r="FC183" i="30" a="1"/>
  <c r="FC183" i="30" s="1"/>
  <c r="FC192" i="30" s="1" a="1"/>
  <c r="FC192" i="30" s="1"/>
  <c r="FC187" i="30"/>
  <c r="FC176" i="30" s="1"/>
  <c r="FC188" i="30"/>
  <c r="FC189" i="30" s="1"/>
  <c r="FC190" i="30"/>
  <c r="FC132" i="30"/>
  <c r="FC133" i="30" s="1"/>
  <c r="FC22" i="30"/>
  <c r="EM15" i="30"/>
  <c r="B14" i="30" s="1"/>
  <c r="EM10" i="30"/>
  <c r="BN13" i="30"/>
  <c r="FC9" i="30"/>
  <c r="FC15" i="30" s="1"/>
  <c r="BN179" i="30"/>
  <c r="BN182" i="30"/>
  <c r="EM176" i="30"/>
  <c r="EY119" i="30"/>
  <c r="FC8" i="30"/>
  <c r="FC14" i="30" s="1"/>
  <c r="B180" i="30"/>
  <c r="EY120" i="30"/>
  <c r="EM120" i="30"/>
  <c r="EY10" i="30"/>
  <c r="EM119" i="30"/>
  <c r="FC65" i="30"/>
  <c r="FC71" i="30" s="1"/>
  <c r="EM65" i="30"/>
  <c r="FC64" i="30"/>
  <c r="FC70" i="30" s="1"/>
  <c r="EY66" i="30"/>
  <c r="EM64" i="30"/>
  <c r="EY72" i="30" l="1"/>
  <c r="BN71" i="30" s="1"/>
  <c r="FC66" i="30"/>
  <c r="EY69" i="30"/>
  <c r="EY68" i="30"/>
  <c r="B44" i="33" s="1"/>
  <c r="FC72" i="30"/>
  <c r="FC80" i="30" s="1"/>
  <c r="FC79" i="30"/>
  <c r="BN14" i="30"/>
  <c r="FC16" i="30"/>
  <c r="B11" i="33" s="1"/>
  <c r="FC23" i="30"/>
  <c r="EM183" i="30"/>
  <c r="EM70" i="30"/>
  <c r="B69" i="30" s="1"/>
  <c r="FC10" i="30"/>
  <c r="EM179" i="30"/>
  <c r="EM178" i="30"/>
  <c r="B87" i="33" s="1"/>
  <c r="EM126" i="30"/>
  <c r="B125" i="30" s="1"/>
  <c r="EY17" i="30"/>
  <c r="EM71" i="30"/>
  <c r="B70" i="30" s="1"/>
  <c r="EY126" i="30"/>
  <c r="EY13" i="30"/>
  <c r="EY12" i="30"/>
  <c r="B22" i="33" s="1"/>
  <c r="EM125" i="30"/>
  <c r="EY125" i="30"/>
  <c r="BN124" i="30" s="1"/>
  <c r="EM16" i="30"/>
  <c r="B15" i="30" s="1"/>
  <c r="EM13" i="30"/>
  <c r="EM12" i="30"/>
  <c r="FC119" i="30"/>
  <c r="FC120" i="30"/>
  <c r="B9" i="33"/>
  <c r="B8" i="33"/>
  <c r="B74" i="33"/>
  <c r="B77" i="33"/>
  <c r="BO180" i="30"/>
  <c r="BP180" i="30" s="1"/>
  <c r="B88" i="33"/>
  <c r="BN199" i="30"/>
  <c r="BN181" i="30"/>
  <c r="B31" i="33"/>
  <c r="B181" i="30"/>
  <c r="EM121" i="30"/>
  <c r="BN125" i="30"/>
  <c r="EY121" i="30"/>
  <c r="EM66" i="30"/>
  <c r="BN69" i="30"/>
  <c r="FC76" i="30" a="1"/>
  <c r="FC20" i="30" a="1"/>
  <c r="B199" i="30" l="1"/>
  <c r="C87" i="33"/>
  <c r="FC76" i="30"/>
  <c r="EY73" i="30"/>
  <c r="BN72" i="30" s="1"/>
  <c r="FC68" i="30"/>
  <c r="FC69" i="30"/>
  <c r="EY77" i="30" a="1"/>
  <c r="EY77" i="30" s="1"/>
  <c r="EY76" i="30" s="1"/>
  <c r="EY78" i="30" s="1"/>
  <c r="EY74" i="30" a="1"/>
  <c r="EY74" i="30" s="1"/>
  <c r="EY75" i="30" a="1"/>
  <c r="EY75" i="30" s="1"/>
  <c r="FC24" i="30"/>
  <c r="FC20" i="30"/>
  <c r="C12" i="33" s="1"/>
  <c r="EM185" i="30" a="1"/>
  <c r="EM185" i="30" s="1"/>
  <c r="C180" i="30" s="1"/>
  <c r="D180" i="30" s="1"/>
  <c r="EM187" i="30" a="1"/>
  <c r="EM187" i="30" s="1"/>
  <c r="EM186" i="30" s="1"/>
  <c r="EM188" i="30" s="1"/>
  <c r="EM184" i="30" a="1"/>
  <c r="EM184" i="30" s="1"/>
  <c r="C179" i="30" s="1"/>
  <c r="D179" i="30" s="1"/>
  <c r="FC125" i="30"/>
  <c r="EY124" i="30"/>
  <c r="EY123" i="30"/>
  <c r="EM123" i="30"/>
  <c r="B65" i="33" s="1"/>
  <c r="EM124" i="30"/>
  <c r="EM68" i="30"/>
  <c r="EM69" i="30"/>
  <c r="FC126" i="30"/>
  <c r="EM127" i="30"/>
  <c r="B126" i="30" s="1"/>
  <c r="FC121" i="30"/>
  <c r="EM72" i="30"/>
  <c r="EM73" i="30" s="1"/>
  <c r="EY19" i="30" a="1"/>
  <c r="EY19" i="30" s="1"/>
  <c r="BO14" i="30" s="1"/>
  <c r="BP14" i="30" s="1"/>
  <c r="EY21" i="30" a="1"/>
  <c r="EY21" i="30" s="1"/>
  <c r="EY20" i="30" s="1"/>
  <c r="EY22" i="30" s="1"/>
  <c r="EY18" i="30" a="1"/>
  <c r="EY18" i="30" s="1"/>
  <c r="BO13" i="30" s="1"/>
  <c r="BP13" i="30" s="1"/>
  <c r="EY127" i="30"/>
  <c r="BN126" i="30" s="1"/>
  <c r="EM19" i="30" a="1"/>
  <c r="EM19" i="30" s="1"/>
  <c r="EM21" i="30" a="1"/>
  <c r="EM21" i="30" s="1"/>
  <c r="EM18" i="30" a="1"/>
  <c r="EM18" i="30" s="1"/>
  <c r="EM17" i="30"/>
  <c r="B16" i="30" s="1"/>
  <c r="B7" i="33"/>
  <c r="BN15" i="30"/>
  <c r="B33" i="33"/>
  <c r="B30" i="33"/>
  <c r="B32" i="33"/>
  <c r="B29" i="33"/>
  <c r="B51" i="33"/>
  <c r="BO182" i="30"/>
  <c r="BO179" i="30"/>
  <c r="BP179" i="30" s="1"/>
  <c r="BN189" i="30"/>
  <c r="B73" i="33"/>
  <c r="B76" i="33"/>
  <c r="B182" i="30"/>
  <c r="B66" i="33"/>
  <c r="BN16" i="30"/>
  <c r="B10" i="33"/>
  <c r="B124" i="30"/>
  <c r="BN33" i="30"/>
  <c r="B71" i="30"/>
  <c r="BN89" i="30"/>
  <c r="FC127" i="30" l="1"/>
  <c r="B55" i="33" s="1"/>
  <c r="B52" i="33"/>
  <c r="FC81" i="30"/>
  <c r="FC74" i="30" s="1" a="1"/>
  <c r="FC74" i="30" s="1"/>
  <c r="FC73" i="30" a="1"/>
  <c r="FC73" i="30" s="1"/>
  <c r="FC82" i="30" s="1" a="1"/>
  <c r="FC82" i="30" s="1"/>
  <c r="EY79" i="30"/>
  <c r="EY80" i="30"/>
  <c r="EY81" i="30" s="1"/>
  <c r="EY82" i="30" s="1"/>
  <c r="EY83" i="30"/>
  <c r="FC124" i="30"/>
  <c r="FC123" i="30"/>
  <c r="C182" i="30"/>
  <c r="EY132" i="30" a="1"/>
  <c r="EY132" i="30" s="1"/>
  <c r="EY131" i="30" s="1"/>
  <c r="EY133" i="30" s="1"/>
  <c r="EY130" i="30" a="1"/>
  <c r="EY130" i="30" s="1"/>
  <c r="BO125" i="30" s="1"/>
  <c r="BP125" i="30" s="1"/>
  <c r="EY129" i="30" a="1"/>
  <c r="EY129" i="30" s="1"/>
  <c r="BO124" i="30" s="1"/>
  <c r="BP124" i="30" s="1"/>
  <c r="EY27" i="30"/>
  <c r="BN23" i="30" s="1"/>
  <c r="EY24" i="30"/>
  <c r="EY25" i="30" s="1"/>
  <c r="EY26" i="30" s="1"/>
  <c r="EY23" i="30"/>
  <c r="EY128" i="30"/>
  <c r="BN127" i="30" s="1"/>
  <c r="FC134" i="30"/>
  <c r="B54" i="33" s="1"/>
  <c r="B53" i="33"/>
  <c r="EM77" i="30" a="1"/>
  <c r="EM77" i="30" s="1"/>
  <c r="EM76" i="30" s="1"/>
  <c r="EM78" i="30" s="1"/>
  <c r="EM75" i="30" a="1"/>
  <c r="EM75" i="30" s="1"/>
  <c r="C70" i="30" s="1"/>
  <c r="D70" i="30" s="1"/>
  <c r="EM74" i="30" a="1"/>
  <c r="EM74" i="30" s="1"/>
  <c r="C69" i="30" s="1"/>
  <c r="D69" i="30" s="1"/>
  <c r="EM193" i="30"/>
  <c r="B189" i="30" s="1"/>
  <c r="EM190" i="30"/>
  <c r="EM191" i="30" s="1"/>
  <c r="EM192" i="30" s="1"/>
  <c r="EM189" i="30"/>
  <c r="EM20" i="30"/>
  <c r="EM22" i="30" s="1"/>
  <c r="EM24" i="30" s="1"/>
  <c r="EM25" i="30" s="1"/>
  <c r="EM26" i="30" s="1"/>
  <c r="EM128" i="30"/>
  <c r="B127" i="30" s="1"/>
  <c r="EM132" i="30" a="1"/>
  <c r="EM132" i="30" s="1"/>
  <c r="EM129" i="30" a="1"/>
  <c r="EM129" i="30" s="1"/>
  <c r="EM130" i="30" a="1"/>
  <c r="EM130" i="30" s="1"/>
  <c r="C125" i="30" s="1"/>
  <c r="D125" i="30" s="1"/>
  <c r="EM27" i="30"/>
  <c r="B34" i="33"/>
  <c r="B144" i="30"/>
  <c r="C65" i="33"/>
  <c r="B78" i="33"/>
  <c r="BO181" i="30"/>
  <c r="BP181" i="30" s="1"/>
  <c r="BQ180" i="30" s="1"/>
  <c r="BR180" i="30" s="1"/>
  <c r="BT180" i="30" s="1"/>
  <c r="C78" i="33"/>
  <c r="C34" i="33"/>
  <c r="B43" i="33"/>
  <c r="C43" i="33" s="1"/>
  <c r="B89" i="30"/>
  <c r="C181" i="30"/>
  <c r="D181" i="30" s="1"/>
  <c r="E180" i="30" s="1"/>
  <c r="F180" i="30" s="1"/>
  <c r="H180" i="30" s="1"/>
  <c r="BO16" i="30"/>
  <c r="B12" i="33"/>
  <c r="B72" i="30"/>
  <c r="BN144" i="30"/>
  <c r="BO69" i="30"/>
  <c r="BP69" i="30" s="1"/>
  <c r="BN79" i="30"/>
  <c r="BO72" i="30"/>
  <c r="BO70" i="30"/>
  <c r="BP70" i="30" s="1"/>
  <c r="FC131" i="30" a="1"/>
  <c r="FC131" i="30" l="1"/>
  <c r="C56" i="33" s="1"/>
  <c r="FC75" i="30"/>
  <c r="EM23" i="30"/>
  <c r="EY138" i="30"/>
  <c r="BN134" i="30" s="1"/>
  <c r="EY135" i="30"/>
  <c r="EY136" i="30" s="1"/>
  <c r="EY137" i="30" s="1"/>
  <c r="EY134" i="30"/>
  <c r="EM131" i="30"/>
  <c r="C127" i="30"/>
  <c r="FC135" i="30"/>
  <c r="B56" i="33" s="1"/>
  <c r="EM83" i="30"/>
  <c r="B79" i="30" s="1"/>
  <c r="EM138" i="30"/>
  <c r="B134" i="30" s="1"/>
  <c r="C124" i="30"/>
  <c r="D124" i="30" s="1"/>
  <c r="FC136" i="30"/>
  <c r="FC129" i="30" s="1" a="1"/>
  <c r="FC129" i="30" s="1"/>
  <c r="FC128" i="30" a="1"/>
  <c r="FC128" i="30" s="1"/>
  <c r="FC137" i="30" s="1" a="1"/>
  <c r="FC137" i="30" s="1"/>
  <c r="EM79" i="30"/>
  <c r="EM80" i="30"/>
  <c r="EM81" i="30" s="1"/>
  <c r="EM82" i="30" s="1"/>
  <c r="BN186" i="30"/>
  <c r="BN194" i="30"/>
  <c r="BQ179" i="30"/>
  <c r="BR179" i="30" s="1"/>
  <c r="BT179" i="30" s="1"/>
  <c r="E73" i="3" s="1"/>
  <c r="C75" i="33"/>
  <c r="D75" i="33" s="1"/>
  <c r="C76" i="33"/>
  <c r="D76" i="33" s="1"/>
  <c r="C73" i="33"/>
  <c r="D73" i="33" s="1"/>
  <c r="C74" i="33"/>
  <c r="D74" i="33" s="1"/>
  <c r="C29" i="33"/>
  <c r="D29" i="33" s="1"/>
  <c r="C30" i="33"/>
  <c r="D30" i="33" s="1"/>
  <c r="C31" i="33"/>
  <c r="D31" i="33" s="1"/>
  <c r="C32" i="33"/>
  <c r="D32" i="33" s="1"/>
  <c r="C72" i="30"/>
  <c r="BO127" i="30"/>
  <c r="B194" i="30"/>
  <c r="B186" i="30"/>
  <c r="E179" i="30"/>
  <c r="F179" i="30" s="1"/>
  <c r="BO15" i="30"/>
  <c r="BP15" i="30" s="1"/>
  <c r="BO71" i="30"/>
  <c r="BP71" i="30" s="1"/>
  <c r="BQ69" i="30" s="1"/>
  <c r="BR69" i="30" s="1"/>
  <c r="FC130" i="30" l="1"/>
  <c r="BN66" i="30"/>
  <c r="EM133" i="30"/>
  <c r="C126" i="30"/>
  <c r="D126" i="30" s="1"/>
  <c r="B176" i="30"/>
  <c r="C54" i="33"/>
  <c r="D54" i="33" s="1"/>
  <c r="C53" i="33"/>
  <c r="D53" i="33" s="1"/>
  <c r="C52" i="33"/>
  <c r="D52" i="33" s="1"/>
  <c r="C51" i="33"/>
  <c r="D51" i="33" s="1"/>
  <c r="F81" i="33"/>
  <c r="E73" i="33"/>
  <c r="F73" i="33" s="1"/>
  <c r="H73" i="33" s="1"/>
  <c r="BP186" i="30"/>
  <c r="E74" i="3"/>
  <c r="C77" i="33"/>
  <c r="D77" i="33" s="1"/>
  <c r="E75" i="33" s="1"/>
  <c r="F75" i="33" s="1"/>
  <c r="H75" i="33" s="1"/>
  <c r="E29" i="33"/>
  <c r="F29" i="33" s="1"/>
  <c r="H29" i="33" s="1"/>
  <c r="F37" i="33"/>
  <c r="C33" i="33"/>
  <c r="D33" i="33" s="1"/>
  <c r="F40" i="33" s="1"/>
  <c r="D186" i="30"/>
  <c r="C74" i="3"/>
  <c r="C71" i="30"/>
  <c r="D71" i="30" s="1"/>
  <c r="H179" i="30"/>
  <c r="C73" i="3" s="1"/>
  <c r="BN28" i="30"/>
  <c r="BN20" i="30"/>
  <c r="Q57" i="1" s="1"/>
  <c r="BO126" i="30"/>
  <c r="BP126" i="30" s="1"/>
  <c r="BQ14" i="30"/>
  <c r="BR14" i="30" s="1"/>
  <c r="BT14" i="30" s="1"/>
  <c r="BQ13" i="30"/>
  <c r="BR13" i="30" s="1"/>
  <c r="BN10" i="30" s="1"/>
  <c r="BQ70" i="30"/>
  <c r="BR70" i="30" s="1"/>
  <c r="BT70" i="30" s="1"/>
  <c r="BN76" i="30"/>
  <c r="E38" i="3" s="1"/>
  <c r="D43" i="33"/>
  <c r="D87" i="33"/>
  <c r="F87" i="33" l="1"/>
  <c r="F43" i="33"/>
  <c r="E125" i="30"/>
  <c r="F125" i="30" s="1"/>
  <c r="H125" i="30" s="1"/>
  <c r="E124" i="30"/>
  <c r="F124" i="30" s="1"/>
  <c r="EM135" i="30"/>
  <c r="EM136" i="30" s="1"/>
  <c r="EM137" i="30" s="1"/>
  <c r="B139" i="30" s="1"/>
  <c r="EM134" i="30"/>
  <c r="B131" i="30" s="1"/>
  <c r="E51" i="33"/>
  <c r="F51" i="33" s="1"/>
  <c r="H51" i="33" s="1"/>
  <c r="C55" i="33"/>
  <c r="D55" i="33" s="1"/>
  <c r="E52" i="33" s="1"/>
  <c r="F52" i="33" s="1"/>
  <c r="H52" i="33" s="1"/>
  <c r="F59" i="33"/>
  <c r="F84" i="33"/>
  <c r="E76" i="33"/>
  <c r="F76" i="33" s="1"/>
  <c r="H76" i="33" s="1"/>
  <c r="F82" i="33"/>
  <c r="F83" i="33"/>
  <c r="E74" i="33"/>
  <c r="F74" i="33" s="1"/>
  <c r="H74" i="33" s="1"/>
  <c r="F39" i="33"/>
  <c r="F38" i="33"/>
  <c r="E31" i="33"/>
  <c r="F31" i="33" s="1"/>
  <c r="H31" i="33" s="1"/>
  <c r="E30" i="33"/>
  <c r="F30" i="33" s="1"/>
  <c r="H30" i="33" s="1"/>
  <c r="E32" i="33"/>
  <c r="F32" i="33" s="1"/>
  <c r="H32" i="33" s="1"/>
  <c r="E69" i="30"/>
  <c r="F69" i="30" s="1"/>
  <c r="E70" i="30"/>
  <c r="F70" i="30" s="1"/>
  <c r="H70" i="30" s="1"/>
  <c r="B76" i="30"/>
  <c r="B84" i="30"/>
  <c r="BP76" i="30"/>
  <c r="Q114" i="1"/>
  <c r="BP20" i="30"/>
  <c r="E20" i="3"/>
  <c r="BT13" i="30"/>
  <c r="BQ125" i="30"/>
  <c r="BR125" i="30" s="1"/>
  <c r="BT125" i="30" s="1"/>
  <c r="BQ124" i="30"/>
  <c r="BR124" i="30" s="1"/>
  <c r="BN131" i="30"/>
  <c r="E56" i="3" s="1"/>
  <c r="BN139" i="30"/>
  <c r="BT69" i="30"/>
  <c r="D65" i="33"/>
  <c r="F62" i="33" l="1"/>
  <c r="E54" i="33"/>
  <c r="F54" i="33" s="1"/>
  <c r="H54" i="33" s="1"/>
  <c r="F61" i="33"/>
  <c r="F60" i="33"/>
  <c r="E53" i="33"/>
  <c r="F53" i="33" s="1"/>
  <c r="H53" i="33" s="1"/>
  <c r="F65" i="33"/>
  <c r="H69" i="30"/>
  <c r="C37" i="3" s="1"/>
  <c r="B66" i="30"/>
  <c r="C56" i="3"/>
  <c r="D131" i="30"/>
  <c r="O171" i="1"/>
  <c r="BN121" i="30"/>
  <c r="H124" i="30"/>
  <c r="B121" i="30"/>
  <c r="Q113" i="1"/>
  <c r="E37" i="3"/>
  <c r="D76" i="30"/>
  <c r="C38" i="3"/>
  <c r="O114" i="1"/>
  <c r="BP131" i="30"/>
  <c r="Q171" i="1"/>
  <c r="E19" i="3"/>
  <c r="Q56" i="1"/>
  <c r="BT124" i="30"/>
  <c r="E55" i="3" s="1"/>
  <c r="BN84" i="30"/>
  <c r="O113" i="1" l="1"/>
  <c r="C55" i="3"/>
  <c r="O170" i="1"/>
  <c r="Q170" i="1"/>
  <c r="N8" i="30"/>
  <c r="N175" i="30" l="1"/>
  <c r="N120" i="30"/>
  <c r="N65" i="30"/>
  <c r="N9" i="30"/>
  <c r="O8" i="30"/>
  <c r="O175" i="30" l="1"/>
  <c r="O176" i="30"/>
  <c r="O121" i="30"/>
  <c r="O120" i="30"/>
  <c r="O66" i="30"/>
  <c r="O65" i="30"/>
  <c r="O10" i="30"/>
  <c r="O9" i="30"/>
  <c r="P8" i="30"/>
  <c r="P175" i="30" l="1"/>
  <c r="P177" i="30"/>
  <c r="P121" i="30"/>
  <c r="P176" i="30"/>
  <c r="P120" i="30"/>
  <c r="P122" i="30"/>
  <c r="P67" i="30"/>
  <c r="P66" i="30"/>
  <c r="P65" i="30"/>
  <c r="P11" i="30"/>
  <c r="P10" i="30"/>
  <c r="P9" i="30"/>
  <c r="Q8" i="30"/>
  <c r="R8" i="30" s="1"/>
  <c r="R178" i="30" l="1"/>
  <c r="R177" i="30"/>
  <c r="R176" i="30"/>
  <c r="R124" i="30"/>
  <c r="R120" i="30"/>
  <c r="R123" i="30"/>
  <c r="R122" i="30"/>
  <c r="R179" i="30"/>
  <c r="R121" i="30"/>
  <c r="R175" i="30"/>
  <c r="R66" i="30"/>
  <c r="R69" i="30"/>
  <c r="R65" i="30"/>
  <c r="R68" i="30"/>
  <c r="R67" i="30"/>
  <c r="R10" i="30"/>
  <c r="R11" i="30"/>
  <c r="R13" i="30"/>
  <c r="R9" i="30"/>
  <c r="R12" i="30"/>
  <c r="Q178" i="30"/>
  <c r="Q177" i="30"/>
  <c r="Q176" i="30"/>
  <c r="Q175" i="30"/>
  <c r="Q120" i="30"/>
  <c r="Q123" i="30"/>
  <c r="Q122" i="30"/>
  <c r="Q121" i="30"/>
  <c r="Q67" i="30"/>
  <c r="Q66" i="30"/>
  <c r="Q65" i="30"/>
  <c r="Q68" i="30"/>
  <c r="Q10" i="30"/>
  <c r="Q9" i="30"/>
  <c r="Q12" i="30"/>
  <c r="Q11" i="30"/>
  <c r="S8" i="30"/>
  <c r="S177" i="30" l="1"/>
  <c r="S180" i="30"/>
  <c r="S176" i="30"/>
  <c r="S179" i="30"/>
  <c r="S175" i="30"/>
  <c r="S178" i="30"/>
  <c r="S123" i="30"/>
  <c r="S122" i="30"/>
  <c r="S125" i="30"/>
  <c r="S121" i="30"/>
  <c r="S124" i="30"/>
  <c r="S120" i="30"/>
  <c r="S70" i="30"/>
  <c r="S66" i="30"/>
  <c r="S69" i="30"/>
  <c r="S65" i="30"/>
  <c r="S68" i="30"/>
  <c r="S67" i="30"/>
  <c r="S13" i="30"/>
  <c r="S9" i="30"/>
  <c r="S12" i="30"/>
  <c r="S11" i="30"/>
  <c r="S14" i="30"/>
  <c r="S10" i="30"/>
  <c r="T8" i="30"/>
  <c r="T181" i="30" l="1"/>
  <c r="T177" i="30"/>
  <c r="T180" i="30"/>
  <c r="T176" i="30"/>
  <c r="T179" i="30"/>
  <c r="T175" i="30"/>
  <c r="T123" i="30"/>
  <c r="T126" i="30"/>
  <c r="T122" i="30"/>
  <c r="T178" i="30"/>
  <c r="T125" i="30"/>
  <c r="T121" i="30"/>
  <c r="T124" i="30"/>
  <c r="T120" i="30"/>
  <c r="T69" i="30"/>
  <c r="T65" i="30"/>
  <c r="T68" i="30"/>
  <c r="T71" i="30"/>
  <c r="T67" i="30"/>
  <c r="T70" i="30"/>
  <c r="T66" i="30"/>
  <c r="T10" i="30"/>
  <c r="T12" i="30"/>
  <c r="T14" i="30"/>
  <c r="T15" i="30"/>
  <c r="T11" i="30"/>
  <c r="T13" i="30"/>
  <c r="T9" i="30"/>
  <c r="U8" i="30"/>
  <c r="U180" i="30" l="1"/>
  <c r="U176" i="30"/>
  <c r="U179" i="30"/>
  <c r="U175" i="30"/>
  <c r="U182" i="30"/>
  <c r="U178" i="30"/>
  <c r="U181" i="30"/>
  <c r="U177" i="30"/>
  <c r="U126" i="30"/>
  <c r="U122" i="30"/>
  <c r="U125" i="30"/>
  <c r="U121" i="30"/>
  <c r="U124" i="30"/>
  <c r="U120" i="30"/>
  <c r="U127" i="30"/>
  <c r="U123" i="30"/>
  <c r="U69" i="30"/>
  <c r="U65" i="30"/>
  <c r="U72" i="30"/>
  <c r="U68" i="30"/>
  <c r="U71" i="30"/>
  <c r="U67" i="30"/>
  <c r="U70" i="30"/>
  <c r="U66" i="30"/>
  <c r="U12" i="30"/>
  <c r="U14" i="30"/>
  <c r="U10" i="30"/>
  <c r="U15" i="30"/>
  <c r="U11" i="30"/>
  <c r="U13" i="30"/>
  <c r="U9" i="30"/>
  <c r="U16" i="30"/>
  <c r="V8" i="30"/>
  <c r="V180" i="30" l="1"/>
  <c r="V176" i="30"/>
  <c r="V183" i="30"/>
  <c r="V179" i="30"/>
  <c r="V175" i="30"/>
  <c r="V182" i="30"/>
  <c r="V178" i="30"/>
  <c r="V126" i="30"/>
  <c r="V122" i="30"/>
  <c r="V181" i="30"/>
  <c r="V177" i="30"/>
  <c r="V125" i="30"/>
  <c r="V121" i="30"/>
  <c r="V128" i="30"/>
  <c r="V124" i="30"/>
  <c r="V120" i="30"/>
  <c r="V127" i="30"/>
  <c r="V123" i="30"/>
  <c r="V72" i="30"/>
  <c r="V68" i="30"/>
  <c r="V71" i="30"/>
  <c r="V67" i="30"/>
  <c r="V70" i="30"/>
  <c r="V66" i="30"/>
  <c r="V73" i="30"/>
  <c r="V69" i="30"/>
  <c r="V65" i="30"/>
  <c r="V16" i="30"/>
  <c r="V12" i="30"/>
  <c r="V9" i="30"/>
  <c r="V15" i="30"/>
  <c r="V11" i="30"/>
  <c r="V17" i="30"/>
  <c r="V14" i="30"/>
  <c r="V10" i="30"/>
  <c r="V13" i="30"/>
  <c r="W8" i="30"/>
  <c r="W183" i="30" l="1"/>
  <c r="W179" i="30"/>
  <c r="W175" i="30"/>
  <c r="W182" i="30"/>
  <c r="W178" i="30"/>
  <c r="W181" i="30"/>
  <c r="W177" i="30"/>
  <c r="W184" i="30"/>
  <c r="W180" i="30"/>
  <c r="W176" i="30"/>
  <c r="W129" i="30"/>
  <c r="W125" i="30"/>
  <c r="W121" i="30"/>
  <c r="W128" i="30"/>
  <c r="W124" i="30"/>
  <c r="W120" i="30"/>
  <c r="W127" i="30"/>
  <c r="W123" i="30"/>
  <c r="W126" i="30"/>
  <c r="W122" i="30"/>
  <c r="W72" i="30"/>
  <c r="W68" i="30"/>
  <c r="W71" i="30"/>
  <c r="W67" i="30"/>
  <c r="W74" i="30"/>
  <c r="W70" i="30"/>
  <c r="W66" i="30"/>
  <c r="W73" i="30"/>
  <c r="W69" i="30"/>
  <c r="W65" i="30"/>
  <c r="W17" i="30"/>
  <c r="W9" i="30"/>
  <c r="W18" i="30"/>
  <c r="W14" i="30"/>
  <c r="W10" i="30"/>
  <c r="W13" i="30"/>
  <c r="W16" i="30"/>
  <c r="W12" i="30"/>
  <c r="W15" i="30"/>
  <c r="W11" i="30"/>
  <c r="X8" i="30"/>
  <c r="X183" i="30" l="1"/>
  <c r="X179" i="30"/>
  <c r="X175" i="30"/>
  <c r="X182" i="30"/>
  <c r="X178" i="30"/>
  <c r="X185" i="30"/>
  <c r="X181" i="30"/>
  <c r="X177" i="30"/>
  <c r="X176" i="30"/>
  <c r="X129" i="30"/>
  <c r="X125" i="30"/>
  <c r="X121" i="30"/>
  <c r="X128" i="30"/>
  <c r="X124" i="30"/>
  <c r="X120" i="30"/>
  <c r="X127" i="30"/>
  <c r="X123" i="30"/>
  <c r="X184" i="30"/>
  <c r="X130" i="30"/>
  <c r="X126" i="30"/>
  <c r="X122" i="30"/>
  <c r="X180" i="30"/>
  <c r="X75" i="30"/>
  <c r="X71" i="30"/>
  <c r="X67" i="30"/>
  <c r="X74" i="30"/>
  <c r="X70" i="30"/>
  <c r="X66" i="30"/>
  <c r="X73" i="30"/>
  <c r="X69" i="30"/>
  <c r="X65" i="30"/>
  <c r="X72" i="30"/>
  <c r="X68" i="30"/>
  <c r="X19" i="30"/>
  <c r="X15" i="30"/>
  <c r="X18" i="30"/>
  <c r="X14" i="30"/>
  <c r="X10" i="30"/>
  <c r="X13" i="30"/>
  <c r="X9" i="30"/>
  <c r="X17" i="30"/>
  <c r="X16" i="30"/>
  <c r="X12" i="30"/>
  <c r="X11" i="30"/>
  <c r="Y8" i="30"/>
  <c r="Y186" i="30" l="1"/>
  <c r="Y182" i="30"/>
  <c r="Y178" i="30"/>
  <c r="Y185" i="30"/>
  <c r="Y181" i="30"/>
  <c r="Y177" i="30"/>
  <c r="Y184" i="30"/>
  <c r="Y180" i="30"/>
  <c r="Y176" i="30"/>
  <c r="Y183" i="30"/>
  <c r="Y179" i="30"/>
  <c r="Y175" i="30"/>
  <c r="Y128" i="30"/>
  <c r="Y124" i="30"/>
  <c r="Y120" i="30"/>
  <c r="Y131" i="30"/>
  <c r="Y127" i="30"/>
  <c r="Y123" i="30"/>
  <c r="Y130" i="30"/>
  <c r="Y126" i="30"/>
  <c r="Y122" i="30"/>
  <c r="Y129" i="30"/>
  <c r="Y125" i="30"/>
  <c r="Y121" i="30"/>
  <c r="Y75" i="30"/>
  <c r="Y71" i="30"/>
  <c r="Y67" i="30"/>
  <c r="Y74" i="30"/>
  <c r="Y70" i="30"/>
  <c r="Y66" i="30"/>
  <c r="Y73" i="30"/>
  <c r="Y69" i="30"/>
  <c r="Y65" i="30"/>
  <c r="Y76" i="30"/>
  <c r="Y72" i="30"/>
  <c r="Y68" i="30"/>
  <c r="Y18" i="30"/>
  <c r="Y20" i="30"/>
  <c r="Y12" i="30"/>
  <c r="Y17" i="30"/>
  <c r="Y13" i="30"/>
  <c r="Y9" i="30"/>
  <c r="Y16" i="30"/>
  <c r="Y19" i="30"/>
  <c r="Y15" i="30"/>
  <c r="Y11" i="30"/>
  <c r="Y14" i="30"/>
  <c r="Y10" i="30"/>
  <c r="Z8" i="30"/>
  <c r="Z186" i="30" l="1"/>
  <c r="Z182" i="30"/>
  <c r="Z178" i="30"/>
  <c r="Z185" i="30"/>
  <c r="Z181" i="30"/>
  <c r="Z177" i="30"/>
  <c r="Z184" i="30"/>
  <c r="Z180" i="30"/>
  <c r="Z176" i="30"/>
  <c r="Z132" i="30"/>
  <c r="Z128" i="30"/>
  <c r="Z124" i="30"/>
  <c r="Z120" i="30"/>
  <c r="Z131" i="30"/>
  <c r="Z127" i="30"/>
  <c r="Z123" i="30"/>
  <c r="Z187" i="30"/>
  <c r="Z183" i="30"/>
  <c r="Z130" i="30"/>
  <c r="Z126" i="30"/>
  <c r="Z122" i="30"/>
  <c r="Z179" i="30"/>
  <c r="Z175" i="30"/>
  <c r="Z129" i="30"/>
  <c r="Z125" i="30"/>
  <c r="Z121" i="30"/>
  <c r="Z74" i="30"/>
  <c r="Z70" i="30"/>
  <c r="Z66" i="30"/>
  <c r="Z77" i="30"/>
  <c r="Z73" i="30"/>
  <c r="Z69" i="30"/>
  <c r="Z65" i="30"/>
  <c r="Z76" i="30"/>
  <c r="Z72" i="30"/>
  <c r="Z68" i="30"/>
  <c r="Z75" i="30"/>
  <c r="Z71" i="30"/>
  <c r="Z67" i="30"/>
  <c r="Z18" i="30"/>
  <c r="Z14" i="30"/>
  <c r="Z19" i="30"/>
  <c r="Z21" i="30"/>
  <c r="Z17" i="30"/>
  <c r="Z13" i="30"/>
  <c r="Z9" i="30"/>
  <c r="Z12" i="30"/>
  <c r="Z20" i="30"/>
  <c r="Z16" i="30"/>
  <c r="Z11" i="30"/>
  <c r="Z15" i="30"/>
  <c r="Z10" i="30"/>
  <c r="AA8" i="30"/>
  <c r="AA185" i="30" l="1"/>
  <c r="AA181" i="30"/>
  <c r="AA177" i="30"/>
  <c r="AA188" i="30"/>
  <c r="AA184" i="30"/>
  <c r="AA180" i="30"/>
  <c r="AA176" i="30"/>
  <c r="AA187" i="30"/>
  <c r="AA183" i="30"/>
  <c r="AA179" i="30"/>
  <c r="AA175" i="30"/>
  <c r="AA186" i="30"/>
  <c r="AA182" i="30"/>
  <c r="AA178" i="30"/>
  <c r="AA131" i="30"/>
  <c r="AA127" i="30"/>
  <c r="AA123" i="30"/>
  <c r="AA130" i="30"/>
  <c r="AA126" i="30"/>
  <c r="AA122" i="30"/>
  <c r="AA133" i="30"/>
  <c r="AA129" i="30"/>
  <c r="AA125" i="30"/>
  <c r="AA121" i="30"/>
  <c r="AA132" i="30"/>
  <c r="AA128" i="30"/>
  <c r="AA124" i="30"/>
  <c r="AA120" i="30"/>
  <c r="AA78" i="30"/>
  <c r="AA74" i="30"/>
  <c r="AA70" i="30"/>
  <c r="AA66" i="30"/>
  <c r="AA77" i="30"/>
  <c r="AA73" i="30"/>
  <c r="AA69" i="30"/>
  <c r="AA65" i="30"/>
  <c r="AA76" i="30"/>
  <c r="AA72" i="30"/>
  <c r="AA68" i="30"/>
  <c r="AA75" i="30"/>
  <c r="AA71" i="30"/>
  <c r="AA67" i="30"/>
  <c r="AA19" i="30"/>
  <c r="AA20" i="30"/>
  <c r="AA16" i="30"/>
  <c r="AA12" i="30"/>
  <c r="AA11" i="30"/>
  <c r="AA15" i="30"/>
  <c r="AA22" i="30"/>
  <c r="AA18" i="30"/>
  <c r="AA14" i="30"/>
  <c r="AA10" i="30"/>
  <c r="AA21" i="30"/>
  <c r="AA17" i="30"/>
  <c r="AA13" i="30"/>
  <c r="AA9" i="30"/>
  <c r="AB8" i="30"/>
  <c r="AB189" i="30" l="1"/>
  <c r="AB185" i="30"/>
  <c r="AB181" i="30"/>
  <c r="AB177" i="30"/>
  <c r="AB188" i="30"/>
  <c r="AB184" i="30"/>
  <c r="AB180" i="30"/>
  <c r="AB176" i="30"/>
  <c r="AB187" i="30"/>
  <c r="AB183" i="30"/>
  <c r="AB179" i="30"/>
  <c r="AB175" i="30"/>
  <c r="AB131" i="30"/>
  <c r="AB127" i="30"/>
  <c r="AB123" i="30"/>
  <c r="AB186" i="30"/>
  <c r="AB182" i="30"/>
  <c r="AB134" i="30"/>
  <c r="AB130" i="30"/>
  <c r="AB126" i="30"/>
  <c r="AB122" i="30"/>
  <c r="AB178" i="30"/>
  <c r="AB133" i="30"/>
  <c r="AB129" i="30"/>
  <c r="AB125" i="30"/>
  <c r="AB121" i="30"/>
  <c r="AB132" i="30"/>
  <c r="AB128" i="30"/>
  <c r="AB124" i="30"/>
  <c r="AB120" i="30"/>
  <c r="AB77" i="30"/>
  <c r="AB73" i="30"/>
  <c r="AB69" i="30"/>
  <c r="AB65" i="30"/>
  <c r="AB76" i="30"/>
  <c r="AB72" i="30"/>
  <c r="AB68" i="30"/>
  <c r="AB79" i="30"/>
  <c r="AB75" i="30"/>
  <c r="AB71" i="30"/>
  <c r="AB67" i="30"/>
  <c r="AB78" i="30"/>
  <c r="AB74" i="30"/>
  <c r="AB70" i="30"/>
  <c r="AB66" i="30"/>
  <c r="AB21" i="30"/>
  <c r="AB17" i="30"/>
  <c r="AB13" i="30"/>
  <c r="AB9" i="30"/>
  <c r="AB18" i="30"/>
  <c r="AB20" i="30"/>
  <c r="AB16" i="30"/>
  <c r="AB12" i="30"/>
  <c r="AB11" i="30"/>
  <c r="AB10" i="30"/>
  <c r="AB23" i="30"/>
  <c r="AB19" i="30"/>
  <c r="AB15" i="30"/>
  <c r="AB14" i="30"/>
  <c r="AB22" i="30"/>
  <c r="AC8" i="30"/>
  <c r="AC190" i="30" l="1"/>
  <c r="AC188" i="30"/>
  <c r="AC184" i="30"/>
  <c r="AC180" i="30"/>
  <c r="AC176" i="30"/>
  <c r="AC189" i="30"/>
  <c r="AC187" i="30"/>
  <c r="AC183" i="30"/>
  <c r="AC179" i="30"/>
  <c r="AC175" i="30"/>
  <c r="AC186" i="30"/>
  <c r="AC182" i="30"/>
  <c r="AC178" i="30"/>
  <c r="AC185" i="30"/>
  <c r="AC181" i="30"/>
  <c r="AC177" i="30"/>
  <c r="AC134" i="30"/>
  <c r="AC130" i="30"/>
  <c r="AC126" i="30"/>
  <c r="AC122" i="30"/>
  <c r="AC133" i="30"/>
  <c r="AC129" i="30"/>
  <c r="AC125" i="30"/>
  <c r="AC121" i="30"/>
  <c r="AC132" i="30"/>
  <c r="AC128" i="30"/>
  <c r="AC124" i="30"/>
  <c r="AC120" i="30"/>
  <c r="AC135" i="30"/>
  <c r="AC131" i="30"/>
  <c r="AC127" i="30"/>
  <c r="AC123" i="30"/>
  <c r="AC77" i="30"/>
  <c r="AC73" i="30"/>
  <c r="AC69" i="30"/>
  <c r="AC65" i="30"/>
  <c r="AC80" i="30"/>
  <c r="AC76" i="30"/>
  <c r="AC72" i="30"/>
  <c r="AC68" i="30"/>
  <c r="AC79" i="30"/>
  <c r="AC75" i="30"/>
  <c r="AC71" i="30"/>
  <c r="AC67" i="30"/>
  <c r="AC78" i="30"/>
  <c r="AC74" i="30"/>
  <c r="AC70" i="30"/>
  <c r="AC66" i="30"/>
  <c r="AC24" i="30"/>
  <c r="AC16" i="30"/>
  <c r="AC22" i="30"/>
  <c r="AC18" i="30"/>
  <c r="AC23" i="30"/>
  <c r="AC19" i="30"/>
  <c r="AC15" i="30"/>
  <c r="AC11" i="30"/>
  <c r="AC10" i="30"/>
  <c r="AC14" i="30"/>
  <c r="AC21" i="30"/>
  <c r="AC17" i="30"/>
  <c r="AC13" i="30"/>
  <c r="AC9" i="30"/>
  <c r="AC20" i="30"/>
  <c r="AC12" i="30"/>
  <c r="AD8" i="30"/>
  <c r="AD190" i="30" l="1"/>
  <c r="AD188" i="30"/>
  <c r="AD184" i="30"/>
  <c r="AD180" i="30"/>
  <c r="AD176" i="30"/>
  <c r="AD189" i="30"/>
  <c r="AD187" i="30"/>
  <c r="AD183" i="30"/>
  <c r="AD179" i="30"/>
  <c r="AD175" i="30"/>
  <c r="AD191" i="30"/>
  <c r="AD186" i="30"/>
  <c r="AD182" i="30"/>
  <c r="AD178" i="30"/>
  <c r="AD181" i="30"/>
  <c r="AD134" i="30"/>
  <c r="AD130" i="30"/>
  <c r="AD126" i="30"/>
  <c r="AD122" i="30"/>
  <c r="AD177" i="30"/>
  <c r="AD133" i="30"/>
  <c r="AD129" i="30"/>
  <c r="AD125" i="30"/>
  <c r="AD121" i="30"/>
  <c r="AD132" i="30"/>
  <c r="AD128" i="30"/>
  <c r="AD124" i="30"/>
  <c r="AD120" i="30"/>
  <c r="AD135" i="30"/>
  <c r="AD131" i="30"/>
  <c r="AD127" i="30"/>
  <c r="AD123" i="30"/>
  <c r="AD185" i="30"/>
  <c r="AD136" i="30"/>
  <c r="AD80" i="30"/>
  <c r="AD76" i="30"/>
  <c r="AD72" i="30"/>
  <c r="AD68" i="30"/>
  <c r="AD79" i="30"/>
  <c r="AD75" i="30"/>
  <c r="AD71" i="30"/>
  <c r="AD67" i="30"/>
  <c r="AD78" i="30"/>
  <c r="AD74" i="30"/>
  <c r="AD70" i="30"/>
  <c r="AD66" i="30"/>
  <c r="AD81" i="30"/>
  <c r="AD77" i="30"/>
  <c r="AD73" i="30"/>
  <c r="AD69" i="30"/>
  <c r="AD65" i="30"/>
  <c r="AD24" i="30"/>
  <c r="AD20" i="30"/>
  <c r="AD16" i="30"/>
  <c r="AD17" i="30"/>
  <c r="AD23" i="30"/>
  <c r="AD19" i="30"/>
  <c r="AD15" i="30"/>
  <c r="AD11" i="30"/>
  <c r="AD10" i="30"/>
  <c r="AD9" i="30"/>
  <c r="AD22" i="30"/>
  <c r="AD18" i="30"/>
  <c r="AD14" i="30"/>
  <c r="AD13" i="30"/>
  <c r="AD21" i="30"/>
  <c r="AD12" i="30"/>
  <c r="AD25" i="30"/>
  <c r="AE8" i="30"/>
  <c r="AE191" i="30" l="1"/>
  <c r="AE190" i="30"/>
  <c r="AE189" i="30"/>
  <c r="AE192" i="30"/>
  <c r="AE187" i="30"/>
  <c r="AE183" i="30"/>
  <c r="AE179" i="30"/>
  <c r="AE175" i="30"/>
  <c r="AE186" i="30"/>
  <c r="AE182" i="30"/>
  <c r="AE178" i="30"/>
  <c r="AE185" i="30"/>
  <c r="AE181" i="30"/>
  <c r="AE177" i="30"/>
  <c r="AE188" i="30"/>
  <c r="AE184" i="30"/>
  <c r="AE180" i="30"/>
  <c r="AE176" i="30"/>
  <c r="AE133" i="30"/>
  <c r="AE129" i="30"/>
  <c r="AE125" i="30"/>
  <c r="AE121" i="30"/>
  <c r="AE137" i="30"/>
  <c r="AE132" i="30"/>
  <c r="AE128" i="30"/>
  <c r="AE124" i="30"/>
  <c r="AE120" i="30"/>
  <c r="AE135" i="30"/>
  <c r="AE131" i="30"/>
  <c r="AE127" i="30"/>
  <c r="AE123" i="30"/>
  <c r="AE136" i="30"/>
  <c r="AE134" i="30"/>
  <c r="AE130" i="30"/>
  <c r="AE126" i="30"/>
  <c r="AE122" i="30"/>
  <c r="AE80" i="30"/>
  <c r="AE76" i="30"/>
  <c r="AE72" i="30"/>
  <c r="AE68" i="30"/>
  <c r="AE79" i="30"/>
  <c r="AE75" i="30"/>
  <c r="AE71" i="30"/>
  <c r="AE67" i="30"/>
  <c r="AE82" i="30"/>
  <c r="AE78" i="30"/>
  <c r="AE74" i="30"/>
  <c r="AE70" i="30"/>
  <c r="AE66" i="30"/>
  <c r="AE81" i="30"/>
  <c r="AE77" i="30"/>
  <c r="AE73" i="30"/>
  <c r="AE69" i="30"/>
  <c r="AE65" i="30"/>
  <c r="AE19" i="30"/>
  <c r="AE15" i="30"/>
  <c r="AE11" i="30"/>
  <c r="AE23" i="30"/>
  <c r="AE26" i="30"/>
  <c r="AE22" i="30"/>
  <c r="AE18" i="30"/>
  <c r="AE14" i="30"/>
  <c r="AE10" i="30"/>
  <c r="AE17" i="30"/>
  <c r="AE13" i="30"/>
  <c r="AE25" i="30"/>
  <c r="AE21" i="30"/>
  <c r="AE9" i="30"/>
  <c r="AE24" i="30"/>
  <c r="AE20" i="30"/>
  <c r="AE16" i="30"/>
  <c r="AE12" i="30"/>
  <c r="AF8" i="30"/>
  <c r="AF193" i="30" l="1"/>
  <c r="AF189" i="30"/>
  <c r="AF191" i="30"/>
  <c r="AF192" i="30"/>
  <c r="AF187" i="30"/>
  <c r="AF183" i="30"/>
  <c r="AF179" i="30"/>
  <c r="AF175" i="30"/>
  <c r="AF186" i="30"/>
  <c r="AF182" i="30"/>
  <c r="AF178" i="30"/>
  <c r="AF185" i="30"/>
  <c r="AF181" i="30"/>
  <c r="AF177" i="30"/>
  <c r="AF133" i="30"/>
  <c r="AF129" i="30"/>
  <c r="AF125" i="30"/>
  <c r="AF121" i="30"/>
  <c r="AF137" i="30"/>
  <c r="AF132" i="30"/>
  <c r="AF128" i="30"/>
  <c r="AF124" i="30"/>
  <c r="AF120" i="30"/>
  <c r="AF188" i="30"/>
  <c r="AF135" i="30"/>
  <c r="AF131" i="30"/>
  <c r="AF127" i="30"/>
  <c r="AF123" i="30"/>
  <c r="AF190" i="30"/>
  <c r="AF184" i="30"/>
  <c r="AF136" i="30"/>
  <c r="AF180" i="30"/>
  <c r="AF134" i="30"/>
  <c r="AF130" i="30"/>
  <c r="AF126" i="30"/>
  <c r="AF122" i="30"/>
  <c r="AF176" i="30"/>
  <c r="AF138" i="30"/>
  <c r="AF83" i="30"/>
  <c r="AF79" i="30"/>
  <c r="AF75" i="30"/>
  <c r="AF71" i="30"/>
  <c r="AF67" i="30"/>
  <c r="AF82" i="30"/>
  <c r="AF78" i="30"/>
  <c r="AF74" i="30"/>
  <c r="AF70" i="30"/>
  <c r="AF66" i="30"/>
  <c r="AF81" i="30"/>
  <c r="AF77" i="30"/>
  <c r="AF73" i="30"/>
  <c r="AF69" i="30"/>
  <c r="AF65" i="30"/>
  <c r="AF80" i="30"/>
  <c r="AF76" i="30"/>
  <c r="AF72" i="30"/>
  <c r="AF68" i="30"/>
  <c r="AF27" i="30"/>
  <c r="AF23" i="30"/>
  <c r="AF19" i="30"/>
  <c r="AF15" i="30"/>
  <c r="AF11" i="30"/>
  <c r="AF20" i="30"/>
  <c r="AF16" i="30"/>
  <c r="AF12" i="30"/>
  <c r="AF26" i="30"/>
  <c r="AF22" i="30"/>
  <c r="AF18" i="30"/>
  <c r="AF14" i="30"/>
  <c r="AF10" i="30"/>
  <c r="AF13" i="30"/>
  <c r="AF9" i="30"/>
  <c r="AF24" i="30"/>
  <c r="AF25" i="30"/>
  <c r="AF21" i="30"/>
  <c r="AF17" i="30"/>
  <c r="AG8" i="30"/>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AF177" i="1" a="1"/>
  <c r="AF177" i="1" s="1"/>
  <c r="Z177" i="1" a="1"/>
  <c r="Z177" i="1" s="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2" i="1"/>
  <c r="X111" i="1"/>
  <c r="X110" i="1"/>
  <c r="X109" i="1"/>
  <c r="X108" i="1"/>
  <c r="X55" i="1"/>
  <c r="X54" i="1"/>
  <c r="X53" i="1"/>
  <c r="X52" i="1"/>
  <c r="X51" i="1"/>
  <c r="X50"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AF63" i="1" a="1"/>
  <c r="AF63" i="1" s="1"/>
  <c r="Z63" i="1" a="1"/>
  <c r="Z63" i="1" s="1"/>
  <c r="Z7" i="1" a="1"/>
  <c r="AF6" i="1" a="1"/>
  <c r="AF6" i="1" s="1"/>
  <c r="X6"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AG194" i="30" l="1"/>
  <c r="AG190" i="30"/>
  <c r="AG193" i="30"/>
  <c r="AG189" i="30"/>
  <c r="AG192" i="30"/>
  <c r="AG186" i="30"/>
  <c r="AG182" i="30"/>
  <c r="AG178" i="30"/>
  <c r="AG191" i="30"/>
  <c r="AG185" i="30"/>
  <c r="AG181" i="30"/>
  <c r="AG177" i="30"/>
  <c r="AG188" i="30"/>
  <c r="AG184" i="30"/>
  <c r="AG180" i="30"/>
  <c r="AG176" i="30"/>
  <c r="AG187" i="30"/>
  <c r="AG183" i="30"/>
  <c r="AG179" i="30"/>
  <c r="AG175" i="30"/>
  <c r="AG138" i="30"/>
  <c r="AG137" i="30"/>
  <c r="AG132" i="30"/>
  <c r="AG128" i="30"/>
  <c r="AG124" i="30"/>
  <c r="AG120" i="30"/>
  <c r="AG135" i="30"/>
  <c r="AG131" i="30"/>
  <c r="AG127" i="30"/>
  <c r="AG123" i="30"/>
  <c r="AG136" i="30"/>
  <c r="AG134" i="30"/>
  <c r="AG130" i="30"/>
  <c r="AG126" i="30"/>
  <c r="AG122" i="30"/>
  <c r="AG139" i="30"/>
  <c r="AG133" i="30"/>
  <c r="AG129" i="30"/>
  <c r="AG125" i="30"/>
  <c r="AG121" i="30"/>
  <c r="AG83" i="30"/>
  <c r="AG79" i="30"/>
  <c r="AG75" i="30"/>
  <c r="AG71" i="30"/>
  <c r="AG67" i="30"/>
  <c r="AG82" i="30"/>
  <c r="AG78" i="30"/>
  <c r="AG74" i="30"/>
  <c r="AG70" i="30"/>
  <c r="AG66" i="30"/>
  <c r="AG81" i="30"/>
  <c r="AG77" i="30"/>
  <c r="AG73" i="30"/>
  <c r="AG69" i="30"/>
  <c r="AG65" i="30"/>
  <c r="AG84" i="30"/>
  <c r="AG80" i="30"/>
  <c r="AG76" i="30"/>
  <c r="AG72" i="30"/>
  <c r="AG68" i="30"/>
  <c r="AG18" i="30"/>
  <c r="AG14" i="30"/>
  <c r="AG10" i="30"/>
  <c r="AG16" i="30"/>
  <c r="AG25" i="30"/>
  <c r="AG21" i="30"/>
  <c r="AG17" i="30"/>
  <c r="AG13" i="30"/>
  <c r="AG9" i="30"/>
  <c r="AG12" i="30"/>
  <c r="AG20" i="30"/>
  <c r="AG28" i="30"/>
  <c r="AG24" i="30"/>
  <c r="AG27" i="30"/>
  <c r="AG23" i="30"/>
  <c r="AG19" i="30"/>
  <c r="AG15" i="30"/>
  <c r="AG11" i="30"/>
  <c r="AG26" i="30"/>
  <c r="AG22" i="30"/>
  <c r="AF178" i="1" a="1"/>
  <c r="AF178" i="1" s="1"/>
  <c r="AF179" i="1" a="1"/>
  <c r="AF179" i="1" s="1"/>
  <c r="AF183" i="1" a="1"/>
  <c r="AF183" i="1" s="1"/>
  <c r="AF187" i="1" a="1"/>
  <c r="AF187" i="1" s="1"/>
  <c r="Z178" i="1" a="1"/>
  <c r="Z178" i="1" s="1"/>
  <c r="AF180" i="1" a="1"/>
  <c r="AF180" i="1" s="1"/>
  <c r="AF184" i="1" a="1"/>
  <c r="AF184" i="1" s="1"/>
  <c r="AF188" i="1" a="1"/>
  <c r="AF188" i="1" s="1"/>
  <c r="Z146" i="1" a="1"/>
  <c r="Z146" i="1" s="1"/>
  <c r="AF181" i="1" a="1"/>
  <c r="AF181" i="1" s="1"/>
  <c r="AF185" i="1" a="1"/>
  <c r="AF185" i="1" s="1"/>
  <c r="AF182" i="1" a="1"/>
  <c r="AF182" i="1" s="1"/>
  <c r="AF186" i="1" a="1"/>
  <c r="AF186" i="1" s="1"/>
  <c r="Z179" i="1" a="1"/>
  <c r="Z179" i="1" s="1"/>
  <c r="AF191" i="1" a="1"/>
  <c r="AF191" i="1" s="1"/>
  <c r="AF195" i="1" a="1"/>
  <c r="AF195" i="1" s="1"/>
  <c r="AF199" i="1" a="1"/>
  <c r="AF199" i="1" s="1"/>
  <c r="AF203" i="1" a="1"/>
  <c r="AF203" i="1" s="1"/>
  <c r="AF207" i="1" a="1"/>
  <c r="AF207" i="1" s="1"/>
  <c r="AF211" i="1" a="1"/>
  <c r="AF211" i="1" s="1"/>
  <c r="AF215" i="1" a="1"/>
  <c r="AF215" i="1" s="1"/>
  <c r="AF219" i="1" a="1"/>
  <c r="AF219" i="1" s="1"/>
  <c r="AF223" i="1" a="1"/>
  <c r="AF223" i="1" s="1"/>
  <c r="Z180" i="1" a="1"/>
  <c r="Z180" i="1" s="1"/>
  <c r="Z184" i="1" a="1"/>
  <c r="Z184" i="1" s="1"/>
  <c r="Z188" i="1" a="1"/>
  <c r="Z188" i="1" s="1"/>
  <c r="Z192" i="1" a="1"/>
  <c r="Z192" i="1" s="1"/>
  <c r="Z196" i="1" a="1"/>
  <c r="Z196" i="1" s="1"/>
  <c r="Z200" i="1" a="1"/>
  <c r="Z200" i="1" s="1"/>
  <c r="Z204" i="1" a="1"/>
  <c r="Z204" i="1" s="1"/>
  <c r="Z208" i="1" a="1"/>
  <c r="Z208" i="1" s="1"/>
  <c r="Z212" i="1" a="1"/>
  <c r="Z212" i="1" s="1"/>
  <c r="Z216" i="1" a="1"/>
  <c r="Z216" i="1" s="1"/>
  <c r="Z220" i="1" a="1"/>
  <c r="Z220" i="1" s="1"/>
  <c r="Z224" i="1" a="1"/>
  <c r="Z224" i="1" s="1"/>
  <c r="AF192" i="1" a="1"/>
  <c r="AF192" i="1" s="1"/>
  <c r="AF196" i="1" a="1"/>
  <c r="AF196" i="1" s="1"/>
  <c r="AF200" i="1" a="1"/>
  <c r="AF200" i="1" s="1"/>
  <c r="AF204" i="1" a="1"/>
  <c r="AF204" i="1" s="1"/>
  <c r="AF208" i="1" a="1"/>
  <c r="AF208" i="1" s="1"/>
  <c r="AF212" i="1" a="1"/>
  <c r="AF212" i="1" s="1"/>
  <c r="AF216" i="1" a="1"/>
  <c r="AF216" i="1" s="1"/>
  <c r="AF220" i="1" a="1"/>
  <c r="AF220" i="1" s="1"/>
  <c r="AF224" i="1" a="1"/>
  <c r="AF224" i="1" s="1"/>
  <c r="Z181" i="1" a="1"/>
  <c r="Z181" i="1" s="1"/>
  <c r="Z185" i="1" a="1"/>
  <c r="Z185" i="1" s="1"/>
  <c r="Z189" i="1" a="1"/>
  <c r="Z189" i="1" s="1"/>
  <c r="Z193" i="1" a="1"/>
  <c r="Z193" i="1" s="1"/>
  <c r="Z197" i="1" a="1"/>
  <c r="Z197" i="1" s="1"/>
  <c r="Z201" i="1" a="1"/>
  <c r="Z201" i="1" s="1"/>
  <c r="Z205" i="1" a="1"/>
  <c r="Z205" i="1" s="1"/>
  <c r="Z209" i="1" a="1"/>
  <c r="Z209" i="1" s="1"/>
  <c r="Z213" i="1" a="1"/>
  <c r="Z213" i="1" s="1"/>
  <c r="Z217" i="1" a="1"/>
  <c r="Z217" i="1" s="1"/>
  <c r="Z221" i="1" a="1"/>
  <c r="Z221" i="1" s="1"/>
  <c r="Z225" i="1" a="1"/>
  <c r="Z225" i="1" s="1"/>
  <c r="AF189" i="1" a="1"/>
  <c r="AF189" i="1" s="1"/>
  <c r="AF193" i="1" a="1"/>
  <c r="AF193" i="1" s="1"/>
  <c r="AF197" i="1" a="1"/>
  <c r="AF197" i="1" s="1"/>
  <c r="AF201" i="1" a="1"/>
  <c r="AF201" i="1" s="1"/>
  <c r="AF205" i="1" a="1"/>
  <c r="AF205" i="1" s="1"/>
  <c r="AF209" i="1" a="1"/>
  <c r="AF209" i="1" s="1"/>
  <c r="AF213" i="1" a="1"/>
  <c r="AF213" i="1" s="1"/>
  <c r="AF217" i="1" a="1"/>
  <c r="AF217" i="1" s="1"/>
  <c r="AF221" i="1" a="1"/>
  <c r="AF221" i="1" s="1"/>
  <c r="AF225" i="1" a="1"/>
  <c r="AF225" i="1" s="1"/>
  <c r="Z182" i="1" a="1"/>
  <c r="Z182" i="1" s="1"/>
  <c r="Z186" i="1" a="1"/>
  <c r="Z186" i="1" s="1"/>
  <c r="Z190" i="1" a="1"/>
  <c r="Z190" i="1" s="1"/>
  <c r="Z194" i="1" a="1"/>
  <c r="Z194" i="1" s="1"/>
  <c r="Z198" i="1" a="1"/>
  <c r="Z198" i="1" s="1"/>
  <c r="Z202" i="1" a="1"/>
  <c r="Z202" i="1" s="1"/>
  <c r="Z206" i="1" a="1"/>
  <c r="Z206" i="1" s="1"/>
  <c r="Z210" i="1" a="1"/>
  <c r="Z210" i="1" s="1"/>
  <c r="Z214" i="1" a="1"/>
  <c r="Z214" i="1" s="1"/>
  <c r="Z218" i="1" a="1"/>
  <c r="Z218" i="1" s="1"/>
  <c r="Z222" i="1" a="1"/>
  <c r="Z222" i="1" s="1"/>
  <c r="Z226" i="1" a="1"/>
  <c r="Z226" i="1" s="1"/>
  <c r="AF190" i="1" a="1"/>
  <c r="AF190" i="1" s="1"/>
  <c r="AF194" i="1" a="1"/>
  <c r="AF194" i="1" s="1"/>
  <c r="AF198" i="1" a="1"/>
  <c r="AF198" i="1" s="1"/>
  <c r="AF202" i="1" a="1"/>
  <c r="AF202" i="1" s="1"/>
  <c r="AF206" i="1" a="1"/>
  <c r="AF206" i="1" s="1"/>
  <c r="AF210" i="1" a="1"/>
  <c r="AF210" i="1" s="1"/>
  <c r="AF214" i="1" a="1"/>
  <c r="AF214" i="1" s="1"/>
  <c r="AF218" i="1" a="1"/>
  <c r="AF218" i="1" s="1"/>
  <c r="AF222" i="1" a="1"/>
  <c r="AF222" i="1" s="1"/>
  <c r="AF226" i="1" a="1"/>
  <c r="AF226" i="1" s="1"/>
  <c r="Z183" i="1" a="1"/>
  <c r="Z183" i="1" s="1"/>
  <c r="Z187" i="1" a="1"/>
  <c r="Z187" i="1" s="1"/>
  <c r="Z191" i="1" a="1"/>
  <c r="Z191" i="1" s="1"/>
  <c r="Z195" i="1" a="1"/>
  <c r="Z195" i="1" s="1"/>
  <c r="Z199" i="1" a="1"/>
  <c r="Z199" i="1" s="1"/>
  <c r="Z203" i="1" a="1"/>
  <c r="Z203" i="1" s="1"/>
  <c r="Z207" i="1" a="1"/>
  <c r="Z207" i="1" s="1"/>
  <c r="Z211" i="1" a="1"/>
  <c r="Z211" i="1" s="1"/>
  <c r="Z215" i="1" a="1"/>
  <c r="Z215" i="1" s="1"/>
  <c r="Z219" i="1" a="1"/>
  <c r="Z219" i="1" s="1"/>
  <c r="Z223" i="1" a="1"/>
  <c r="Z223" i="1" s="1"/>
  <c r="AF127" i="1" a="1"/>
  <c r="AF127" i="1" s="1"/>
  <c r="AF131" i="1" a="1"/>
  <c r="AF131" i="1" s="1"/>
  <c r="AF135" i="1" a="1"/>
  <c r="AF135" i="1" s="1"/>
  <c r="AF143" i="1" a="1"/>
  <c r="AF143" i="1" s="1"/>
  <c r="AF151" i="1" a="1"/>
  <c r="AF151" i="1" s="1"/>
  <c r="AF159" i="1" a="1"/>
  <c r="AF159" i="1" s="1"/>
  <c r="AF167" i="1" a="1"/>
  <c r="AF167" i="1" s="1"/>
  <c r="Z124" i="1" a="1"/>
  <c r="Z124" i="1" s="1"/>
  <c r="G124" i="1" s="1"/>
  <c r="AH8" i="30"/>
  <c r="AF163" i="1" a="1"/>
  <c r="AF163" i="1" s="1"/>
  <c r="Z144" i="1" a="1"/>
  <c r="Z144" i="1" s="1"/>
  <c r="Z164" i="1" a="1"/>
  <c r="Z164" i="1" s="1"/>
  <c r="Z161" i="1" a="1"/>
  <c r="Z161" i="1" s="1"/>
  <c r="AF124" i="1" a="1"/>
  <c r="AF124" i="1" s="1"/>
  <c r="AF140" i="1" a="1"/>
  <c r="AF140" i="1" s="1"/>
  <c r="AF148" i="1" a="1"/>
  <c r="AF148" i="1" s="1"/>
  <c r="AF156" i="1" a="1"/>
  <c r="AF156" i="1" s="1"/>
  <c r="AF164" i="1" a="1"/>
  <c r="AF164" i="1" s="1"/>
  <c r="Z130" i="1" a="1"/>
  <c r="Z130" i="1" s="1"/>
  <c r="G130" i="1" s="1"/>
  <c r="Z162" i="1" a="1"/>
  <c r="Z162" i="1" s="1"/>
  <c r="AF155" i="1" a="1"/>
  <c r="AF155" i="1" s="1"/>
  <c r="Z154" i="1" a="1"/>
  <c r="Z154" i="1" s="1"/>
  <c r="AF144" i="1" a="1"/>
  <c r="AF144" i="1" s="1"/>
  <c r="AF152" i="1" a="1"/>
  <c r="AF152" i="1" s="1"/>
  <c r="AF136" i="1" a="1"/>
  <c r="AF136" i="1" s="1"/>
  <c r="AF160" i="1" a="1"/>
  <c r="AF160" i="1" s="1"/>
  <c r="AF168" i="1" a="1"/>
  <c r="AF168" i="1" s="1"/>
  <c r="Z152" i="1" a="1"/>
  <c r="Z152" i="1" s="1"/>
  <c r="Z129" i="1" a="1"/>
  <c r="Z129" i="1" s="1"/>
  <c r="G129" i="1" s="1"/>
  <c r="AF132" i="1" a="1"/>
  <c r="AF132" i="1" s="1"/>
  <c r="AF121" i="1" a="1"/>
  <c r="AF121" i="1" s="1"/>
  <c r="Z125" i="1" a="1"/>
  <c r="Z125" i="1" s="1"/>
  <c r="G125" i="1" s="1"/>
  <c r="Z133" i="1" a="1"/>
  <c r="Z133" i="1" s="1"/>
  <c r="G133" i="1" s="1"/>
  <c r="Z141" i="1" a="1"/>
  <c r="Z141" i="1" s="1"/>
  <c r="G141" i="1" s="1"/>
  <c r="Z149" i="1" a="1"/>
  <c r="Z149" i="1" s="1"/>
  <c r="Z157" i="1" a="1"/>
  <c r="Z157" i="1" s="1"/>
  <c r="Z137" i="1" a="1"/>
  <c r="Z137" i="1" s="1"/>
  <c r="G137" i="1" s="1"/>
  <c r="Z169" i="1" a="1"/>
  <c r="Z169" i="1" s="1"/>
  <c r="AF147" i="1" a="1"/>
  <c r="AF147" i="1" s="1"/>
  <c r="AF128" i="1" a="1"/>
  <c r="AF128" i="1" s="1"/>
  <c r="Z136" i="1" a="1"/>
  <c r="Z136" i="1" s="1"/>
  <c r="G136" i="1" s="1"/>
  <c r="Z148" i="1" a="1"/>
  <c r="Z148" i="1" s="1"/>
  <c r="AF125" i="1" a="1"/>
  <c r="AF125" i="1" s="1"/>
  <c r="AF129" i="1" a="1"/>
  <c r="AF129" i="1" s="1"/>
  <c r="AF133" i="1" a="1"/>
  <c r="AF133" i="1" s="1"/>
  <c r="AF137" i="1" a="1"/>
  <c r="AF137" i="1" s="1"/>
  <c r="AF141" i="1" a="1"/>
  <c r="AF141" i="1" s="1"/>
  <c r="AF145" i="1" a="1"/>
  <c r="AF145" i="1" s="1"/>
  <c r="AF149" i="1" a="1"/>
  <c r="AF149" i="1" s="1"/>
  <c r="AF153" i="1" a="1"/>
  <c r="AF153" i="1" s="1"/>
  <c r="AF157" i="1" a="1"/>
  <c r="AF157" i="1" s="1"/>
  <c r="AF161" i="1" a="1"/>
  <c r="AF161" i="1" s="1"/>
  <c r="AF165" i="1" a="1"/>
  <c r="AF165" i="1" s="1"/>
  <c r="AF169" i="1" a="1"/>
  <c r="AF169" i="1" s="1"/>
  <c r="Z138" i="1" a="1"/>
  <c r="Z138" i="1" s="1"/>
  <c r="G138" i="1" s="1"/>
  <c r="AF139" i="1" a="1"/>
  <c r="AF139" i="1" s="1"/>
  <c r="Z122" i="1" a="1"/>
  <c r="Z122" i="1" s="1"/>
  <c r="G122" i="1" s="1"/>
  <c r="Z128" i="1" a="1"/>
  <c r="Z128" i="1" s="1"/>
  <c r="G128" i="1" s="1"/>
  <c r="Z156" i="1" a="1"/>
  <c r="Z156" i="1" s="1"/>
  <c r="AF122" i="1" a="1"/>
  <c r="AF122" i="1" s="1"/>
  <c r="Z126" i="1" a="1"/>
  <c r="Z126" i="1" s="1"/>
  <c r="G126" i="1" s="1"/>
  <c r="Z134" i="1" a="1"/>
  <c r="Z134" i="1" s="1"/>
  <c r="G134" i="1" s="1"/>
  <c r="Z142" i="1" a="1"/>
  <c r="Z142" i="1" s="1"/>
  <c r="G142" i="1" s="1"/>
  <c r="Z150" i="1" a="1"/>
  <c r="Z150" i="1" s="1"/>
  <c r="Z158" i="1" a="1"/>
  <c r="Z158" i="1" s="1"/>
  <c r="Z166" i="1" a="1"/>
  <c r="Z166" i="1" s="1"/>
  <c r="Z145" i="1" a="1"/>
  <c r="Z145" i="1" s="1"/>
  <c r="Z132" i="1" a="1"/>
  <c r="Z132" i="1" s="1"/>
  <c r="G132" i="1" s="1"/>
  <c r="Z160" i="1" a="1"/>
  <c r="Z160" i="1" s="1"/>
  <c r="Z123" i="1" a="1"/>
  <c r="Z123" i="1" s="1"/>
  <c r="G123" i="1" s="1"/>
  <c r="AF126" i="1" a="1"/>
  <c r="AF126" i="1" s="1"/>
  <c r="AF130" i="1" a="1"/>
  <c r="AF130" i="1" s="1"/>
  <c r="AF134" i="1" a="1"/>
  <c r="AF134" i="1" s="1"/>
  <c r="AF138" i="1" a="1"/>
  <c r="AF138" i="1" s="1"/>
  <c r="AF142" i="1" a="1"/>
  <c r="AF142" i="1" s="1"/>
  <c r="AF146" i="1" a="1"/>
  <c r="AF146" i="1" s="1"/>
  <c r="AF150" i="1" a="1"/>
  <c r="AF150" i="1" s="1"/>
  <c r="AF154" i="1" a="1"/>
  <c r="AF154" i="1" s="1"/>
  <c r="AF158" i="1" a="1"/>
  <c r="AF158" i="1" s="1"/>
  <c r="AF162" i="1" a="1"/>
  <c r="AF162" i="1" s="1"/>
  <c r="AF166" i="1" a="1"/>
  <c r="AF166" i="1" s="1"/>
  <c r="AF120" i="1" a="1"/>
  <c r="AF120" i="1" s="1"/>
  <c r="Z120" i="1" a="1"/>
  <c r="Z120" i="1" s="1"/>
  <c r="G120" i="1" s="1"/>
  <c r="Z167" i="1" a="1"/>
  <c r="Z167" i="1" s="1"/>
  <c r="Z159" i="1" a="1"/>
  <c r="Z159" i="1" s="1"/>
  <c r="Z165" i="1" a="1"/>
  <c r="Z165" i="1" s="1"/>
  <c r="Z140" i="1" a="1"/>
  <c r="Z140" i="1" s="1"/>
  <c r="G140" i="1" s="1"/>
  <c r="Z168" i="1" a="1"/>
  <c r="Z168" i="1" s="1"/>
  <c r="AF123" i="1" a="1"/>
  <c r="AF123" i="1" s="1"/>
  <c r="Z127" i="1" a="1"/>
  <c r="Z127" i="1" s="1"/>
  <c r="G127" i="1" s="1"/>
  <c r="Z131" i="1" a="1"/>
  <c r="Z131" i="1" s="1"/>
  <c r="G131" i="1" s="1"/>
  <c r="Z135" i="1" a="1"/>
  <c r="Z135" i="1" s="1"/>
  <c r="G135" i="1" s="1"/>
  <c r="Z139" i="1" a="1"/>
  <c r="Z139" i="1" s="1"/>
  <c r="G139" i="1" s="1"/>
  <c r="Z143" i="1" a="1"/>
  <c r="Z143" i="1" s="1"/>
  <c r="G143" i="1" s="1"/>
  <c r="Z147" i="1" a="1"/>
  <c r="Z147" i="1" s="1"/>
  <c r="Z151" i="1" a="1"/>
  <c r="Z151" i="1" s="1"/>
  <c r="Z155" i="1" a="1"/>
  <c r="Z155" i="1" s="1"/>
  <c r="Z163" i="1" a="1"/>
  <c r="Z163" i="1" s="1"/>
  <c r="Z121" i="1" a="1"/>
  <c r="Z121" i="1" s="1"/>
  <c r="G121" i="1" s="1"/>
  <c r="Z153" i="1" a="1"/>
  <c r="Z153" i="1" s="1"/>
  <c r="Z109" i="1" a="1"/>
  <c r="Z109" i="1" s="1"/>
  <c r="Z77" i="1" a="1"/>
  <c r="Z77" i="1" s="1"/>
  <c r="Z93" i="1" a="1"/>
  <c r="Z93" i="1" s="1"/>
  <c r="Z101" i="1" a="1"/>
  <c r="Z101" i="1" s="1"/>
  <c r="Z8" i="1" a="1"/>
  <c r="Z66" i="1" a="1"/>
  <c r="Z66" i="1" s="1"/>
  <c r="Z70" i="1" a="1"/>
  <c r="Z70" i="1" s="1"/>
  <c r="Z74" i="1" a="1"/>
  <c r="Z74" i="1" s="1"/>
  <c r="Z86" i="1" a="1"/>
  <c r="Z86" i="1" s="1"/>
  <c r="AF66" i="1" a="1"/>
  <c r="AF66" i="1" s="1"/>
  <c r="AF74" i="1" a="1"/>
  <c r="AF74" i="1" s="1"/>
  <c r="AF82" i="1" a="1"/>
  <c r="AF82" i="1" s="1"/>
  <c r="AF90" i="1" a="1"/>
  <c r="AF90" i="1" s="1"/>
  <c r="AF98" i="1" a="1"/>
  <c r="AF98" i="1" s="1"/>
  <c r="AF106" i="1" a="1"/>
  <c r="AF106" i="1" s="1"/>
  <c r="Z78" i="1" a="1"/>
  <c r="Z78" i="1" s="1"/>
  <c r="Z102" i="1" a="1"/>
  <c r="Z102" i="1" s="1"/>
  <c r="Z75" i="1" a="1"/>
  <c r="Z75" i="1" s="1"/>
  <c r="Z95" i="1" a="1"/>
  <c r="Z95" i="1" s="1"/>
  <c r="Z85" i="1" a="1"/>
  <c r="Z85" i="1" s="1"/>
  <c r="AF7" i="1" a="1"/>
  <c r="AF7" i="1" s="1"/>
  <c r="AF67" i="1" a="1"/>
  <c r="AF67" i="1" s="1"/>
  <c r="AF71" i="1" a="1"/>
  <c r="AF71" i="1" s="1"/>
  <c r="AF75" i="1" a="1"/>
  <c r="AF75" i="1" s="1"/>
  <c r="AF79" i="1" a="1"/>
  <c r="AF79" i="1" s="1"/>
  <c r="AF83" i="1" a="1"/>
  <c r="AF83" i="1" s="1"/>
  <c r="AF87" i="1" a="1"/>
  <c r="AF87" i="1" s="1"/>
  <c r="AF91" i="1" a="1"/>
  <c r="AF91" i="1" s="1"/>
  <c r="AF95" i="1" a="1"/>
  <c r="AF95" i="1" s="1"/>
  <c r="AF99" i="1" a="1"/>
  <c r="AF99" i="1" s="1"/>
  <c r="AF103" i="1" a="1"/>
  <c r="AF103" i="1" s="1"/>
  <c r="AF107" i="1" a="1"/>
  <c r="AF107" i="1" s="1"/>
  <c r="AF108" i="1" a="1"/>
  <c r="AF108" i="1" s="1"/>
  <c r="Z82" i="1" a="1"/>
  <c r="Z82" i="1" s="1"/>
  <c r="Z106" i="1" a="1"/>
  <c r="Z106" i="1" s="1"/>
  <c r="Z67" i="1" a="1"/>
  <c r="Z67" i="1" s="1"/>
  <c r="Z87" i="1" a="1"/>
  <c r="Z87" i="1" s="1"/>
  <c r="Z107" i="1" a="1"/>
  <c r="Z107" i="1" s="1"/>
  <c r="AF8" i="1" a="1"/>
  <c r="AF8" i="1" s="1"/>
  <c r="Z64" i="1" a="1"/>
  <c r="Z64" i="1" s="1"/>
  <c r="Z68" i="1" a="1"/>
  <c r="Z68" i="1" s="1"/>
  <c r="Z72" i="1" a="1"/>
  <c r="Z72" i="1" s="1"/>
  <c r="Z76" i="1" a="1"/>
  <c r="Z76" i="1" s="1"/>
  <c r="Z80" i="1" a="1"/>
  <c r="Z80" i="1" s="1"/>
  <c r="Z84" i="1" a="1"/>
  <c r="Z84" i="1" s="1"/>
  <c r="Z88" i="1" a="1"/>
  <c r="Z88" i="1" s="1"/>
  <c r="Z92" i="1" a="1"/>
  <c r="Z92" i="1" s="1"/>
  <c r="Z96" i="1" a="1"/>
  <c r="Z96" i="1" s="1"/>
  <c r="Z100" i="1" a="1"/>
  <c r="Z100" i="1" s="1"/>
  <c r="Z104" i="1" a="1"/>
  <c r="Z104" i="1" s="1"/>
  <c r="Z98" i="1" a="1"/>
  <c r="Z98" i="1" s="1"/>
  <c r="Z71" i="1" a="1"/>
  <c r="Z71" i="1" s="1"/>
  <c r="Z91" i="1" a="1"/>
  <c r="Z91" i="1" s="1"/>
  <c r="Z108" i="1" a="1"/>
  <c r="Z108" i="1" s="1"/>
  <c r="AF64" i="1" a="1"/>
  <c r="AF64" i="1" s="1"/>
  <c r="AF68" i="1" a="1"/>
  <c r="AF68" i="1" s="1"/>
  <c r="AF72" i="1" a="1"/>
  <c r="AF72" i="1" s="1"/>
  <c r="AF76" i="1" a="1"/>
  <c r="AF76" i="1" s="1"/>
  <c r="AF80" i="1" a="1"/>
  <c r="AF80" i="1" s="1"/>
  <c r="AF84" i="1" a="1"/>
  <c r="AF84" i="1" s="1"/>
  <c r="AF88" i="1" a="1"/>
  <c r="AF88" i="1" s="1"/>
  <c r="AF92" i="1" a="1"/>
  <c r="AF92" i="1" s="1"/>
  <c r="AF96" i="1" a="1"/>
  <c r="AF96" i="1" s="1"/>
  <c r="AF100" i="1" a="1"/>
  <c r="AF100" i="1" s="1"/>
  <c r="AF104" i="1" a="1"/>
  <c r="AF104" i="1" s="1"/>
  <c r="Z94" i="1" a="1"/>
  <c r="Z94" i="1" s="1"/>
  <c r="Z111" i="1" a="1"/>
  <c r="Z111" i="1" s="1"/>
  <c r="Z79" i="1" a="1"/>
  <c r="Z79" i="1" s="1"/>
  <c r="Z99" i="1" a="1"/>
  <c r="Z99" i="1" s="1"/>
  <c r="AF10" i="1" a="1"/>
  <c r="AF10" i="1" s="1"/>
  <c r="Z65" i="1" a="1"/>
  <c r="Z65" i="1" s="1"/>
  <c r="Z73" i="1" a="1"/>
  <c r="Z73" i="1" s="1"/>
  <c r="Z81" i="1" a="1"/>
  <c r="Z81" i="1" s="1"/>
  <c r="Z89" i="1" a="1"/>
  <c r="Z89" i="1" s="1"/>
  <c r="Z97" i="1" a="1"/>
  <c r="Z97" i="1" s="1"/>
  <c r="Z105" i="1" a="1"/>
  <c r="Z105" i="1" s="1"/>
  <c r="AF111" i="1" a="1"/>
  <c r="AF111" i="1" s="1"/>
  <c r="Z90" i="1" a="1"/>
  <c r="Z90" i="1" s="1"/>
  <c r="Z69" i="1" a="1"/>
  <c r="Z69" i="1" s="1"/>
  <c r="Z83" i="1" a="1"/>
  <c r="Z83" i="1" s="1"/>
  <c r="Z103" i="1" a="1"/>
  <c r="Z103" i="1" s="1"/>
  <c r="Z112" i="1" a="1"/>
  <c r="Z112" i="1" s="1"/>
  <c r="AF11" i="1" a="1"/>
  <c r="AF11" i="1" s="1"/>
  <c r="Z15" i="1" a="1"/>
  <c r="AF86" i="1" a="1"/>
  <c r="AF86" i="1" s="1"/>
  <c r="AF69" i="1" a="1"/>
  <c r="AF69" i="1" s="1"/>
  <c r="AF73" i="1" a="1"/>
  <c r="AF73" i="1" s="1"/>
  <c r="AF77" i="1" a="1"/>
  <c r="AF77" i="1" s="1"/>
  <c r="AF81" i="1" a="1"/>
  <c r="AF81" i="1" s="1"/>
  <c r="AF85" i="1" a="1"/>
  <c r="AF85" i="1" s="1"/>
  <c r="AF89" i="1" a="1"/>
  <c r="AF89" i="1" s="1"/>
  <c r="AF93" i="1" a="1"/>
  <c r="AF93" i="1" s="1"/>
  <c r="AF97" i="1" a="1"/>
  <c r="AF97" i="1" s="1"/>
  <c r="AF101" i="1" a="1"/>
  <c r="AF101" i="1" s="1"/>
  <c r="AF105" i="1" a="1"/>
  <c r="AF105" i="1" s="1"/>
  <c r="AF112" i="1" a="1"/>
  <c r="AF112" i="1" s="1"/>
  <c r="AF43" i="1" a="1"/>
  <c r="AF43" i="1" s="1"/>
  <c r="Z47" i="1" a="1"/>
  <c r="Z55" i="1" a="1"/>
  <c r="AF12" i="1" a="1"/>
  <c r="AF12" i="1" s="1"/>
  <c r="Z110" i="1" a="1"/>
  <c r="Z110" i="1" s="1"/>
  <c r="AF70" i="1" a="1"/>
  <c r="AF70" i="1" s="1"/>
  <c r="AF110" i="1" a="1"/>
  <c r="AF110" i="1" s="1"/>
  <c r="AF13" i="1" a="1"/>
  <c r="AF13" i="1" s="1"/>
  <c r="AF21" i="1" a="1"/>
  <c r="AF21" i="1" s="1"/>
  <c r="AF29" i="1" a="1"/>
  <c r="AF29" i="1" s="1"/>
  <c r="AF37" i="1" a="1"/>
  <c r="AF37" i="1" s="1"/>
  <c r="AF45" i="1" a="1"/>
  <c r="AF45" i="1" s="1"/>
  <c r="AF50" i="1" a="1"/>
  <c r="AF50" i="1" s="1"/>
  <c r="AF27" i="1" a="1"/>
  <c r="AF27" i="1" s="1"/>
  <c r="Z23" i="1" a="1"/>
  <c r="AF36" i="1" a="1"/>
  <c r="AF36" i="1" s="1"/>
  <c r="AF78" i="1" a="1"/>
  <c r="AF78" i="1" s="1"/>
  <c r="AF53" i="1" a="1"/>
  <c r="AF53" i="1" s="1"/>
  <c r="AF52" i="1" a="1"/>
  <c r="AF52" i="1" s="1"/>
  <c r="AF20" i="1" a="1"/>
  <c r="AF20" i="1" s="1"/>
  <c r="AF94" i="1" a="1"/>
  <c r="AF94" i="1" s="1"/>
  <c r="Z11" i="1" a="1"/>
  <c r="Z19" i="1" a="1"/>
  <c r="Z27" i="1" a="1"/>
  <c r="Z35" i="1" a="1"/>
  <c r="Z43" i="1" a="1"/>
  <c r="AF65" i="1" a="1"/>
  <c r="AF65" i="1" s="1"/>
  <c r="AF109" i="1" a="1"/>
  <c r="AF109" i="1" s="1"/>
  <c r="AF44" i="1" a="1"/>
  <c r="AF44" i="1" s="1"/>
  <c r="Z50" i="1" a="1"/>
  <c r="AF102" i="1" a="1"/>
  <c r="AF102" i="1" s="1"/>
  <c r="Z12" i="1" a="1"/>
  <c r="Z20" i="1" a="1"/>
  <c r="Z28" i="1" a="1"/>
  <c r="Z36" i="1" a="1"/>
  <c r="Z44" i="1" a="1"/>
  <c r="AF51" i="1" a="1"/>
  <c r="AF51" i="1" s="1"/>
  <c r="AF19" i="1" a="1"/>
  <c r="AF19" i="1" s="1"/>
  <c r="Z39" i="1" a="1"/>
  <c r="AF28" i="1" a="1"/>
  <c r="AF28" i="1" s="1"/>
  <c r="AF17" i="1" a="1"/>
  <c r="AF17" i="1" s="1"/>
  <c r="AF25" i="1" a="1"/>
  <c r="AF25" i="1" s="1"/>
  <c r="AF33" i="1" a="1"/>
  <c r="AF33" i="1" s="1"/>
  <c r="AF41" i="1" a="1"/>
  <c r="AF41" i="1" s="1"/>
  <c r="AF49" i="1" a="1"/>
  <c r="AF49" i="1" s="1"/>
  <c r="Z24" i="1" a="1"/>
  <c r="Z21" i="1" a="1"/>
  <c r="Z29" i="1" a="1"/>
  <c r="Z37" i="1" a="1"/>
  <c r="Z45" i="1" a="1"/>
  <c r="AF35" i="1" a="1"/>
  <c r="AF35" i="1" s="1"/>
  <c r="Z31" i="1" a="1"/>
  <c r="AF18" i="1" a="1"/>
  <c r="AF18" i="1" s="1"/>
  <c r="AF26" i="1" a="1"/>
  <c r="AF26" i="1" s="1"/>
  <c r="AF34" i="1" a="1"/>
  <c r="AF34" i="1" s="1"/>
  <c r="AF42" i="1" a="1"/>
  <c r="AF42" i="1" s="1"/>
  <c r="Z41" i="1" a="1"/>
  <c r="Z14" i="1" a="1"/>
  <c r="Z22" i="1" a="1"/>
  <c r="Z30" i="1" a="1"/>
  <c r="Z38" i="1" a="1"/>
  <c r="Z46" i="1" a="1"/>
  <c r="Z53" i="1" a="1"/>
  <c r="Z51" i="1" a="1"/>
  <c r="Z54" i="1" a="1"/>
  <c r="Z52" i="1" a="1"/>
  <c r="Z40" i="1" a="1"/>
  <c r="AF30" i="1" a="1"/>
  <c r="AF30" i="1" s="1"/>
  <c r="AF54" i="1" a="1"/>
  <c r="AF54" i="1" s="1"/>
  <c r="Z9" i="1" a="1"/>
  <c r="Z49" i="1" a="1"/>
  <c r="AF47" i="1" a="1"/>
  <c r="AF47" i="1" s="1"/>
  <c r="Z33" i="1" a="1"/>
  <c r="AF39" i="1" a="1"/>
  <c r="AF39" i="1" s="1"/>
  <c r="Z18" i="1" a="1"/>
  <c r="Z26" i="1" a="1"/>
  <c r="Z34" i="1" a="1"/>
  <c r="Z42" i="1" a="1"/>
  <c r="AF16" i="1" a="1"/>
  <c r="AF16" i="1" s="1"/>
  <c r="AF48" i="1" a="1"/>
  <c r="AF48" i="1" s="1"/>
  <c r="AF9" i="1" a="1"/>
  <c r="AF9" i="1" s="1"/>
  <c r="Z48" i="1" a="1"/>
  <c r="AF46" i="1" a="1"/>
  <c r="AF46" i="1" s="1"/>
  <c r="Z17" i="1" a="1"/>
  <c r="AF23" i="1" a="1"/>
  <c r="AF23" i="1" s="1"/>
  <c r="Z10" i="1" a="1"/>
  <c r="AF24" i="1" a="1"/>
  <c r="AF24" i="1" s="1"/>
  <c r="Z16" i="1" a="1"/>
  <c r="AF14" i="1" a="1"/>
  <c r="AF14" i="1" s="1"/>
  <c r="Z25" i="1" a="1"/>
  <c r="AF15" i="1" a="1"/>
  <c r="AF15" i="1" s="1"/>
  <c r="AF40" i="1" a="1"/>
  <c r="AF40" i="1" s="1"/>
  <c r="Z13" i="1" a="1"/>
  <c r="Z32" i="1" a="1"/>
  <c r="AF38" i="1" a="1"/>
  <c r="AF38" i="1" s="1"/>
  <c r="AF55" i="1" a="1"/>
  <c r="AF55" i="1" s="1"/>
  <c r="AF32" i="1" a="1"/>
  <c r="AF32" i="1" s="1"/>
  <c r="Z6" i="1" a="1"/>
  <c r="AF22" i="1" a="1"/>
  <c r="AF22" i="1" s="1"/>
  <c r="AF31" i="1" a="1"/>
  <c r="AF31" i="1" s="1"/>
  <c r="AH192" i="30" l="1"/>
  <c r="AH194" i="30"/>
  <c r="AH190" i="30"/>
  <c r="AH189" i="30"/>
  <c r="AH186" i="30"/>
  <c r="AH182" i="30"/>
  <c r="AH178" i="30"/>
  <c r="AH191" i="30"/>
  <c r="AH185" i="30"/>
  <c r="AH181" i="30"/>
  <c r="AH177" i="30"/>
  <c r="AH140" i="30"/>
  <c r="AH188" i="30"/>
  <c r="AH184" i="30"/>
  <c r="AH180" i="30"/>
  <c r="AH176" i="30"/>
  <c r="AH193" i="30"/>
  <c r="AH195" i="30"/>
  <c r="AH132" i="30"/>
  <c r="AH128" i="30"/>
  <c r="AH124" i="30"/>
  <c r="AH120" i="30"/>
  <c r="AH187" i="30"/>
  <c r="AH135" i="30"/>
  <c r="AH131" i="30"/>
  <c r="AH127" i="30"/>
  <c r="AH123" i="30"/>
  <c r="AH183" i="30"/>
  <c r="AH136" i="30"/>
  <c r="AH179" i="30"/>
  <c r="AH134" i="30"/>
  <c r="AH130" i="30"/>
  <c r="AH126" i="30"/>
  <c r="AH122" i="30"/>
  <c r="AH175" i="30"/>
  <c r="AH139" i="30"/>
  <c r="AH138" i="30"/>
  <c r="AH133" i="30"/>
  <c r="AH129" i="30"/>
  <c r="AH125" i="30"/>
  <c r="AH121" i="30"/>
  <c r="AH137" i="30"/>
  <c r="AH82" i="30"/>
  <c r="AH78" i="30"/>
  <c r="AH74" i="30"/>
  <c r="AH70" i="30"/>
  <c r="AH66" i="30"/>
  <c r="AH85" i="30"/>
  <c r="AH81" i="30"/>
  <c r="AH77" i="30"/>
  <c r="AH73" i="30"/>
  <c r="AH69" i="30"/>
  <c r="AH65" i="30"/>
  <c r="AH84" i="30"/>
  <c r="AH80" i="30"/>
  <c r="AH76" i="30"/>
  <c r="AH72" i="30"/>
  <c r="AH68" i="30"/>
  <c r="AH83" i="30"/>
  <c r="AH79" i="30"/>
  <c r="AH75" i="30"/>
  <c r="AH71" i="30"/>
  <c r="AH67" i="30"/>
  <c r="AH26" i="30"/>
  <c r="AH22" i="30"/>
  <c r="AH18" i="30"/>
  <c r="AH10" i="30"/>
  <c r="AH15" i="30"/>
  <c r="AH27" i="30"/>
  <c r="AH29" i="30"/>
  <c r="AH25" i="30"/>
  <c r="AH21" i="30"/>
  <c r="AH17" i="30"/>
  <c r="AH13" i="30"/>
  <c r="AH9" i="30"/>
  <c r="AH11" i="30"/>
  <c r="AH12" i="30"/>
  <c r="AH28" i="30"/>
  <c r="AH24" i="30"/>
  <c r="AH20" i="30"/>
  <c r="AH16" i="30"/>
  <c r="AH19" i="30"/>
  <c r="AH14" i="30"/>
  <c r="AH23" i="30"/>
  <c r="AG224" i="1"/>
  <c r="AH224" i="1" s="1"/>
  <c r="AA206" i="1"/>
  <c r="AB206" i="1" s="1"/>
  <c r="AG209" i="1"/>
  <c r="AH209" i="1" s="1"/>
  <c r="AG217" i="1"/>
  <c r="AH217" i="1" s="1"/>
  <c r="AG192" i="1"/>
  <c r="AH192" i="1" s="1"/>
  <c r="AA194" i="1"/>
  <c r="AB194" i="1" s="1"/>
  <c r="AA224" i="1"/>
  <c r="AB224" i="1" s="1"/>
  <c r="AA202" i="1"/>
  <c r="AB202" i="1" s="1"/>
  <c r="AA216" i="1"/>
  <c r="AB216" i="1" s="1"/>
  <c r="AA198" i="1"/>
  <c r="AB198" i="1" s="1"/>
  <c r="AG201" i="1"/>
  <c r="AH201" i="1" s="1"/>
  <c r="AG216" i="1"/>
  <c r="AH216" i="1" s="1"/>
  <c r="AA221" i="1"/>
  <c r="AB221" i="1" s="1"/>
  <c r="AA220" i="1"/>
  <c r="AB220" i="1" s="1"/>
  <c r="AA219" i="1"/>
  <c r="AB219" i="1" s="1"/>
  <c r="AA225" i="1"/>
  <c r="AB225" i="1" s="1"/>
  <c r="AA208" i="1"/>
  <c r="AB208" i="1" s="1"/>
  <c r="AA190" i="1"/>
  <c r="AB190" i="1" s="1"/>
  <c r="AG193" i="1"/>
  <c r="AH193" i="1" s="1"/>
  <c r="AA193" i="1"/>
  <c r="AB193" i="1" s="1"/>
  <c r="AG208" i="1"/>
  <c r="AH208" i="1" s="1"/>
  <c r="AA98" i="1"/>
  <c r="AB98" i="1" s="1"/>
  <c r="AA213" i="1"/>
  <c r="AB213" i="1" s="1"/>
  <c r="AA212" i="1"/>
  <c r="AB212" i="1" s="1"/>
  <c r="AA211" i="1"/>
  <c r="AB211" i="1" s="1"/>
  <c r="AA217" i="1"/>
  <c r="AB217" i="1" s="1"/>
  <c r="AA215" i="1"/>
  <c r="AB215" i="1" s="1"/>
  <c r="AA182" i="1"/>
  <c r="AB182" i="1" s="1"/>
  <c r="AG185" i="1"/>
  <c r="AH185" i="1" s="1"/>
  <c r="AA183" i="1"/>
  <c r="AB183" i="1" s="1"/>
  <c r="AG200" i="1"/>
  <c r="AH200" i="1" s="1"/>
  <c r="AG211" i="1"/>
  <c r="AH211" i="1" s="1"/>
  <c r="AA205" i="1"/>
  <c r="AB205" i="1" s="1"/>
  <c r="AA204" i="1"/>
  <c r="AB204" i="1" s="1"/>
  <c r="AA203" i="1"/>
  <c r="AB203" i="1" s="1"/>
  <c r="AA226" i="1"/>
  <c r="AB226" i="1" s="1"/>
  <c r="AA209" i="1"/>
  <c r="AB209" i="1" s="1"/>
  <c r="AA207" i="1"/>
  <c r="AB207" i="1" s="1"/>
  <c r="AG177" i="1"/>
  <c r="AH177" i="1" s="1"/>
  <c r="AG191" i="1"/>
  <c r="AH191" i="1" s="1"/>
  <c r="AA197" i="1"/>
  <c r="AB197" i="1" s="1"/>
  <c r="AA196" i="1"/>
  <c r="AB196" i="1" s="1"/>
  <c r="AA195" i="1"/>
  <c r="AB195" i="1" s="1"/>
  <c r="AA218" i="1"/>
  <c r="AB218" i="1" s="1"/>
  <c r="AA201" i="1"/>
  <c r="AB201" i="1" s="1"/>
  <c r="AA199" i="1"/>
  <c r="AB199" i="1" s="1"/>
  <c r="AG206" i="1"/>
  <c r="AH206" i="1" s="1"/>
  <c r="AA189" i="1"/>
  <c r="AB189" i="1" s="1"/>
  <c r="AA188" i="1"/>
  <c r="AB188" i="1" s="1"/>
  <c r="AA187" i="1"/>
  <c r="AB187" i="1" s="1"/>
  <c r="AA210" i="1"/>
  <c r="AB210" i="1" s="1"/>
  <c r="AA191" i="1"/>
  <c r="AB191" i="1" s="1"/>
  <c r="AG225" i="1"/>
  <c r="AH225" i="1" s="1"/>
  <c r="AA181" i="1"/>
  <c r="AB181" i="1" s="1"/>
  <c r="AA180" i="1"/>
  <c r="AB180" i="1" s="1"/>
  <c r="AA179" i="1"/>
  <c r="AB179" i="1" s="1"/>
  <c r="AA186" i="1"/>
  <c r="AB186" i="1" s="1"/>
  <c r="AA185" i="1"/>
  <c r="AB185" i="1" s="1"/>
  <c r="AA192" i="1"/>
  <c r="AB192" i="1" s="1"/>
  <c r="AG184" i="1"/>
  <c r="AH184" i="1" s="1"/>
  <c r="AG183" i="1"/>
  <c r="AH183" i="1" s="1"/>
  <c r="AG198" i="1"/>
  <c r="AH198" i="1" s="1"/>
  <c r="AG197" i="1"/>
  <c r="AH197" i="1" s="1"/>
  <c r="AG212" i="1"/>
  <c r="AH212" i="1" s="1"/>
  <c r="AG203" i="1"/>
  <c r="AH203" i="1" s="1"/>
  <c r="AG226" i="1"/>
  <c r="AH226" i="1" s="1"/>
  <c r="AA178" i="1"/>
  <c r="AB178" i="1" s="1"/>
  <c r="AA177" i="1"/>
  <c r="AB177" i="1" s="1"/>
  <c r="AA184" i="1"/>
  <c r="AB184" i="1" s="1"/>
  <c r="AA222" i="1"/>
  <c r="AB222" i="1" s="1"/>
  <c r="AG190" i="1"/>
  <c r="AH190" i="1" s="1"/>
  <c r="AG189" i="1"/>
  <c r="AH189" i="1" s="1"/>
  <c r="AG204" i="1"/>
  <c r="AH204" i="1" s="1"/>
  <c r="AG195" i="1"/>
  <c r="AH195" i="1" s="1"/>
  <c r="AG218" i="1"/>
  <c r="AH218" i="1" s="1"/>
  <c r="AA223" i="1"/>
  <c r="AB223" i="1" s="1"/>
  <c r="AA214" i="1"/>
  <c r="AB214" i="1" s="1"/>
  <c r="AG182" i="1"/>
  <c r="AH182" i="1" s="1"/>
  <c r="AG181" i="1"/>
  <c r="AH181" i="1" s="1"/>
  <c r="AG196" i="1"/>
  <c r="AH196" i="1" s="1"/>
  <c r="AG187" i="1"/>
  <c r="AH187" i="1" s="1"/>
  <c r="AG210" i="1"/>
  <c r="AH210" i="1" s="1"/>
  <c r="AA153" i="1"/>
  <c r="AB153" i="1" s="1"/>
  <c r="AA146" i="1"/>
  <c r="AB146" i="1" s="1"/>
  <c r="AG159" i="1"/>
  <c r="AH159" i="1" s="1"/>
  <c r="AG223" i="1"/>
  <c r="AH223" i="1" s="1"/>
  <c r="AG188" i="1"/>
  <c r="AH188" i="1" s="1"/>
  <c r="AG179" i="1"/>
  <c r="AH179" i="1" s="1"/>
  <c r="AG202" i="1"/>
  <c r="AH202" i="1" s="1"/>
  <c r="AA139" i="1"/>
  <c r="AB139" i="1" s="1"/>
  <c r="AG147" i="1"/>
  <c r="AH147" i="1" s="1"/>
  <c r="AG215" i="1"/>
  <c r="AH215" i="1" s="1"/>
  <c r="AG180" i="1"/>
  <c r="AH180" i="1" s="1"/>
  <c r="AG194" i="1"/>
  <c r="AH194" i="1" s="1"/>
  <c r="AG207" i="1"/>
  <c r="AH207" i="1" s="1"/>
  <c r="AG222" i="1"/>
  <c r="AH222" i="1" s="1"/>
  <c r="AG221" i="1"/>
  <c r="AH221" i="1" s="1"/>
  <c r="AG186" i="1"/>
  <c r="AH186" i="1" s="1"/>
  <c r="AG199" i="1"/>
  <c r="AH199" i="1" s="1"/>
  <c r="AG214" i="1"/>
  <c r="AH214" i="1" s="1"/>
  <c r="AG213" i="1"/>
  <c r="AH213" i="1" s="1"/>
  <c r="AG219" i="1"/>
  <c r="AH219" i="1" s="1"/>
  <c r="AG178" i="1"/>
  <c r="AH178" i="1" s="1"/>
  <c r="AG163" i="1"/>
  <c r="AH163" i="1" s="1"/>
  <c r="AG169" i="1"/>
  <c r="AH169" i="1" s="1"/>
  <c r="AA200" i="1"/>
  <c r="AB200" i="1" s="1"/>
  <c r="AG205" i="1"/>
  <c r="AH205" i="1" s="1"/>
  <c r="AG220" i="1"/>
  <c r="AH220" i="1" s="1"/>
  <c r="AI8" i="30"/>
  <c r="AG131" i="1"/>
  <c r="AH131" i="1" s="1"/>
  <c r="AG153" i="1"/>
  <c r="AH153" i="1" s="1"/>
  <c r="AG156" i="1"/>
  <c r="AH156" i="1" s="1"/>
  <c r="AG151" i="1"/>
  <c r="AH151" i="1" s="1"/>
  <c r="AG139" i="1"/>
  <c r="AH139" i="1" s="1"/>
  <c r="AA162" i="1"/>
  <c r="AB162" i="1" s="1"/>
  <c r="AA129" i="1"/>
  <c r="AB129" i="1" s="1"/>
  <c r="AG162" i="1"/>
  <c r="AH162" i="1" s="1"/>
  <c r="AA148" i="1"/>
  <c r="AB148" i="1" s="1"/>
  <c r="AG145" i="1"/>
  <c r="AH145" i="1" s="1"/>
  <c r="AA164" i="1"/>
  <c r="AB164" i="1" s="1"/>
  <c r="AG168" i="1"/>
  <c r="AH168" i="1" s="1"/>
  <c r="AG143" i="1"/>
  <c r="AH143" i="1" s="1"/>
  <c r="AA132" i="1"/>
  <c r="AB132" i="1" s="1"/>
  <c r="AA126" i="1"/>
  <c r="AB126" i="1" s="1"/>
  <c r="AA131" i="1"/>
  <c r="AB131" i="1" s="1"/>
  <c r="AG120" i="1"/>
  <c r="AH120" i="1" s="1"/>
  <c r="AA137" i="1"/>
  <c r="AB137" i="1" s="1"/>
  <c r="AA134" i="1"/>
  <c r="AB134" i="1" s="1"/>
  <c r="AA87" i="1"/>
  <c r="AA81" i="1"/>
  <c r="AA154" i="1"/>
  <c r="AB154" i="1" s="1"/>
  <c r="AA121" i="1"/>
  <c r="AB121" i="1" s="1"/>
  <c r="AG154" i="1"/>
  <c r="AH154" i="1" s="1"/>
  <c r="AG148" i="1"/>
  <c r="AH148" i="1" s="1"/>
  <c r="AG137" i="1"/>
  <c r="AH137" i="1" s="1"/>
  <c r="AG164" i="1"/>
  <c r="AH164" i="1" s="1"/>
  <c r="AG160" i="1"/>
  <c r="AH160" i="1" s="1"/>
  <c r="AG135" i="1"/>
  <c r="AH135" i="1" s="1"/>
  <c r="AG132" i="1"/>
  <c r="AH132" i="1" s="1"/>
  <c r="AA124" i="1"/>
  <c r="AB124" i="1" s="1"/>
  <c r="AA147" i="1"/>
  <c r="AB147" i="1" s="1"/>
  <c r="AA142" i="1"/>
  <c r="AB142" i="1" s="1"/>
  <c r="AG146" i="1"/>
  <c r="AH146" i="1" s="1"/>
  <c r="AG129" i="1"/>
  <c r="AH129" i="1" s="1"/>
  <c r="AG152" i="1"/>
  <c r="AH152" i="1" s="1"/>
  <c r="AG127" i="1"/>
  <c r="AH127" i="1" s="1"/>
  <c r="AG124" i="1"/>
  <c r="AH124" i="1" s="1"/>
  <c r="AA70" i="1"/>
  <c r="AA145" i="1"/>
  <c r="AB145" i="1" s="1"/>
  <c r="AA156" i="1"/>
  <c r="AB156" i="1" s="1"/>
  <c r="AA68" i="1"/>
  <c r="AA138" i="1"/>
  <c r="AB138" i="1" s="1"/>
  <c r="AA169" i="1"/>
  <c r="AB169" i="1" s="1"/>
  <c r="AG138" i="1"/>
  <c r="AH138" i="1" s="1"/>
  <c r="AA165" i="1"/>
  <c r="AB165" i="1" s="1"/>
  <c r="AA157" i="1"/>
  <c r="AB157" i="1" s="1"/>
  <c r="AA149" i="1"/>
  <c r="AB149" i="1" s="1"/>
  <c r="AA141" i="1"/>
  <c r="AB141" i="1" s="1"/>
  <c r="AA133" i="1"/>
  <c r="AB133" i="1" s="1"/>
  <c r="AA125" i="1"/>
  <c r="AB125" i="1" s="1"/>
  <c r="AA167" i="1"/>
  <c r="AB167" i="1" s="1"/>
  <c r="AA135" i="1"/>
  <c r="AB135" i="1" s="1"/>
  <c r="AA143" i="1"/>
  <c r="AB143" i="1" s="1"/>
  <c r="AA136" i="1"/>
  <c r="AB136" i="1" s="1"/>
  <c r="AA160" i="1"/>
  <c r="AB160" i="1" s="1"/>
  <c r="AA128" i="1"/>
  <c r="AB128" i="1" s="1"/>
  <c r="AA159" i="1"/>
  <c r="AB159" i="1" s="1"/>
  <c r="AA127" i="1"/>
  <c r="AB127" i="1" s="1"/>
  <c r="AA152" i="1"/>
  <c r="AB152" i="1" s="1"/>
  <c r="AA120" i="1"/>
  <c r="AB120" i="1" s="1"/>
  <c r="AA151" i="1"/>
  <c r="AB151" i="1" s="1"/>
  <c r="AA144" i="1"/>
  <c r="AB144" i="1" s="1"/>
  <c r="AA168" i="1"/>
  <c r="AB168" i="1" s="1"/>
  <c r="AG121" i="1"/>
  <c r="AH121" i="1" s="1"/>
  <c r="AG144" i="1"/>
  <c r="AH144" i="1" s="1"/>
  <c r="AA166" i="1"/>
  <c r="AB166" i="1" s="1"/>
  <c r="AA123" i="1"/>
  <c r="AB123" i="1" s="1"/>
  <c r="AG84" i="1"/>
  <c r="AA130" i="1"/>
  <c r="AB130" i="1" s="1"/>
  <c r="AA161" i="1"/>
  <c r="AB161" i="1" s="1"/>
  <c r="AG130" i="1"/>
  <c r="AH130" i="1" s="1"/>
  <c r="AA155" i="1"/>
  <c r="AB155" i="1" s="1"/>
  <c r="AG134" i="1"/>
  <c r="AH134" i="1" s="1"/>
  <c r="AG150" i="1"/>
  <c r="AH150" i="1" s="1"/>
  <c r="AG166" i="1"/>
  <c r="AH166" i="1" s="1"/>
  <c r="AG126" i="1"/>
  <c r="AH126" i="1" s="1"/>
  <c r="AG142" i="1"/>
  <c r="AH142" i="1" s="1"/>
  <c r="AG158" i="1"/>
  <c r="AH158" i="1" s="1"/>
  <c r="AG133" i="1"/>
  <c r="AH133" i="1" s="1"/>
  <c r="AG141" i="1"/>
  <c r="AH141" i="1" s="1"/>
  <c r="AG125" i="1"/>
  <c r="AH125" i="1" s="1"/>
  <c r="AG165" i="1"/>
  <c r="AH165" i="1" s="1"/>
  <c r="AG149" i="1"/>
  <c r="AH149" i="1" s="1"/>
  <c r="AG157" i="1"/>
  <c r="AH157" i="1" s="1"/>
  <c r="AG136" i="1"/>
  <c r="AH136" i="1" s="1"/>
  <c r="AA158" i="1"/>
  <c r="AB158" i="1" s="1"/>
  <c r="AA140" i="1"/>
  <c r="AB140" i="1" s="1"/>
  <c r="AG123" i="1"/>
  <c r="AH123" i="1" s="1"/>
  <c r="AG161" i="1"/>
  <c r="AH161" i="1" s="1"/>
  <c r="AA122" i="1"/>
  <c r="AB122" i="1" s="1"/>
  <c r="AG122" i="1"/>
  <c r="AH122" i="1" s="1"/>
  <c r="AG155" i="1"/>
  <c r="AH155" i="1" s="1"/>
  <c r="AA163" i="1"/>
  <c r="AB163" i="1" s="1"/>
  <c r="AG128" i="1"/>
  <c r="AH128" i="1" s="1"/>
  <c r="AG167" i="1"/>
  <c r="AH167" i="1" s="1"/>
  <c r="AA150" i="1"/>
  <c r="AB150" i="1" s="1"/>
  <c r="AG140" i="1"/>
  <c r="AH140" i="1" s="1"/>
  <c r="AA74" i="1"/>
  <c r="AA111" i="1"/>
  <c r="AB111" i="1" s="1"/>
  <c r="AA84" i="1"/>
  <c r="AG79" i="1"/>
  <c r="AG69" i="1"/>
  <c r="AH69" i="1" s="1"/>
  <c r="AA79" i="1"/>
  <c r="AA90" i="1"/>
  <c r="AA100" i="1"/>
  <c r="AA76" i="1"/>
  <c r="AA83" i="1"/>
  <c r="AA67" i="1"/>
  <c r="AA105" i="1"/>
  <c r="AA72" i="1"/>
  <c r="AA66" i="1"/>
  <c r="AA82" i="1"/>
  <c r="AA64" i="1"/>
  <c r="AG83" i="1"/>
  <c r="AH83" i="1" s="1"/>
  <c r="AG112" i="1"/>
  <c r="AH112" i="1" s="1"/>
  <c r="AG71" i="1"/>
  <c r="AH71" i="1" s="1"/>
  <c r="AG106" i="1"/>
  <c r="AH106" i="1" s="1"/>
  <c r="AG105" i="1"/>
  <c r="AH105" i="1" s="1"/>
  <c r="AG68" i="1"/>
  <c r="AH68" i="1" s="1"/>
  <c r="AG104" i="1"/>
  <c r="AG63" i="1"/>
  <c r="AH63" i="1" s="1"/>
  <c r="AG110" i="1"/>
  <c r="AH110" i="1" s="1"/>
  <c r="AG109" i="1"/>
  <c r="AH109" i="1" s="1"/>
  <c r="AG98" i="1"/>
  <c r="AH98" i="1" s="1"/>
  <c r="AG97" i="1"/>
  <c r="AH97" i="1" s="1"/>
  <c r="AG91" i="1"/>
  <c r="AH91" i="1" s="1"/>
  <c r="AG92" i="1"/>
  <c r="AH92" i="1" s="1"/>
  <c r="AA108" i="1"/>
  <c r="AB108" i="1" s="1"/>
  <c r="AA71" i="1"/>
  <c r="AA101" i="1"/>
  <c r="AA89" i="1"/>
  <c r="AG96" i="1"/>
  <c r="AH96" i="1" s="1"/>
  <c r="AG102" i="1"/>
  <c r="AG101" i="1"/>
  <c r="AH101" i="1" s="1"/>
  <c r="AG90" i="1"/>
  <c r="AH90" i="1" s="1"/>
  <c r="AG89" i="1"/>
  <c r="AH89" i="1" s="1"/>
  <c r="AA110" i="1"/>
  <c r="AB110" i="1" s="1"/>
  <c r="AG100" i="1"/>
  <c r="AA99" i="1"/>
  <c r="AA63" i="1"/>
  <c r="AA109" i="1"/>
  <c r="AB109" i="1" s="1"/>
  <c r="AA93" i="1"/>
  <c r="AA65" i="1"/>
  <c r="AG88" i="1"/>
  <c r="AG111" i="1"/>
  <c r="AH111" i="1" s="1"/>
  <c r="AG94" i="1"/>
  <c r="AG93" i="1"/>
  <c r="AH93" i="1" s="1"/>
  <c r="AG82" i="1"/>
  <c r="AH82" i="1" s="1"/>
  <c r="AG81" i="1"/>
  <c r="AH81" i="1" s="1"/>
  <c r="AA104" i="1"/>
  <c r="AG75" i="1"/>
  <c r="AH75" i="1" s="1"/>
  <c r="AG99" i="1"/>
  <c r="AH99" i="1" s="1"/>
  <c r="AA75" i="1"/>
  <c r="AA102" i="1"/>
  <c r="AA85" i="1"/>
  <c r="AA97" i="1"/>
  <c r="AG80" i="1"/>
  <c r="AH80" i="1" s="1"/>
  <c r="AG103" i="1"/>
  <c r="AH103" i="1" s="1"/>
  <c r="AG86" i="1"/>
  <c r="AH86" i="1" s="1"/>
  <c r="AG85" i="1"/>
  <c r="AG74" i="1"/>
  <c r="AH74" i="1" s="1"/>
  <c r="AG73" i="1"/>
  <c r="AA96" i="1"/>
  <c r="AG107" i="1"/>
  <c r="AH107" i="1" s="1"/>
  <c r="AG108" i="1"/>
  <c r="AH108" i="1" s="1"/>
  <c r="AA94" i="1"/>
  <c r="AA77" i="1"/>
  <c r="AA112" i="1"/>
  <c r="AB112" i="1" s="1"/>
  <c r="AG72" i="1"/>
  <c r="AH72" i="1" s="1"/>
  <c r="AG95" i="1"/>
  <c r="AH95" i="1" s="1"/>
  <c r="AG78" i="1"/>
  <c r="AH78" i="1" s="1"/>
  <c r="AG77" i="1"/>
  <c r="AH77" i="1" s="1"/>
  <c r="AA106" i="1"/>
  <c r="AB106" i="1" s="1"/>
  <c r="AG66" i="1"/>
  <c r="AH66" i="1" s="1"/>
  <c r="AG65" i="1"/>
  <c r="AH65" i="1" s="1"/>
  <c r="AA88" i="1"/>
  <c r="AG67" i="1"/>
  <c r="AH67" i="1" s="1"/>
  <c r="AA103" i="1"/>
  <c r="AA107" i="1"/>
  <c r="AB107" i="1" s="1"/>
  <c r="AA86" i="1"/>
  <c r="AA69" i="1"/>
  <c r="AA92" i="1"/>
  <c r="AG64" i="1"/>
  <c r="AH64" i="1" s="1"/>
  <c r="AG87" i="1"/>
  <c r="AH87" i="1" s="1"/>
  <c r="AG70" i="1"/>
  <c r="AH70" i="1" s="1"/>
  <c r="AA80" i="1"/>
  <c r="AG76" i="1"/>
  <c r="AH76" i="1" s="1"/>
  <c r="AA95" i="1"/>
  <c r="AA91" i="1"/>
  <c r="AA78" i="1"/>
  <c r="AA73" i="1"/>
  <c r="AG12" i="1"/>
  <c r="AG50" i="1"/>
  <c r="AH50" i="1" s="1"/>
  <c r="AG52" i="1"/>
  <c r="AH52" i="1" s="1"/>
  <c r="AG51" i="1"/>
  <c r="AH51" i="1" s="1"/>
  <c r="AG54" i="1"/>
  <c r="AH54" i="1" s="1"/>
  <c r="AG55" i="1"/>
  <c r="AH55" i="1" s="1"/>
  <c r="AG53" i="1"/>
  <c r="AH53" i="1" s="1"/>
  <c r="AG11" i="1"/>
  <c r="AH11" i="1" s="1"/>
  <c r="AG21" i="1"/>
  <c r="AH21" i="1" s="1"/>
  <c r="AG32" i="1"/>
  <c r="AH32" i="1" s="1"/>
  <c r="AG23" i="1"/>
  <c r="AH23" i="1" s="1"/>
  <c r="AG26" i="1"/>
  <c r="AH26" i="1" s="1"/>
  <c r="AG31" i="1"/>
  <c r="AH31" i="1" s="1"/>
  <c r="AG35" i="1"/>
  <c r="AH35" i="1" s="1"/>
  <c r="AG25" i="1"/>
  <c r="AH25" i="1" s="1"/>
  <c r="AG18" i="1"/>
  <c r="AH18" i="1" s="1"/>
  <c r="AG49" i="1"/>
  <c r="AH49" i="1" s="1"/>
  <c r="AG10" i="1"/>
  <c r="AH10" i="1" s="1"/>
  <c r="AG44" i="1"/>
  <c r="AH44" i="1" s="1"/>
  <c r="AG41" i="1"/>
  <c r="AH41" i="1" s="1"/>
  <c r="AG16" i="1"/>
  <c r="AH16" i="1" s="1"/>
  <c r="AG14" i="1"/>
  <c r="AH14" i="1" s="1"/>
  <c r="AG22" i="1"/>
  <c r="AH22" i="1" s="1"/>
  <c r="AG6" i="1"/>
  <c r="AH6" i="1" s="1"/>
  <c r="AG29" i="1"/>
  <c r="AH29" i="1" s="1"/>
  <c r="AG9" i="1"/>
  <c r="AH9" i="1" s="1"/>
  <c r="AG36" i="1"/>
  <c r="AH36" i="1" s="1"/>
  <c r="AG48" i="1"/>
  <c r="AH48" i="1" s="1"/>
  <c r="AG8" i="1"/>
  <c r="AH8" i="1" s="1"/>
  <c r="AG17" i="1"/>
  <c r="AH17" i="1" s="1"/>
  <c r="AG30" i="1"/>
  <c r="AH30" i="1" s="1"/>
  <c r="AG38" i="1"/>
  <c r="AH38" i="1" s="1"/>
  <c r="AG13" i="1"/>
  <c r="AH13" i="1" s="1"/>
  <c r="AG40" i="1"/>
  <c r="AH40" i="1" s="1"/>
  <c r="AG43" i="1"/>
  <c r="AH43" i="1" s="1"/>
  <c r="AG45" i="1"/>
  <c r="AH45" i="1" s="1"/>
  <c r="AG15" i="1"/>
  <c r="AH15" i="1" s="1"/>
  <c r="AG27" i="1"/>
  <c r="AH27" i="1" s="1"/>
  <c r="AG42" i="1"/>
  <c r="AH42" i="1" s="1"/>
  <c r="AG24" i="1"/>
  <c r="AH24" i="1" s="1"/>
  <c r="AG28" i="1"/>
  <c r="AH28" i="1" s="1"/>
  <c r="AG19" i="1"/>
  <c r="AH19" i="1" s="1"/>
  <c r="AG39" i="1"/>
  <c r="AH39" i="1" s="1"/>
  <c r="AG37" i="1"/>
  <c r="AH37" i="1" s="1"/>
  <c r="AG33" i="1"/>
  <c r="AH33" i="1" s="1"/>
  <c r="AG7" i="1"/>
  <c r="AH7" i="1" s="1"/>
  <c r="AG47" i="1"/>
  <c r="AH47" i="1" s="1"/>
  <c r="AG34" i="1"/>
  <c r="AH34" i="1" s="1"/>
  <c r="AG20" i="1"/>
  <c r="AH20" i="1" s="1"/>
  <c r="AG46" i="1"/>
  <c r="AH46" i="1" s="1"/>
  <c r="AI193" i="30" l="1"/>
  <c r="AI189" i="30"/>
  <c r="AI196" i="30"/>
  <c r="AI192" i="30"/>
  <c r="AI195" i="30"/>
  <c r="AI191" i="30"/>
  <c r="AI185" i="30"/>
  <c r="AI181" i="30"/>
  <c r="AI177" i="30"/>
  <c r="AI194" i="30"/>
  <c r="AI188" i="30"/>
  <c r="AI184" i="30"/>
  <c r="AI180" i="30"/>
  <c r="AI176" i="30"/>
  <c r="AI139" i="30"/>
  <c r="AI190" i="30"/>
  <c r="AI187" i="30"/>
  <c r="AI183" i="30"/>
  <c r="AI179" i="30"/>
  <c r="AI175" i="30"/>
  <c r="AI186" i="30"/>
  <c r="AI182" i="30"/>
  <c r="AI178" i="30"/>
  <c r="AI141" i="30"/>
  <c r="AI137" i="30"/>
  <c r="AI135" i="30"/>
  <c r="AI131" i="30"/>
  <c r="AI127" i="30"/>
  <c r="AI123" i="30"/>
  <c r="AI136" i="30"/>
  <c r="AI134" i="30"/>
  <c r="AI130" i="30"/>
  <c r="AI126" i="30"/>
  <c r="AI122" i="30"/>
  <c r="AI138" i="30"/>
  <c r="AI133" i="30"/>
  <c r="AI129" i="30"/>
  <c r="AI125" i="30"/>
  <c r="AI121" i="30"/>
  <c r="AI140" i="30"/>
  <c r="AI132" i="30"/>
  <c r="AI128" i="30"/>
  <c r="AI124" i="30"/>
  <c r="AI120" i="30"/>
  <c r="AI86" i="30"/>
  <c r="AI82" i="30"/>
  <c r="AI78" i="30"/>
  <c r="AI74" i="30"/>
  <c r="AI70" i="30"/>
  <c r="AI66" i="30"/>
  <c r="AI85" i="30"/>
  <c r="AI81" i="30"/>
  <c r="AI77" i="30"/>
  <c r="AI73" i="30"/>
  <c r="AI69" i="30"/>
  <c r="AI65" i="30"/>
  <c r="AI84" i="30"/>
  <c r="AI80" i="30"/>
  <c r="AI76" i="30"/>
  <c r="AI72" i="30"/>
  <c r="AI68" i="30"/>
  <c r="AI83" i="30"/>
  <c r="AI79" i="30"/>
  <c r="AI75" i="30"/>
  <c r="AI71" i="30"/>
  <c r="AI67" i="30"/>
  <c r="AI21" i="30"/>
  <c r="AI17" i="30"/>
  <c r="AI29" i="30"/>
  <c r="AI25" i="30"/>
  <c r="AI13" i="30"/>
  <c r="AI9" i="30"/>
  <c r="AI28" i="30"/>
  <c r="AI24" i="30"/>
  <c r="AI20" i="30"/>
  <c r="AI16" i="30"/>
  <c r="AI12" i="30"/>
  <c r="AI19" i="30"/>
  <c r="AI11" i="30"/>
  <c r="AI27" i="30"/>
  <c r="AI23" i="30"/>
  <c r="AI15" i="30"/>
  <c r="AI30" i="30"/>
  <c r="AI26" i="30"/>
  <c r="AI22" i="30"/>
  <c r="AI18" i="30"/>
  <c r="AI14" i="30"/>
  <c r="AI10" i="30"/>
  <c r="FC11" i="30"/>
  <c r="AH12" i="1"/>
  <c r="AI12" i="1" s="1"/>
  <c r="BX87" i="30"/>
  <c r="AH85" i="1"/>
  <c r="BX90" i="30"/>
  <c r="AH88" i="1"/>
  <c r="AI88" i="1" s="1"/>
  <c r="BX106" i="30"/>
  <c r="AH104" i="1"/>
  <c r="AI104" i="1" s="1"/>
  <c r="BX104" i="30"/>
  <c r="AH102" i="1"/>
  <c r="AI102" i="1" s="1"/>
  <c r="BX81" i="30"/>
  <c r="AH79" i="1"/>
  <c r="BX86" i="30"/>
  <c r="AH84" i="1"/>
  <c r="AI84" i="1" s="1"/>
  <c r="BX75" i="30"/>
  <c r="AH73" i="1"/>
  <c r="AI73" i="1" s="1"/>
  <c r="BX96" i="30"/>
  <c r="AH94" i="1"/>
  <c r="AI94" i="1" s="1"/>
  <c r="BX102" i="30"/>
  <c r="AH100" i="1"/>
  <c r="L77" i="30"/>
  <c r="AB75" i="1"/>
  <c r="AC75" i="1" s="1"/>
  <c r="L102" i="30"/>
  <c r="AB100" i="1"/>
  <c r="L90" i="30"/>
  <c r="AB88" i="1"/>
  <c r="L84" i="30"/>
  <c r="AB82" i="1"/>
  <c r="AC82" i="1" s="1"/>
  <c r="L92" i="30"/>
  <c r="AB90" i="1"/>
  <c r="AC90" i="1" s="1"/>
  <c r="L66" i="30"/>
  <c r="AB64" i="1"/>
  <c r="AC64" i="1" s="1"/>
  <c r="L75" i="30"/>
  <c r="AB73" i="1"/>
  <c r="L79" i="30"/>
  <c r="AB77" i="1"/>
  <c r="AC77" i="1" s="1"/>
  <c r="L67" i="30"/>
  <c r="AB65" i="1"/>
  <c r="AC65" i="1" s="1"/>
  <c r="L68" i="30"/>
  <c r="AB66" i="1"/>
  <c r="L81" i="30"/>
  <c r="AB79" i="1"/>
  <c r="L73" i="30"/>
  <c r="AB71" i="1"/>
  <c r="AC71" i="1" s="1"/>
  <c r="L70" i="30"/>
  <c r="AB68" i="1"/>
  <c r="AC68" i="1" s="1"/>
  <c r="L94" i="30"/>
  <c r="AB92" i="1"/>
  <c r="AC92" i="1" s="1"/>
  <c r="L96" i="30"/>
  <c r="AB94" i="1"/>
  <c r="L106" i="30"/>
  <c r="AB104" i="1"/>
  <c r="AC104" i="1" s="1"/>
  <c r="L95" i="30"/>
  <c r="AB93" i="1"/>
  <c r="AC93" i="1" s="1"/>
  <c r="L74" i="30"/>
  <c r="AB72" i="1"/>
  <c r="AC72" i="1" s="1"/>
  <c r="L72" i="30"/>
  <c r="AB70" i="1"/>
  <c r="L80" i="30"/>
  <c r="AB78" i="1"/>
  <c r="AC78" i="1" s="1"/>
  <c r="L93" i="30"/>
  <c r="AB91" i="1"/>
  <c r="AC91" i="1" s="1"/>
  <c r="L71" i="30"/>
  <c r="AB69" i="1"/>
  <c r="AC69" i="1" s="1"/>
  <c r="L107" i="30"/>
  <c r="AB105" i="1"/>
  <c r="L69" i="30"/>
  <c r="AB67" i="1"/>
  <c r="AC67" i="1" s="1"/>
  <c r="L86" i="30"/>
  <c r="AB84" i="1"/>
  <c r="AC84" i="1" s="1"/>
  <c r="L83" i="30"/>
  <c r="AB81" i="1"/>
  <c r="AC81" i="1" s="1"/>
  <c r="L97" i="30"/>
  <c r="AB95" i="1"/>
  <c r="L99" i="30"/>
  <c r="AB97" i="1"/>
  <c r="AC97" i="1" s="1"/>
  <c r="L65" i="30"/>
  <c r="AB63" i="1"/>
  <c r="AC63" i="1" s="1"/>
  <c r="L98" i="30"/>
  <c r="AB96" i="1"/>
  <c r="AC96" i="1" s="1"/>
  <c r="L87" i="30"/>
  <c r="AB85" i="1"/>
  <c r="L101" i="30"/>
  <c r="AB99" i="1"/>
  <c r="AC99" i="1" s="1"/>
  <c r="L91" i="30"/>
  <c r="AB89" i="1"/>
  <c r="AC89" i="1" s="1"/>
  <c r="L85" i="30"/>
  <c r="AB83" i="1"/>
  <c r="AC83" i="1" s="1"/>
  <c r="L89" i="30"/>
  <c r="AB87" i="1"/>
  <c r="L88" i="30"/>
  <c r="AB86" i="1"/>
  <c r="AC86" i="1" s="1"/>
  <c r="L82" i="30"/>
  <c r="AB80" i="1"/>
  <c r="AC80" i="1" s="1"/>
  <c r="L105" i="30"/>
  <c r="AB103" i="1"/>
  <c r="AC103" i="1" s="1"/>
  <c r="L104" i="30"/>
  <c r="AB102" i="1"/>
  <c r="L103" i="30"/>
  <c r="AB101" i="1"/>
  <c r="AC101" i="1" s="1"/>
  <c r="L78" i="30"/>
  <c r="AB76" i="1"/>
  <c r="AC76" i="1" s="1"/>
  <c r="L76" i="30"/>
  <c r="AB74" i="1"/>
  <c r="AC74" i="1" s="1"/>
  <c r="AI100" i="1"/>
  <c r="AI85" i="1"/>
  <c r="AI81" i="1"/>
  <c r="BX83" i="30"/>
  <c r="AI97" i="1"/>
  <c r="BX99" i="30"/>
  <c r="AC130" i="1"/>
  <c r="L130" i="30"/>
  <c r="AC162" i="1"/>
  <c r="N162" i="1" s="1"/>
  <c r="O162" i="1"/>
  <c r="L162" i="30" s="1"/>
  <c r="AC186" i="1"/>
  <c r="L184" i="30"/>
  <c r="AC208" i="1"/>
  <c r="L206" i="30"/>
  <c r="L222" i="30"/>
  <c r="AI77" i="1"/>
  <c r="BX79" i="30"/>
  <c r="BX109" i="30"/>
  <c r="AI82" i="1"/>
  <c r="BX84" i="30"/>
  <c r="AI96" i="1"/>
  <c r="BX98" i="30"/>
  <c r="AI98" i="1"/>
  <c r="BX100" i="30"/>
  <c r="AI71" i="1"/>
  <c r="BX73" i="30"/>
  <c r="AI155" i="1"/>
  <c r="BX155" i="30"/>
  <c r="AI157" i="1"/>
  <c r="BX157" i="30"/>
  <c r="AI126" i="1"/>
  <c r="BX126" i="30"/>
  <c r="AC120" i="1"/>
  <c r="L120" i="30"/>
  <c r="AC135" i="1"/>
  <c r="L135" i="30"/>
  <c r="AI138" i="1"/>
  <c r="BX138" i="30"/>
  <c r="AI127" i="1"/>
  <c r="BX127" i="30"/>
  <c r="AI135" i="1"/>
  <c r="BX135" i="30"/>
  <c r="AI143" i="1"/>
  <c r="BX143" i="30"/>
  <c r="AI139" i="1"/>
  <c r="BX139" i="30"/>
  <c r="AI163" i="1"/>
  <c r="BX163" i="30"/>
  <c r="AI222" i="1"/>
  <c r="BX220" i="30"/>
  <c r="AI179" i="1"/>
  <c r="BX177" i="30"/>
  <c r="AI196" i="1"/>
  <c r="BX194" i="30"/>
  <c r="AI189" i="1"/>
  <c r="BX187" i="30"/>
  <c r="AI212" i="1"/>
  <c r="BX210" i="30"/>
  <c r="AC179" i="1"/>
  <c r="L177" i="30"/>
  <c r="AC189" i="1"/>
  <c r="L187" i="30"/>
  <c r="AI191" i="1"/>
  <c r="BX189" i="30"/>
  <c r="AI211" i="1"/>
  <c r="BX209" i="30"/>
  <c r="AC212" i="1"/>
  <c r="L210" i="30"/>
  <c r="L223" i="30"/>
  <c r="AC194" i="1"/>
  <c r="L192" i="30"/>
  <c r="L108" i="30"/>
  <c r="BX108" i="30"/>
  <c r="AC143" i="1"/>
  <c r="L143" i="30"/>
  <c r="AC188" i="1"/>
  <c r="L186" i="30"/>
  <c r="AC211" i="1"/>
  <c r="L209" i="30"/>
  <c r="AI76" i="1"/>
  <c r="BX78" i="30"/>
  <c r="L109" i="30"/>
  <c r="AI78" i="1"/>
  <c r="BX80" i="30"/>
  <c r="AI93" i="1"/>
  <c r="BX95" i="30"/>
  <c r="BX111" i="30"/>
  <c r="BX114" i="30"/>
  <c r="L113" i="30"/>
  <c r="AI122" i="1"/>
  <c r="BX122" i="30"/>
  <c r="AI149" i="1"/>
  <c r="BX149" i="30"/>
  <c r="BX166" i="30"/>
  <c r="AC123" i="1"/>
  <c r="L123" i="30"/>
  <c r="AC152" i="1"/>
  <c r="N152" i="1" s="1"/>
  <c r="O152" i="1"/>
  <c r="L152" i="30" s="1"/>
  <c r="O167" i="1"/>
  <c r="L167" i="30" s="1"/>
  <c r="O169" i="1"/>
  <c r="L169" i="30" s="1"/>
  <c r="AI152" i="1"/>
  <c r="BX152" i="30"/>
  <c r="AI160" i="1"/>
  <c r="BX160" i="30"/>
  <c r="AI168" i="1"/>
  <c r="BX168" i="30"/>
  <c r="AI151" i="1"/>
  <c r="BX151" i="30"/>
  <c r="AI178" i="1"/>
  <c r="BX176" i="30"/>
  <c r="AI207" i="1"/>
  <c r="BX205" i="30"/>
  <c r="AI188" i="1"/>
  <c r="BX186" i="30"/>
  <c r="AI181" i="1"/>
  <c r="BX179" i="30"/>
  <c r="AI190" i="1"/>
  <c r="BX188" i="30"/>
  <c r="AI197" i="1"/>
  <c r="BX195" i="30"/>
  <c r="AC180" i="1"/>
  <c r="L178" i="30"/>
  <c r="AI206" i="1"/>
  <c r="BX204" i="30"/>
  <c r="AI177" i="1"/>
  <c r="BX175" i="30"/>
  <c r="AI200" i="1"/>
  <c r="BX198" i="30"/>
  <c r="AC213" i="1"/>
  <c r="L211" i="30"/>
  <c r="AC219" i="1"/>
  <c r="L217" i="30"/>
  <c r="AI192" i="1"/>
  <c r="BX190" i="30"/>
  <c r="AI80" i="1"/>
  <c r="BX82" i="30"/>
  <c r="AC151" i="1"/>
  <c r="N151" i="1" s="1"/>
  <c r="O151" i="1"/>
  <c r="L151" i="30" s="1"/>
  <c r="AC154" i="1"/>
  <c r="N154" i="1" s="1"/>
  <c r="O154" i="1"/>
  <c r="L154" i="30" s="1"/>
  <c r="BX219" i="30"/>
  <c r="AC205" i="1"/>
  <c r="L203" i="30"/>
  <c r="AI95" i="1"/>
  <c r="BX97" i="30"/>
  <c r="BX112" i="30"/>
  <c r="AI83" i="1"/>
  <c r="BX85" i="30"/>
  <c r="AC122" i="1"/>
  <c r="L122" i="30"/>
  <c r="BX165" i="30"/>
  <c r="AI150" i="1"/>
  <c r="BX150" i="30"/>
  <c r="O166" i="1"/>
  <c r="L166" i="30" s="1"/>
  <c r="AC127" i="1"/>
  <c r="L127" i="30"/>
  <c r="AC125" i="1"/>
  <c r="L125" i="30"/>
  <c r="AC138" i="1"/>
  <c r="L138" i="30"/>
  <c r="AI129" i="1"/>
  <c r="BX129" i="30"/>
  <c r="BX164" i="30"/>
  <c r="AC134" i="1"/>
  <c r="L134" i="30"/>
  <c r="O164" i="1"/>
  <c r="L164" i="30" s="1"/>
  <c r="AI156" i="1"/>
  <c r="BX156" i="30"/>
  <c r="AI219" i="1"/>
  <c r="BX217" i="30"/>
  <c r="AI194" i="1"/>
  <c r="BX192" i="30"/>
  <c r="AI223" i="1"/>
  <c r="BX221" i="30"/>
  <c r="AI182" i="1"/>
  <c r="BX180" i="30"/>
  <c r="L220" i="30"/>
  <c r="AI198" i="1"/>
  <c r="BX196" i="30"/>
  <c r="AC181" i="1"/>
  <c r="L179" i="30"/>
  <c r="AC199" i="1"/>
  <c r="L197" i="30"/>
  <c r="AC207" i="1"/>
  <c r="L205" i="30"/>
  <c r="AC183" i="1"/>
  <c r="L181" i="30"/>
  <c r="AC98" i="1"/>
  <c r="L100" i="30"/>
  <c r="AC220" i="1"/>
  <c r="L218" i="30"/>
  <c r="AI217" i="1"/>
  <c r="BX215" i="30"/>
  <c r="AI132" i="1"/>
  <c r="BX132" i="30"/>
  <c r="AI203" i="1"/>
  <c r="BX201" i="30"/>
  <c r="AI70" i="1"/>
  <c r="BX72" i="30"/>
  <c r="AI67" i="1"/>
  <c r="BX69" i="30"/>
  <c r="AI72" i="1"/>
  <c r="BX74" i="30"/>
  <c r="AI74" i="1"/>
  <c r="BX76" i="30"/>
  <c r="AI111" i="1"/>
  <c r="BX113" i="30"/>
  <c r="L112" i="30"/>
  <c r="AI63" i="1"/>
  <c r="BX65" i="30"/>
  <c r="AI140" i="1"/>
  <c r="BX140" i="30"/>
  <c r="AI161" i="1"/>
  <c r="BX161" i="30"/>
  <c r="AI125" i="1"/>
  <c r="BX125" i="30"/>
  <c r="AI134" i="1"/>
  <c r="BX134" i="30"/>
  <c r="AI144" i="1"/>
  <c r="BX144" i="30"/>
  <c r="AC159" i="1"/>
  <c r="N159" i="1" s="1"/>
  <c r="O159" i="1"/>
  <c r="L159" i="30" s="1"/>
  <c r="AC133" i="1"/>
  <c r="L133" i="30"/>
  <c r="AI146" i="1"/>
  <c r="BX146" i="30"/>
  <c r="AI137" i="1"/>
  <c r="BX137" i="30"/>
  <c r="AC137" i="1"/>
  <c r="L137" i="30"/>
  <c r="AI145" i="1"/>
  <c r="BX145" i="30"/>
  <c r="AI153" i="1"/>
  <c r="BX153" i="30"/>
  <c r="AI213" i="1"/>
  <c r="BX211" i="30"/>
  <c r="AI180" i="1"/>
  <c r="BX178" i="30"/>
  <c r="AI159" i="1"/>
  <c r="BX159" i="30"/>
  <c r="AC214" i="1"/>
  <c r="L212" i="30"/>
  <c r="AC184" i="1"/>
  <c r="L182" i="30"/>
  <c r="AI183" i="1"/>
  <c r="BX181" i="30"/>
  <c r="BX223" i="30"/>
  <c r="AC201" i="1"/>
  <c r="L199" i="30"/>
  <c r="AC209" i="1"/>
  <c r="L207" i="30"/>
  <c r="AI185" i="1"/>
  <c r="BX183" i="30"/>
  <c r="AI208" i="1"/>
  <c r="BX206" i="30"/>
  <c r="AC221" i="1"/>
  <c r="L219" i="30"/>
  <c r="AI209" i="1"/>
  <c r="BX207" i="30"/>
  <c r="L111" i="30"/>
  <c r="O163" i="1"/>
  <c r="L163" i="30" s="1"/>
  <c r="O165" i="1"/>
  <c r="L165" i="30" s="1"/>
  <c r="AI202" i="1"/>
  <c r="BX200" i="30"/>
  <c r="AC197" i="1"/>
  <c r="L195" i="30"/>
  <c r="AI87" i="1"/>
  <c r="BX89" i="30"/>
  <c r="L114" i="30"/>
  <c r="AI99" i="1"/>
  <c r="BX101" i="30"/>
  <c r="AI89" i="1"/>
  <c r="BX91" i="30"/>
  <c r="L110" i="30"/>
  <c r="AC150" i="1"/>
  <c r="N150" i="1" s="1"/>
  <c r="O150" i="1"/>
  <c r="L150" i="30" s="1"/>
  <c r="AI123" i="1"/>
  <c r="BX123" i="30"/>
  <c r="AI141" i="1"/>
  <c r="BX141" i="30"/>
  <c r="AC155" i="1"/>
  <c r="N155" i="1" s="1"/>
  <c r="O155" i="1"/>
  <c r="L155" i="30" s="1"/>
  <c r="AI121" i="1"/>
  <c r="BX121" i="30"/>
  <c r="AC128" i="1"/>
  <c r="L128" i="30"/>
  <c r="AC141" i="1"/>
  <c r="L141" i="30"/>
  <c r="AC156" i="1"/>
  <c r="N156" i="1" s="1"/>
  <c r="O156" i="1"/>
  <c r="L156" i="30" s="1"/>
  <c r="AC142" i="1"/>
  <c r="L142" i="30"/>
  <c r="AI148" i="1"/>
  <c r="BX148" i="30"/>
  <c r="AI120" i="1"/>
  <c r="BX120" i="30"/>
  <c r="AC148" i="1"/>
  <c r="N148" i="1" s="1"/>
  <c r="O148" i="1"/>
  <c r="L148" i="30" s="1"/>
  <c r="AI131" i="1"/>
  <c r="BX131" i="30"/>
  <c r="BX218" i="30"/>
  <c r="AI214" i="1"/>
  <c r="BX212" i="30"/>
  <c r="AI215" i="1"/>
  <c r="BX213" i="30"/>
  <c r="AC146" i="1"/>
  <c r="N146" i="1" s="1"/>
  <c r="O146" i="1"/>
  <c r="L146" i="30" s="1"/>
  <c r="L221" i="30"/>
  <c r="AC177" i="1"/>
  <c r="L175" i="30"/>
  <c r="AI184" i="1"/>
  <c r="BX182" i="30"/>
  <c r="AC191" i="1"/>
  <c r="L189" i="30"/>
  <c r="AC218" i="1"/>
  <c r="L216" i="30"/>
  <c r="AC226" i="1"/>
  <c r="L224" i="30"/>
  <c r="AC182" i="1"/>
  <c r="L180" i="30"/>
  <c r="AC193" i="1"/>
  <c r="L191" i="30"/>
  <c r="AI216" i="1"/>
  <c r="BX214" i="30"/>
  <c r="AC206" i="1"/>
  <c r="L204" i="30"/>
  <c r="BX110" i="30"/>
  <c r="AI136" i="1"/>
  <c r="BX136" i="30"/>
  <c r="AC132" i="1"/>
  <c r="L132" i="30"/>
  <c r="AI169" i="1"/>
  <c r="BX169" i="30"/>
  <c r="AI204" i="1"/>
  <c r="BX202" i="30"/>
  <c r="AC216" i="1"/>
  <c r="L214" i="30"/>
  <c r="AI79" i="1"/>
  <c r="AI64" i="1"/>
  <c r="BX66" i="30"/>
  <c r="AI65" i="1"/>
  <c r="BX67" i="30"/>
  <c r="AI86" i="1"/>
  <c r="BX88" i="30"/>
  <c r="AI75" i="1"/>
  <c r="BX77" i="30"/>
  <c r="AI90" i="1"/>
  <c r="BX92" i="30"/>
  <c r="AI92" i="1"/>
  <c r="BX94" i="30"/>
  <c r="AI68" i="1"/>
  <c r="BX70" i="30"/>
  <c r="BX167" i="30"/>
  <c r="AC140" i="1"/>
  <c r="L140" i="30"/>
  <c r="AI133" i="1"/>
  <c r="BX133" i="30"/>
  <c r="AI130" i="1"/>
  <c r="BX130" i="30"/>
  <c r="O168" i="1"/>
  <c r="L168" i="30" s="1"/>
  <c r="AC160" i="1"/>
  <c r="N160" i="1" s="1"/>
  <c r="O160" i="1"/>
  <c r="L160" i="30" s="1"/>
  <c r="AC149" i="1"/>
  <c r="N149" i="1" s="1"/>
  <c r="O149" i="1"/>
  <c r="L149" i="30" s="1"/>
  <c r="AC145" i="1"/>
  <c r="N145" i="1" s="1"/>
  <c r="O145" i="1"/>
  <c r="L145" i="30" s="1"/>
  <c r="AC147" i="1"/>
  <c r="N147" i="1" s="1"/>
  <c r="O147" i="1"/>
  <c r="L147" i="30" s="1"/>
  <c r="AI154" i="1"/>
  <c r="BX154" i="30"/>
  <c r="AC131" i="1"/>
  <c r="L131" i="30"/>
  <c r="AI162" i="1"/>
  <c r="BX162" i="30"/>
  <c r="AI205" i="1"/>
  <c r="BX203" i="30"/>
  <c r="AI199" i="1"/>
  <c r="BX197" i="30"/>
  <c r="AI147" i="1"/>
  <c r="BX147" i="30"/>
  <c r="AC153" i="1"/>
  <c r="N153" i="1" s="1"/>
  <c r="O153" i="1"/>
  <c r="L153" i="30" s="1"/>
  <c r="AI218" i="1"/>
  <c r="BX216" i="30"/>
  <c r="AC178" i="1"/>
  <c r="L176" i="30"/>
  <c r="AC192" i="1"/>
  <c r="L190" i="30"/>
  <c r="AC210" i="1"/>
  <c r="L208" i="30"/>
  <c r="AC195" i="1"/>
  <c r="L193" i="30"/>
  <c r="AC203" i="1"/>
  <c r="L201" i="30"/>
  <c r="AC215" i="1"/>
  <c r="L213" i="30"/>
  <c r="AI193" i="1"/>
  <c r="BX191" i="30"/>
  <c r="AI201" i="1"/>
  <c r="BX199" i="30"/>
  <c r="AI142" i="1"/>
  <c r="BX142" i="30"/>
  <c r="AI124" i="1"/>
  <c r="BX124" i="30"/>
  <c r="AI187" i="1"/>
  <c r="BX185" i="30"/>
  <c r="AI66" i="1"/>
  <c r="BX68" i="30"/>
  <c r="AI103" i="1"/>
  <c r="BX105" i="30"/>
  <c r="AI101" i="1"/>
  <c r="BX103" i="30"/>
  <c r="AI91" i="1"/>
  <c r="BX93" i="30"/>
  <c r="AI105" i="1"/>
  <c r="BX107" i="30"/>
  <c r="AI69" i="1"/>
  <c r="BX71" i="30"/>
  <c r="AI128" i="1"/>
  <c r="BX128" i="30"/>
  <c r="AC158" i="1"/>
  <c r="N158" i="1" s="1"/>
  <c r="O158" i="1"/>
  <c r="L158" i="30" s="1"/>
  <c r="AI158" i="1"/>
  <c r="BX158" i="30"/>
  <c r="AC161" i="1"/>
  <c r="N161" i="1" s="1"/>
  <c r="O161" i="1"/>
  <c r="L161" i="30" s="1"/>
  <c r="AC144" i="1"/>
  <c r="N144" i="1" s="1"/>
  <c r="O144" i="1"/>
  <c r="L144" i="30" s="1"/>
  <c r="AC136" i="1"/>
  <c r="L136" i="30"/>
  <c r="AC157" i="1"/>
  <c r="N157" i="1" s="1"/>
  <c r="O157" i="1"/>
  <c r="L157" i="30" s="1"/>
  <c r="AC124" i="1"/>
  <c r="L124" i="30"/>
  <c r="AC121" i="1"/>
  <c r="L121" i="30"/>
  <c r="AC126" i="1"/>
  <c r="L126" i="30"/>
  <c r="AC129" i="1"/>
  <c r="L129" i="30"/>
  <c r="AC200" i="1"/>
  <c r="L198" i="30"/>
  <c r="AI186" i="1"/>
  <c r="BX184" i="30"/>
  <c r="AC139" i="1"/>
  <c r="L139" i="30"/>
  <c r="AI210" i="1"/>
  <c r="BX208" i="30"/>
  <c r="AI195" i="1"/>
  <c r="BX193" i="30"/>
  <c r="BX224" i="30"/>
  <c r="AC185" i="1"/>
  <c r="L183" i="30"/>
  <c r="AC187" i="1"/>
  <c r="L185" i="30"/>
  <c r="AC196" i="1"/>
  <c r="L194" i="30"/>
  <c r="AC204" i="1"/>
  <c r="L202" i="30"/>
  <c r="AC217" i="1"/>
  <c r="L215" i="30"/>
  <c r="AC190" i="1"/>
  <c r="L188" i="30"/>
  <c r="AC198" i="1"/>
  <c r="L196" i="30"/>
  <c r="AC202" i="1"/>
  <c r="L200" i="30"/>
  <c r="BX222" i="30"/>
  <c r="AJ8" i="30"/>
  <c r="AC85" i="1"/>
  <c r="AC70" i="1"/>
  <c r="BX15" i="30"/>
  <c r="AC102" i="1"/>
  <c r="AC95" i="1"/>
  <c r="AC100" i="1"/>
  <c r="AC88" i="1"/>
  <c r="AC73" i="1"/>
  <c r="AC66" i="1"/>
  <c r="AC79" i="1"/>
  <c r="AC87" i="1"/>
  <c r="AC105" i="1"/>
  <c r="AC94" i="1"/>
  <c r="BX58" i="30"/>
  <c r="BX53" i="30"/>
  <c r="AI50" i="1"/>
  <c r="AI54" i="1"/>
  <c r="BX57" i="30"/>
  <c r="BX54" i="30"/>
  <c r="AI51" i="1"/>
  <c r="AI53" i="1"/>
  <c r="BX56" i="30"/>
  <c r="BX55" i="30"/>
  <c r="AI52" i="1"/>
  <c r="AI14" i="1"/>
  <c r="BX17" i="30"/>
  <c r="AI8" i="1"/>
  <c r="BX11" i="30"/>
  <c r="AI16" i="1"/>
  <c r="BX19" i="30"/>
  <c r="AI26" i="1"/>
  <c r="BX29" i="30"/>
  <c r="AI19" i="1"/>
  <c r="BX22" i="30"/>
  <c r="AI23" i="1"/>
  <c r="BX26" i="30"/>
  <c r="AI34" i="1"/>
  <c r="BX37" i="30"/>
  <c r="AI42" i="1"/>
  <c r="BX45" i="30"/>
  <c r="AI48" i="1"/>
  <c r="BX51" i="30"/>
  <c r="AI41" i="1"/>
  <c r="BX44" i="30"/>
  <c r="AI10" i="1"/>
  <c r="BX13" i="30"/>
  <c r="BX52" i="30"/>
  <c r="AI32" i="1"/>
  <c r="BX35" i="30"/>
  <c r="AI27" i="1"/>
  <c r="BX30" i="30"/>
  <c r="AI25" i="1"/>
  <c r="BX28" i="30"/>
  <c r="AI11" i="1"/>
  <c r="BX14" i="30"/>
  <c r="AI37" i="1"/>
  <c r="BX40" i="30"/>
  <c r="AI28" i="1"/>
  <c r="BX31" i="30"/>
  <c r="AI20" i="1"/>
  <c r="BX23" i="30"/>
  <c r="AI24" i="1"/>
  <c r="BX27" i="30"/>
  <c r="AI29" i="1"/>
  <c r="BX32" i="30"/>
  <c r="AI47" i="1"/>
  <c r="BX50" i="30"/>
  <c r="AI7" i="1"/>
  <c r="BX10" i="30"/>
  <c r="AI38" i="1"/>
  <c r="BX41" i="30"/>
  <c r="AI30" i="1"/>
  <c r="BX33" i="30"/>
  <c r="AI9" i="1"/>
  <c r="BX12" i="30"/>
  <c r="AI6" i="1"/>
  <c r="BX9" i="30"/>
  <c r="AI44" i="1"/>
  <c r="BX47" i="30"/>
  <c r="AI45" i="1"/>
  <c r="BX48" i="30"/>
  <c r="AI31" i="1"/>
  <c r="BX34" i="30"/>
  <c r="AI39" i="1"/>
  <c r="BX42" i="30"/>
  <c r="AI43" i="1"/>
  <c r="BX46" i="30"/>
  <c r="AI18" i="1"/>
  <c r="BX21" i="30"/>
  <c r="AI21" i="1"/>
  <c r="BX24" i="30"/>
  <c r="AI13" i="1"/>
  <c r="BX16" i="30"/>
  <c r="AI36" i="1"/>
  <c r="BX39" i="30"/>
  <c r="AI46" i="1"/>
  <c r="BX49" i="30"/>
  <c r="AI33" i="1"/>
  <c r="BX36" i="30"/>
  <c r="AI15" i="1"/>
  <c r="BX18" i="30"/>
  <c r="AI40" i="1"/>
  <c r="BX43" i="30"/>
  <c r="AI17" i="1"/>
  <c r="BX20" i="30"/>
  <c r="AI22" i="1"/>
  <c r="BX25" i="30"/>
  <c r="AI35" i="1"/>
  <c r="BX38" i="30"/>
  <c r="FC12" i="30" l="1"/>
  <c r="FC13" i="30"/>
  <c r="AJ195" i="30"/>
  <c r="AJ191" i="30"/>
  <c r="AJ197" i="30"/>
  <c r="AJ193" i="30"/>
  <c r="AJ189" i="30"/>
  <c r="AJ185" i="30"/>
  <c r="AJ181" i="30"/>
  <c r="AJ177" i="30"/>
  <c r="AJ194" i="30"/>
  <c r="AJ188" i="30"/>
  <c r="AJ184" i="30"/>
  <c r="AJ180" i="30"/>
  <c r="AJ176" i="30"/>
  <c r="AJ139" i="30"/>
  <c r="AJ196" i="30"/>
  <c r="AJ190" i="30"/>
  <c r="AJ187" i="30"/>
  <c r="AJ183" i="30"/>
  <c r="AJ179" i="30"/>
  <c r="AJ175" i="30"/>
  <c r="AJ192" i="30"/>
  <c r="AJ186" i="30"/>
  <c r="AJ135" i="30"/>
  <c r="AJ131" i="30"/>
  <c r="AJ127" i="30"/>
  <c r="AJ123" i="30"/>
  <c r="AJ182" i="30"/>
  <c r="AJ136" i="30"/>
  <c r="AJ178" i="30"/>
  <c r="AJ134" i="30"/>
  <c r="AJ130" i="30"/>
  <c r="AJ126" i="30"/>
  <c r="AJ122" i="30"/>
  <c r="AJ138" i="30"/>
  <c r="AJ133" i="30"/>
  <c r="AJ129" i="30"/>
  <c r="AJ125" i="30"/>
  <c r="AJ121" i="30"/>
  <c r="AJ140" i="30"/>
  <c r="AJ137" i="30"/>
  <c r="AJ132" i="30"/>
  <c r="AJ128" i="30"/>
  <c r="AJ124" i="30"/>
  <c r="AJ120" i="30"/>
  <c r="AJ142" i="30"/>
  <c r="AJ141" i="30"/>
  <c r="AJ85" i="30"/>
  <c r="AJ81" i="30"/>
  <c r="AJ77" i="30"/>
  <c r="AJ73" i="30"/>
  <c r="AJ69" i="30"/>
  <c r="AJ65" i="30"/>
  <c r="AJ31" i="30"/>
  <c r="AJ84" i="30"/>
  <c r="AJ80" i="30"/>
  <c r="AJ76" i="30"/>
  <c r="AJ72" i="30"/>
  <c r="AJ68" i="30"/>
  <c r="AJ87" i="30"/>
  <c r="AJ83" i="30"/>
  <c r="AJ79" i="30"/>
  <c r="AJ75" i="30"/>
  <c r="AJ71" i="30"/>
  <c r="AJ67" i="30"/>
  <c r="AJ86" i="30"/>
  <c r="AJ82" i="30"/>
  <c r="AJ78" i="30"/>
  <c r="AJ74" i="30"/>
  <c r="AJ70" i="30"/>
  <c r="AJ66" i="30"/>
  <c r="AJ29" i="30"/>
  <c r="AJ25" i="30"/>
  <c r="AJ21" i="30"/>
  <c r="AJ17" i="30"/>
  <c r="AJ26" i="30"/>
  <c r="AJ28" i="30"/>
  <c r="AJ24" i="30"/>
  <c r="AJ20" i="30"/>
  <c r="AJ16" i="30"/>
  <c r="AJ12" i="30"/>
  <c r="AJ11" i="30"/>
  <c r="AJ18" i="30"/>
  <c r="AJ10" i="30"/>
  <c r="AJ27" i="30"/>
  <c r="AJ23" i="30"/>
  <c r="AJ19" i="30"/>
  <c r="AJ15" i="30"/>
  <c r="AJ14" i="30"/>
  <c r="AJ30" i="30"/>
  <c r="AJ22" i="30"/>
  <c r="AJ13" i="30"/>
  <c r="AJ9" i="30"/>
  <c r="K76" i="30"/>
  <c r="X63" i="30"/>
  <c r="K105" i="30"/>
  <c r="BA63" i="30"/>
  <c r="K85" i="30"/>
  <c r="AG63" i="30"/>
  <c r="K98" i="30"/>
  <c r="AT63" i="30"/>
  <c r="K71" i="30"/>
  <c r="S63" i="30"/>
  <c r="K74" i="30"/>
  <c r="V63" i="30"/>
  <c r="K94" i="30"/>
  <c r="AP63" i="30"/>
  <c r="K66" i="30"/>
  <c r="N63" i="30"/>
  <c r="BW75" i="30"/>
  <c r="CI63" i="30"/>
  <c r="BW106" i="30"/>
  <c r="DN63" i="30"/>
  <c r="K83" i="30"/>
  <c r="AE63" i="30"/>
  <c r="K82" i="30"/>
  <c r="AD63" i="30"/>
  <c r="K179" i="30"/>
  <c r="Q173" i="30"/>
  <c r="BW149" i="30"/>
  <c r="DB118" i="30"/>
  <c r="BW38" i="30"/>
  <c r="DB7" i="30"/>
  <c r="BW18" i="30"/>
  <c r="CH7" i="30"/>
  <c r="BW16" i="30"/>
  <c r="CF7" i="30"/>
  <c r="BW42" i="30"/>
  <c r="DF7" i="30"/>
  <c r="BW9" i="30"/>
  <c r="BY9" i="30" s="1"/>
  <c r="BY7" i="30"/>
  <c r="BW10" i="30"/>
  <c r="BZ7" i="30"/>
  <c r="BW23" i="30"/>
  <c r="CM7" i="30"/>
  <c r="BW28" i="30"/>
  <c r="CR7" i="30"/>
  <c r="BW54" i="30"/>
  <c r="DR7" i="30"/>
  <c r="K95" i="30"/>
  <c r="AQ63" i="30"/>
  <c r="K81" i="30"/>
  <c r="AC63" i="30"/>
  <c r="K86" i="30"/>
  <c r="AH63" i="30"/>
  <c r="K139" i="30"/>
  <c r="AF118" i="30"/>
  <c r="K126" i="30"/>
  <c r="S118" i="30"/>
  <c r="K136" i="30"/>
  <c r="AC118" i="30"/>
  <c r="K158" i="30"/>
  <c r="AJ158" i="30" s="1"/>
  <c r="AY118" i="30"/>
  <c r="BW93" i="30"/>
  <c r="DA63" i="30"/>
  <c r="BW185" i="30"/>
  <c r="CI173" i="30"/>
  <c r="BW191" i="30"/>
  <c r="CO173" i="30"/>
  <c r="K208" i="30"/>
  <c r="AT173" i="30"/>
  <c r="K153" i="30"/>
  <c r="AJ153" i="30" s="1"/>
  <c r="AT118" i="30"/>
  <c r="BW162" i="30"/>
  <c r="DO118" i="30"/>
  <c r="K145" i="30"/>
  <c r="AJ145" i="30" s="1"/>
  <c r="AL118" i="30"/>
  <c r="BW94" i="30"/>
  <c r="DB63" i="30"/>
  <c r="BW67" i="30"/>
  <c r="CA63" i="30"/>
  <c r="K204" i="30"/>
  <c r="AJ204" i="30" s="1"/>
  <c r="AP173" i="30"/>
  <c r="K224" i="30"/>
  <c r="BJ173" i="30"/>
  <c r="K175" i="30"/>
  <c r="M175" i="30" s="1"/>
  <c r="M173" i="30"/>
  <c r="BW148" i="30"/>
  <c r="DA118" i="30"/>
  <c r="K128" i="30"/>
  <c r="U118" i="30"/>
  <c r="BW123" i="30"/>
  <c r="CB118" i="30"/>
  <c r="BW181" i="30"/>
  <c r="CE173" i="30"/>
  <c r="BW178" i="30"/>
  <c r="CB173" i="30"/>
  <c r="K137" i="30"/>
  <c r="AD118" i="30"/>
  <c r="K159" i="30"/>
  <c r="AJ159" i="30" s="1"/>
  <c r="AZ118" i="30"/>
  <c r="BW161" i="30"/>
  <c r="DN118" i="30"/>
  <c r="BW221" i="30"/>
  <c r="DS173" i="30"/>
  <c r="K125" i="30"/>
  <c r="R118" i="30"/>
  <c r="K122" i="30"/>
  <c r="O118" i="30"/>
  <c r="BW190" i="30"/>
  <c r="CN173" i="30"/>
  <c r="BW175" i="30"/>
  <c r="BY175" i="30" s="1"/>
  <c r="BY173" i="30"/>
  <c r="BW188" i="30"/>
  <c r="CL173" i="30"/>
  <c r="BW176" i="30"/>
  <c r="BZ173" i="30"/>
  <c r="BW152" i="30"/>
  <c r="DE118" i="30"/>
  <c r="BW95" i="30"/>
  <c r="DC63" i="30"/>
  <c r="K187" i="30"/>
  <c r="Y173" i="30"/>
  <c r="BW194" i="30"/>
  <c r="CR173" i="30"/>
  <c r="BW139" i="30"/>
  <c r="CR118" i="30"/>
  <c r="BW138" i="30"/>
  <c r="CQ118" i="30"/>
  <c r="BW157" i="30"/>
  <c r="DJ118" i="30"/>
  <c r="BW98" i="30"/>
  <c r="DF63" i="30"/>
  <c r="K206" i="30"/>
  <c r="AJ206" i="30" s="1"/>
  <c r="AR173" i="30"/>
  <c r="BW99" i="30"/>
  <c r="DG63" i="30"/>
  <c r="K96" i="30"/>
  <c r="AR63" i="30"/>
  <c r="BW76" i="30"/>
  <c r="CJ63" i="30"/>
  <c r="BW25" i="30"/>
  <c r="CO7" i="30"/>
  <c r="BW30" i="30"/>
  <c r="CT7" i="30"/>
  <c r="K67" i="30"/>
  <c r="O63" i="30"/>
  <c r="BW184" i="30"/>
  <c r="CH173" i="30"/>
  <c r="K121" i="30"/>
  <c r="N118" i="30"/>
  <c r="K144" i="30"/>
  <c r="AJ144" i="30" s="1"/>
  <c r="AK118" i="30"/>
  <c r="BW128" i="30"/>
  <c r="CG118" i="30"/>
  <c r="BW103" i="30"/>
  <c r="DK63" i="30"/>
  <c r="BW124" i="30"/>
  <c r="CC118" i="30"/>
  <c r="K213" i="30"/>
  <c r="AY173" i="30"/>
  <c r="K190" i="30"/>
  <c r="AB173" i="30"/>
  <c r="BW147" i="30"/>
  <c r="CZ118" i="30"/>
  <c r="K131" i="30"/>
  <c r="X118" i="30"/>
  <c r="K149" i="30"/>
  <c r="AP118" i="30"/>
  <c r="BW92" i="30"/>
  <c r="CZ63" i="30"/>
  <c r="BW66" i="30"/>
  <c r="BZ63" i="30"/>
  <c r="BW214" i="30"/>
  <c r="DL173" i="30"/>
  <c r="K216" i="30"/>
  <c r="BB173" i="30"/>
  <c r="BW131" i="30"/>
  <c r="CJ118" i="30"/>
  <c r="K142" i="30"/>
  <c r="AI118" i="30"/>
  <c r="BW121" i="30"/>
  <c r="BZ118" i="30"/>
  <c r="K150" i="30"/>
  <c r="AJ150" i="30" s="1"/>
  <c r="AQ118" i="30"/>
  <c r="BW89" i="30"/>
  <c r="CW63" i="30"/>
  <c r="K182" i="30"/>
  <c r="T173" i="30"/>
  <c r="BW211" i="30"/>
  <c r="DI173" i="30"/>
  <c r="BW137" i="30"/>
  <c r="CP118" i="30"/>
  <c r="BW144" i="30"/>
  <c r="CW118" i="30"/>
  <c r="BW140" i="30"/>
  <c r="CS118" i="30"/>
  <c r="BW192" i="30"/>
  <c r="CP173" i="30"/>
  <c r="K127" i="30"/>
  <c r="T118" i="30"/>
  <c r="BW85" i="30"/>
  <c r="CS63" i="30"/>
  <c r="K154" i="30"/>
  <c r="AJ154" i="30" s="1"/>
  <c r="AU118" i="30"/>
  <c r="K217" i="30"/>
  <c r="BC173" i="30"/>
  <c r="BW204" i="30"/>
  <c r="DB173" i="30"/>
  <c r="BW179" i="30"/>
  <c r="CC173" i="30"/>
  <c r="BW151" i="30"/>
  <c r="DD118" i="30"/>
  <c r="BW80" i="30"/>
  <c r="CN63" i="30"/>
  <c r="K210" i="30"/>
  <c r="AV173" i="30"/>
  <c r="K177" i="30"/>
  <c r="O173" i="30"/>
  <c r="BW177" i="30"/>
  <c r="CA173" i="30"/>
  <c r="BW143" i="30"/>
  <c r="CV118" i="30"/>
  <c r="K135" i="30"/>
  <c r="AB118" i="30"/>
  <c r="BW155" i="30"/>
  <c r="DH118" i="30"/>
  <c r="BW84" i="30"/>
  <c r="CR63" i="30"/>
  <c r="K184" i="30"/>
  <c r="V173" i="30"/>
  <c r="BW83" i="30"/>
  <c r="CQ63" i="30"/>
  <c r="BW44" i="30"/>
  <c r="DH7" i="30"/>
  <c r="K102" i="30"/>
  <c r="AJ102" i="30" s="1"/>
  <c r="AX63" i="30"/>
  <c r="BW169" i="30"/>
  <c r="DV118" i="30"/>
  <c r="BW183" i="30"/>
  <c r="CG173" i="30"/>
  <c r="BW201" i="30"/>
  <c r="CY173" i="30"/>
  <c r="BW34" i="30"/>
  <c r="CX7" i="30"/>
  <c r="BW51" i="30"/>
  <c r="DO7" i="30"/>
  <c r="BW22" i="30"/>
  <c r="CL7" i="30"/>
  <c r="BW17" i="30"/>
  <c r="CG7" i="30"/>
  <c r="BW57" i="30"/>
  <c r="DU7" i="30"/>
  <c r="M63" i="30"/>
  <c r="K65" i="30"/>
  <c r="M65" i="30" s="1"/>
  <c r="K75" i="30"/>
  <c r="W63" i="30"/>
  <c r="K77" i="30"/>
  <c r="Y63" i="30"/>
  <c r="K72" i="30"/>
  <c r="T63" i="30"/>
  <c r="K200" i="30"/>
  <c r="AJ200" i="30" s="1"/>
  <c r="AL173" i="30"/>
  <c r="K202" i="30"/>
  <c r="AN173" i="30"/>
  <c r="K140" i="30"/>
  <c r="AG118" i="30"/>
  <c r="BW81" i="30"/>
  <c r="CO63" i="30"/>
  <c r="K132" i="30"/>
  <c r="Y118" i="30"/>
  <c r="K146" i="30"/>
  <c r="AM118" i="30"/>
  <c r="BW207" i="30"/>
  <c r="DE173" i="30"/>
  <c r="K207" i="30"/>
  <c r="AS173" i="30"/>
  <c r="BW74" i="30"/>
  <c r="CH63" i="30"/>
  <c r="BW132" i="30"/>
  <c r="CK118" i="30"/>
  <c r="K181" i="30"/>
  <c r="S173" i="30"/>
  <c r="BW196" i="30"/>
  <c r="CT173" i="30"/>
  <c r="BW122" i="30"/>
  <c r="CA118" i="30"/>
  <c r="K143" i="30"/>
  <c r="AJ118" i="30"/>
  <c r="BW90" i="30"/>
  <c r="CX63" i="30"/>
  <c r="BW133" i="30"/>
  <c r="CL118" i="30"/>
  <c r="K186" i="30"/>
  <c r="X173" i="30"/>
  <c r="B21" i="33"/>
  <c r="C21" i="33" s="1"/>
  <c r="B33" i="30"/>
  <c r="BW24" i="30"/>
  <c r="CN7" i="30"/>
  <c r="BW33" i="30"/>
  <c r="CW7" i="30"/>
  <c r="BW55" i="30"/>
  <c r="DS7" i="30"/>
  <c r="K107" i="30"/>
  <c r="BC63" i="30"/>
  <c r="K97" i="30"/>
  <c r="AS63" i="30"/>
  <c r="BW193" i="30"/>
  <c r="CQ173" i="30"/>
  <c r="K198" i="30"/>
  <c r="AJ173" i="30"/>
  <c r="K124" i="30"/>
  <c r="Q118" i="30"/>
  <c r="K161" i="30"/>
  <c r="BB118" i="30"/>
  <c r="BW71" i="30"/>
  <c r="CE63" i="30"/>
  <c r="BW105" i="30"/>
  <c r="DM63" i="30"/>
  <c r="BW142" i="30"/>
  <c r="CU118" i="30"/>
  <c r="K201" i="30"/>
  <c r="AM173" i="30"/>
  <c r="K176" i="30"/>
  <c r="N173" i="30"/>
  <c r="BW197" i="30"/>
  <c r="CU173" i="30"/>
  <c r="BW154" i="30"/>
  <c r="DG118" i="30"/>
  <c r="K160" i="30"/>
  <c r="BA118" i="30"/>
  <c r="BW77" i="30"/>
  <c r="CK63" i="30"/>
  <c r="K191" i="30"/>
  <c r="AC173" i="30"/>
  <c r="K189" i="30"/>
  <c r="AA173" i="30"/>
  <c r="K148" i="30"/>
  <c r="AO118" i="30"/>
  <c r="K156" i="30"/>
  <c r="AJ156" i="30" s="1"/>
  <c r="AW118" i="30"/>
  <c r="K155" i="30"/>
  <c r="AJ155" i="30" s="1"/>
  <c r="AV118" i="30"/>
  <c r="K195" i="30"/>
  <c r="AG173" i="30"/>
  <c r="K212" i="30"/>
  <c r="AX173" i="30"/>
  <c r="BW153" i="30"/>
  <c r="DF118" i="30"/>
  <c r="BW146" i="30"/>
  <c r="CY118" i="30"/>
  <c r="BW134" i="30"/>
  <c r="CM118" i="30"/>
  <c r="BW65" i="30"/>
  <c r="BY65" i="30" s="1"/>
  <c r="BY63" i="30"/>
  <c r="BW217" i="30"/>
  <c r="DO173" i="30"/>
  <c r="BW129" i="30"/>
  <c r="CH118" i="30"/>
  <c r="K151" i="30"/>
  <c r="AR118" i="30"/>
  <c r="K211" i="30"/>
  <c r="AJ211" i="30" s="1"/>
  <c r="AW173" i="30"/>
  <c r="K178" i="30"/>
  <c r="P173" i="30"/>
  <c r="BW186" i="30"/>
  <c r="CJ173" i="30"/>
  <c r="BW168" i="30"/>
  <c r="DU118" i="30"/>
  <c r="K152" i="30"/>
  <c r="AS118" i="30"/>
  <c r="BW209" i="30"/>
  <c r="DG173" i="30"/>
  <c r="BW210" i="30"/>
  <c r="DH173" i="30"/>
  <c r="BW220" i="30"/>
  <c r="DR173" i="30"/>
  <c r="BW135" i="30"/>
  <c r="CN118" i="30"/>
  <c r="M118" i="30"/>
  <c r="K120" i="30"/>
  <c r="M120" i="30" s="1"/>
  <c r="BW73" i="30"/>
  <c r="CG63" i="30"/>
  <c r="K162" i="30"/>
  <c r="BC118" i="30"/>
  <c r="BW26" i="30"/>
  <c r="CP7" i="30"/>
  <c r="K134" i="30"/>
  <c r="AA118" i="30"/>
  <c r="BW36" i="30"/>
  <c r="CZ7" i="30"/>
  <c r="BW50" i="30"/>
  <c r="DN7" i="30"/>
  <c r="BW49" i="30"/>
  <c r="DM7" i="30"/>
  <c r="BW48" i="30"/>
  <c r="DL7" i="30"/>
  <c r="BW35" i="30"/>
  <c r="CY7" i="30"/>
  <c r="BW53" i="30"/>
  <c r="DQ7" i="30"/>
  <c r="K93" i="30"/>
  <c r="AO63" i="30"/>
  <c r="BW45" i="30"/>
  <c r="DI7" i="30"/>
  <c r="BW29" i="30"/>
  <c r="CS7" i="30"/>
  <c r="K91" i="30"/>
  <c r="AJ91" i="30" s="1"/>
  <c r="AM63" i="30"/>
  <c r="K196" i="30"/>
  <c r="AH173" i="30"/>
  <c r="K194" i="30"/>
  <c r="AF173" i="30"/>
  <c r="K214" i="30"/>
  <c r="AJ214" i="30" s="1"/>
  <c r="AZ173" i="30"/>
  <c r="BW136" i="30"/>
  <c r="CO118" i="30"/>
  <c r="BW213" i="30"/>
  <c r="DK173" i="30"/>
  <c r="BW91" i="30"/>
  <c r="CY63" i="30"/>
  <c r="K219" i="30"/>
  <c r="AJ219" i="30" s="1"/>
  <c r="BE173" i="30"/>
  <c r="K199" i="30"/>
  <c r="AK173" i="30"/>
  <c r="BW69" i="30"/>
  <c r="CC63" i="30"/>
  <c r="BW215" i="30"/>
  <c r="DM173" i="30"/>
  <c r="K205" i="30"/>
  <c r="AJ205" i="30" s="1"/>
  <c r="AQ173" i="30"/>
  <c r="BW150" i="30"/>
  <c r="DC118" i="30"/>
  <c r="BW97" i="30"/>
  <c r="DE63" i="30"/>
  <c r="BW78" i="30"/>
  <c r="CL63" i="30"/>
  <c r="BW79" i="30"/>
  <c r="CM63" i="30"/>
  <c r="BW87" i="30"/>
  <c r="CU63" i="30"/>
  <c r="K103" i="30"/>
  <c r="AY63" i="30"/>
  <c r="K88" i="30"/>
  <c r="AJ88" i="30" s="1"/>
  <c r="AJ63" i="30"/>
  <c r="K101" i="30"/>
  <c r="AW63" i="30"/>
  <c r="K99" i="30"/>
  <c r="AU63" i="30"/>
  <c r="K69" i="30"/>
  <c r="Q63" i="30"/>
  <c r="K80" i="30"/>
  <c r="AB63" i="30"/>
  <c r="K106" i="30"/>
  <c r="BB63" i="30"/>
  <c r="K73" i="30"/>
  <c r="U63" i="30"/>
  <c r="K79" i="30"/>
  <c r="AA63" i="30"/>
  <c r="K84" i="30"/>
  <c r="AF63" i="30"/>
  <c r="BW11" i="30"/>
  <c r="CA7" i="30"/>
  <c r="K183" i="30"/>
  <c r="U173" i="30"/>
  <c r="K100" i="30"/>
  <c r="AV63" i="30"/>
  <c r="BW31" i="30"/>
  <c r="CU7" i="30"/>
  <c r="BW20" i="30"/>
  <c r="CJ7" i="30"/>
  <c r="BW32" i="30"/>
  <c r="CV7" i="30"/>
  <c r="BW43" i="30"/>
  <c r="DG7" i="30"/>
  <c r="BW41" i="30"/>
  <c r="DE7" i="30"/>
  <c r="BW27" i="30"/>
  <c r="CQ7" i="30"/>
  <c r="BW14" i="30"/>
  <c r="CD7" i="30"/>
  <c r="K89" i="30"/>
  <c r="AK63" i="30"/>
  <c r="K92" i="30"/>
  <c r="AJ92" i="30" s="1"/>
  <c r="AN63" i="30"/>
  <c r="K78" i="30"/>
  <c r="Z63" i="30"/>
  <c r="K87" i="30"/>
  <c r="AI63" i="30"/>
  <c r="BW208" i="30"/>
  <c r="DF173" i="30"/>
  <c r="K129" i="30"/>
  <c r="V118" i="30"/>
  <c r="K157" i="30"/>
  <c r="AX118" i="30"/>
  <c r="BW158" i="30"/>
  <c r="DK118" i="30"/>
  <c r="BW107" i="30"/>
  <c r="DO63" i="30"/>
  <c r="BW68" i="30"/>
  <c r="CB63" i="30"/>
  <c r="BW199" i="30"/>
  <c r="CW173" i="30"/>
  <c r="K193" i="30"/>
  <c r="AE173" i="30"/>
  <c r="BW216" i="30"/>
  <c r="DN173" i="30"/>
  <c r="BW203" i="30"/>
  <c r="DA173" i="30"/>
  <c r="K147" i="30"/>
  <c r="AN118" i="30"/>
  <c r="BW70" i="30"/>
  <c r="CD63" i="30"/>
  <c r="BW88" i="30"/>
  <c r="CV63" i="30"/>
  <c r="K180" i="30"/>
  <c r="R173" i="30"/>
  <c r="BW182" i="30"/>
  <c r="CF173" i="30"/>
  <c r="BW120" i="30"/>
  <c r="BY120" i="30" s="1"/>
  <c r="BY118" i="30"/>
  <c r="K141" i="30"/>
  <c r="AH118" i="30"/>
  <c r="BW141" i="30"/>
  <c r="CT118" i="30"/>
  <c r="BW200" i="30"/>
  <c r="CX173" i="30"/>
  <c r="BW159" i="30"/>
  <c r="DL118" i="30"/>
  <c r="BW145" i="30"/>
  <c r="CX118" i="30"/>
  <c r="K133" i="30"/>
  <c r="Z118" i="30"/>
  <c r="BW125" i="30"/>
  <c r="CD118" i="30"/>
  <c r="BW180" i="30"/>
  <c r="CD173" i="30"/>
  <c r="BW156" i="30"/>
  <c r="DI118" i="30"/>
  <c r="K138" i="30"/>
  <c r="AE118" i="30"/>
  <c r="BW82" i="30"/>
  <c r="CP63" i="30"/>
  <c r="BW198" i="30"/>
  <c r="CV173" i="30"/>
  <c r="BW195" i="30"/>
  <c r="CS173" i="30"/>
  <c r="BW205" i="30"/>
  <c r="DC173" i="30"/>
  <c r="BW160" i="30"/>
  <c r="DM118" i="30"/>
  <c r="K123" i="30"/>
  <c r="P118" i="30"/>
  <c r="BW189" i="30"/>
  <c r="CM173" i="30"/>
  <c r="BW187" i="30"/>
  <c r="CK173" i="30"/>
  <c r="BW163" i="30"/>
  <c r="DP118" i="30"/>
  <c r="BW127" i="30"/>
  <c r="CF118" i="30"/>
  <c r="BW126" i="30"/>
  <c r="CE118" i="30"/>
  <c r="BW100" i="30"/>
  <c r="DH63" i="30"/>
  <c r="K130" i="30"/>
  <c r="W118" i="30"/>
  <c r="BW86" i="30"/>
  <c r="CT63" i="30"/>
  <c r="K68" i="30"/>
  <c r="P63" i="30"/>
  <c r="K215" i="30"/>
  <c r="AJ215" i="30" s="1"/>
  <c r="BA173" i="30"/>
  <c r="BW12" i="30"/>
  <c r="CB7" i="30"/>
  <c r="BW21" i="30"/>
  <c r="CK7" i="30"/>
  <c r="BW40" i="30"/>
  <c r="DD7" i="30"/>
  <c r="BW39" i="30"/>
  <c r="DC7" i="30"/>
  <c r="BW46" i="30"/>
  <c r="DJ7" i="30"/>
  <c r="BW47" i="30"/>
  <c r="DK7" i="30"/>
  <c r="BW13" i="30"/>
  <c r="CC7" i="30"/>
  <c r="BW37" i="30"/>
  <c r="DA7" i="30"/>
  <c r="BW19" i="30"/>
  <c r="CI7" i="30"/>
  <c r="BW56" i="30"/>
  <c r="DT7" i="30"/>
  <c r="K70" i="30"/>
  <c r="R63" i="30"/>
  <c r="K90" i="30"/>
  <c r="AJ90" i="30" s="1"/>
  <c r="AL63" i="30"/>
  <c r="K104" i="30"/>
  <c r="AJ104" i="30" s="1"/>
  <c r="AZ63" i="30"/>
  <c r="K188" i="30"/>
  <c r="Z173" i="30"/>
  <c r="K185" i="30"/>
  <c r="W173" i="30"/>
  <c r="BW130" i="30"/>
  <c r="CI118" i="30"/>
  <c r="BW202" i="30"/>
  <c r="CZ173" i="30"/>
  <c r="BW212" i="30"/>
  <c r="DJ173" i="30"/>
  <c r="BW101" i="30"/>
  <c r="DI63" i="30"/>
  <c r="BW206" i="30"/>
  <c r="DD173" i="30"/>
  <c r="BW113" i="30"/>
  <c r="DU63" i="30"/>
  <c r="BW72" i="30"/>
  <c r="CF63" i="30"/>
  <c r="K218" i="30"/>
  <c r="BD173" i="30"/>
  <c r="K197" i="30"/>
  <c r="AI173" i="30"/>
  <c r="K203" i="30"/>
  <c r="AO173" i="30"/>
  <c r="K209" i="30"/>
  <c r="AU173" i="30"/>
  <c r="K192" i="30"/>
  <c r="AD173" i="30"/>
  <c r="BW102" i="30"/>
  <c r="DJ63" i="30"/>
  <c r="BW96" i="30"/>
  <c r="DD63" i="30"/>
  <c r="BW104" i="30"/>
  <c r="DL63" i="30"/>
  <c r="BW15" i="30"/>
  <c r="CE7" i="30"/>
  <c r="C16" i="30"/>
  <c r="C14" i="30"/>
  <c r="D14" i="30" s="1"/>
  <c r="C13" i="30"/>
  <c r="D13" i="30" s="1"/>
  <c r="E6" i="3" a="1"/>
  <c r="E6" i="3" s="1"/>
  <c r="E42" i="3" a="1"/>
  <c r="E42" i="3" s="1"/>
  <c r="C42" i="3" a="1"/>
  <c r="C42" i="3" s="1"/>
  <c r="C60" i="3" a="1"/>
  <c r="C60" i="3" s="1"/>
  <c r="E60" i="3" a="1"/>
  <c r="E60" i="3" s="1"/>
  <c r="E24" i="3" a="1"/>
  <c r="E24" i="3" s="1"/>
  <c r="C24" i="3" a="1"/>
  <c r="C24" i="3" s="1"/>
  <c r="AC222" i="1"/>
  <c r="AC223" i="1"/>
  <c r="AI225" i="1"/>
  <c r="AC225" i="1"/>
  <c r="AI226" i="1"/>
  <c r="AI221" i="1"/>
  <c r="AC168" i="1"/>
  <c r="N168" i="1" s="1"/>
  <c r="AI224" i="1"/>
  <c r="AC224" i="1"/>
  <c r="AI220" i="1"/>
  <c r="AK8" i="30"/>
  <c r="AC163" i="1"/>
  <c r="N163" i="1" s="1"/>
  <c r="AC169" i="1"/>
  <c r="N169" i="1" s="1"/>
  <c r="AC164" i="1"/>
  <c r="N164" i="1" s="1"/>
  <c r="AC166" i="1"/>
  <c r="N166" i="1" s="1"/>
  <c r="AI164" i="1"/>
  <c r="AI165" i="1"/>
  <c r="AI167" i="1"/>
  <c r="AI166" i="1"/>
  <c r="AC165" i="1"/>
  <c r="N165" i="1" s="1"/>
  <c r="AC167" i="1"/>
  <c r="N167" i="1" s="1"/>
  <c r="AI106" i="1"/>
  <c r="AI109" i="1"/>
  <c r="AI112" i="1"/>
  <c r="AI110" i="1"/>
  <c r="AI108" i="1"/>
  <c r="AC108" i="1"/>
  <c r="AC107" i="1"/>
  <c r="AC110" i="1"/>
  <c r="AC112" i="1"/>
  <c r="AC106" i="1"/>
  <c r="AC111" i="1"/>
  <c r="AC109" i="1"/>
  <c r="AI107" i="1"/>
  <c r="AI55" i="1"/>
  <c r="AI49" i="1"/>
  <c r="FC17" i="30" l="1" a="1"/>
  <c r="FC17" i="30" s="1"/>
  <c r="C9" i="33" s="1"/>
  <c r="D9" i="33" s="1"/>
  <c r="FC25" i="30"/>
  <c r="FC18" i="30" s="1" a="1"/>
  <c r="FC18" i="30" s="1"/>
  <c r="M197" i="30"/>
  <c r="N197" i="30"/>
  <c r="O197" i="30"/>
  <c r="P197" i="30"/>
  <c r="R197" i="30"/>
  <c r="Q197" i="30"/>
  <c r="S197" i="30"/>
  <c r="T197" i="30"/>
  <c r="U197" i="30"/>
  <c r="V197" i="30"/>
  <c r="W197" i="30"/>
  <c r="X197" i="30"/>
  <c r="Y197" i="30"/>
  <c r="Z197" i="30"/>
  <c r="AA197" i="30"/>
  <c r="AB197" i="30"/>
  <c r="AC197" i="30"/>
  <c r="AD197" i="30"/>
  <c r="AE197" i="30"/>
  <c r="AF197" i="30"/>
  <c r="AG197" i="30"/>
  <c r="AH197" i="30"/>
  <c r="AI197" i="30"/>
  <c r="AK224" i="30"/>
  <c r="AK216" i="30"/>
  <c r="AK212" i="30"/>
  <c r="AK208" i="30"/>
  <c r="AK204" i="30"/>
  <c r="AK200" i="30"/>
  <c r="AK196" i="30"/>
  <c r="AK192" i="30"/>
  <c r="AK219" i="30"/>
  <c r="AK215" i="30"/>
  <c r="AK211" i="30"/>
  <c r="AK207" i="30"/>
  <c r="AK203" i="30"/>
  <c r="AK199" i="30"/>
  <c r="AK195" i="30"/>
  <c r="AK191" i="30"/>
  <c r="AK218" i="30"/>
  <c r="AK214" i="30"/>
  <c r="AK210" i="30"/>
  <c r="AK206" i="30"/>
  <c r="AK202" i="30"/>
  <c r="AK198" i="30"/>
  <c r="AK194" i="30"/>
  <c r="AK190" i="30"/>
  <c r="AK217" i="30"/>
  <c r="AK213" i="30"/>
  <c r="AK209" i="30"/>
  <c r="AK205" i="30"/>
  <c r="AK201" i="30"/>
  <c r="AK197" i="30"/>
  <c r="AK188" i="30"/>
  <c r="AK184" i="30"/>
  <c r="AK180" i="30"/>
  <c r="AK176" i="30"/>
  <c r="AK159" i="30"/>
  <c r="AK155" i="30"/>
  <c r="AK151" i="30"/>
  <c r="AK187" i="30"/>
  <c r="AK183" i="30"/>
  <c r="AK179" i="30"/>
  <c r="AK175" i="30"/>
  <c r="AK162" i="30"/>
  <c r="AK158" i="30"/>
  <c r="AK154" i="30"/>
  <c r="AK150" i="30"/>
  <c r="AK146" i="30"/>
  <c r="AK142" i="30"/>
  <c r="AK138" i="30"/>
  <c r="AK193" i="30"/>
  <c r="AK186" i="30"/>
  <c r="AK182" i="30"/>
  <c r="AK178" i="30"/>
  <c r="AK161" i="30"/>
  <c r="AK157" i="30"/>
  <c r="AK153" i="30"/>
  <c r="AK149" i="30"/>
  <c r="AK189" i="30"/>
  <c r="AK185" i="30"/>
  <c r="AK181" i="30"/>
  <c r="AK177" i="30"/>
  <c r="AK160" i="30"/>
  <c r="AK156" i="30"/>
  <c r="AK152" i="30"/>
  <c r="AK148" i="30"/>
  <c r="AK144" i="30"/>
  <c r="AK140" i="30"/>
  <c r="AK136" i="30"/>
  <c r="AK143" i="30"/>
  <c r="AK145" i="30"/>
  <c r="AK134" i="30"/>
  <c r="AK130" i="30"/>
  <c r="AK126" i="30"/>
  <c r="AK122" i="30"/>
  <c r="AK105" i="30"/>
  <c r="AK101" i="30"/>
  <c r="AK97" i="30"/>
  <c r="AK93" i="30"/>
  <c r="AK133" i="30"/>
  <c r="AK129" i="30"/>
  <c r="AK125" i="30"/>
  <c r="AK121" i="30"/>
  <c r="AK104" i="30"/>
  <c r="AK100" i="30"/>
  <c r="AK96" i="30"/>
  <c r="AK92" i="30"/>
  <c r="AK147" i="30"/>
  <c r="AK139" i="30"/>
  <c r="AK137" i="30"/>
  <c r="AK132" i="30"/>
  <c r="AK128" i="30"/>
  <c r="AK124" i="30"/>
  <c r="AK120" i="30"/>
  <c r="AK107" i="30"/>
  <c r="AK103" i="30"/>
  <c r="AK99" i="30"/>
  <c r="AK95" i="30"/>
  <c r="AK91" i="30"/>
  <c r="AK141" i="30"/>
  <c r="AK135" i="30"/>
  <c r="AK131" i="30"/>
  <c r="AK127" i="30"/>
  <c r="AK123" i="30"/>
  <c r="AK106" i="30"/>
  <c r="AK102" i="30"/>
  <c r="AK98" i="30"/>
  <c r="AK94" i="30"/>
  <c r="AK90" i="30"/>
  <c r="AK85" i="30"/>
  <c r="AK81" i="30"/>
  <c r="AK77" i="30"/>
  <c r="AK73" i="30"/>
  <c r="AK69" i="30"/>
  <c r="AK65" i="30"/>
  <c r="AK88" i="30"/>
  <c r="AK84" i="30"/>
  <c r="AK80" i="30"/>
  <c r="AK76" i="30"/>
  <c r="AK72" i="30"/>
  <c r="AK68" i="30"/>
  <c r="AK89" i="30"/>
  <c r="AK87" i="30"/>
  <c r="AK83" i="30"/>
  <c r="AK79" i="30"/>
  <c r="AK75" i="30"/>
  <c r="AK71" i="30"/>
  <c r="AK67" i="30"/>
  <c r="AK86" i="30"/>
  <c r="AK82" i="30"/>
  <c r="AK78" i="30"/>
  <c r="AK74" i="30"/>
  <c r="AK70" i="30"/>
  <c r="AK66" i="30"/>
  <c r="AK32" i="30"/>
  <c r="AK20" i="30"/>
  <c r="AK16" i="30"/>
  <c r="AK31" i="30"/>
  <c r="AK28" i="30"/>
  <c r="AK24" i="30"/>
  <c r="AK12" i="30"/>
  <c r="AK26" i="30"/>
  <c r="AK14" i="30"/>
  <c r="AK27" i="30"/>
  <c r="AK23" i="30"/>
  <c r="AK19" i="30"/>
  <c r="AK15" i="30"/>
  <c r="AK11" i="30"/>
  <c r="AK18" i="30"/>
  <c r="AK30" i="30"/>
  <c r="AK22" i="30"/>
  <c r="AK10" i="30"/>
  <c r="AK29" i="30"/>
  <c r="AK25" i="30"/>
  <c r="AK21" i="30"/>
  <c r="AK17" i="30"/>
  <c r="AK13" i="30"/>
  <c r="AK9" i="30"/>
  <c r="BY15" i="30"/>
  <c r="BZ15" i="30"/>
  <c r="CA15" i="30"/>
  <c r="CB15" i="30"/>
  <c r="CC15" i="30"/>
  <c r="CD15" i="30"/>
  <c r="CE15" i="30"/>
  <c r="M192" i="30"/>
  <c r="N192" i="30"/>
  <c r="O192" i="30"/>
  <c r="P192" i="30"/>
  <c r="Q192" i="30"/>
  <c r="R192" i="30"/>
  <c r="S192" i="30"/>
  <c r="T192" i="30"/>
  <c r="U192" i="30"/>
  <c r="V192" i="30"/>
  <c r="W192" i="30"/>
  <c r="X192" i="30"/>
  <c r="Y192" i="30"/>
  <c r="Z192" i="30"/>
  <c r="AA192" i="30"/>
  <c r="AB192" i="30"/>
  <c r="AC192" i="30"/>
  <c r="AD192" i="30"/>
  <c r="M218" i="30"/>
  <c r="N218" i="30"/>
  <c r="O218" i="30"/>
  <c r="P218" i="30"/>
  <c r="R218" i="30"/>
  <c r="Q218" i="30"/>
  <c r="S218" i="30"/>
  <c r="T218" i="30"/>
  <c r="U218" i="30"/>
  <c r="V218" i="30"/>
  <c r="W218" i="30"/>
  <c r="X218" i="30"/>
  <c r="Y218" i="30"/>
  <c r="Z218" i="30"/>
  <c r="AA218" i="30"/>
  <c r="AB218" i="30"/>
  <c r="AC218" i="30"/>
  <c r="AD218" i="30"/>
  <c r="AE218" i="30"/>
  <c r="AF218" i="30"/>
  <c r="AG218" i="30"/>
  <c r="AH218" i="30"/>
  <c r="AI218" i="30"/>
  <c r="BY101" i="30"/>
  <c r="BZ101" i="30"/>
  <c r="CA101" i="30"/>
  <c r="CB101" i="30"/>
  <c r="CC101" i="30"/>
  <c r="CD101" i="30"/>
  <c r="CE101" i="30"/>
  <c r="CF101" i="30"/>
  <c r="CG101" i="30"/>
  <c r="CH101" i="30"/>
  <c r="CI101" i="30"/>
  <c r="CJ101" i="30"/>
  <c r="CK101" i="30"/>
  <c r="CL101" i="30"/>
  <c r="CM101" i="30"/>
  <c r="CN101" i="30"/>
  <c r="CO101" i="30"/>
  <c r="CP101" i="30"/>
  <c r="CQ101" i="30"/>
  <c r="CR101" i="30"/>
  <c r="CS101" i="30"/>
  <c r="CT101" i="30"/>
  <c r="CU101" i="30"/>
  <c r="CV101" i="30"/>
  <c r="CW101" i="30"/>
  <c r="CX101" i="30"/>
  <c r="CY101" i="30"/>
  <c r="CZ101" i="30"/>
  <c r="DA101" i="30"/>
  <c r="DB101" i="30"/>
  <c r="DC101" i="30"/>
  <c r="DD101" i="30"/>
  <c r="DE101" i="30"/>
  <c r="DF101" i="30"/>
  <c r="DG101" i="30"/>
  <c r="DH101" i="30"/>
  <c r="DI101" i="30"/>
  <c r="M185" i="30"/>
  <c r="N185" i="30"/>
  <c r="O185" i="30"/>
  <c r="P185" i="30"/>
  <c r="R185" i="30"/>
  <c r="Q185" i="30"/>
  <c r="S185" i="30"/>
  <c r="T185" i="30"/>
  <c r="U185" i="30"/>
  <c r="V185" i="30"/>
  <c r="W185" i="30"/>
  <c r="M70" i="30"/>
  <c r="N70" i="30"/>
  <c r="O70" i="30"/>
  <c r="P70" i="30"/>
  <c r="Q70" i="30"/>
  <c r="R70" i="30"/>
  <c r="BY13" i="30"/>
  <c r="BZ13" i="30"/>
  <c r="CB13" i="30"/>
  <c r="CA13" i="30"/>
  <c r="CC13" i="30"/>
  <c r="BY40" i="30"/>
  <c r="BZ40" i="30"/>
  <c r="CB40" i="30"/>
  <c r="CA40" i="30"/>
  <c r="CC40" i="30"/>
  <c r="CD40" i="30"/>
  <c r="CE40" i="30"/>
  <c r="CF40" i="30"/>
  <c r="CG40" i="30"/>
  <c r="CH40" i="30"/>
  <c r="CI40" i="30"/>
  <c r="CJ40" i="30"/>
  <c r="CK40" i="30"/>
  <c r="CL40" i="30"/>
  <c r="CM40" i="30"/>
  <c r="CN40" i="30"/>
  <c r="CO40" i="30"/>
  <c r="CP40" i="30"/>
  <c r="CQ40" i="30"/>
  <c r="CR40" i="30"/>
  <c r="CS40" i="30"/>
  <c r="CT40" i="30"/>
  <c r="CU40" i="30"/>
  <c r="CV40" i="30"/>
  <c r="CW40" i="30"/>
  <c r="CX40" i="30"/>
  <c r="CY40" i="30"/>
  <c r="CZ40" i="30"/>
  <c r="DA40" i="30"/>
  <c r="DB40" i="30"/>
  <c r="DC40" i="30"/>
  <c r="DD40" i="30"/>
  <c r="M68" i="30"/>
  <c r="N68" i="30"/>
  <c r="O68" i="30"/>
  <c r="P68" i="30"/>
  <c r="BY126" i="30"/>
  <c r="BZ126" i="30"/>
  <c r="CB126" i="30"/>
  <c r="CA126" i="30"/>
  <c r="CC126" i="30"/>
  <c r="CD126" i="30"/>
  <c r="CE126" i="30"/>
  <c r="BY189" i="30"/>
  <c r="BZ189" i="30"/>
  <c r="CB189" i="30"/>
  <c r="CA189" i="30"/>
  <c r="CC189" i="30"/>
  <c r="CD189" i="30"/>
  <c r="CE189" i="30"/>
  <c r="CF189" i="30"/>
  <c r="CG189" i="30"/>
  <c r="CH189" i="30"/>
  <c r="CI189" i="30"/>
  <c r="CJ189" i="30"/>
  <c r="CK189" i="30"/>
  <c r="CL189" i="30"/>
  <c r="CM189" i="30"/>
  <c r="BY195" i="30"/>
  <c r="BZ195" i="30"/>
  <c r="CB195" i="30"/>
  <c r="CA195" i="30"/>
  <c r="CC195" i="30"/>
  <c r="CD195" i="30"/>
  <c r="CE195" i="30"/>
  <c r="CF195" i="30"/>
  <c r="CG195" i="30"/>
  <c r="CH195" i="30"/>
  <c r="CI195" i="30"/>
  <c r="CJ195" i="30"/>
  <c r="CK195" i="30"/>
  <c r="CL195" i="30"/>
  <c r="CM195" i="30"/>
  <c r="CN195" i="30"/>
  <c r="CO195" i="30"/>
  <c r="CP195" i="30"/>
  <c r="CQ195" i="30"/>
  <c r="CR195" i="30"/>
  <c r="CS195" i="30"/>
  <c r="BY156" i="30"/>
  <c r="BZ156" i="30"/>
  <c r="CB156" i="30"/>
  <c r="CA156" i="30"/>
  <c r="CC156" i="30"/>
  <c r="CD156" i="30"/>
  <c r="CE156" i="30"/>
  <c r="CF156" i="30"/>
  <c r="CG156" i="30"/>
  <c r="CH156" i="30"/>
  <c r="CI156" i="30"/>
  <c r="CJ156" i="30"/>
  <c r="CK156" i="30"/>
  <c r="CL156" i="30"/>
  <c r="CM156" i="30"/>
  <c r="CN156" i="30"/>
  <c r="CO156" i="30"/>
  <c r="CP156" i="30"/>
  <c r="CQ156" i="30"/>
  <c r="CR156" i="30"/>
  <c r="CS156" i="30"/>
  <c r="CT156" i="30"/>
  <c r="CU156" i="30"/>
  <c r="CV156" i="30"/>
  <c r="CW156" i="30"/>
  <c r="CX156" i="30"/>
  <c r="CY156" i="30"/>
  <c r="CZ156" i="30"/>
  <c r="DA156" i="30"/>
  <c r="DB156" i="30"/>
  <c r="DC156" i="30"/>
  <c r="DD156" i="30"/>
  <c r="DE156" i="30"/>
  <c r="DF156" i="30"/>
  <c r="DG156" i="30"/>
  <c r="DH156" i="30"/>
  <c r="DI156" i="30"/>
  <c r="BY145" i="30"/>
  <c r="BZ145" i="30"/>
  <c r="CB145" i="30"/>
  <c r="CA145" i="30"/>
  <c r="CC145" i="30"/>
  <c r="CD145" i="30"/>
  <c r="CE145" i="30"/>
  <c r="CF145" i="30"/>
  <c r="CG145" i="30"/>
  <c r="CH145" i="30"/>
  <c r="CI145" i="30"/>
  <c r="CJ145" i="30"/>
  <c r="CK145" i="30"/>
  <c r="CL145" i="30"/>
  <c r="CM145" i="30"/>
  <c r="CN145" i="30"/>
  <c r="CO145" i="30"/>
  <c r="CP145" i="30"/>
  <c r="CQ145" i="30"/>
  <c r="CR145" i="30"/>
  <c r="CS145" i="30"/>
  <c r="CT145" i="30"/>
  <c r="CU145" i="30"/>
  <c r="CV145" i="30"/>
  <c r="CW145" i="30"/>
  <c r="CX145" i="30"/>
  <c r="M141" i="30"/>
  <c r="N141" i="30"/>
  <c r="O141" i="30"/>
  <c r="P141" i="30"/>
  <c r="R141" i="30"/>
  <c r="Q141" i="30"/>
  <c r="S141" i="30"/>
  <c r="T141" i="30"/>
  <c r="U141" i="30"/>
  <c r="V141" i="30"/>
  <c r="W141" i="30"/>
  <c r="X141" i="30"/>
  <c r="Y141" i="30"/>
  <c r="Z141" i="30"/>
  <c r="AA141" i="30"/>
  <c r="AB141" i="30"/>
  <c r="AC141" i="30"/>
  <c r="AD141" i="30"/>
  <c r="AE141" i="30"/>
  <c r="AF141" i="30"/>
  <c r="AG141" i="30"/>
  <c r="AH141" i="30"/>
  <c r="BY88" i="30"/>
  <c r="BZ88" i="30"/>
  <c r="CB88" i="30"/>
  <c r="CA88" i="30"/>
  <c r="CC88" i="30"/>
  <c r="CD88" i="30"/>
  <c r="CE88" i="30"/>
  <c r="CF88" i="30"/>
  <c r="CG88" i="30"/>
  <c r="CH88" i="30"/>
  <c r="CI88" i="30"/>
  <c r="CJ88" i="30"/>
  <c r="CK88" i="30"/>
  <c r="CL88" i="30"/>
  <c r="CM88" i="30"/>
  <c r="CN88" i="30"/>
  <c r="CO88" i="30"/>
  <c r="CP88" i="30"/>
  <c r="CQ88" i="30"/>
  <c r="CR88" i="30"/>
  <c r="CS88" i="30"/>
  <c r="CT88" i="30"/>
  <c r="CU88" i="30"/>
  <c r="CV88" i="30"/>
  <c r="BY216" i="30"/>
  <c r="BZ216" i="30"/>
  <c r="CA216" i="30"/>
  <c r="CB216" i="30"/>
  <c r="CC216" i="30"/>
  <c r="CD216" i="30"/>
  <c r="CE216" i="30"/>
  <c r="CF216" i="30"/>
  <c r="CG216" i="30"/>
  <c r="CH216" i="30"/>
  <c r="CI216" i="30"/>
  <c r="CJ216" i="30"/>
  <c r="CK216" i="30"/>
  <c r="CL216" i="30"/>
  <c r="CM216" i="30"/>
  <c r="CN216" i="30"/>
  <c r="CO216" i="30"/>
  <c r="CP216" i="30"/>
  <c r="CQ216" i="30"/>
  <c r="CR216" i="30"/>
  <c r="CS216" i="30"/>
  <c r="CT216" i="30"/>
  <c r="CU216" i="30"/>
  <c r="CV216" i="30"/>
  <c r="CW216" i="30"/>
  <c r="CX216" i="30"/>
  <c r="CY216" i="30"/>
  <c r="CZ216" i="30"/>
  <c r="DA216" i="30"/>
  <c r="DB216" i="30"/>
  <c r="DC216" i="30"/>
  <c r="DD216" i="30"/>
  <c r="DE216" i="30"/>
  <c r="DF216" i="30"/>
  <c r="DG216" i="30"/>
  <c r="DH216" i="30"/>
  <c r="DI216" i="30"/>
  <c r="DJ216" i="30"/>
  <c r="DK216" i="30"/>
  <c r="DL216" i="30"/>
  <c r="DM216" i="30"/>
  <c r="DN216" i="30"/>
  <c r="BY107" i="30"/>
  <c r="BZ107" i="30"/>
  <c r="CA107" i="30"/>
  <c r="CB107" i="30"/>
  <c r="CC107" i="30"/>
  <c r="CD107" i="30"/>
  <c r="CE107" i="30"/>
  <c r="CF107" i="30"/>
  <c r="CG107" i="30"/>
  <c r="CH107" i="30"/>
  <c r="CI107" i="30"/>
  <c r="CJ107" i="30"/>
  <c r="CK107" i="30"/>
  <c r="CL107" i="30"/>
  <c r="CM107" i="30"/>
  <c r="CN107" i="30"/>
  <c r="CO107" i="30"/>
  <c r="CP107" i="30"/>
  <c r="CQ107" i="30"/>
  <c r="CR107" i="30"/>
  <c r="CS107" i="30"/>
  <c r="CT107" i="30"/>
  <c r="CU107" i="30"/>
  <c r="CV107" i="30"/>
  <c r="CW107" i="30"/>
  <c r="CX107" i="30"/>
  <c r="CY107" i="30"/>
  <c r="CZ107" i="30"/>
  <c r="DA107" i="30"/>
  <c r="DB107" i="30"/>
  <c r="DC107" i="30"/>
  <c r="DD107" i="30"/>
  <c r="DE107" i="30"/>
  <c r="DF107" i="30"/>
  <c r="DG107" i="30"/>
  <c r="DH107" i="30"/>
  <c r="DI107" i="30"/>
  <c r="DJ107" i="30"/>
  <c r="DK107" i="30"/>
  <c r="DL107" i="30"/>
  <c r="DM107" i="30"/>
  <c r="DN107" i="30"/>
  <c r="DO107" i="30"/>
  <c r="BY208" i="30"/>
  <c r="BZ208" i="30"/>
  <c r="CB208" i="30"/>
  <c r="CA208" i="30"/>
  <c r="CC208" i="30"/>
  <c r="CD208" i="30"/>
  <c r="CE208" i="30"/>
  <c r="CF208" i="30"/>
  <c r="CG208" i="30"/>
  <c r="CH208" i="30"/>
  <c r="CI208" i="30"/>
  <c r="CJ208" i="30"/>
  <c r="CK208" i="30"/>
  <c r="CL208" i="30"/>
  <c r="CM208" i="30"/>
  <c r="CN208" i="30"/>
  <c r="CO208" i="30"/>
  <c r="CP208" i="30"/>
  <c r="CQ208" i="30"/>
  <c r="CR208" i="30"/>
  <c r="CS208" i="30"/>
  <c r="CT208" i="30"/>
  <c r="CU208" i="30"/>
  <c r="CV208" i="30"/>
  <c r="CW208" i="30"/>
  <c r="CX208" i="30"/>
  <c r="CY208" i="30"/>
  <c r="CZ208" i="30"/>
  <c r="DA208" i="30"/>
  <c r="DB208" i="30"/>
  <c r="DC208" i="30"/>
  <c r="DD208" i="30"/>
  <c r="DE208" i="30"/>
  <c r="DF208" i="30"/>
  <c r="M89" i="30"/>
  <c r="N89" i="30"/>
  <c r="O89" i="30"/>
  <c r="P89" i="30"/>
  <c r="R89" i="30"/>
  <c r="Q89" i="30"/>
  <c r="S89" i="30"/>
  <c r="T89" i="30"/>
  <c r="U89" i="30"/>
  <c r="V89" i="30"/>
  <c r="W89" i="30"/>
  <c r="X89" i="30"/>
  <c r="Y89" i="30"/>
  <c r="Z89" i="30"/>
  <c r="AA89" i="30"/>
  <c r="AB89" i="30"/>
  <c r="AC89" i="30"/>
  <c r="AD89" i="30"/>
  <c r="AE89" i="30"/>
  <c r="AF89" i="30"/>
  <c r="AG89" i="30"/>
  <c r="AH89" i="30"/>
  <c r="AI89" i="30"/>
  <c r="BY43" i="30"/>
  <c r="BZ43" i="30"/>
  <c r="CB43" i="30"/>
  <c r="CA43" i="30"/>
  <c r="CC43" i="30"/>
  <c r="CD43" i="30"/>
  <c r="CE43" i="30"/>
  <c r="CF43" i="30"/>
  <c r="CG43" i="30"/>
  <c r="CH43" i="30"/>
  <c r="CI43" i="30"/>
  <c r="CJ43" i="30"/>
  <c r="CK43" i="30"/>
  <c r="CL43" i="30"/>
  <c r="CM43" i="30"/>
  <c r="CN43" i="30"/>
  <c r="CO43" i="30"/>
  <c r="CP43" i="30"/>
  <c r="CQ43" i="30"/>
  <c r="CR43" i="30"/>
  <c r="CS43" i="30"/>
  <c r="CT43" i="30"/>
  <c r="CU43" i="30"/>
  <c r="CV43" i="30"/>
  <c r="CW43" i="30"/>
  <c r="CX43" i="30"/>
  <c r="CY43" i="30"/>
  <c r="CZ43" i="30"/>
  <c r="DA43" i="30"/>
  <c r="DB43" i="30"/>
  <c r="DC43" i="30"/>
  <c r="DD43" i="30"/>
  <c r="DE43" i="30"/>
  <c r="DF43" i="30"/>
  <c r="DG43" i="30"/>
  <c r="M100" i="30"/>
  <c r="N100" i="30"/>
  <c r="O100" i="30"/>
  <c r="P100" i="30"/>
  <c r="Q100" i="30"/>
  <c r="R100" i="30"/>
  <c r="S100" i="30"/>
  <c r="T100" i="30"/>
  <c r="U100" i="30"/>
  <c r="V100" i="30"/>
  <c r="W100" i="30"/>
  <c r="X100" i="30"/>
  <c r="Y100" i="30"/>
  <c r="Z100" i="30"/>
  <c r="AA100" i="30"/>
  <c r="AB100" i="30"/>
  <c r="AC100" i="30"/>
  <c r="AD100" i="30"/>
  <c r="AE100" i="30"/>
  <c r="AF100" i="30"/>
  <c r="AG100" i="30"/>
  <c r="AH100" i="30"/>
  <c r="AI100" i="30"/>
  <c r="M79" i="30"/>
  <c r="N79" i="30"/>
  <c r="O79" i="30"/>
  <c r="P79" i="30"/>
  <c r="R79" i="30"/>
  <c r="Q79" i="30"/>
  <c r="S79" i="30"/>
  <c r="T79" i="30"/>
  <c r="U79" i="30"/>
  <c r="V79" i="30"/>
  <c r="W79" i="30"/>
  <c r="X79" i="30"/>
  <c r="Y79" i="30"/>
  <c r="Z79" i="30"/>
  <c r="AA79" i="30"/>
  <c r="M69" i="30"/>
  <c r="N69" i="30"/>
  <c r="O69" i="30"/>
  <c r="P69" i="30"/>
  <c r="Q69" i="30"/>
  <c r="M103" i="30"/>
  <c r="N103" i="30"/>
  <c r="O103" i="30"/>
  <c r="P103" i="30"/>
  <c r="R103" i="30"/>
  <c r="Q103" i="30"/>
  <c r="S103" i="30"/>
  <c r="T103" i="30"/>
  <c r="U103" i="30"/>
  <c r="V103" i="30"/>
  <c r="W103" i="30"/>
  <c r="X103" i="30"/>
  <c r="Y103" i="30"/>
  <c r="Z103" i="30"/>
  <c r="AA103" i="30"/>
  <c r="AB103" i="30"/>
  <c r="AC103" i="30"/>
  <c r="AD103" i="30"/>
  <c r="AE103" i="30"/>
  <c r="AF103" i="30"/>
  <c r="AG103" i="30"/>
  <c r="AH103" i="30"/>
  <c r="AI103" i="30"/>
  <c r="BY97" i="30"/>
  <c r="BZ97" i="30"/>
  <c r="CA97" i="30"/>
  <c r="CB97" i="30"/>
  <c r="CC97" i="30"/>
  <c r="CD97" i="30"/>
  <c r="CE97" i="30"/>
  <c r="CF97" i="30"/>
  <c r="CG97" i="30"/>
  <c r="CH97" i="30"/>
  <c r="CI97" i="30"/>
  <c r="CJ97" i="30"/>
  <c r="CK97" i="30"/>
  <c r="CL97" i="30"/>
  <c r="CM97" i="30"/>
  <c r="CN97" i="30"/>
  <c r="CO97" i="30"/>
  <c r="CP97" i="30"/>
  <c r="CQ97" i="30"/>
  <c r="CR97" i="30"/>
  <c r="CS97" i="30"/>
  <c r="CT97" i="30"/>
  <c r="CU97" i="30"/>
  <c r="CV97" i="30"/>
  <c r="CW97" i="30"/>
  <c r="CX97" i="30"/>
  <c r="CY97" i="30"/>
  <c r="CZ97" i="30"/>
  <c r="DA97" i="30"/>
  <c r="DB97" i="30"/>
  <c r="DC97" i="30"/>
  <c r="DD97" i="30"/>
  <c r="DE97" i="30"/>
  <c r="BY69" i="30"/>
  <c r="BZ69" i="30"/>
  <c r="CB69" i="30"/>
  <c r="CA69" i="30"/>
  <c r="CC69" i="30"/>
  <c r="BY213" i="30"/>
  <c r="BZ213" i="30"/>
  <c r="CB213" i="30"/>
  <c r="CA213" i="30"/>
  <c r="CC213" i="30"/>
  <c r="CD213" i="30"/>
  <c r="CE213" i="30"/>
  <c r="CF213" i="30"/>
  <c r="CG213" i="30"/>
  <c r="CH213" i="30"/>
  <c r="CI213" i="30"/>
  <c r="CJ213" i="30"/>
  <c r="CK213" i="30"/>
  <c r="CL213" i="30"/>
  <c r="CM213" i="30"/>
  <c r="CN213" i="30"/>
  <c r="CO213" i="30"/>
  <c r="CP213" i="30"/>
  <c r="CQ213" i="30"/>
  <c r="CR213" i="30"/>
  <c r="CS213" i="30"/>
  <c r="CT213" i="30"/>
  <c r="CU213" i="30"/>
  <c r="CV213" i="30"/>
  <c r="CW213" i="30"/>
  <c r="CX213" i="30"/>
  <c r="CY213" i="30"/>
  <c r="CZ213" i="30"/>
  <c r="DA213" i="30"/>
  <c r="DB213" i="30"/>
  <c r="DC213" i="30"/>
  <c r="DD213" i="30"/>
  <c r="DE213" i="30"/>
  <c r="DF213" i="30"/>
  <c r="DG213" i="30"/>
  <c r="DH213" i="30"/>
  <c r="DI213" i="30"/>
  <c r="DJ213" i="30"/>
  <c r="DK213" i="30"/>
  <c r="M196" i="30"/>
  <c r="N196" i="30"/>
  <c r="O196" i="30"/>
  <c r="P196" i="30"/>
  <c r="Q196" i="30"/>
  <c r="R196" i="30"/>
  <c r="S196" i="30"/>
  <c r="T196" i="30"/>
  <c r="U196" i="30"/>
  <c r="V196" i="30"/>
  <c r="W196" i="30"/>
  <c r="X196" i="30"/>
  <c r="Y196" i="30"/>
  <c r="Z196" i="30"/>
  <c r="AA196" i="30"/>
  <c r="AB196" i="30"/>
  <c r="AC196" i="30"/>
  <c r="AD196" i="30"/>
  <c r="AE196" i="30"/>
  <c r="AF196" i="30"/>
  <c r="AG196" i="30"/>
  <c r="AH196" i="30"/>
  <c r="M93" i="30"/>
  <c r="N93" i="30"/>
  <c r="O93" i="30"/>
  <c r="P93" i="30"/>
  <c r="R93" i="30"/>
  <c r="Q93" i="30"/>
  <c r="S93" i="30"/>
  <c r="T93" i="30"/>
  <c r="U93" i="30"/>
  <c r="V93" i="30"/>
  <c r="W93" i="30"/>
  <c r="X93" i="30"/>
  <c r="Y93" i="30"/>
  <c r="Z93" i="30"/>
  <c r="AA93" i="30"/>
  <c r="AB93" i="30"/>
  <c r="AC93" i="30"/>
  <c r="AD93" i="30"/>
  <c r="AE93" i="30"/>
  <c r="AF93" i="30"/>
  <c r="AG93" i="30"/>
  <c r="AH93" i="30"/>
  <c r="AI93" i="30"/>
  <c r="BY49" i="30"/>
  <c r="BZ49" i="30"/>
  <c r="CA49" i="30"/>
  <c r="CB49" i="30"/>
  <c r="CC49" i="30"/>
  <c r="CD49" i="30"/>
  <c r="CE49" i="30"/>
  <c r="CF49" i="30"/>
  <c r="CG49" i="30"/>
  <c r="CH49" i="30"/>
  <c r="CI49" i="30"/>
  <c r="CJ49" i="30"/>
  <c r="CK49" i="30"/>
  <c r="CL49" i="30"/>
  <c r="CM49" i="30"/>
  <c r="CN49" i="30"/>
  <c r="CO49" i="30"/>
  <c r="CP49" i="30"/>
  <c r="CQ49" i="30"/>
  <c r="CR49" i="30"/>
  <c r="CS49" i="30"/>
  <c r="CT49" i="30"/>
  <c r="CU49" i="30"/>
  <c r="CV49" i="30"/>
  <c r="CW49" i="30"/>
  <c r="CX49" i="30"/>
  <c r="CY49" i="30"/>
  <c r="CZ49" i="30"/>
  <c r="DA49" i="30"/>
  <c r="DB49" i="30"/>
  <c r="DC49" i="30"/>
  <c r="DD49" i="30"/>
  <c r="DE49" i="30"/>
  <c r="DF49" i="30"/>
  <c r="DG49" i="30"/>
  <c r="DH49" i="30"/>
  <c r="DI49" i="30"/>
  <c r="DJ49" i="30"/>
  <c r="DK49" i="30"/>
  <c r="DL49" i="30"/>
  <c r="DM49" i="30"/>
  <c r="BY26" i="30"/>
  <c r="BZ26" i="30"/>
  <c r="CB26" i="30"/>
  <c r="CA26" i="30"/>
  <c r="CC26" i="30"/>
  <c r="CD26" i="30"/>
  <c r="CE26" i="30"/>
  <c r="CF26" i="30"/>
  <c r="CG26" i="30"/>
  <c r="CH26" i="30"/>
  <c r="CI26" i="30"/>
  <c r="CJ26" i="30"/>
  <c r="CK26" i="30"/>
  <c r="CL26" i="30"/>
  <c r="CM26" i="30"/>
  <c r="CN26" i="30"/>
  <c r="CO26" i="30"/>
  <c r="CP26" i="30"/>
  <c r="BY135" i="30"/>
  <c r="BZ135" i="30"/>
  <c r="CB135" i="30"/>
  <c r="CA135" i="30"/>
  <c r="CC135" i="30"/>
  <c r="CD135" i="30"/>
  <c r="CE135" i="30"/>
  <c r="CF135" i="30"/>
  <c r="CG135" i="30"/>
  <c r="CH135" i="30"/>
  <c r="CI135" i="30"/>
  <c r="CJ135" i="30"/>
  <c r="CK135" i="30"/>
  <c r="CL135" i="30"/>
  <c r="CM135" i="30"/>
  <c r="CN135" i="30"/>
  <c r="M152" i="30"/>
  <c r="N152" i="30"/>
  <c r="O152" i="30"/>
  <c r="P152" i="30"/>
  <c r="Q152" i="30"/>
  <c r="R152" i="30"/>
  <c r="S152" i="30"/>
  <c r="T152" i="30"/>
  <c r="U152" i="30"/>
  <c r="V152" i="30"/>
  <c r="W152" i="30"/>
  <c r="X152" i="30"/>
  <c r="Y152" i="30"/>
  <c r="Z152" i="30"/>
  <c r="AA152" i="30"/>
  <c r="AB152" i="30"/>
  <c r="AC152" i="30"/>
  <c r="AD152" i="30"/>
  <c r="AE152" i="30"/>
  <c r="AF152" i="30"/>
  <c r="AG152" i="30"/>
  <c r="AH152" i="30"/>
  <c r="AI152" i="30"/>
  <c r="M211" i="30"/>
  <c r="N211" i="30"/>
  <c r="O211" i="30"/>
  <c r="P211" i="30"/>
  <c r="Q211" i="30"/>
  <c r="R211" i="30"/>
  <c r="S211" i="30"/>
  <c r="T211" i="30"/>
  <c r="U211" i="30"/>
  <c r="V211" i="30"/>
  <c r="W211" i="30"/>
  <c r="X211" i="30"/>
  <c r="Y211" i="30"/>
  <c r="Z211" i="30"/>
  <c r="AA211" i="30"/>
  <c r="AB211" i="30"/>
  <c r="AC211" i="30"/>
  <c r="AD211" i="30"/>
  <c r="AE211" i="30"/>
  <c r="AF211" i="30"/>
  <c r="AG211" i="30"/>
  <c r="AH211" i="30"/>
  <c r="AI211" i="30"/>
  <c r="M212" i="30"/>
  <c r="N212" i="30"/>
  <c r="O212" i="30"/>
  <c r="P212" i="30"/>
  <c r="Q212" i="30"/>
  <c r="R212" i="30"/>
  <c r="S212" i="30"/>
  <c r="T212" i="30"/>
  <c r="U212" i="30"/>
  <c r="V212" i="30"/>
  <c r="W212" i="30"/>
  <c r="X212" i="30"/>
  <c r="Y212" i="30"/>
  <c r="Z212" i="30"/>
  <c r="AA212" i="30"/>
  <c r="AB212" i="30"/>
  <c r="AC212" i="30"/>
  <c r="AD212" i="30"/>
  <c r="AE212" i="30"/>
  <c r="AF212" i="30"/>
  <c r="AG212" i="30"/>
  <c r="AH212" i="30"/>
  <c r="AI212" i="30"/>
  <c r="M148" i="30"/>
  <c r="N148" i="30"/>
  <c r="O148" i="30"/>
  <c r="P148" i="30"/>
  <c r="R148" i="30"/>
  <c r="Q148" i="30"/>
  <c r="S148" i="30"/>
  <c r="T148" i="30"/>
  <c r="U148" i="30"/>
  <c r="V148" i="30"/>
  <c r="W148" i="30"/>
  <c r="X148" i="30"/>
  <c r="Y148" i="30"/>
  <c r="Z148" i="30"/>
  <c r="AA148" i="30"/>
  <c r="AB148" i="30"/>
  <c r="AC148" i="30"/>
  <c r="AD148" i="30"/>
  <c r="AE148" i="30"/>
  <c r="AF148" i="30"/>
  <c r="AG148" i="30"/>
  <c r="AH148" i="30"/>
  <c r="AI148" i="30"/>
  <c r="M160" i="30"/>
  <c r="N160" i="30"/>
  <c r="O160" i="30"/>
  <c r="P160" i="30"/>
  <c r="Q160" i="30"/>
  <c r="R160" i="30"/>
  <c r="S160" i="30"/>
  <c r="T160" i="30"/>
  <c r="U160" i="30"/>
  <c r="V160" i="30"/>
  <c r="W160" i="30"/>
  <c r="X160" i="30"/>
  <c r="Y160" i="30"/>
  <c r="Z160" i="30"/>
  <c r="AA160" i="30"/>
  <c r="AB160" i="30"/>
  <c r="AC160" i="30"/>
  <c r="AD160" i="30"/>
  <c r="AE160" i="30"/>
  <c r="AF160" i="30"/>
  <c r="AG160" i="30"/>
  <c r="AH160" i="30"/>
  <c r="AI160" i="30"/>
  <c r="M201" i="30"/>
  <c r="N201" i="30"/>
  <c r="O201" i="30"/>
  <c r="P201" i="30"/>
  <c r="Q201" i="30"/>
  <c r="R201" i="30"/>
  <c r="S201" i="30"/>
  <c r="T201" i="30"/>
  <c r="U201" i="30"/>
  <c r="V201" i="30"/>
  <c r="W201" i="30"/>
  <c r="X201" i="30"/>
  <c r="Y201" i="30"/>
  <c r="Z201" i="30"/>
  <c r="AA201" i="30"/>
  <c r="AB201" i="30"/>
  <c r="AC201" i="30"/>
  <c r="AD201" i="30"/>
  <c r="AE201" i="30"/>
  <c r="AF201" i="30"/>
  <c r="AG201" i="30"/>
  <c r="AH201" i="30"/>
  <c r="AI201" i="30"/>
  <c r="M161" i="30"/>
  <c r="N161" i="30"/>
  <c r="O161" i="30"/>
  <c r="P161" i="30"/>
  <c r="R161" i="30"/>
  <c r="Q161" i="30"/>
  <c r="S161" i="30"/>
  <c r="T161" i="30"/>
  <c r="U161" i="30"/>
  <c r="V161" i="30"/>
  <c r="W161" i="30"/>
  <c r="X161" i="30"/>
  <c r="Y161" i="30"/>
  <c r="Z161" i="30"/>
  <c r="AA161" i="30"/>
  <c r="AB161" i="30"/>
  <c r="AC161" i="30"/>
  <c r="AD161" i="30"/>
  <c r="AE161" i="30"/>
  <c r="AF161" i="30"/>
  <c r="AG161" i="30"/>
  <c r="AH161" i="30"/>
  <c r="AI161" i="30"/>
  <c r="M97" i="30"/>
  <c r="N97" i="30"/>
  <c r="O97" i="30"/>
  <c r="P97" i="30"/>
  <c r="R97" i="30"/>
  <c r="Q97" i="30"/>
  <c r="S97" i="30"/>
  <c r="T97" i="30"/>
  <c r="U97" i="30"/>
  <c r="V97" i="30"/>
  <c r="W97" i="30"/>
  <c r="X97" i="30"/>
  <c r="Y97" i="30"/>
  <c r="Z97" i="30"/>
  <c r="AA97" i="30"/>
  <c r="AB97" i="30"/>
  <c r="AC97" i="30"/>
  <c r="AD97" i="30"/>
  <c r="AE97" i="30"/>
  <c r="AF97" i="30"/>
  <c r="AG97" i="30"/>
  <c r="AH97" i="30"/>
  <c r="AI97" i="30"/>
  <c r="BY24" i="30"/>
  <c r="BZ24" i="30"/>
  <c r="CB24" i="30"/>
  <c r="CA24" i="30"/>
  <c r="CC24" i="30"/>
  <c r="CD24" i="30"/>
  <c r="CE24" i="30"/>
  <c r="CF24" i="30"/>
  <c r="CG24" i="30"/>
  <c r="CH24" i="30"/>
  <c r="CI24" i="30"/>
  <c r="CJ24" i="30"/>
  <c r="CK24" i="30"/>
  <c r="CL24" i="30"/>
  <c r="CM24" i="30"/>
  <c r="CN24" i="30"/>
  <c r="BY90" i="30"/>
  <c r="BZ90" i="30"/>
  <c r="CA90" i="30"/>
  <c r="CB90" i="30"/>
  <c r="CC90" i="30"/>
  <c r="CD90" i="30"/>
  <c r="CE90" i="30"/>
  <c r="CF90" i="30"/>
  <c r="CG90" i="30"/>
  <c r="CH90" i="30"/>
  <c r="CI90" i="30"/>
  <c r="CJ90" i="30"/>
  <c r="CK90" i="30"/>
  <c r="CL90" i="30"/>
  <c r="CM90" i="30"/>
  <c r="CN90" i="30"/>
  <c r="CO90" i="30"/>
  <c r="CP90" i="30"/>
  <c r="CQ90" i="30"/>
  <c r="CR90" i="30"/>
  <c r="CS90" i="30"/>
  <c r="CT90" i="30"/>
  <c r="CU90" i="30"/>
  <c r="CV90" i="30"/>
  <c r="CW90" i="30"/>
  <c r="CX90" i="30"/>
  <c r="M181" i="30"/>
  <c r="N181" i="30"/>
  <c r="O181" i="30"/>
  <c r="P181" i="30"/>
  <c r="R181" i="30"/>
  <c r="Q181" i="30"/>
  <c r="S181" i="30"/>
  <c r="BY207" i="30"/>
  <c r="BZ207" i="30"/>
  <c r="CA207" i="30"/>
  <c r="CB207" i="30"/>
  <c r="CC207" i="30"/>
  <c r="CD207" i="30"/>
  <c r="CE207" i="30"/>
  <c r="CF207" i="30"/>
  <c r="CG207" i="30"/>
  <c r="CH207" i="30"/>
  <c r="CI207" i="30"/>
  <c r="CJ207" i="30"/>
  <c r="CK207" i="30"/>
  <c r="CL207" i="30"/>
  <c r="CM207" i="30"/>
  <c r="CN207" i="30"/>
  <c r="CO207" i="30"/>
  <c r="CP207" i="30"/>
  <c r="CQ207" i="30"/>
  <c r="CR207" i="30"/>
  <c r="CS207" i="30"/>
  <c r="CT207" i="30"/>
  <c r="CU207" i="30"/>
  <c r="CV207" i="30"/>
  <c r="CW207" i="30"/>
  <c r="CX207" i="30"/>
  <c r="CY207" i="30"/>
  <c r="CZ207" i="30"/>
  <c r="DA207" i="30"/>
  <c r="DB207" i="30"/>
  <c r="DC207" i="30"/>
  <c r="DD207" i="30"/>
  <c r="DE207" i="30"/>
  <c r="M140" i="30"/>
  <c r="N140" i="30"/>
  <c r="O140" i="30"/>
  <c r="P140" i="30"/>
  <c r="R140" i="30"/>
  <c r="Q140" i="30"/>
  <c r="S140" i="30"/>
  <c r="T140" i="30"/>
  <c r="U140" i="30"/>
  <c r="V140" i="30"/>
  <c r="W140" i="30"/>
  <c r="X140" i="30"/>
  <c r="Y140" i="30"/>
  <c r="Z140" i="30"/>
  <c r="AA140" i="30"/>
  <c r="AB140" i="30"/>
  <c r="AC140" i="30"/>
  <c r="AD140" i="30"/>
  <c r="AE140" i="30"/>
  <c r="AF140" i="30"/>
  <c r="AG140" i="30"/>
  <c r="M77" i="30"/>
  <c r="N77" i="30"/>
  <c r="O77" i="30"/>
  <c r="P77" i="30"/>
  <c r="R77" i="30"/>
  <c r="Q77" i="30"/>
  <c r="S77" i="30"/>
  <c r="T77" i="30"/>
  <c r="U77" i="30"/>
  <c r="V77" i="30"/>
  <c r="W77" i="30"/>
  <c r="X77" i="30"/>
  <c r="Y77" i="30"/>
  <c r="BY17" i="30"/>
  <c r="BZ17" i="30"/>
  <c r="CA17" i="30"/>
  <c r="CB17" i="30"/>
  <c r="CC17" i="30"/>
  <c r="CD17" i="30"/>
  <c r="CE17" i="30"/>
  <c r="CF17" i="30"/>
  <c r="CG17" i="30"/>
  <c r="BY201" i="30"/>
  <c r="BZ201" i="30"/>
  <c r="CA201" i="30"/>
  <c r="CB201" i="30"/>
  <c r="CC201" i="30"/>
  <c r="CD201" i="30"/>
  <c r="CE201" i="30"/>
  <c r="CF201" i="30"/>
  <c r="CG201" i="30"/>
  <c r="CH201" i="30"/>
  <c r="CI201" i="30"/>
  <c r="CJ201" i="30"/>
  <c r="CK201" i="30"/>
  <c r="CL201" i="30"/>
  <c r="CM201" i="30"/>
  <c r="CN201" i="30"/>
  <c r="CO201" i="30"/>
  <c r="CP201" i="30"/>
  <c r="CQ201" i="30"/>
  <c r="CR201" i="30"/>
  <c r="CS201" i="30"/>
  <c r="CT201" i="30"/>
  <c r="CU201" i="30"/>
  <c r="CV201" i="30"/>
  <c r="CW201" i="30"/>
  <c r="CX201" i="30"/>
  <c r="CY201" i="30"/>
  <c r="BY44" i="30"/>
  <c r="BZ44" i="30"/>
  <c r="CA44" i="30"/>
  <c r="CB44" i="30"/>
  <c r="CC44" i="30"/>
  <c r="CD44" i="30"/>
  <c r="CE44" i="30"/>
  <c r="CF44" i="30"/>
  <c r="CG44" i="30"/>
  <c r="CH44" i="30"/>
  <c r="CI44" i="30"/>
  <c r="CJ44" i="30"/>
  <c r="CK44" i="30"/>
  <c r="CL44" i="30"/>
  <c r="CM44" i="30"/>
  <c r="CN44" i="30"/>
  <c r="CO44" i="30"/>
  <c r="CP44" i="30"/>
  <c r="CQ44" i="30"/>
  <c r="CR44" i="30"/>
  <c r="CS44" i="30"/>
  <c r="CT44" i="30"/>
  <c r="CU44" i="30"/>
  <c r="CV44" i="30"/>
  <c r="CW44" i="30"/>
  <c r="CX44" i="30"/>
  <c r="CY44" i="30"/>
  <c r="CZ44" i="30"/>
  <c r="DA44" i="30"/>
  <c r="DB44" i="30"/>
  <c r="DC44" i="30"/>
  <c r="DD44" i="30"/>
  <c r="DE44" i="30"/>
  <c r="DF44" i="30"/>
  <c r="DG44" i="30"/>
  <c r="DH44" i="30"/>
  <c r="BY155" i="30"/>
  <c r="BZ155" i="30"/>
  <c r="CA155" i="30"/>
  <c r="CB155" i="30"/>
  <c r="CC155" i="30"/>
  <c r="CD155" i="30"/>
  <c r="CE155" i="30"/>
  <c r="CF155" i="30"/>
  <c r="CG155" i="30"/>
  <c r="CH155" i="30"/>
  <c r="CI155" i="30"/>
  <c r="CJ155" i="30"/>
  <c r="CK155" i="30"/>
  <c r="CL155" i="30"/>
  <c r="CM155" i="30"/>
  <c r="CN155" i="30"/>
  <c r="CO155" i="30"/>
  <c r="CP155" i="30"/>
  <c r="CQ155" i="30"/>
  <c r="CR155" i="30"/>
  <c r="CS155" i="30"/>
  <c r="CT155" i="30"/>
  <c r="CU155" i="30"/>
  <c r="CV155" i="30"/>
  <c r="CW155" i="30"/>
  <c r="CX155" i="30"/>
  <c r="CY155" i="30"/>
  <c r="CZ155" i="30"/>
  <c r="DA155" i="30"/>
  <c r="DB155" i="30"/>
  <c r="DC155" i="30"/>
  <c r="DD155" i="30"/>
  <c r="DE155" i="30"/>
  <c r="DF155" i="30"/>
  <c r="DG155" i="30"/>
  <c r="DH155" i="30"/>
  <c r="M177" i="30"/>
  <c r="N177" i="30"/>
  <c r="O177" i="30"/>
  <c r="BY179" i="30"/>
  <c r="BZ179" i="30"/>
  <c r="CA179" i="30"/>
  <c r="CB179" i="30"/>
  <c r="CC179" i="30"/>
  <c r="BY85" i="30"/>
  <c r="BZ85" i="30"/>
  <c r="CB85" i="30"/>
  <c r="CA85" i="30"/>
  <c r="CC85" i="30"/>
  <c r="CD85" i="30"/>
  <c r="CE85" i="30"/>
  <c r="CF85" i="30"/>
  <c r="CG85" i="30"/>
  <c r="CH85" i="30"/>
  <c r="CI85" i="30"/>
  <c r="CJ85" i="30"/>
  <c r="CK85" i="30"/>
  <c r="CL85" i="30"/>
  <c r="CM85" i="30"/>
  <c r="CN85" i="30"/>
  <c r="CO85" i="30"/>
  <c r="CP85" i="30"/>
  <c r="CQ85" i="30"/>
  <c r="CR85" i="30"/>
  <c r="CS85" i="30"/>
  <c r="BY144" i="30"/>
  <c r="BZ144" i="30"/>
  <c r="CA144" i="30"/>
  <c r="CB144" i="30"/>
  <c r="CC144" i="30"/>
  <c r="CD144" i="30"/>
  <c r="CE144" i="30"/>
  <c r="CF144" i="30"/>
  <c r="CG144" i="30"/>
  <c r="CH144" i="30"/>
  <c r="CI144" i="30"/>
  <c r="CJ144" i="30"/>
  <c r="CK144" i="30"/>
  <c r="CL144" i="30"/>
  <c r="CM144" i="30"/>
  <c r="CN144" i="30"/>
  <c r="CO144" i="30"/>
  <c r="CP144" i="30"/>
  <c r="CQ144" i="30"/>
  <c r="CR144" i="30"/>
  <c r="CS144" i="30"/>
  <c r="CT144" i="30"/>
  <c r="CU144" i="30"/>
  <c r="CV144" i="30"/>
  <c r="CW144" i="30"/>
  <c r="BY89" i="30"/>
  <c r="BZ89" i="30"/>
  <c r="CA89" i="30"/>
  <c r="CB89" i="30"/>
  <c r="CC89" i="30"/>
  <c r="CD89" i="30"/>
  <c r="CE89" i="30"/>
  <c r="CF89" i="30"/>
  <c r="CG89" i="30"/>
  <c r="CH89" i="30"/>
  <c r="CI89" i="30"/>
  <c r="CJ89" i="30"/>
  <c r="CK89" i="30"/>
  <c r="CL89" i="30"/>
  <c r="CM89" i="30"/>
  <c r="CN89" i="30"/>
  <c r="CO89" i="30"/>
  <c r="CP89" i="30"/>
  <c r="CQ89" i="30"/>
  <c r="CR89" i="30"/>
  <c r="CS89" i="30"/>
  <c r="CT89" i="30"/>
  <c r="CU89" i="30"/>
  <c r="CV89" i="30"/>
  <c r="CW89" i="30"/>
  <c r="BY131" i="30"/>
  <c r="BZ131" i="30"/>
  <c r="CB131" i="30"/>
  <c r="CA131" i="30"/>
  <c r="CC131" i="30"/>
  <c r="CD131" i="30"/>
  <c r="CE131" i="30"/>
  <c r="CF131" i="30"/>
  <c r="CG131" i="30"/>
  <c r="CH131" i="30"/>
  <c r="CI131" i="30"/>
  <c r="CJ131" i="30"/>
  <c r="BY92" i="30"/>
  <c r="BZ92" i="30"/>
  <c r="CA92" i="30"/>
  <c r="CB92" i="30"/>
  <c r="CC92" i="30"/>
  <c r="CD92" i="30"/>
  <c r="CE92" i="30"/>
  <c r="CF92" i="30"/>
  <c r="CG92" i="30"/>
  <c r="CH92" i="30"/>
  <c r="CI92" i="30"/>
  <c r="CJ92" i="30"/>
  <c r="CK92" i="30"/>
  <c r="CL92" i="30"/>
  <c r="CM92" i="30"/>
  <c r="CN92" i="30"/>
  <c r="CO92" i="30"/>
  <c r="CP92" i="30"/>
  <c r="CQ92" i="30"/>
  <c r="CR92" i="30"/>
  <c r="CS92" i="30"/>
  <c r="CT92" i="30"/>
  <c r="CU92" i="30"/>
  <c r="CV92" i="30"/>
  <c r="CW92" i="30"/>
  <c r="CX92" i="30"/>
  <c r="CY92" i="30"/>
  <c r="CZ92" i="30"/>
  <c r="M190" i="30"/>
  <c r="N190" i="30"/>
  <c r="O190" i="30"/>
  <c r="P190" i="30"/>
  <c r="R190" i="30"/>
  <c r="Q190" i="30"/>
  <c r="S190" i="30"/>
  <c r="T190" i="30"/>
  <c r="U190" i="30"/>
  <c r="V190" i="30"/>
  <c r="W190" i="30"/>
  <c r="X190" i="30"/>
  <c r="Y190" i="30"/>
  <c r="Z190" i="30"/>
  <c r="AA190" i="30"/>
  <c r="AB190" i="30"/>
  <c r="BY128" i="30"/>
  <c r="BZ128" i="30"/>
  <c r="CA128" i="30"/>
  <c r="CB128" i="30"/>
  <c r="CC128" i="30"/>
  <c r="CD128" i="30"/>
  <c r="CE128" i="30"/>
  <c r="CF128" i="30"/>
  <c r="CG128" i="30"/>
  <c r="M67" i="30"/>
  <c r="N67" i="30"/>
  <c r="O67" i="30"/>
  <c r="M96" i="30"/>
  <c r="N96" i="30"/>
  <c r="O96" i="30"/>
  <c r="P96" i="30"/>
  <c r="Q96" i="30"/>
  <c r="R96" i="30"/>
  <c r="S96" i="30"/>
  <c r="T96" i="30"/>
  <c r="U96" i="30"/>
  <c r="V96" i="30"/>
  <c r="W96" i="30"/>
  <c r="X96" i="30"/>
  <c r="Y96" i="30"/>
  <c r="Z96" i="30"/>
  <c r="AA96" i="30"/>
  <c r="AB96" i="30"/>
  <c r="AC96" i="30"/>
  <c r="AD96" i="30"/>
  <c r="AE96" i="30"/>
  <c r="AF96" i="30"/>
  <c r="AG96" i="30"/>
  <c r="AH96" i="30"/>
  <c r="AI96" i="30"/>
  <c r="BY157" i="30"/>
  <c r="BZ157" i="30"/>
  <c r="CA157" i="30"/>
  <c r="CB157" i="30"/>
  <c r="CC157" i="30"/>
  <c r="CD157" i="30"/>
  <c r="CE157" i="30"/>
  <c r="CF157" i="30"/>
  <c r="CG157" i="30"/>
  <c r="CH157" i="30"/>
  <c r="CI157" i="30"/>
  <c r="CJ157" i="30"/>
  <c r="CK157" i="30"/>
  <c r="CL157" i="30"/>
  <c r="CM157" i="30"/>
  <c r="CN157" i="30"/>
  <c r="CO157" i="30"/>
  <c r="CP157" i="30"/>
  <c r="CQ157" i="30"/>
  <c r="CR157" i="30"/>
  <c r="CS157" i="30"/>
  <c r="CT157" i="30"/>
  <c r="CU157" i="30"/>
  <c r="CV157" i="30"/>
  <c r="CW157" i="30"/>
  <c r="CX157" i="30"/>
  <c r="CY157" i="30"/>
  <c r="CZ157" i="30"/>
  <c r="DA157" i="30"/>
  <c r="DB157" i="30"/>
  <c r="DC157" i="30"/>
  <c r="DD157" i="30"/>
  <c r="DE157" i="30"/>
  <c r="DF157" i="30"/>
  <c r="DG157" i="30"/>
  <c r="DH157" i="30"/>
  <c r="DI157" i="30"/>
  <c r="DJ157" i="30"/>
  <c r="M187" i="30"/>
  <c r="N187" i="30"/>
  <c r="O187" i="30"/>
  <c r="P187" i="30"/>
  <c r="Q187" i="30"/>
  <c r="R187" i="30"/>
  <c r="S187" i="30"/>
  <c r="T187" i="30"/>
  <c r="U187" i="30"/>
  <c r="V187" i="30"/>
  <c r="W187" i="30"/>
  <c r="X187" i="30"/>
  <c r="Y187" i="30"/>
  <c r="BY188" i="30"/>
  <c r="BZ188" i="30"/>
  <c r="CB188" i="30"/>
  <c r="CA188" i="30"/>
  <c r="CC188" i="30"/>
  <c r="CD188" i="30"/>
  <c r="CE188" i="30"/>
  <c r="CF188" i="30"/>
  <c r="CG188" i="30"/>
  <c r="CH188" i="30"/>
  <c r="CI188" i="30"/>
  <c r="CJ188" i="30"/>
  <c r="CK188" i="30"/>
  <c r="CL188" i="30"/>
  <c r="M125" i="30"/>
  <c r="N125" i="30"/>
  <c r="O125" i="30"/>
  <c r="P125" i="30"/>
  <c r="R125" i="30"/>
  <c r="Q125" i="30"/>
  <c r="M137" i="30"/>
  <c r="N137" i="30"/>
  <c r="O137" i="30"/>
  <c r="P137" i="30"/>
  <c r="Q137" i="30"/>
  <c r="R137" i="30"/>
  <c r="S137" i="30"/>
  <c r="T137" i="30"/>
  <c r="U137" i="30"/>
  <c r="V137" i="30"/>
  <c r="W137" i="30"/>
  <c r="X137" i="30"/>
  <c r="Y137" i="30"/>
  <c r="Z137" i="30"/>
  <c r="AA137" i="30"/>
  <c r="AB137" i="30"/>
  <c r="AC137" i="30"/>
  <c r="AD137" i="30"/>
  <c r="M128" i="30"/>
  <c r="N128" i="30"/>
  <c r="O128" i="30"/>
  <c r="P128" i="30"/>
  <c r="R128" i="30"/>
  <c r="Q128" i="30"/>
  <c r="S128" i="30"/>
  <c r="T128" i="30"/>
  <c r="U128" i="30"/>
  <c r="M204" i="30"/>
  <c r="N204" i="30"/>
  <c r="O204" i="30"/>
  <c r="P204" i="30"/>
  <c r="R204" i="30"/>
  <c r="Q204" i="30"/>
  <c r="S204" i="30"/>
  <c r="T204" i="30"/>
  <c r="U204" i="30"/>
  <c r="V204" i="30"/>
  <c r="W204" i="30"/>
  <c r="X204" i="30"/>
  <c r="Y204" i="30"/>
  <c r="Z204" i="30"/>
  <c r="AA204" i="30"/>
  <c r="AB204" i="30"/>
  <c r="AC204" i="30"/>
  <c r="AD204" i="30"/>
  <c r="AE204" i="30"/>
  <c r="AF204" i="30"/>
  <c r="AG204" i="30"/>
  <c r="AH204" i="30"/>
  <c r="AI204" i="30"/>
  <c r="BY162" i="30"/>
  <c r="BZ162" i="30"/>
  <c r="CA162" i="30"/>
  <c r="CB162" i="30"/>
  <c r="CC162" i="30"/>
  <c r="CD162" i="30"/>
  <c r="CE162" i="30"/>
  <c r="CF162" i="30"/>
  <c r="CG162" i="30"/>
  <c r="CH162" i="30"/>
  <c r="CI162" i="30"/>
  <c r="CJ162" i="30"/>
  <c r="CK162" i="30"/>
  <c r="CL162" i="30"/>
  <c r="CM162" i="30"/>
  <c r="CN162" i="30"/>
  <c r="CO162" i="30"/>
  <c r="CP162" i="30"/>
  <c r="CQ162" i="30"/>
  <c r="CR162" i="30"/>
  <c r="CS162" i="30"/>
  <c r="CT162" i="30"/>
  <c r="CU162" i="30"/>
  <c r="CV162" i="30"/>
  <c r="CW162" i="30"/>
  <c r="CX162" i="30"/>
  <c r="CY162" i="30"/>
  <c r="CZ162" i="30"/>
  <c r="DA162" i="30"/>
  <c r="DB162" i="30"/>
  <c r="DC162" i="30"/>
  <c r="DD162" i="30"/>
  <c r="DE162" i="30"/>
  <c r="DF162" i="30"/>
  <c r="DG162" i="30"/>
  <c r="DH162" i="30"/>
  <c r="DI162" i="30"/>
  <c r="DJ162" i="30"/>
  <c r="DK162" i="30"/>
  <c r="DL162" i="30"/>
  <c r="DM162" i="30"/>
  <c r="DN162" i="30"/>
  <c r="DO162" i="30"/>
  <c r="BY185" i="30"/>
  <c r="BZ185" i="30"/>
  <c r="CB185" i="30"/>
  <c r="CA185" i="30"/>
  <c r="CC185" i="30"/>
  <c r="CD185" i="30"/>
  <c r="CE185" i="30"/>
  <c r="CF185" i="30"/>
  <c r="CG185" i="30"/>
  <c r="CH185" i="30"/>
  <c r="CI185" i="30"/>
  <c r="M126" i="30"/>
  <c r="N126" i="30"/>
  <c r="O126" i="30"/>
  <c r="P126" i="30"/>
  <c r="Q126" i="30"/>
  <c r="R126" i="30"/>
  <c r="S126" i="30"/>
  <c r="M95" i="30"/>
  <c r="N95" i="30"/>
  <c r="O95" i="30"/>
  <c r="P95" i="30"/>
  <c r="R95" i="30"/>
  <c r="Q95" i="30"/>
  <c r="S95" i="30"/>
  <c r="T95" i="30"/>
  <c r="U95" i="30"/>
  <c r="V95" i="30"/>
  <c r="W95" i="30"/>
  <c r="X95" i="30"/>
  <c r="Y95" i="30"/>
  <c r="Z95" i="30"/>
  <c r="AA95" i="30"/>
  <c r="AB95" i="30"/>
  <c r="AC95" i="30"/>
  <c r="AD95" i="30"/>
  <c r="AE95" i="30"/>
  <c r="AF95" i="30"/>
  <c r="AG95" i="30"/>
  <c r="AH95" i="30"/>
  <c r="AI95" i="30"/>
  <c r="BY10" i="30"/>
  <c r="BZ10" i="30"/>
  <c r="BY18" i="30"/>
  <c r="BZ18" i="30"/>
  <c r="CB18" i="30"/>
  <c r="CA18" i="30"/>
  <c r="CC18" i="30"/>
  <c r="CD18" i="30"/>
  <c r="CE18" i="30"/>
  <c r="CF18" i="30"/>
  <c r="CG18" i="30"/>
  <c r="CH18" i="30"/>
  <c r="M82" i="30"/>
  <c r="N82" i="30"/>
  <c r="O82" i="30"/>
  <c r="P82" i="30"/>
  <c r="R82" i="30"/>
  <c r="Q82" i="30"/>
  <c r="S82" i="30"/>
  <c r="T82" i="30"/>
  <c r="U82" i="30"/>
  <c r="V82" i="30"/>
  <c r="W82" i="30"/>
  <c r="X82" i="30"/>
  <c r="Y82" i="30"/>
  <c r="Z82" i="30"/>
  <c r="AA82" i="30"/>
  <c r="AB82" i="30"/>
  <c r="AC82" i="30"/>
  <c r="AD82" i="30"/>
  <c r="M66" i="30"/>
  <c r="N66" i="30"/>
  <c r="M98" i="30"/>
  <c r="N98" i="30"/>
  <c r="O98" i="30"/>
  <c r="P98" i="30"/>
  <c r="R98" i="30"/>
  <c r="Q98" i="30"/>
  <c r="S98" i="30"/>
  <c r="T98" i="30"/>
  <c r="U98" i="30"/>
  <c r="V98" i="30"/>
  <c r="W98" i="30"/>
  <c r="X98" i="30"/>
  <c r="Y98" i="30"/>
  <c r="Z98" i="30"/>
  <c r="AA98" i="30"/>
  <c r="AB98" i="30"/>
  <c r="AC98" i="30"/>
  <c r="AD98" i="30"/>
  <c r="AE98" i="30"/>
  <c r="AF98" i="30"/>
  <c r="AG98" i="30"/>
  <c r="AH98" i="30"/>
  <c r="AI98" i="30"/>
  <c r="AJ201" i="30"/>
  <c r="AJ218" i="30"/>
  <c r="AJ95" i="30"/>
  <c r="AJ89" i="30"/>
  <c r="BY104" i="30"/>
  <c r="BZ104" i="30"/>
  <c r="CB104" i="30"/>
  <c r="CA104" i="30"/>
  <c r="CC104" i="30"/>
  <c r="CD104" i="30"/>
  <c r="CE104" i="30"/>
  <c r="CF104" i="30"/>
  <c r="CG104" i="30"/>
  <c r="CH104" i="30"/>
  <c r="CI104" i="30"/>
  <c r="CJ104" i="30"/>
  <c r="CK104" i="30"/>
  <c r="CL104" i="30"/>
  <c r="CM104" i="30"/>
  <c r="CN104" i="30"/>
  <c r="CO104" i="30"/>
  <c r="CP104" i="30"/>
  <c r="CQ104" i="30"/>
  <c r="CR104" i="30"/>
  <c r="CS104" i="30"/>
  <c r="CT104" i="30"/>
  <c r="CU104" i="30"/>
  <c r="CV104" i="30"/>
  <c r="CW104" i="30"/>
  <c r="CX104" i="30"/>
  <c r="CY104" i="30"/>
  <c r="CZ104" i="30"/>
  <c r="DA104" i="30"/>
  <c r="DB104" i="30"/>
  <c r="DC104" i="30"/>
  <c r="DD104" i="30"/>
  <c r="DE104" i="30"/>
  <c r="DF104" i="30"/>
  <c r="DG104" i="30"/>
  <c r="DH104" i="30"/>
  <c r="DI104" i="30"/>
  <c r="DJ104" i="30"/>
  <c r="DK104" i="30"/>
  <c r="DL104" i="30"/>
  <c r="M209" i="30"/>
  <c r="N209" i="30"/>
  <c r="O209" i="30"/>
  <c r="P209" i="30"/>
  <c r="R209" i="30"/>
  <c r="Q209" i="30"/>
  <c r="S209" i="30"/>
  <c r="T209" i="30"/>
  <c r="U209" i="30"/>
  <c r="V209" i="30"/>
  <c r="W209" i="30"/>
  <c r="X209" i="30"/>
  <c r="Y209" i="30"/>
  <c r="Z209" i="30"/>
  <c r="AA209" i="30"/>
  <c r="AB209" i="30"/>
  <c r="AC209" i="30"/>
  <c r="AD209" i="30"/>
  <c r="AE209" i="30"/>
  <c r="AF209" i="30"/>
  <c r="AG209" i="30"/>
  <c r="AH209" i="30"/>
  <c r="AI209" i="30"/>
  <c r="BY72" i="30"/>
  <c r="BZ72" i="30"/>
  <c r="CA72" i="30"/>
  <c r="CB72" i="30"/>
  <c r="CC72" i="30"/>
  <c r="CD72" i="30"/>
  <c r="CE72" i="30"/>
  <c r="CF72" i="30"/>
  <c r="BY212" i="30"/>
  <c r="BZ212" i="30"/>
  <c r="CB212" i="30"/>
  <c r="CA212" i="30"/>
  <c r="CC212" i="30"/>
  <c r="CD212" i="30"/>
  <c r="CE212" i="30"/>
  <c r="CF212" i="30"/>
  <c r="CG212" i="30"/>
  <c r="CH212" i="30"/>
  <c r="CI212" i="30"/>
  <c r="CJ212" i="30"/>
  <c r="CK212" i="30"/>
  <c r="CL212" i="30"/>
  <c r="CM212" i="30"/>
  <c r="CN212" i="30"/>
  <c r="CO212" i="30"/>
  <c r="CP212" i="30"/>
  <c r="CQ212" i="30"/>
  <c r="CR212" i="30"/>
  <c r="CS212" i="30"/>
  <c r="CT212" i="30"/>
  <c r="CU212" i="30"/>
  <c r="CV212" i="30"/>
  <c r="CW212" i="30"/>
  <c r="CX212" i="30"/>
  <c r="CY212" i="30"/>
  <c r="CZ212" i="30"/>
  <c r="DA212" i="30"/>
  <c r="DB212" i="30"/>
  <c r="DC212" i="30"/>
  <c r="DD212" i="30"/>
  <c r="DE212" i="30"/>
  <c r="DF212" i="30"/>
  <c r="DG212" i="30"/>
  <c r="DH212" i="30"/>
  <c r="DI212" i="30"/>
  <c r="DJ212" i="30"/>
  <c r="M188" i="30"/>
  <c r="N188" i="30"/>
  <c r="O188" i="30"/>
  <c r="P188" i="30"/>
  <c r="R188" i="30"/>
  <c r="Q188" i="30"/>
  <c r="S188" i="30"/>
  <c r="T188" i="30"/>
  <c r="U188" i="30"/>
  <c r="V188" i="30"/>
  <c r="W188" i="30"/>
  <c r="X188" i="30"/>
  <c r="Y188" i="30"/>
  <c r="Z188" i="30"/>
  <c r="BY56" i="30"/>
  <c r="BZ56" i="30"/>
  <c r="CA56" i="30"/>
  <c r="CB56" i="30"/>
  <c r="CC56" i="30"/>
  <c r="CD56" i="30"/>
  <c r="CE56" i="30"/>
  <c r="CF56" i="30"/>
  <c r="CG56" i="30"/>
  <c r="CH56" i="30"/>
  <c r="CI56" i="30"/>
  <c r="CJ56" i="30"/>
  <c r="CK56" i="30"/>
  <c r="CL56" i="30"/>
  <c r="CM56" i="30"/>
  <c r="CN56" i="30"/>
  <c r="CO56" i="30"/>
  <c r="CP56" i="30"/>
  <c r="CQ56" i="30"/>
  <c r="CR56" i="30"/>
  <c r="CS56" i="30"/>
  <c r="CT56" i="30"/>
  <c r="CU56" i="30"/>
  <c r="CV56" i="30"/>
  <c r="CW56" i="30"/>
  <c r="CX56" i="30"/>
  <c r="CY56" i="30"/>
  <c r="CZ56" i="30"/>
  <c r="DA56" i="30"/>
  <c r="DB56" i="30"/>
  <c r="DC56" i="30"/>
  <c r="DD56" i="30"/>
  <c r="DE56" i="30"/>
  <c r="DF56" i="30"/>
  <c r="DG56" i="30"/>
  <c r="DH56" i="30"/>
  <c r="DI56" i="30"/>
  <c r="DJ56" i="30"/>
  <c r="DK56" i="30"/>
  <c r="DL56" i="30"/>
  <c r="DM56" i="30"/>
  <c r="DN56" i="30"/>
  <c r="DO56" i="30"/>
  <c r="DP56" i="30"/>
  <c r="DQ56" i="30"/>
  <c r="DR56" i="30"/>
  <c r="DS56" i="30"/>
  <c r="DT56" i="30"/>
  <c r="BY47" i="30"/>
  <c r="BZ47" i="30"/>
  <c r="CB47" i="30"/>
  <c r="CA47" i="30"/>
  <c r="CC47" i="30"/>
  <c r="CD47" i="30"/>
  <c r="CE47" i="30"/>
  <c r="CF47" i="30"/>
  <c r="CG47" i="30"/>
  <c r="CH47" i="30"/>
  <c r="CI47" i="30"/>
  <c r="CJ47" i="30"/>
  <c r="CK47" i="30"/>
  <c r="CL47" i="30"/>
  <c r="CM47" i="30"/>
  <c r="CN47" i="30"/>
  <c r="CO47" i="30"/>
  <c r="CP47" i="30"/>
  <c r="CQ47" i="30"/>
  <c r="CR47" i="30"/>
  <c r="CS47" i="30"/>
  <c r="CT47" i="30"/>
  <c r="CU47" i="30"/>
  <c r="CV47" i="30"/>
  <c r="CW47" i="30"/>
  <c r="CX47" i="30"/>
  <c r="CY47" i="30"/>
  <c r="CZ47" i="30"/>
  <c r="DA47" i="30"/>
  <c r="DB47" i="30"/>
  <c r="DC47" i="30"/>
  <c r="DD47" i="30"/>
  <c r="DE47" i="30"/>
  <c r="DF47" i="30"/>
  <c r="DG47" i="30"/>
  <c r="DH47" i="30"/>
  <c r="DI47" i="30"/>
  <c r="DJ47" i="30"/>
  <c r="DK47" i="30"/>
  <c r="BY21" i="30"/>
  <c r="BZ21" i="30"/>
  <c r="CB21" i="30"/>
  <c r="CA21" i="30"/>
  <c r="CC21" i="30"/>
  <c r="CD21" i="30"/>
  <c r="CE21" i="30"/>
  <c r="CF21" i="30"/>
  <c r="CG21" i="30"/>
  <c r="CH21" i="30"/>
  <c r="CI21" i="30"/>
  <c r="CJ21" i="30"/>
  <c r="CK21" i="30"/>
  <c r="BY86" i="30"/>
  <c r="BZ86" i="30"/>
  <c r="CB86" i="30"/>
  <c r="CA86" i="30"/>
  <c r="CC86" i="30"/>
  <c r="CD86" i="30"/>
  <c r="CE86" i="30"/>
  <c r="CF86" i="30"/>
  <c r="CG86" i="30"/>
  <c r="CH86" i="30"/>
  <c r="CI86" i="30"/>
  <c r="CJ86" i="30"/>
  <c r="CK86" i="30"/>
  <c r="CL86" i="30"/>
  <c r="CM86" i="30"/>
  <c r="CN86" i="30"/>
  <c r="CO86" i="30"/>
  <c r="CP86" i="30"/>
  <c r="CQ86" i="30"/>
  <c r="CR86" i="30"/>
  <c r="CS86" i="30"/>
  <c r="CT86" i="30"/>
  <c r="BY127" i="30"/>
  <c r="BZ127" i="30"/>
  <c r="CB127" i="30"/>
  <c r="CA127" i="30"/>
  <c r="CC127" i="30"/>
  <c r="CD127" i="30"/>
  <c r="CE127" i="30"/>
  <c r="CF127" i="30"/>
  <c r="M123" i="30"/>
  <c r="N123" i="30"/>
  <c r="O123" i="30"/>
  <c r="P123" i="30"/>
  <c r="BY198" i="30"/>
  <c r="BZ198" i="30"/>
  <c r="CB198" i="30"/>
  <c r="CA198" i="30"/>
  <c r="CC198" i="30"/>
  <c r="CD198" i="30"/>
  <c r="CE198" i="30"/>
  <c r="CF198" i="30"/>
  <c r="CG198" i="30"/>
  <c r="CH198" i="30"/>
  <c r="CI198" i="30"/>
  <c r="CJ198" i="30"/>
  <c r="CK198" i="30"/>
  <c r="CL198" i="30"/>
  <c r="CM198" i="30"/>
  <c r="CN198" i="30"/>
  <c r="CO198" i="30"/>
  <c r="CP198" i="30"/>
  <c r="CQ198" i="30"/>
  <c r="CR198" i="30"/>
  <c r="CS198" i="30"/>
  <c r="CT198" i="30"/>
  <c r="CU198" i="30"/>
  <c r="CV198" i="30"/>
  <c r="BY180" i="30"/>
  <c r="BZ180" i="30"/>
  <c r="CB180" i="30"/>
  <c r="CA180" i="30"/>
  <c r="CC180" i="30"/>
  <c r="CD180" i="30"/>
  <c r="BY159" i="30"/>
  <c r="BZ159" i="30"/>
  <c r="CA159" i="30"/>
  <c r="CB159" i="30"/>
  <c r="CC159" i="30"/>
  <c r="CD159" i="30"/>
  <c r="CE159" i="30"/>
  <c r="CF159" i="30"/>
  <c r="CG159" i="30"/>
  <c r="CH159" i="30"/>
  <c r="CI159" i="30"/>
  <c r="CJ159" i="30"/>
  <c r="CK159" i="30"/>
  <c r="CL159" i="30"/>
  <c r="CM159" i="30"/>
  <c r="CN159" i="30"/>
  <c r="CO159" i="30"/>
  <c r="CP159" i="30"/>
  <c r="CQ159" i="30"/>
  <c r="CR159" i="30"/>
  <c r="CS159" i="30"/>
  <c r="CT159" i="30"/>
  <c r="CU159" i="30"/>
  <c r="CV159" i="30"/>
  <c r="CW159" i="30"/>
  <c r="CX159" i="30"/>
  <c r="CY159" i="30"/>
  <c r="CZ159" i="30"/>
  <c r="DA159" i="30"/>
  <c r="DB159" i="30"/>
  <c r="DC159" i="30"/>
  <c r="DD159" i="30"/>
  <c r="DE159" i="30"/>
  <c r="DF159" i="30"/>
  <c r="DG159" i="30"/>
  <c r="DH159" i="30"/>
  <c r="DI159" i="30"/>
  <c r="DJ159" i="30"/>
  <c r="DK159" i="30"/>
  <c r="DL159" i="30"/>
  <c r="BY70" i="30"/>
  <c r="BZ70" i="30"/>
  <c r="CB70" i="30"/>
  <c r="CA70" i="30"/>
  <c r="CC70" i="30"/>
  <c r="CD70" i="30"/>
  <c r="M193" i="30"/>
  <c r="N193" i="30"/>
  <c r="O193" i="30"/>
  <c r="P193" i="30"/>
  <c r="Q193" i="30"/>
  <c r="R193" i="30"/>
  <c r="S193" i="30"/>
  <c r="T193" i="30"/>
  <c r="U193" i="30"/>
  <c r="V193" i="30"/>
  <c r="W193" i="30"/>
  <c r="X193" i="30"/>
  <c r="Y193" i="30"/>
  <c r="Z193" i="30"/>
  <c r="AA193" i="30"/>
  <c r="AB193" i="30"/>
  <c r="AC193" i="30"/>
  <c r="AD193" i="30"/>
  <c r="AE193" i="30"/>
  <c r="BY158" i="30"/>
  <c r="BZ158" i="30"/>
  <c r="CA158" i="30"/>
  <c r="CB158" i="30"/>
  <c r="CC158" i="30"/>
  <c r="CD158" i="30"/>
  <c r="CE158" i="30"/>
  <c r="CF158" i="30"/>
  <c r="CG158" i="30"/>
  <c r="CH158" i="30"/>
  <c r="CI158" i="30"/>
  <c r="CJ158" i="30"/>
  <c r="CK158" i="30"/>
  <c r="CL158" i="30"/>
  <c r="CM158" i="30"/>
  <c r="CN158" i="30"/>
  <c r="CO158" i="30"/>
  <c r="CP158" i="30"/>
  <c r="CQ158" i="30"/>
  <c r="CR158" i="30"/>
  <c r="CS158" i="30"/>
  <c r="CT158" i="30"/>
  <c r="CU158" i="30"/>
  <c r="CV158" i="30"/>
  <c r="CW158" i="30"/>
  <c r="CX158" i="30"/>
  <c r="CY158" i="30"/>
  <c r="CZ158" i="30"/>
  <c r="DA158" i="30"/>
  <c r="DB158" i="30"/>
  <c r="DC158" i="30"/>
  <c r="DD158" i="30"/>
  <c r="DE158" i="30"/>
  <c r="DF158" i="30"/>
  <c r="DG158" i="30"/>
  <c r="DH158" i="30"/>
  <c r="DI158" i="30"/>
  <c r="DJ158" i="30"/>
  <c r="DK158" i="30"/>
  <c r="M87" i="30"/>
  <c r="N87" i="30"/>
  <c r="O87" i="30"/>
  <c r="P87" i="30"/>
  <c r="R87" i="30"/>
  <c r="Q87" i="30"/>
  <c r="S87" i="30"/>
  <c r="T87" i="30"/>
  <c r="U87" i="30"/>
  <c r="V87" i="30"/>
  <c r="W87" i="30"/>
  <c r="X87" i="30"/>
  <c r="Y87" i="30"/>
  <c r="Z87" i="30"/>
  <c r="AA87" i="30"/>
  <c r="AB87" i="30"/>
  <c r="AC87" i="30"/>
  <c r="AD87" i="30"/>
  <c r="AE87" i="30"/>
  <c r="AF87" i="30"/>
  <c r="AG87" i="30"/>
  <c r="AH87" i="30"/>
  <c r="AI87" i="30"/>
  <c r="BY14" i="30"/>
  <c r="BZ14" i="30"/>
  <c r="CB14" i="30"/>
  <c r="CA14" i="30"/>
  <c r="CC14" i="30"/>
  <c r="CD14" i="30"/>
  <c r="BY32" i="30"/>
  <c r="BZ32" i="30"/>
  <c r="CA32" i="30"/>
  <c r="CB32" i="30"/>
  <c r="CC32" i="30"/>
  <c r="CD32" i="30"/>
  <c r="CE32" i="30"/>
  <c r="CF32" i="30"/>
  <c r="CG32" i="30"/>
  <c r="CH32" i="30"/>
  <c r="CI32" i="30"/>
  <c r="CJ32" i="30"/>
  <c r="CK32" i="30"/>
  <c r="CL32" i="30"/>
  <c r="CM32" i="30"/>
  <c r="CN32" i="30"/>
  <c r="CO32" i="30"/>
  <c r="CP32" i="30"/>
  <c r="CQ32" i="30"/>
  <c r="CR32" i="30"/>
  <c r="CS32" i="30"/>
  <c r="CT32" i="30"/>
  <c r="CU32" i="30"/>
  <c r="CV32" i="30"/>
  <c r="M183" i="30"/>
  <c r="N183" i="30"/>
  <c r="O183" i="30"/>
  <c r="P183" i="30"/>
  <c r="Q183" i="30"/>
  <c r="R183" i="30"/>
  <c r="S183" i="30"/>
  <c r="T183" i="30"/>
  <c r="U183" i="30"/>
  <c r="M73" i="30"/>
  <c r="N73" i="30"/>
  <c r="O73" i="30"/>
  <c r="P73" i="30"/>
  <c r="R73" i="30"/>
  <c r="Q73" i="30"/>
  <c r="S73" i="30"/>
  <c r="T73" i="30"/>
  <c r="U73" i="30"/>
  <c r="M99" i="30"/>
  <c r="N99" i="30"/>
  <c r="O99" i="30"/>
  <c r="P99" i="30"/>
  <c r="R99" i="30"/>
  <c r="Q99" i="30"/>
  <c r="S99" i="30"/>
  <c r="T99" i="30"/>
  <c r="U99" i="30"/>
  <c r="V99" i="30"/>
  <c r="W99" i="30"/>
  <c r="X99" i="30"/>
  <c r="Y99" i="30"/>
  <c r="Z99" i="30"/>
  <c r="AA99" i="30"/>
  <c r="AB99" i="30"/>
  <c r="AC99" i="30"/>
  <c r="AD99" i="30"/>
  <c r="AE99" i="30"/>
  <c r="AF99" i="30"/>
  <c r="AG99" i="30"/>
  <c r="AH99" i="30"/>
  <c r="AI99" i="30"/>
  <c r="BY87" i="30"/>
  <c r="BZ87" i="30"/>
  <c r="CB87" i="30"/>
  <c r="CA87" i="30"/>
  <c r="CC87" i="30"/>
  <c r="CD87" i="30"/>
  <c r="CE87" i="30"/>
  <c r="CF87" i="30"/>
  <c r="CG87" i="30"/>
  <c r="CH87" i="30"/>
  <c r="CI87" i="30"/>
  <c r="CJ87" i="30"/>
  <c r="CK87" i="30"/>
  <c r="CL87" i="30"/>
  <c r="CM87" i="30"/>
  <c r="CN87" i="30"/>
  <c r="CO87" i="30"/>
  <c r="CP87" i="30"/>
  <c r="CQ87" i="30"/>
  <c r="CR87" i="30"/>
  <c r="CS87" i="30"/>
  <c r="CT87" i="30"/>
  <c r="CU87" i="30"/>
  <c r="BY150" i="30"/>
  <c r="BZ150" i="30"/>
  <c r="CA150" i="30"/>
  <c r="CB150" i="30"/>
  <c r="CC150" i="30"/>
  <c r="CD150" i="30"/>
  <c r="CE150" i="30"/>
  <c r="CF150" i="30"/>
  <c r="CG150" i="30"/>
  <c r="CH150" i="30"/>
  <c r="CI150" i="30"/>
  <c r="CJ150" i="30"/>
  <c r="CK150" i="30"/>
  <c r="CL150" i="30"/>
  <c r="CM150" i="30"/>
  <c r="CN150" i="30"/>
  <c r="CO150" i="30"/>
  <c r="CP150" i="30"/>
  <c r="CQ150" i="30"/>
  <c r="CR150" i="30"/>
  <c r="CS150" i="30"/>
  <c r="CT150" i="30"/>
  <c r="CU150" i="30"/>
  <c r="CV150" i="30"/>
  <c r="CW150" i="30"/>
  <c r="CX150" i="30"/>
  <c r="CY150" i="30"/>
  <c r="CZ150" i="30"/>
  <c r="DA150" i="30"/>
  <c r="DB150" i="30"/>
  <c r="DC150" i="30"/>
  <c r="M199" i="30"/>
  <c r="N199" i="30"/>
  <c r="O199" i="30"/>
  <c r="P199" i="30"/>
  <c r="Q199" i="30"/>
  <c r="R199" i="30"/>
  <c r="S199" i="30"/>
  <c r="T199" i="30"/>
  <c r="U199" i="30"/>
  <c r="V199" i="30"/>
  <c r="W199" i="30"/>
  <c r="X199" i="30"/>
  <c r="Y199" i="30"/>
  <c r="Z199" i="30"/>
  <c r="AA199" i="30"/>
  <c r="AB199" i="30"/>
  <c r="AC199" i="30"/>
  <c r="AD199" i="30"/>
  <c r="AE199" i="30"/>
  <c r="AF199" i="30"/>
  <c r="AG199" i="30"/>
  <c r="AH199" i="30"/>
  <c r="AI199" i="30"/>
  <c r="BY136" i="30"/>
  <c r="BZ136" i="30"/>
  <c r="CA136" i="30"/>
  <c r="CB136" i="30"/>
  <c r="CC136" i="30"/>
  <c r="CD136" i="30"/>
  <c r="CE136" i="30"/>
  <c r="CF136" i="30"/>
  <c r="CG136" i="30"/>
  <c r="CH136" i="30"/>
  <c r="CI136" i="30"/>
  <c r="CJ136" i="30"/>
  <c r="CK136" i="30"/>
  <c r="CL136" i="30"/>
  <c r="CM136" i="30"/>
  <c r="CN136" i="30"/>
  <c r="CO136" i="30"/>
  <c r="M91" i="30"/>
  <c r="N91" i="30"/>
  <c r="O91" i="30"/>
  <c r="P91" i="30"/>
  <c r="R91" i="30"/>
  <c r="Q91" i="30"/>
  <c r="S91" i="30"/>
  <c r="T91" i="30"/>
  <c r="U91" i="30"/>
  <c r="V91" i="30"/>
  <c r="W91" i="30"/>
  <c r="X91" i="30"/>
  <c r="Y91" i="30"/>
  <c r="Z91" i="30"/>
  <c r="AA91" i="30"/>
  <c r="AB91" i="30"/>
  <c r="AC91" i="30"/>
  <c r="AD91" i="30"/>
  <c r="AE91" i="30"/>
  <c r="AF91" i="30"/>
  <c r="AG91" i="30"/>
  <c r="AH91" i="30"/>
  <c r="AI91" i="30"/>
  <c r="BY53" i="30"/>
  <c r="BZ53" i="30"/>
  <c r="CA53" i="30"/>
  <c r="CB53" i="30"/>
  <c r="CC53" i="30"/>
  <c r="CD53" i="30"/>
  <c r="CE53" i="30"/>
  <c r="CF53" i="30"/>
  <c r="CG53" i="30"/>
  <c r="CH53" i="30"/>
  <c r="CI53" i="30"/>
  <c r="CJ53" i="30"/>
  <c r="CK53" i="30"/>
  <c r="CL53" i="30"/>
  <c r="CM53" i="30"/>
  <c r="CN53" i="30"/>
  <c r="CO53" i="30"/>
  <c r="CP53" i="30"/>
  <c r="CQ53" i="30"/>
  <c r="CR53" i="30"/>
  <c r="CS53" i="30"/>
  <c r="CT53" i="30"/>
  <c r="CU53" i="30"/>
  <c r="CV53" i="30"/>
  <c r="CW53" i="30"/>
  <c r="CX53" i="30"/>
  <c r="CY53" i="30"/>
  <c r="CZ53" i="30"/>
  <c r="DA53" i="30"/>
  <c r="DB53" i="30"/>
  <c r="DC53" i="30"/>
  <c r="DD53" i="30"/>
  <c r="DE53" i="30"/>
  <c r="DF53" i="30"/>
  <c r="DG53" i="30"/>
  <c r="DH53" i="30"/>
  <c r="DI53" i="30"/>
  <c r="DJ53" i="30"/>
  <c r="DK53" i="30"/>
  <c r="DL53" i="30"/>
  <c r="DM53" i="30"/>
  <c r="DN53" i="30"/>
  <c r="DO53" i="30"/>
  <c r="DP53" i="30"/>
  <c r="DQ53" i="30"/>
  <c r="BY50" i="30"/>
  <c r="BZ50" i="30"/>
  <c r="CB50" i="30"/>
  <c r="CA50" i="30"/>
  <c r="CC50" i="30"/>
  <c r="CD50" i="30"/>
  <c r="CE50" i="30"/>
  <c r="CF50" i="30"/>
  <c r="CG50" i="30"/>
  <c r="CH50" i="30"/>
  <c r="CI50" i="30"/>
  <c r="CJ50" i="30"/>
  <c r="CK50" i="30"/>
  <c r="CL50" i="30"/>
  <c r="CM50" i="30"/>
  <c r="CN50" i="30"/>
  <c r="CO50" i="30"/>
  <c r="CP50" i="30"/>
  <c r="CQ50" i="30"/>
  <c r="CR50" i="30"/>
  <c r="CS50" i="30"/>
  <c r="CT50" i="30"/>
  <c r="CU50" i="30"/>
  <c r="CV50" i="30"/>
  <c r="CW50" i="30"/>
  <c r="CX50" i="30"/>
  <c r="CY50" i="30"/>
  <c r="CZ50" i="30"/>
  <c r="DA50" i="30"/>
  <c r="DB50" i="30"/>
  <c r="DC50" i="30"/>
  <c r="DD50" i="30"/>
  <c r="DE50" i="30"/>
  <c r="DF50" i="30"/>
  <c r="DG50" i="30"/>
  <c r="DH50" i="30"/>
  <c r="DI50" i="30"/>
  <c r="DJ50" i="30"/>
  <c r="DK50" i="30"/>
  <c r="DL50" i="30"/>
  <c r="DM50" i="30"/>
  <c r="DN50" i="30"/>
  <c r="M162" i="30"/>
  <c r="N162" i="30"/>
  <c r="O162" i="30"/>
  <c r="P162" i="30"/>
  <c r="R162" i="30"/>
  <c r="Q162" i="30"/>
  <c r="S162" i="30"/>
  <c r="T162" i="30"/>
  <c r="U162" i="30"/>
  <c r="V162" i="30"/>
  <c r="W162" i="30"/>
  <c r="X162" i="30"/>
  <c r="Y162" i="30"/>
  <c r="Z162" i="30"/>
  <c r="AA162" i="30"/>
  <c r="AB162" i="30"/>
  <c r="AC162" i="30"/>
  <c r="AD162" i="30"/>
  <c r="AE162" i="30"/>
  <c r="AF162" i="30"/>
  <c r="AG162" i="30"/>
  <c r="AH162" i="30"/>
  <c r="AI162" i="30"/>
  <c r="BY220" i="30"/>
  <c r="BZ220" i="30"/>
  <c r="CA220" i="30"/>
  <c r="CB220" i="30"/>
  <c r="CC220" i="30"/>
  <c r="CD220" i="30"/>
  <c r="CE220" i="30"/>
  <c r="CF220" i="30"/>
  <c r="CG220" i="30"/>
  <c r="CH220" i="30"/>
  <c r="CI220" i="30"/>
  <c r="CJ220" i="30"/>
  <c r="CK220" i="30"/>
  <c r="CL220" i="30"/>
  <c r="CM220" i="30"/>
  <c r="CN220" i="30"/>
  <c r="CO220" i="30"/>
  <c r="CP220" i="30"/>
  <c r="CQ220" i="30"/>
  <c r="CR220" i="30"/>
  <c r="CS220" i="30"/>
  <c r="CT220" i="30"/>
  <c r="CU220" i="30"/>
  <c r="CV220" i="30"/>
  <c r="CW220" i="30"/>
  <c r="CX220" i="30"/>
  <c r="CY220" i="30"/>
  <c r="CZ220" i="30"/>
  <c r="DA220" i="30"/>
  <c r="DB220" i="30"/>
  <c r="DC220" i="30"/>
  <c r="DD220" i="30"/>
  <c r="DE220" i="30"/>
  <c r="DF220" i="30"/>
  <c r="DG220" i="30"/>
  <c r="DH220" i="30"/>
  <c r="DI220" i="30"/>
  <c r="DJ220" i="30"/>
  <c r="DK220" i="30"/>
  <c r="DL220" i="30"/>
  <c r="DM220" i="30"/>
  <c r="DN220" i="30"/>
  <c r="DO220" i="30"/>
  <c r="DP220" i="30"/>
  <c r="DQ220" i="30"/>
  <c r="DR220" i="30"/>
  <c r="BY168" i="30"/>
  <c r="BZ168" i="30"/>
  <c r="CB168" i="30"/>
  <c r="CA168" i="30"/>
  <c r="CC168" i="30"/>
  <c r="CD168" i="30"/>
  <c r="CE168" i="30"/>
  <c r="CF168" i="30"/>
  <c r="CG168" i="30"/>
  <c r="CH168" i="30"/>
  <c r="CI168" i="30"/>
  <c r="CJ168" i="30"/>
  <c r="CK168" i="30"/>
  <c r="CL168" i="30"/>
  <c r="CM168" i="30"/>
  <c r="CN168" i="30"/>
  <c r="CO168" i="30"/>
  <c r="CP168" i="30"/>
  <c r="CQ168" i="30"/>
  <c r="CR168" i="30"/>
  <c r="CS168" i="30"/>
  <c r="CT168" i="30"/>
  <c r="CU168" i="30"/>
  <c r="CV168" i="30"/>
  <c r="CW168" i="30"/>
  <c r="CX168" i="30"/>
  <c r="CY168" i="30"/>
  <c r="CZ168" i="30"/>
  <c r="DA168" i="30"/>
  <c r="DB168" i="30"/>
  <c r="DC168" i="30"/>
  <c r="DD168" i="30"/>
  <c r="DE168" i="30"/>
  <c r="DF168" i="30"/>
  <c r="DG168" i="30"/>
  <c r="DH168" i="30"/>
  <c r="DI168" i="30"/>
  <c r="DJ168" i="30"/>
  <c r="DK168" i="30"/>
  <c r="DL168" i="30"/>
  <c r="DM168" i="30"/>
  <c r="DN168" i="30"/>
  <c r="DO168" i="30"/>
  <c r="DP168" i="30"/>
  <c r="DQ168" i="30"/>
  <c r="DR168" i="30"/>
  <c r="DS168" i="30"/>
  <c r="DT168" i="30"/>
  <c r="DU168" i="30"/>
  <c r="M151" i="30"/>
  <c r="N151" i="30"/>
  <c r="O151" i="30"/>
  <c r="P151" i="30"/>
  <c r="R151" i="30"/>
  <c r="Q151" i="30"/>
  <c r="S151" i="30"/>
  <c r="T151" i="30"/>
  <c r="U151" i="30"/>
  <c r="V151" i="30"/>
  <c r="W151" i="30"/>
  <c r="X151" i="30"/>
  <c r="Y151" i="30"/>
  <c r="Z151" i="30"/>
  <c r="AA151" i="30"/>
  <c r="AB151" i="30"/>
  <c r="AC151" i="30"/>
  <c r="AD151" i="30"/>
  <c r="AE151" i="30"/>
  <c r="AF151" i="30"/>
  <c r="AG151" i="30"/>
  <c r="AH151" i="30"/>
  <c r="AI151" i="30"/>
  <c r="BY134" i="30"/>
  <c r="BZ134" i="30"/>
  <c r="CA134" i="30"/>
  <c r="CB134" i="30"/>
  <c r="CC134" i="30"/>
  <c r="CD134" i="30"/>
  <c r="CE134" i="30"/>
  <c r="CF134" i="30"/>
  <c r="CG134" i="30"/>
  <c r="CH134" i="30"/>
  <c r="CI134" i="30"/>
  <c r="CJ134" i="30"/>
  <c r="CK134" i="30"/>
  <c r="CL134" i="30"/>
  <c r="CM134" i="30"/>
  <c r="M195" i="30"/>
  <c r="N195" i="30"/>
  <c r="O195" i="30"/>
  <c r="P195" i="30"/>
  <c r="R195" i="30"/>
  <c r="Q195" i="30"/>
  <c r="S195" i="30"/>
  <c r="T195" i="30"/>
  <c r="U195" i="30"/>
  <c r="V195" i="30"/>
  <c r="W195" i="30"/>
  <c r="X195" i="30"/>
  <c r="Y195" i="30"/>
  <c r="Z195" i="30"/>
  <c r="AA195" i="30"/>
  <c r="AB195" i="30"/>
  <c r="AC195" i="30"/>
  <c r="AD195" i="30"/>
  <c r="AE195" i="30"/>
  <c r="AF195" i="30"/>
  <c r="AG195" i="30"/>
  <c r="M189" i="30"/>
  <c r="N189" i="30"/>
  <c r="O189" i="30"/>
  <c r="P189" i="30"/>
  <c r="R189" i="30"/>
  <c r="Q189" i="30"/>
  <c r="S189" i="30"/>
  <c r="T189" i="30"/>
  <c r="U189" i="30"/>
  <c r="V189" i="30"/>
  <c r="W189" i="30"/>
  <c r="X189" i="30"/>
  <c r="Y189" i="30"/>
  <c r="Z189" i="30"/>
  <c r="AA189" i="30"/>
  <c r="BY154" i="30"/>
  <c r="BZ154" i="30"/>
  <c r="CA154" i="30"/>
  <c r="CB154" i="30"/>
  <c r="CC154" i="30"/>
  <c r="CD154" i="30"/>
  <c r="CE154" i="30"/>
  <c r="CF154" i="30"/>
  <c r="CG154" i="30"/>
  <c r="CH154" i="30"/>
  <c r="CI154" i="30"/>
  <c r="CJ154" i="30"/>
  <c r="CK154" i="30"/>
  <c r="CL154" i="30"/>
  <c r="CM154" i="30"/>
  <c r="CN154" i="30"/>
  <c r="CO154" i="30"/>
  <c r="CP154" i="30"/>
  <c r="CQ154" i="30"/>
  <c r="CR154" i="30"/>
  <c r="CS154" i="30"/>
  <c r="CT154" i="30"/>
  <c r="CU154" i="30"/>
  <c r="CV154" i="30"/>
  <c r="CW154" i="30"/>
  <c r="CX154" i="30"/>
  <c r="CY154" i="30"/>
  <c r="CZ154" i="30"/>
  <c r="DA154" i="30"/>
  <c r="DB154" i="30"/>
  <c r="DC154" i="30"/>
  <c r="DD154" i="30"/>
  <c r="DE154" i="30"/>
  <c r="DF154" i="30"/>
  <c r="DG154" i="30"/>
  <c r="BY142" i="30"/>
  <c r="BZ142" i="30"/>
  <c r="CA142" i="30"/>
  <c r="CB142" i="30"/>
  <c r="CC142" i="30"/>
  <c r="CD142" i="30"/>
  <c r="CE142" i="30"/>
  <c r="CF142" i="30"/>
  <c r="CG142" i="30"/>
  <c r="CH142" i="30"/>
  <c r="CI142" i="30"/>
  <c r="CJ142" i="30"/>
  <c r="CK142" i="30"/>
  <c r="CL142" i="30"/>
  <c r="CM142" i="30"/>
  <c r="CN142" i="30"/>
  <c r="CO142" i="30"/>
  <c r="CP142" i="30"/>
  <c r="CQ142" i="30"/>
  <c r="CR142" i="30"/>
  <c r="CS142" i="30"/>
  <c r="CT142" i="30"/>
  <c r="CU142" i="30"/>
  <c r="M124" i="30"/>
  <c r="N124" i="30"/>
  <c r="O124" i="30"/>
  <c r="P124" i="30"/>
  <c r="Q124" i="30"/>
  <c r="M107" i="30"/>
  <c r="N107" i="30"/>
  <c r="O107" i="30"/>
  <c r="P107" i="30"/>
  <c r="R107" i="30"/>
  <c r="Q107" i="30"/>
  <c r="S107" i="30"/>
  <c r="T107" i="30"/>
  <c r="U107" i="30"/>
  <c r="V107" i="30"/>
  <c r="W107" i="30"/>
  <c r="X107" i="30"/>
  <c r="Y107" i="30"/>
  <c r="Z107" i="30"/>
  <c r="AA107" i="30"/>
  <c r="AB107" i="30"/>
  <c r="AC107" i="30"/>
  <c r="AD107" i="30"/>
  <c r="AE107" i="30"/>
  <c r="AF107" i="30"/>
  <c r="AG107" i="30"/>
  <c r="AH107" i="30"/>
  <c r="AI107" i="30"/>
  <c r="M143" i="30"/>
  <c r="N143" i="30"/>
  <c r="O143" i="30"/>
  <c r="P143" i="30"/>
  <c r="R143" i="30"/>
  <c r="Q143" i="30"/>
  <c r="S143" i="30"/>
  <c r="T143" i="30"/>
  <c r="U143" i="30"/>
  <c r="V143" i="30"/>
  <c r="W143" i="30"/>
  <c r="X143" i="30"/>
  <c r="Y143" i="30"/>
  <c r="Z143" i="30"/>
  <c r="AA143" i="30"/>
  <c r="AB143" i="30"/>
  <c r="AC143" i="30"/>
  <c r="AD143" i="30"/>
  <c r="AE143" i="30"/>
  <c r="AF143" i="30"/>
  <c r="AG143" i="30"/>
  <c r="AH143" i="30"/>
  <c r="AI143" i="30"/>
  <c r="BY132" i="30"/>
  <c r="BZ132" i="30"/>
  <c r="CB132" i="30"/>
  <c r="CA132" i="30"/>
  <c r="CC132" i="30"/>
  <c r="CD132" i="30"/>
  <c r="CE132" i="30"/>
  <c r="CF132" i="30"/>
  <c r="CG132" i="30"/>
  <c r="CH132" i="30"/>
  <c r="CI132" i="30"/>
  <c r="CJ132" i="30"/>
  <c r="CK132" i="30"/>
  <c r="M146" i="30"/>
  <c r="N146" i="30"/>
  <c r="O146" i="30"/>
  <c r="P146" i="30"/>
  <c r="R146" i="30"/>
  <c r="Q146" i="30"/>
  <c r="S146" i="30"/>
  <c r="T146" i="30"/>
  <c r="U146" i="30"/>
  <c r="V146" i="30"/>
  <c r="W146" i="30"/>
  <c r="X146" i="30"/>
  <c r="Y146" i="30"/>
  <c r="Z146" i="30"/>
  <c r="AA146" i="30"/>
  <c r="AB146" i="30"/>
  <c r="AC146" i="30"/>
  <c r="AD146" i="30"/>
  <c r="AE146" i="30"/>
  <c r="AF146" i="30"/>
  <c r="AG146" i="30"/>
  <c r="AH146" i="30"/>
  <c r="AI146" i="30"/>
  <c r="M202" i="30"/>
  <c r="N202" i="30"/>
  <c r="O202" i="30"/>
  <c r="P202" i="30"/>
  <c r="R202" i="30"/>
  <c r="Q202" i="30"/>
  <c r="S202" i="30"/>
  <c r="T202" i="30"/>
  <c r="U202" i="30"/>
  <c r="V202" i="30"/>
  <c r="W202" i="30"/>
  <c r="X202" i="30"/>
  <c r="Y202" i="30"/>
  <c r="Z202" i="30"/>
  <c r="AA202" i="30"/>
  <c r="AB202" i="30"/>
  <c r="AC202" i="30"/>
  <c r="AD202" i="30"/>
  <c r="AE202" i="30"/>
  <c r="AF202" i="30"/>
  <c r="AG202" i="30"/>
  <c r="AH202" i="30"/>
  <c r="AI202" i="30"/>
  <c r="M75" i="30"/>
  <c r="N75" i="30"/>
  <c r="O75" i="30"/>
  <c r="P75" i="30"/>
  <c r="R75" i="30"/>
  <c r="Q75" i="30"/>
  <c r="S75" i="30"/>
  <c r="T75" i="30"/>
  <c r="U75" i="30"/>
  <c r="V75" i="30"/>
  <c r="W75" i="30"/>
  <c r="BY22" i="30"/>
  <c r="BZ22" i="30"/>
  <c r="CA22" i="30"/>
  <c r="CB22" i="30"/>
  <c r="CC22" i="30"/>
  <c r="CD22" i="30"/>
  <c r="CE22" i="30"/>
  <c r="CF22" i="30"/>
  <c r="CG22" i="30"/>
  <c r="CH22" i="30"/>
  <c r="CI22" i="30"/>
  <c r="CJ22" i="30"/>
  <c r="CK22" i="30"/>
  <c r="CL22" i="30"/>
  <c r="BY183" i="30"/>
  <c r="BZ183" i="30"/>
  <c r="CB183" i="30"/>
  <c r="CA183" i="30"/>
  <c r="CC183" i="30"/>
  <c r="CD183" i="30"/>
  <c r="CE183" i="30"/>
  <c r="CF183" i="30"/>
  <c r="CG183" i="30"/>
  <c r="BY83" i="30"/>
  <c r="BZ83" i="30"/>
  <c r="CA83" i="30"/>
  <c r="CB83" i="30"/>
  <c r="CC83" i="30"/>
  <c r="CD83" i="30"/>
  <c r="CE83" i="30"/>
  <c r="CF83" i="30"/>
  <c r="CG83" i="30"/>
  <c r="CH83" i="30"/>
  <c r="CI83" i="30"/>
  <c r="CJ83" i="30"/>
  <c r="CK83" i="30"/>
  <c r="CL83" i="30"/>
  <c r="CM83" i="30"/>
  <c r="CN83" i="30"/>
  <c r="CO83" i="30"/>
  <c r="CP83" i="30"/>
  <c r="CQ83" i="30"/>
  <c r="M135" i="30"/>
  <c r="N135" i="30"/>
  <c r="O135" i="30"/>
  <c r="P135" i="30"/>
  <c r="R135" i="30"/>
  <c r="Q135" i="30"/>
  <c r="S135" i="30"/>
  <c r="T135" i="30"/>
  <c r="U135" i="30"/>
  <c r="V135" i="30"/>
  <c r="W135" i="30"/>
  <c r="X135" i="30"/>
  <c r="Y135" i="30"/>
  <c r="Z135" i="30"/>
  <c r="AA135" i="30"/>
  <c r="AB135" i="30"/>
  <c r="M210" i="30"/>
  <c r="N210" i="30"/>
  <c r="O210" i="30"/>
  <c r="P210" i="30"/>
  <c r="R210" i="30"/>
  <c r="Q210" i="30"/>
  <c r="S210" i="30"/>
  <c r="T210" i="30"/>
  <c r="U210" i="30"/>
  <c r="V210" i="30"/>
  <c r="W210" i="30"/>
  <c r="X210" i="30"/>
  <c r="Y210" i="30"/>
  <c r="Z210" i="30"/>
  <c r="AA210" i="30"/>
  <c r="AB210" i="30"/>
  <c r="AC210" i="30"/>
  <c r="AD210" i="30"/>
  <c r="AE210" i="30"/>
  <c r="AF210" i="30"/>
  <c r="AG210" i="30"/>
  <c r="AH210" i="30"/>
  <c r="AI210" i="30"/>
  <c r="BY204" i="30"/>
  <c r="BZ204" i="30"/>
  <c r="CB204" i="30"/>
  <c r="CA204" i="30"/>
  <c r="CC204" i="30"/>
  <c r="CD204" i="30"/>
  <c r="CE204" i="30"/>
  <c r="CF204" i="30"/>
  <c r="CG204" i="30"/>
  <c r="CH204" i="30"/>
  <c r="CI204" i="30"/>
  <c r="CJ204" i="30"/>
  <c r="CK204" i="30"/>
  <c r="CL204" i="30"/>
  <c r="CM204" i="30"/>
  <c r="CN204" i="30"/>
  <c r="CO204" i="30"/>
  <c r="CP204" i="30"/>
  <c r="CQ204" i="30"/>
  <c r="CR204" i="30"/>
  <c r="CS204" i="30"/>
  <c r="CT204" i="30"/>
  <c r="CU204" i="30"/>
  <c r="CV204" i="30"/>
  <c r="CW204" i="30"/>
  <c r="CX204" i="30"/>
  <c r="CY204" i="30"/>
  <c r="CZ204" i="30"/>
  <c r="DA204" i="30"/>
  <c r="DB204" i="30"/>
  <c r="M127" i="30"/>
  <c r="N127" i="30"/>
  <c r="O127" i="30"/>
  <c r="P127" i="30"/>
  <c r="R127" i="30"/>
  <c r="Q127" i="30"/>
  <c r="S127" i="30"/>
  <c r="T127" i="30"/>
  <c r="BY137" i="30"/>
  <c r="BZ137" i="30"/>
  <c r="CB137" i="30"/>
  <c r="CA137" i="30"/>
  <c r="CC137" i="30"/>
  <c r="CD137" i="30"/>
  <c r="CE137" i="30"/>
  <c r="CF137" i="30"/>
  <c r="CG137" i="30"/>
  <c r="CH137" i="30"/>
  <c r="CI137" i="30"/>
  <c r="CJ137" i="30"/>
  <c r="CK137" i="30"/>
  <c r="CL137" i="30"/>
  <c r="CM137" i="30"/>
  <c r="CN137" i="30"/>
  <c r="CO137" i="30"/>
  <c r="CP137" i="30"/>
  <c r="M150" i="30"/>
  <c r="N150" i="30"/>
  <c r="O150" i="30"/>
  <c r="P150" i="30"/>
  <c r="R150" i="30"/>
  <c r="Q150" i="30"/>
  <c r="S150" i="30"/>
  <c r="T150" i="30"/>
  <c r="U150" i="30"/>
  <c r="V150" i="30"/>
  <c r="W150" i="30"/>
  <c r="X150" i="30"/>
  <c r="Y150" i="30"/>
  <c r="Z150" i="30"/>
  <c r="AA150" i="30"/>
  <c r="AB150" i="30"/>
  <c r="AC150" i="30"/>
  <c r="AD150" i="30"/>
  <c r="AE150" i="30"/>
  <c r="AF150" i="30"/>
  <c r="AG150" i="30"/>
  <c r="AH150" i="30"/>
  <c r="AI150" i="30"/>
  <c r="M216" i="30"/>
  <c r="N216" i="30"/>
  <c r="O216" i="30"/>
  <c r="P216" i="30"/>
  <c r="Q216" i="30"/>
  <c r="R216" i="30"/>
  <c r="S216" i="30"/>
  <c r="T216" i="30"/>
  <c r="U216" i="30"/>
  <c r="V216" i="30"/>
  <c r="W216" i="30"/>
  <c r="X216" i="30"/>
  <c r="Y216" i="30"/>
  <c r="Z216" i="30"/>
  <c r="AA216" i="30"/>
  <c r="AB216" i="30"/>
  <c r="AC216" i="30"/>
  <c r="AD216" i="30"/>
  <c r="AE216" i="30"/>
  <c r="AF216" i="30"/>
  <c r="AG216" i="30"/>
  <c r="AH216" i="30"/>
  <c r="AI216" i="30"/>
  <c r="M149" i="30"/>
  <c r="N149" i="30"/>
  <c r="O149" i="30"/>
  <c r="P149" i="30"/>
  <c r="Q149" i="30"/>
  <c r="R149" i="30"/>
  <c r="S149" i="30"/>
  <c r="T149" i="30"/>
  <c r="U149" i="30"/>
  <c r="V149" i="30"/>
  <c r="W149" i="30"/>
  <c r="X149" i="30"/>
  <c r="Y149" i="30"/>
  <c r="Z149" i="30"/>
  <c r="AA149" i="30"/>
  <c r="AB149" i="30"/>
  <c r="AC149" i="30"/>
  <c r="AD149" i="30"/>
  <c r="AE149" i="30"/>
  <c r="AF149" i="30"/>
  <c r="AG149" i="30"/>
  <c r="AH149" i="30"/>
  <c r="AI149" i="30"/>
  <c r="M213" i="30"/>
  <c r="N213" i="30"/>
  <c r="O213" i="30"/>
  <c r="P213" i="30"/>
  <c r="R213" i="30"/>
  <c r="Q213" i="30"/>
  <c r="S213" i="30"/>
  <c r="T213" i="30"/>
  <c r="U213" i="30"/>
  <c r="V213" i="30"/>
  <c r="W213" i="30"/>
  <c r="X213" i="30"/>
  <c r="Y213" i="30"/>
  <c r="Z213" i="30"/>
  <c r="AA213" i="30"/>
  <c r="AB213" i="30"/>
  <c r="AC213" i="30"/>
  <c r="AD213" i="30"/>
  <c r="AE213" i="30"/>
  <c r="AF213" i="30"/>
  <c r="AG213" i="30"/>
  <c r="AH213" i="30"/>
  <c r="AI213" i="30"/>
  <c r="M144" i="30"/>
  <c r="N144" i="30"/>
  <c r="O144" i="30"/>
  <c r="P144" i="30"/>
  <c r="R144" i="30"/>
  <c r="Q144" i="30"/>
  <c r="S144" i="30"/>
  <c r="T144" i="30"/>
  <c r="U144" i="30"/>
  <c r="V144" i="30"/>
  <c r="W144" i="30"/>
  <c r="X144" i="30"/>
  <c r="Y144" i="30"/>
  <c r="Z144" i="30"/>
  <c r="AA144" i="30"/>
  <c r="AB144" i="30"/>
  <c r="AC144" i="30"/>
  <c r="AD144" i="30"/>
  <c r="AE144" i="30"/>
  <c r="AF144" i="30"/>
  <c r="AG144" i="30"/>
  <c r="AH144" i="30"/>
  <c r="AI144" i="30"/>
  <c r="BY30" i="30"/>
  <c r="BZ30" i="30"/>
  <c r="CA30" i="30"/>
  <c r="CB30" i="30"/>
  <c r="CC30" i="30"/>
  <c r="CD30" i="30"/>
  <c r="CE30" i="30"/>
  <c r="CF30" i="30"/>
  <c r="CG30" i="30"/>
  <c r="CH30" i="30"/>
  <c r="CI30" i="30"/>
  <c r="CJ30" i="30"/>
  <c r="CK30" i="30"/>
  <c r="CL30" i="30"/>
  <c r="CM30" i="30"/>
  <c r="CN30" i="30"/>
  <c r="CO30" i="30"/>
  <c r="CP30" i="30"/>
  <c r="CQ30" i="30"/>
  <c r="CR30" i="30"/>
  <c r="CS30" i="30"/>
  <c r="CT30" i="30"/>
  <c r="BY99" i="30"/>
  <c r="BZ99" i="30"/>
  <c r="CA99" i="30"/>
  <c r="CB99" i="30"/>
  <c r="CC99" i="30"/>
  <c r="CD99" i="30"/>
  <c r="CE99" i="30"/>
  <c r="CF99" i="30"/>
  <c r="CG99" i="30"/>
  <c r="CH99" i="30"/>
  <c r="CI99" i="30"/>
  <c r="CJ99" i="30"/>
  <c r="CK99" i="30"/>
  <c r="CL99" i="30"/>
  <c r="CM99" i="30"/>
  <c r="CN99" i="30"/>
  <c r="CO99" i="30"/>
  <c r="CP99" i="30"/>
  <c r="CQ99" i="30"/>
  <c r="CR99" i="30"/>
  <c r="CS99" i="30"/>
  <c r="CT99" i="30"/>
  <c r="CU99" i="30"/>
  <c r="CV99" i="30"/>
  <c r="CW99" i="30"/>
  <c r="CX99" i="30"/>
  <c r="CY99" i="30"/>
  <c r="CZ99" i="30"/>
  <c r="DA99" i="30"/>
  <c r="DB99" i="30"/>
  <c r="DC99" i="30"/>
  <c r="DD99" i="30"/>
  <c r="DE99" i="30"/>
  <c r="DF99" i="30"/>
  <c r="DG99" i="30"/>
  <c r="BY138" i="30"/>
  <c r="BZ138" i="30"/>
  <c r="CB138" i="30"/>
  <c r="CA138" i="30"/>
  <c r="CC138" i="30"/>
  <c r="CD138" i="30"/>
  <c r="CE138" i="30"/>
  <c r="CF138" i="30"/>
  <c r="CG138" i="30"/>
  <c r="CH138" i="30"/>
  <c r="CI138" i="30"/>
  <c r="CJ138" i="30"/>
  <c r="CK138" i="30"/>
  <c r="CL138" i="30"/>
  <c r="CM138" i="30"/>
  <c r="CN138" i="30"/>
  <c r="CO138" i="30"/>
  <c r="CP138" i="30"/>
  <c r="CQ138" i="30"/>
  <c r="BY95" i="30"/>
  <c r="BZ95" i="30"/>
  <c r="CB95" i="30"/>
  <c r="CA95" i="30"/>
  <c r="CC95" i="30"/>
  <c r="CD95" i="30"/>
  <c r="CE95" i="30"/>
  <c r="CF95" i="30"/>
  <c r="CG95" i="30"/>
  <c r="CH95" i="30"/>
  <c r="CI95" i="30"/>
  <c r="CJ95" i="30"/>
  <c r="CK95" i="30"/>
  <c r="CL95" i="30"/>
  <c r="CM95" i="30"/>
  <c r="CN95" i="30"/>
  <c r="CO95" i="30"/>
  <c r="CP95" i="30"/>
  <c r="CQ95" i="30"/>
  <c r="CR95" i="30"/>
  <c r="CS95" i="30"/>
  <c r="CT95" i="30"/>
  <c r="CU95" i="30"/>
  <c r="CV95" i="30"/>
  <c r="CW95" i="30"/>
  <c r="CX95" i="30"/>
  <c r="CY95" i="30"/>
  <c r="CZ95" i="30"/>
  <c r="DA95" i="30"/>
  <c r="DB95" i="30"/>
  <c r="DC95" i="30"/>
  <c r="BY221" i="30"/>
  <c r="BZ221" i="30"/>
  <c r="CA221" i="30"/>
  <c r="CB221" i="30"/>
  <c r="CC221" i="30"/>
  <c r="CD221" i="30"/>
  <c r="CE221" i="30"/>
  <c r="CF221" i="30"/>
  <c r="CG221" i="30"/>
  <c r="CH221" i="30"/>
  <c r="CI221" i="30"/>
  <c r="CJ221" i="30"/>
  <c r="CK221" i="30"/>
  <c r="CL221" i="30"/>
  <c r="CM221" i="30"/>
  <c r="CN221" i="30"/>
  <c r="CO221" i="30"/>
  <c r="CP221" i="30"/>
  <c r="CQ221" i="30"/>
  <c r="CR221" i="30"/>
  <c r="CS221" i="30"/>
  <c r="CT221" i="30"/>
  <c r="CU221" i="30"/>
  <c r="CV221" i="30"/>
  <c r="CW221" i="30"/>
  <c r="CX221" i="30"/>
  <c r="CY221" i="30"/>
  <c r="CZ221" i="30"/>
  <c r="DA221" i="30"/>
  <c r="DB221" i="30"/>
  <c r="DC221" i="30"/>
  <c r="DD221" i="30"/>
  <c r="DE221" i="30"/>
  <c r="DF221" i="30"/>
  <c r="DG221" i="30"/>
  <c r="DH221" i="30"/>
  <c r="DI221" i="30"/>
  <c r="DJ221" i="30"/>
  <c r="DK221" i="30"/>
  <c r="DL221" i="30"/>
  <c r="DM221" i="30"/>
  <c r="DN221" i="30"/>
  <c r="DO221" i="30"/>
  <c r="DP221" i="30"/>
  <c r="DQ221" i="30"/>
  <c r="DR221" i="30"/>
  <c r="DS221" i="30"/>
  <c r="BY178" i="30"/>
  <c r="BZ178" i="30"/>
  <c r="CB178" i="30"/>
  <c r="CA178" i="30"/>
  <c r="BY148" i="30"/>
  <c r="BZ148" i="30"/>
  <c r="CB148" i="30"/>
  <c r="CA148" i="30"/>
  <c r="CC148" i="30"/>
  <c r="CD148" i="30"/>
  <c r="CE148" i="30"/>
  <c r="CF148" i="30"/>
  <c r="CG148" i="30"/>
  <c r="CH148" i="30"/>
  <c r="CI148" i="30"/>
  <c r="CJ148" i="30"/>
  <c r="CK148" i="30"/>
  <c r="CL148" i="30"/>
  <c r="CM148" i="30"/>
  <c r="CN148" i="30"/>
  <c r="CO148" i="30"/>
  <c r="CP148" i="30"/>
  <c r="CQ148" i="30"/>
  <c r="CR148" i="30"/>
  <c r="CS148" i="30"/>
  <c r="CT148" i="30"/>
  <c r="CU148" i="30"/>
  <c r="CV148" i="30"/>
  <c r="CW148" i="30"/>
  <c r="CX148" i="30"/>
  <c r="CY148" i="30"/>
  <c r="CZ148" i="30"/>
  <c r="DA148" i="30"/>
  <c r="BY67" i="30"/>
  <c r="BZ67" i="30"/>
  <c r="CA67" i="30"/>
  <c r="M153" i="30"/>
  <c r="N153" i="30"/>
  <c r="O153" i="30"/>
  <c r="P153" i="30"/>
  <c r="Q153" i="30"/>
  <c r="R153" i="30"/>
  <c r="S153" i="30"/>
  <c r="T153" i="30"/>
  <c r="U153" i="30"/>
  <c r="V153" i="30"/>
  <c r="W153" i="30"/>
  <c r="X153" i="30"/>
  <c r="Y153" i="30"/>
  <c r="Z153" i="30"/>
  <c r="AA153" i="30"/>
  <c r="AB153" i="30"/>
  <c r="AC153" i="30"/>
  <c r="AD153" i="30"/>
  <c r="AE153" i="30"/>
  <c r="AF153" i="30"/>
  <c r="AG153" i="30"/>
  <c r="AH153" i="30"/>
  <c r="AI153" i="30"/>
  <c r="BY93" i="30"/>
  <c r="BZ93" i="30"/>
  <c r="CA93" i="30"/>
  <c r="CB93" i="30"/>
  <c r="CC93" i="30"/>
  <c r="CD93" i="30"/>
  <c r="CE93" i="30"/>
  <c r="CF93" i="30"/>
  <c r="CG93" i="30"/>
  <c r="CH93" i="30"/>
  <c r="CI93" i="30"/>
  <c r="CJ93" i="30"/>
  <c r="CK93" i="30"/>
  <c r="CL93" i="30"/>
  <c r="CM93" i="30"/>
  <c r="CN93" i="30"/>
  <c r="CO93" i="30"/>
  <c r="CP93" i="30"/>
  <c r="CQ93" i="30"/>
  <c r="CR93" i="30"/>
  <c r="CS93" i="30"/>
  <c r="CT93" i="30"/>
  <c r="CU93" i="30"/>
  <c r="CV93" i="30"/>
  <c r="CW93" i="30"/>
  <c r="CX93" i="30"/>
  <c r="CY93" i="30"/>
  <c r="CZ93" i="30"/>
  <c r="DA93" i="30"/>
  <c r="M139" i="30"/>
  <c r="N139" i="30"/>
  <c r="O139" i="30"/>
  <c r="P139" i="30"/>
  <c r="R139" i="30"/>
  <c r="Q139" i="30"/>
  <c r="S139" i="30"/>
  <c r="T139" i="30"/>
  <c r="U139" i="30"/>
  <c r="V139" i="30"/>
  <c r="W139" i="30"/>
  <c r="X139" i="30"/>
  <c r="Y139" i="30"/>
  <c r="Z139" i="30"/>
  <c r="AA139" i="30"/>
  <c r="AB139" i="30"/>
  <c r="AC139" i="30"/>
  <c r="AD139" i="30"/>
  <c r="AE139" i="30"/>
  <c r="AF139" i="30"/>
  <c r="BY54" i="30"/>
  <c r="BZ54" i="30"/>
  <c r="CB54" i="30"/>
  <c r="CA54" i="30"/>
  <c r="CC54" i="30"/>
  <c r="CD54" i="30"/>
  <c r="CE54" i="30"/>
  <c r="CF54" i="30"/>
  <c r="CG54" i="30"/>
  <c r="CH54" i="30"/>
  <c r="CI54" i="30"/>
  <c r="CJ54" i="30"/>
  <c r="CK54" i="30"/>
  <c r="CL54" i="30"/>
  <c r="CM54" i="30"/>
  <c r="CN54" i="30"/>
  <c r="CO54" i="30"/>
  <c r="CP54" i="30"/>
  <c r="CQ54" i="30"/>
  <c r="CR54" i="30"/>
  <c r="CS54" i="30"/>
  <c r="CT54" i="30"/>
  <c r="CU54" i="30"/>
  <c r="CV54" i="30"/>
  <c r="CW54" i="30"/>
  <c r="CX54" i="30"/>
  <c r="CY54" i="30"/>
  <c r="CZ54" i="30"/>
  <c r="DA54" i="30"/>
  <c r="DB54" i="30"/>
  <c r="DC54" i="30"/>
  <c r="DD54" i="30"/>
  <c r="DE54" i="30"/>
  <c r="DF54" i="30"/>
  <c r="DG54" i="30"/>
  <c r="DH54" i="30"/>
  <c r="DI54" i="30"/>
  <c r="DJ54" i="30"/>
  <c r="DK54" i="30"/>
  <c r="DL54" i="30"/>
  <c r="DM54" i="30"/>
  <c r="DN54" i="30"/>
  <c r="DO54" i="30"/>
  <c r="DP54" i="30"/>
  <c r="DQ54" i="30"/>
  <c r="DR54" i="30"/>
  <c r="BY38" i="30"/>
  <c r="BZ38" i="30"/>
  <c r="CB38" i="30"/>
  <c r="CA38" i="30"/>
  <c r="CC38" i="30"/>
  <c r="CD38" i="30"/>
  <c r="CE38" i="30"/>
  <c r="CF38" i="30"/>
  <c r="CG38" i="30"/>
  <c r="CH38" i="30"/>
  <c r="CI38" i="30"/>
  <c r="CJ38" i="30"/>
  <c r="CK38" i="30"/>
  <c r="CL38" i="30"/>
  <c r="CM38" i="30"/>
  <c r="CN38" i="30"/>
  <c r="CO38" i="30"/>
  <c r="CP38" i="30"/>
  <c r="CQ38" i="30"/>
  <c r="CR38" i="30"/>
  <c r="CS38" i="30"/>
  <c r="CT38" i="30"/>
  <c r="CU38" i="30"/>
  <c r="CV38" i="30"/>
  <c r="CW38" i="30"/>
  <c r="CX38" i="30"/>
  <c r="CY38" i="30"/>
  <c r="CZ38" i="30"/>
  <c r="DA38" i="30"/>
  <c r="DB38" i="30"/>
  <c r="M83" i="30"/>
  <c r="N83" i="30"/>
  <c r="O83" i="30"/>
  <c r="P83" i="30"/>
  <c r="R83" i="30"/>
  <c r="Q83" i="30"/>
  <c r="S83" i="30"/>
  <c r="T83" i="30"/>
  <c r="U83" i="30"/>
  <c r="V83" i="30"/>
  <c r="W83" i="30"/>
  <c r="X83" i="30"/>
  <c r="Y83" i="30"/>
  <c r="Z83" i="30"/>
  <c r="AA83" i="30"/>
  <c r="AB83" i="30"/>
  <c r="AC83" i="30"/>
  <c r="AD83" i="30"/>
  <c r="AE83" i="30"/>
  <c r="M94" i="30"/>
  <c r="N94" i="30"/>
  <c r="O94" i="30"/>
  <c r="P94" i="30"/>
  <c r="R94" i="30"/>
  <c r="Q94" i="30"/>
  <c r="S94" i="30"/>
  <c r="T94" i="30"/>
  <c r="U94" i="30"/>
  <c r="V94" i="30"/>
  <c r="W94" i="30"/>
  <c r="X94" i="30"/>
  <c r="Y94" i="30"/>
  <c r="Z94" i="30"/>
  <c r="AA94" i="30"/>
  <c r="AB94" i="30"/>
  <c r="AC94" i="30"/>
  <c r="AD94" i="30"/>
  <c r="AE94" i="30"/>
  <c r="AF94" i="30"/>
  <c r="AG94" i="30"/>
  <c r="AH94" i="30"/>
  <c r="AI94" i="30"/>
  <c r="M85" i="30"/>
  <c r="N85" i="30"/>
  <c r="O85" i="30"/>
  <c r="P85" i="30"/>
  <c r="R85" i="30"/>
  <c r="Q85" i="30"/>
  <c r="S85" i="30"/>
  <c r="T85" i="30"/>
  <c r="U85" i="30"/>
  <c r="V85" i="30"/>
  <c r="W85" i="30"/>
  <c r="X85" i="30"/>
  <c r="Y85" i="30"/>
  <c r="Z85" i="30"/>
  <c r="AA85" i="30"/>
  <c r="AB85" i="30"/>
  <c r="AC85" i="30"/>
  <c r="AD85" i="30"/>
  <c r="AE85" i="30"/>
  <c r="AF85" i="30"/>
  <c r="AG85" i="30"/>
  <c r="AJ99" i="30"/>
  <c r="AJ93" i="30"/>
  <c r="AJ98" i="30"/>
  <c r="AJ162" i="30"/>
  <c r="AJ202" i="30"/>
  <c r="AJ209" i="30"/>
  <c r="AJ103" i="30"/>
  <c r="AJ97" i="30"/>
  <c r="AJ149" i="30"/>
  <c r="AJ148" i="30"/>
  <c r="AJ213" i="30"/>
  <c r="AJ212" i="30"/>
  <c r="BY96" i="30"/>
  <c r="BZ96" i="30"/>
  <c r="CB96" i="30"/>
  <c r="CA96" i="30"/>
  <c r="CC96" i="30"/>
  <c r="CD96" i="30"/>
  <c r="CE96" i="30"/>
  <c r="CF96" i="30"/>
  <c r="CG96" i="30"/>
  <c r="CH96" i="30"/>
  <c r="CI96" i="30"/>
  <c r="CJ96" i="30"/>
  <c r="CK96" i="30"/>
  <c r="CL96" i="30"/>
  <c r="CM96" i="30"/>
  <c r="CN96" i="30"/>
  <c r="CO96" i="30"/>
  <c r="CP96" i="30"/>
  <c r="CQ96" i="30"/>
  <c r="CR96" i="30"/>
  <c r="CS96" i="30"/>
  <c r="CT96" i="30"/>
  <c r="CU96" i="30"/>
  <c r="CV96" i="30"/>
  <c r="CW96" i="30"/>
  <c r="CX96" i="30"/>
  <c r="CY96" i="30"/>
  <c r="CZ96" i="30"/>
  <c r="DA96" i="30"/>
  <c r="DB96" i="30"/>
  <c r="DC96" i="30"/>
  <c r="DD96" i="30"/>
  <c r="M203" i="30"/>
  <c r="N203" i="30"/>
  <c r="O203" i="30"/>
  <c r="P203" i="30"/>
  <c r="Q203" i="30"/>
  <c r="R203" i="30"/>
  <c r="S203" i="30"/>
  <c r="T203" i="30"/>
  <c r="U203" i="30"/>
  <c r="V203" i="30"/>
  <c r="W203" i="30"/>
  <c r="X203" i="30"/>
  <c r="Y203" i="30"/>
  <c r="Z203" i="30"/>
  <c r="AA203" i="30"/>
  <c r="AB203" i="30"/>
  <c r="AC203" i="30"/>
  <c r="AD203" i="30"/>
  <c r="AE203" i="30"/>
  <c r="AF203" i="30"/>
  <c r="AG203" i="30"/>
  <c r="AH203" i="30"/>
  <c r="AI203" i="30"/>
  <c r="BY113" i="30"/>
  <c r="BZ113" i="30"/>
  <c r="CA113" i="30"/>
  <c r="CB113" i="30"/>
  <c r="CC113" i="30"/>
  <c r="CD113" i="30"/>
  <c r="CE113" i="30"/>
  <c r="CF113" i="30"/>
  <c r="CG113" i="30"/>
  <c r="CH113" i="30"/>
  <c r="CI113" i="30"/>
  <c r="CJ113" i="30"/>
  <c r="CK113" i="30"/>
  <c r="CL113" i="30"/>
  <c r="CM113" i="30"/>
  <c r="CN113" i="30"/>
  <c r="CO113" i="30"/>
  <c r="CP113" i="30"/>
  <c r="CQ113" i="30"/>
  <c r="CR113" i="30"/>
  <c r="CS113" i="30"/>
  <c r="CT113" i="30"/>
  <c r="CU113" i="30"/>
  <c r="CV113" i="30"/>
  <c r="CW113" i="30"/>
  <c r="CX113" i="30"/>
  <c r="CY113" i="30"/>
  <c r="CZ113" i="30"/>
  <c r="DA113" i="30"/>
  <c r="DB113" i="30"/>
  <c r="DC113" i="30"/>
  <c r="DD113" i="30"/>
  <c r="DE113" i="30"/>
  <c r="DF113" i="30"/>
  <c r="DG113" i="30"/>
  <c r="DH113" i="30"/>
  <c r="DI113" i="30"/>
  <c r="DJ113" i="30"/>
  <c r="DK113" i="30"/>
  <c r="DL113" i="30"/>
  <c r="DM113" i="30"/>
  <c r="DN113" i="30"/>
  <c r="DO113" i="30"/>
  <c r="DP113" i="30"/>
  <c r="DQ113" i="30"/>
  <c r="DR113" i="30"/>
  <c r="DS113" i="30"/>
  <c r="DT113" i="30"/>
  <c r="DU113" i="30"/>
  <c r="BY202" i="30"/>
  <c r="BZ202" i="30"/>
  <c r="CB202" i="30"/>
  <c r="CA202" i="30"/>
  <c r="CC202" i="30"/>
  <c r="CD202" i="30"/>
  <c r="CE202" i="30"/>
  <c r="CF202" i="30"/>
  <c r="CG202" i="30"/>
  <c r="CH202" i="30"/>
  <c r="CI202" i="30"/>
  <c r="CJ202" i="30"/>
  <c r="CK202" i="30"/>
  <c r="CL202" i="30"/>
  <c r="CM202" i="30"/>
  <c r="CN202" i="30"/>
  <c r="CO202" i="30"/>
  <c r="CP202" i="30"/>
  <c r="CQ202" i="30"/>
  <c r="CR202" i="30"/>
  <c r="CS202" i="30"/>
  <c r="CT202" i="30"/>
  <c r="CU202" i="30"/>
  <c r="CV202" i="30"/>
  <c r="CW202" i="30"/>
  <c r="CX202" i="30"/>
  <c r="CY202" i="30"/>
  <c r="CZ202" i="30"/>
  <c r="M104" i="30"/>
  <c r="N104" i="30"/>
  <c r="O104" i="30"/>
  <c r="P104" i="30"/>
  <c r="Q104" i="30"/>
  <c r="R104" i="30"/>
  <c r="S104" i="30"/>
  <c r="T104" i="30"/>
  <c r="U104" i="30"/>
  <c r="V104" i="30"/>
  <c r="W104" i="30"/>
  <c r="X104" i="30"/>
  <c r="Y104" i="30"/>
  <c r="Z104" i="30"/>
  <c r="AA104" i="30"/>
  <c r="AB104" i="30"/>
  <c r="AC104" i="30"/>
  <c r="AD104" i="30"/>
  <c r="AE104" i="30"/>
  <c r="AF104" i="30"/>
  <c r="AG104" i="30"/>
  <c r="AH104" i="30"/>
  <c r="AI104" i="30"/>
  <c r="BY19" i="30"/>
  <c r="BZ19" i="30"/>
  <c r="CA19" i="30"/>
  <c r="CB19" i="30"/>
  <c r="CC19" i="30"/>
  <c r="CD19" i="30"/>
  <c r="CE19" i="30"/>
  <c r="CF19" i="30"/>
  <c r="CG19" i="30"/>
  <c r="CH19" i="30"/>
  <c r="CI19" i="30"/>
  <c r="BY46" i="30"/>
  <c r="BZ46" i="30"/>
  <c r="CA46" i="30"/>
  <c r="CB46" i="30"/>
  <c r="CC46" i="30"/>
  <c r="CD46" i="30"/>
  <c r="CE46" i="30"/>
  <c r="CF46" i="30"/>
  <c r="CG46" i="30"/>
  <c r="CH46" i="30"/>
  <c r="CI46" i="30"/>
  <c r="CJ46" i="30"/>
  <c r="CK46" i="30"/>
  <c r="CL46" i="30"/>
  <c r="CM46" i="30"/>
  <c r="CN46" i="30"/>
  <c r="CO46" i="30"/>
  <c r="CP46" i="30"/>
  <c r="CQ46" i="30"/>
  <c r="CR46" i="30"/>
  <c r="CS46" i="30"/>
  <c r="CT46" i="30"/>
  <c r="CU46" i="30"/>
  <c r="CV46" i="30"/>
  <c r="CW46" i="30"/>
  <c r="CX46" i="30"/>
  <c r="CY46" i="30"/>
  <c r="CZ46" i="30"/>
  <c r="DA46" i="30"/>
  <c r="DB46" i="30"/>
  <c r="DC46" i="30"/>
  <c r="DD46" i="30"/>
  <c r="DE46" i="30"/>
  <c r="DF46" i="30"/>
  <c r="DG46" i="30"/>
  <c r="DH46" i="30"/>
  <c r="DI46" i="30"/>
  <c r="DJ46" i="30"/>
  <c r="BY12" i="30"/>
  <c r="BZ12" i="30"/>
  <c r="CB12" i="30"/>
  <c r="CA12" i="30"/>
  <c r="M130" i="30"/>
  <c r="N130" i="30"/>
  <c r="O130" i="30"/>
  <c r="P130" i="30"/>
  <c r="R130" i="30"/>
  <c r="Q130" i="30"/>
  <c r="S130" i="30"/>
  <c r="T130" i="30"/>
  <c r="U130" i="30"/>
  <c r="V130" i="30"/>
  <c r="W130" i="30"/>
  <c r="BY163" i="30"/>
  <c r="BZ163" i="30"/>
  <c r="CB163" i="30"/>
  <c r="CA163" i="30"/>
  <c r="CC163" i="30"/>
  <c r="CD163" i="30"/>
  <c r="CE163" i="30"/>
  <c r="CF163" i="30"/>
  <c r="CG163" i="30"/>
  <c r="CH163" i="30"/>
  <c r="CI163" i="30"/>
  <c r="CJ163" i="30"/>
  <c r="CK163" i="30"/>
  <c r="CL163" i="30"/>
  <c r="CM163" i="30"/>
  <c r="CN163" i="30"/>
  <c r="CO163" i="30"/>
  <c r="CP163" i="30"/>
  <c r="CQ163" i="30"/>
  <c r="CR163" i="30"/>
  <c r="CS163" i="30"/>
  <c r="CT163" i="30"/>
  <c r="CU163" i="30"/>
  <c r="CV163" i="30"/>
  <c r="CW163" i="30"/>
  <c r="CX163" i="30"/>
  <c r="CY163" i="30"/>
  <c r="CZ163" i="30"/>
  <c r="DA163" i="30"/>
  <c r="DB163" i="30"/>
  <c r="DC163" i="30"/>
  <c r="DD163" i="30"/>
  <c r="DE163" i="30"/>
  <c r="DF163" i="30"/>
  <c r="DG163" i="30"/>
  <c r="DH163" i="30"/>
  <c r="DI163" i="30"/>
  <c r="DJ163" i="30"/>
  <c r="DK163" i="30"/>
  <c r="DL163" i="30"/>
  <c r="DM163" i="30"/>
  <c r="DN163" i="30"/>
  <c r="DO163" i="30"/>
  <c r="DP163" i="30"/>
  <c r="BY160" i="30"/>
  <c r="BZ160" i="30"/>
  <c r="CB160" i="30"/>
  <c r="CA160" i="30"/>
  <c r="CC160" i="30"/>
  <c r="CD160" i="30"/>
  <c r="CE160" i="30"/>
  <c r="CF160" i="30"/>
  <c r="CG160" i="30"/>
  <c r="CH160" i="30"/>
  <c r="CI160" i="30"/>
  <c r="CJ160" i="30"/>
  <c r="CK160" i="30"/>
  <c r="CL160" i="30"/>
  <c r="CM160" i="30"/>
  <c r="CN160" i="30"/>
  <c r="CO160" i="30"/>
  <c r="CP160" i="30"/>
  <c r="CQ160" i="30"/>
  <c r="CR160" i="30"/>
  <c r="CS160" i="30"/>
  <c r="CT160" i="30"/>
  <c r="CU160" i="30"/>
  <c r="CV160" i="30"/>
  <c r="CW160" i="30"/>
  <c r="CX160" i="30"/>
  <c r="CY160" i="30"/>
  <c r="CZ160" i="30"/>
  <c r="DA160" i="30"/>
  <c r="DB160" i="30"/>
  <c r="DC160" i="30"/>
  <c r="DD160" i="30"/>
  <c r="DE160" i="30"/>
  <c r="DF160" i="30"/>
  <c r="DG160" i="30"/>
  <c r="DH160" i="30"/>
  <c r="DI160" i="30"/>
  <c r="DJ160" i="30"/>
  <c r="DK160" i="30"/>
  <c r="DL160" i="30"/>
  <c r="DM160" i="30"/>
  <c r="BY82" i="30"/>
  <c r="BZ82" i="30"/>
  <c r="CA82" i="30"/>
  <c r="CB82" i="30"/>
  <c r="CC82" i="30"/>
  <c r="CD82" i="30"/>
  <c r="CE82" i="30"/>
  <c r="CF82" i="30"/>
  <c r="CG82" i="30"/>
  <c r="CH82" i="30"/>
  <c r="CI82" i="30"/>
  <c r="CJ82" i="30"/>
  <c r="CK82" i="30"/>
  <c r="CL82" i="30"/>
  <c r="CM82" i="30"/>
  <c r="CN82" i="30"/>
  <c r="CO82" i="30"/>
  <c r="CP82" i="30"/>
  <c r="BY125" i="30"/>
  <c r="BZ125" i="30"/>
  <c r="CB125" i="30"/>
  <c r="CA125" i="30"/>
  <c r="CC125" i="30"/>
  <c r="CD125" i="30"/>
  <c r="BY200" i="30"/>
  <c r="BZ200" i="30"/>
  <c r="CA200" i="30"/>
  <c r="CB200" i="30"/>
  <c r="CC200" i="30"/>
  <c r="CD200" i="30"/>
  <c r="CE200" i="30"/>
  <c r="CF200" i="30"/>
  <c r="CG200" i="30"/>
  <c r="CH200" i="30"/>
  <c r="CI200" i="30"/>
  <c r="CJ200" i="30"/>
  <c r="CK200" i="30"/>
  <c r="CL200" i="30"/>
  <c r="CM200" i="30"/>
  <c r="CN200" i="30"/>
  <c r="CO200" i="30"/>
  <c r="CP200" i="30"/>
  <c r="CQ200" i="30"/>
  <c r="CR200" i="30"/>
  <c r="CS200" i="30"/>
  <c r="CT200" i="30"/>
  <c r="CU200" i="30"/>
  <c r="CV200" i="30"/>
  <c r="CW200" i="30"/>
  <c r="CX200" i="30"/>
  <c r="BY182" i="30"/>
  <c r="BZ182" i="30"/>
  <c r="CB182" i="30"/>
  <c r="CA182" i="30"/>
  <c r="CC182" i="30"/>
  <c r="CD182" i="30"/>
  <c r="CE182" i="30"/>
  <c r="CF182" i="30"/>
  <c r="M147" i="30"/>
  <c r="N147" i="30"/>
  <c r="O147" i="30"/>
  <c r="P147" i="30"/>
  <c r="Q147" i="30"/>
  <c r="R147" i="30"/>
  <c r="S147" i="30"/>
  <c r="T147" i="30"/>
  <c r="U147" i="30"/>
  <c r="V147" i="30"/>
  <c r="W147" i="30"/>
  <c r="X147" i="30"/>
  <c r="Y147" i="30"/>
  <c r="Z147" i="30"/>
  <c r="AA147" i="30"/>
  <c r="AB147" i="30"/>
  <c r="AC147" i="30"/>
  <c r="AD147" i="30"/>
  <c r="AE147" i="30"/>
  <c r="AF147" i="30"/>
  <c r="AG147" i="30"/>
  <c r="AH147" i="30"/>
  <c r="AI147" i="30"/>
  <c r="BY199" i="30"/>
  <c r="BZ199" i="30"/>
  <c r="CB199" i="30"/>
  <c r="CA199" i="30"/>
  <c r="CC199" i="30"/>
  <c r="CD199" i="30"/>
  <c r="CE199" i="30"/>
  <c r="CF199" i="30"/>
  <c r="CG199" i="30"/>
  <c r="CH199" i="30"/>
  <c r="CI199" i="30"/>
  <c r="CJ199" i="30"/>
  <c r="CK199" i="30"/>
  <c r="CL199" i="30"/>
  <c r="CM199" i="30"/>
  <c r="CN199" i="30"/>
  <c r="CO199" i="30"/>
  <c r="CP199" i="30"/>
  <c r="CQ199" i="30"/>
  <c r="CR199" i="30"/>
  <c r="CS199" i="30"/>
  <c r="CT199" i="30"/>
  <c r="CU199" i="30"/>
  <c r="CV199" i="30"/>
  <c r="CW199" i="30"/>
  <c r="M157" i="30"/>
  <c r="N157" i="30"/>
  <c r="O157" i="30"/>
  <c r="P157" i="30"/>
  <c r="Q157" i="30"/>
  <c r="R157" i="30"/>
  <c r="S157" i="30"/>
  <c r="T157" i="30"/>
  <c r="U157" i="30"/>
  <c r="V157" i="30"/>
  <c r="W157" i="30"/>
  <c r="X157" i="30"/>
  <c r="Y157" i="30"/>
  <c r="Z157" i="30"/>
  <c r="AA157" i="30"/>
  <c r="AB157" i="30"/>
  <c r="AC157" i="30"/>
  <c r="AD157" i="30"/>
  <c r="AE157" i="30"/>
  <c r="AF157" i="30"/>
  <c r="AG157" i="30"/>
  <c r="AH157" i="30"/>
  <c r="AI157" i="30"/>
  <c r="M78" i="30"/>
  <c r="N78" i="30"/>
  <c r="O78" i="30"/>
  <c r="P78" i="30"/>
  <c r="R78" i="30"/>
  <c r="Q78" i="30"/>
  <c r="S78" i="30"/>
  <c r="T78" i="30"/>
  <c r="U78" i="30"/>
  <c r="V78" i="30"/>
  <c r="W78" i="30"/>
  <c r="X78" i="30"/>
  <c r="Y78" i="30"/>
  <c r="Z78" i="30"/>
  <c r="BY27" i="30"/>
  <c r="BZ27" i="30"/>
  <c r="CB27" i="30"/>
  <c r="CA27" i="30"/>
  <c r="CC27" i="30"/>
  <c r="CD27" i="30"/>
  <c r="CE27" i="30"/>
  <c r="CF27" i="30"/>
  <c r="CG27" i="30"/>
  <c r="CH27" i="30"/>
  <c r="CI27" i="30"/>
  <c r="CJ27" i="30"/>
  <c r="CK27" i="30"/>
  <c r="CL27" i="30"/>
  <c r="CM27" i="30"/>
  <c r="CN27" i="30"/>
  <c r="CO27" i="30"/>
  <c r="CP27" i="30"/>
  <c r="CQ27" i="30"/>
  <c r="BY20" i="30"/>
  <c r="BZ20" i="30"/>
  <c r="CB20" i="30"/>
  <c r="CA20" i="30"/>
  <c r="CC20" i="30"/>
  <c r="CD20" i="30"/>
  <c r="CE20" i="30"/>
  <c r="CF20" i="30"/>
  <c r="CG20" i="30"/>
  <c r="CH20" i="30"/>
  <c r="CI20" i="30"/>
  <c r="CJ20" i="30"/>
  <c r="BY11" i="30"/>
  <c r="BZ11" i="30"/>
  <c r="CA11" i="30"/>
  <c r="M106" i="30"/>
  <c r="N106" i="30"/>
  <c r="O106" i="30"/>
  <c r="P106" i="30"/>
  <c r="Q106" i="30"/>
  <c r="R106" i="30"/>
  <c r="S106" i="30"/>
  <c r="T106" i="30"/>
  <c r="U106" i="30"/>
  <c r="V106" i="30"/>
  <c r="W106" i="30"/>
  <c r="X106" i="30"/>
  <c r="Y106" i="30"/>
  <c r="Z106" i="30"/>
  <c r="AA106" i="30"/>
  <c r="AB106" i="30"/>
  <c r="AC106" i="30"/>
  <c r="AD106" i="30"/>
  <c r="AE106" i="30"/>
  <c r="AF106" i="30"/>
  <c r="AG106" i="30"/>
  <c r="AH106" i="30"/>
  <c r="AI106" i="30"/>
  <c r="M101" i="30"/>
  <c r="N101" i="30"/>
  <c r="O101" i="30"/>
  <c r="P101" i="30"/>
  <c r="R101" i="30"/>
  <c r="Q101" i="30"/>
  <c r="S101" i="30"/>
  <c r="T101" i="30"/>
  <c r="U101" i="30"/>
  <c r="V101" i="30"/>
  <c r="W101" i="30"/>
  <c r="X101" i="30"/>
  <c r="Y101" i="30"/>
  <c r="Z101" i="30"/>
  <c r="AA101" i="30"/>
  <c r="AB101" i="30"/>
  <c r="AC101" i="30"/>
  <c r="AD101" i="30"/>
  <c r="AE101" i="30"/>
  <c r="AF101" i="30"/>
  <c r="AG101" i="30"/>
  <c r="AH101" i="30"/>
  <c r="AI101" i="30"/>
  <c r="BY79" i="30"/>
  <c r="BZ79" i="30"/>
  <c r="CB79" i="30"/>
  <c r="CA79" i="30"/>
  <c r="CC79" i="30"/>
  <c r="CD79" i="30"/>
  <c r="CE79" i="30"/>
  <c r="CF79" i="30"/>
  <c r="CG79" i="30"/>
  <c r="CH79" i="30"/>
  <c r="CI79" i="30"/>
  <c r="CJ79" i="30"/>
  <c r="CK79" i="30"/>
  <c r="CL79" i="30"/>
  <c r="CM79" i="30"/>
  <c r="M205" i="30"/>
  <c r="N205" i="30"/>
  <c r="O205" i="30"/>
  <c r="P205" i="30"/>
  <c r="Q205" i="30"/>
  <c r="R205" i="30"/>
  <c r="S205" i="30"/>
  <c r="T205" i="30"/>
  <c r="U205" i="30"/>
  <c r="V205" i="30"/>
  <c r="W205" i="30"/>
  <c r="X205" i="30"/>
  <c r="Y205" i="30"/>
  <c r="Z205" i="30"/>
  <c r="AA205" i="30"/>
  <c r="AB205" i="30"/>
  <c r="AC205" i="30"/>
  <c r="AD205" i="30"/>
  <c r="AE205" i="30"/>
  <c r="AF205" i="30"/>
  <c r="AG205" i="30"/>
  <c r="AH205" i="30"/>
  <c r="AI205" i="30"/>
  <c r="M219" i="30"/>
  <c r="N219" i="30"/>
  <c r="O219" i="30"/>
  <c r="P219" i="30"/>
  <c r="Q219" i="30"/>
  <c r="R219" i="30"/>
  <c r="S219" i="30"/>
  <c r="T219" i="30"/>
  <c r="U219" i="30"/>
  <c r="V219" i="30"/>
  <c r="W219" i="30"/>
  <c r="X219" i="30"/>
  <c r="Y219" i="30"/>
  <c r="Z219" i="30"/>
  <c r="AA219" i="30"/>
  <c r="AB219" i="30"/>
  <c r="AC219" i="30"/>
  <c r="AD219" i="30"/>
  <c r="AE219" i="30"/>
  <c r="AF219" i="30"/>
  <c r="AG219" i="30"/>
  <c r="AH219" i="30"/>
  <c r="AI219" i="30"/>
  <c r="M214" i="30"/>
  <c r="N214" i="30"/>
  <c r="O214" i="30"/>
  <c r="P214" i="30"/>
  <c r="R214" i="30"/>
  <c r="Q214" i="30"/>
  <c r="S214" i="30"/>
  <c r="T214" i="30"/>
  <c r="U214" i="30"/>
  <c r="V214" i="30"/>
  <c r="W214" i="30"/>
  <c r="X214" i="30"/>
  <c r="Y214" i="30"/>
  <c r="Z214" i="30"/>
  <c r="AA214" i="30"/>
  <c r="AB214" i="30"/>
  <c r="AC214" i="30"/>
  <c r="AD214" i="30"/>
  <c r="AE214" i="30"/>
  <c r="AF214" i="30"/>
  <c r="AG214" i="30"/>
  <c r="AH214" i="30"/>
  <c r="AI214" i="30"/>
  <c r="BY29" i="30"/>
  <c r="BZ29" i="30"/>
  <c r="CB29" i="30"/>
  <c r="CA29" i="30"/>
  <c r="CC29" i="30"/>
  <c r="CD29" i="30"/>
  <c r="CE29" i="30"/>
  <c r="CF29" i="30"/>
  <c r="CG29" i="30"/>
  <c r="CH29" i="30"/>
  <c r="CI29" i="30"/>
  <c r="CJ29" i="30"/>
  <c r="CK29" i="30"/>
  <c r="CL29" i="30"/>
  <c r="CM29" i="30"/>
  <c r="CN29" i="30"/>
  <c r="CO29" i="30"/>
  <c r="CP29" i="30"/>
  <c r="CQ29" i="30"/>
  <c r="CR29" i="30"/>
  <c r="CS29" i="30"/>
  <c r="BY35" i="30"/>
  <c r="BZ35" i="30"/>
  <c r="CA35" i="30"/>
  <c r="CB35" i="30"/>
  <c r="CC35" i="30"/>
  <c r="CD35" i="30"/>
  <c r="CE35" i="30"/>
  <c r="CF35" i="30"/>
  <c r="CG35" i="30"/>
  <c r="CH35" i="30"/>
  <c r="CI35" i="30"/>
  <c r="CJ35" i="30"/>
  <c r="CK35" i="30"/>
  <c r="CL35" i="30"/>
  <c r="CM35" i="30"/>
  <c r="CN35" i="30"/>
  <c r="CO35" i="30"/>
  <c r="CP35" i="30"/>
  <c r="CQ35" i="30"/>
  <c r="CR35" i="30"/>
  <c r="CS35" i="30"/>
  <c r="CT35" i="30"/>
  <c r="CU35" i="30"/>
  <c r="CV35" i="30"/>
  <c r="CW35" i="30"/>
  <c r="CX35" i="30"/>
  <c r="CY35" i="30"/>
  <c r="BY36" i="30"/>
  <c r="BZ36" i="30"/>
  <c r="CB36" i="30"/>
  <c r="CA36" i="30"/>
  <c r="CC36" i="30"/>
  <c r="CD36" i="30"/>
  <c r="CE36" i="30"/>
  <c r="CF36" i="30"/>
  <c r="CG36" i="30"/>
  <c r="CH36" i="30"/>
  <c r="CI36" i="30"/>
  <c r="CJ36" i="30"/>
  <c r="CK36" i="30"/>
  <c r="CL36" i="30"/>
  <c r="CM36" i="30"/>
  <c r="CN36" i="30"/>
  <c r="CO36" i="30"/>
  <c r="CP36" i="30"/>
  <c r="CQ36" i="30"/>
  <c r="CR36" i="30"/>
  <c r="CS36" i="30"/>
  <c r="CT36" i="30"/>
  <c r="CU36" i="30"/>
  <c r="CV36" i="30"/>
  <c r="CW36" i="30"/>
  <c r="CX36" i="30"/>
  <c r="CY36" i="30"/>
  <c r="CZ36" i="30"/>
  <c r="BY73" i="30"/>
  <c r="BZ73" i="30"/>
  <c r="CB73" i="30"/>
  <c r="CA73" i="30"/>
  <c r="CC73" i="30"/>
  <c r="CD73" i="30"/>
  <c r="CE73" i="30"/>
  <c r="CF73" i="30"/>
  <c r="CG73" i="30"/>
  <c r="BY210" i="30"/>
  <c r="BZ210" i="30"/>
  <c r="CB210" i="30"/>
  <c r="CA210" i="30"/>
  <c r="CC210" i="30"/>
  <c r="CD210" i="30"/>
  <c r="CE210" i="30"/>
  <c r="CF210" i="30"/>
  <c r="CG210" i="30"/>
  <c r="CH210" i="30"/>
  <c r="CI210" i="30"/>
  <c r="CJ210" i="30"/>
  <c r="CK210" i="30"/>
  <c r="CL210" i="30"/>
  <c r="CM210" i="30"/>
  <c r="CN210" i="30"/>
  <c r="CO210" i="30"/>
  <c r="CP210" i="30"/>
  <c r="CQ210" i="30"/>
  <c r="CR210" i="30"/>
  <c r="CS210" i="30"/>
  <c r="CT210" i="30"/>
  <c r="CU210" i="30"/>
  <c r="CV210" i="30"/>
  <c r="CW210" i="30"/>
  <c r="CX210" i="30"/>
  <c r="CY210" i="30"/>
  <c r="CZ210" i="30"/>
  <c r="DA210" i="30"/>
  <c r="DB210" i="30"/>
  <c r="DC210" i="30"/>
  <c r="DD210" i="30"/>
  <c r="DE210" i="30"/>
  <c r="DF210" i="30"/>
  <c r="DG210" i="30"/>
  <c r="DH210" i="30"/>
  <c r="BY186" i="30"/>
  <c r="BZ186" i="30"/>
  <c r="CB186" i="30"/>
  <c r="CA186" i="30"/>
  <c r="CC186" i="30"/>
  <c r="CD186" i="30"/>
  <c r="CE186" i="30"/>
  <c r="CF186" i="30"/>
  <c r="CG186" i="30"/>
  <c r="CH186" i="30"/>
  <c r="CI186" i="30"/>
  <c r="CJ186" i="30"/>
  <c r="BY129" i="30"/>
  <c r="BZ129" i="30"/>
  <c r="CA129" i="30"/>
  <c r="CB129" i="30"/>
  <c r="CC129" i="30"/>
  <c r="CD129" i="30"/>
  <c r="CE129" i="30"/>
  <c r="CF129" i="30"/>
  <c r="CG129" i="30"/>
  <c r="CH129" i="30"/>
  <c r="BY146" i="30"/>
  <c r="BZ146" i="30"/>
  <c r="CB146" i="30"/>
  <c r="CA146" i="30"/>
  <c r="CC146" i="30"/>
  <c r="CD146" i="30"/>
  <c r="CE146" i="30"/>
  <c r="CF146" i="30"/>
  <c r="CG146" i="30"/>
  <c r="CH146" i="30"/>
  <c r="CI146" i="30"/>
  <c r="CJ146" i="30"/>
  <c r="CK146" i="30"/>
  <c r="CL146" i="30"/>
  <c r="CM146" i="30"/>
  <c r="CN146" i="30"/>
  <c r="CO146" i="30"/>
  <c r="CP146" i="30"/>
  <c r="CQ146" i="30"/>
  <c r="CR146" i="30"/>
  <c r="CS146" i="30"/>
  <c r="CT146" i="30"/>
  <c r="CU146" i="30"/>
  <c r="CV146" i="30"/>
  <c r="CW146" i="30"/>
  <c r="CX146" i="30"/>
  <c r="CY146" i="30"/>
  <c r="M155" i="30"/>
  <c r="N155" i="30"/>
  <c r="O155" i="30"/>
  <c r="P155" i="30"/>
  <c r="R155" i="30"/>
  <c r="Q155" i="30"/>
  <c r="S155" i="30"/>
  <c r="T155" i="30"/>
  <c r="U155" i="30"/>
  <c r="V155" i="30"/>
  <c r="W155" i="30"/>
  <c r="X155" i="30"/>
  <c r="Y155" i="30"/>
  <c r="Z155" i="30"/>
  <c r="AA155" i="30"/>
  <c r="AB155" i="30"/>
  <c r="AC155" i="30"/>
  <c r="AD155" i="30"/>
  <c r="AE155" i="30"/>
  <c r="AF155" i="30"/>
  <c r="AG155" i="30"/>
  <c r="AH155" i="30"/>
  <c r="AI155" i="30"/>
  <c r="M191" i="30"/>
  <c r="N191" i="30"/>
  <c r="O191" i="30"/>
  <c r="P191" i="30"/>
  <c r="Q191" i="30"/>
  <c r="R191" i="30"/>
  <c r="S191" i="30"/>
  <c r="T191" i="30"/>
  <c r="U191" i="30"/>
  <c r="V191" i="30"/>
  <c r="W191" i="30"/>
  <c r="X191" i="30"/>
  <c r="Y191" i="30"/>
  <c r="Z191" i="30"/>
  <c r="AA191" i="30"/>
  <c r="AB191" i="30"/>
  <c r="AC191" i="30"/>
  <c r="BY197" i="30"/>
  <c r="BZ197" i="30"/>
  <c r="CB197" i="30"/>
  <c r="CA197" i="30"/>
  <c r="CC197" i="30"/>
  <c r="CD197" i="30"/>
  <c r="CE197" i="30"/>
  <c r="CF197" i="30"/>
  <c r="CG197" i="30"/>
  <c r="CH197" i="30"/>
  <c r="CI197" i="30"/>
  <c r="CJ197" i="30"/>
  <c r="CK197" i="30"/>
  <c r="CL197" i="30"/>
  <c r="CM197" i="30"/>
  <c r="CN197" i="30"/>
  <c r="CO197" i="30"/>
  <c r="CP197" i="30"/>
  <c r="CQ197" i="30"/>
  <c r="CR197" i="30"/>
  <c r="CS197" i="30"/>
  <c r="CT197" i="30"/>
  <c r="CU197" i="30"/>
  <c r="BY105" i="30"/>
  <c r="BZ105" i="30"/>
  <c r="CB105" i="30"/>
  <c r="CA105" i="30"/>
  <c r="CC105" i="30"/>
  <c r="CD105" i="30"/>
  <c r="CE105" i="30"/>
  <c r="CF105" i="30"/>
  <c r="CG105" i="30"/>
  <c r="CH105" i="30"/>
  <c r="CI105" i="30"/>
  <c r="CJ105" i="30"/>
  <c r="CK105" i="30"/>
  <c r="CL105" i="30"/>
  <c r="CM105" i="30"/>
  <c r="CN105" i="30"/>
  <c r="CO105" i="30"/>
  <c r="CP105" i="30"/>
  <c r="CQ105" i="30"/>
  <c r="CR105" i="30"/>
  <c r="CS105" i="30"/>
  <c r="CT105" i="30"/>
  <c r="CU105" i="30"/>
  <c r="CV105" i="30"/>
  <c r="CW105" i="30"/>
  <c r="CX105" i="30"/>
  <c r="CY105" i="30"/>
  <c r="CZ105" i="30"/>
  <c r="DA105" i="30"/>
  <c r="DB105" i="30"/>
  <c r="DC105" i="30"/>
  <c r="DD105" i="30"/>
  <c r="DE105" i="30"/>
  <c r="DF105" i="30"/>
  <c r="DG105" i="30"/>
  <c r="DH105" i="30"/>
  <c r="DI105" i="30"/>
  <c r="DJ105" i="30"/>
  <c r="DK105" i="30"/>
  <c r="DL105" i="30"/>
  <c r="DM105" i="30"/>
  <c r="M198" i="30"/>
  <c r="N198" i="30"/>
  <c r="O198" i="30"/>
  <c r="P198" i="30"/>
  <c r="R198" i="30"/>
  <c r="Q198" i="30"/>
  <c r="S198" i="30"/>
  <c r="T198" i="30"/>
  <c r="U198" i="30"/>
  <c r="V198" i="30"/>
  <c r="W198" i="30"/>
  <c r="X198" i="30"/>
  <c r="Y198" i="30"/>
  <c r="Z198" i="30"/>
  <c r="AA198" i="30"/>
  <c r="AB198" i="30"/>
  <c r="AC198" i="30"/>
  <c r="AD198" i="30"/>
  <c r="AE198" i="30"/>
  <c r="AF198" i="30"/>
  <c r="AG198" i="30"/>
  <c r="AH198" i="30"/>
  <c r="AI198" i="30"/>
  <c r="BY55" i="30"/>
  <c r="BZ55" i="30"/>
  <c r="CB55" i="30"/>
  <c r="CA55" i="30"/>
  <c r="CC55" i="30"/>
  <c r="CD55" i="30"/>
  <c r="CE55" i="30"/>
  <c r="CF55" i="30"/>
  <c r="CG55" i="30"/>
  <c r="CH55" i="30"/>
  <c r="CI55" i="30"/>
  <c r="CJ55" i="30"/>
  <c r="CK55" i="30"/>
  <c r="CL55" i="30"/>
  <c r="CM55" i="30"/>
  <c r="CN55" i="30"/>
  <c r="CO55" i="30"/>
  <c r="CP55" i="30"/>
  <c r="CQ55" i="30"/>
  <c r="CR55" i="30"/>
  <c r="CS55" i="30"/>
  <c r="CT55" i="30"/>
  <c r="CU55" i="30"/>
  <c r="CV55" i="30"/>
  <c r="CW55" i="30"/>
  <c r="CX55" i="30"/>
  <c r="CY55" i="30"/>
  <c r="CZ55" i="30"/>
  <c r="DA55" i="30"/>
  <c r="DB55" i="30"/>
  <c r="DC55" i="30"/>
  <c r="DD55" i="30"/>
  <c r="DE55" i="30"/>
  <c r="DF55" i="30"/>
  <c r="DG55" i="30"/>
  <c r="DH55" i="30"/>
  <c r="DI55" i="30"/>
  <c r="DJ55" i="30"/>
  <c r="DK55" i="30"/>
  <c r="DL55" i="30"/>
  <c r="DM55" i="30"/>
  <c r="DN55" i="30"/>
  <c r="DO55" i="30"/>
  <c r="DP55" i="30"/>
  <c r="DQ55" i="30"/>
  <c r="DR55" i="30"/>
  <c r="DS55" i="30"/>
  <c r="M186" i="30"/>
  <c r="N186" i="30"/>
  <c r="O186" i="30"/>
  <c r="P186" i="30"/>
  <c r="Q186" i="30"/>
  <c r="R186" i="30"/>
  <c r="S186" i="30"/>
  <c r="T186" i="30"/>
  <c r="U186" i="30"/>
  <c r="V186" i="30"/>
  <c r="W186" i="30"/>
  <c r="X186" i="30"/>
  <c r="BY122" i="30"/>
  <c r="BZ122" i="30"/>
  <c r="CA122" i="30"/>
  <c r="BY74" i="30"/>
  <c r="BZ74" i="30"/>
  <c r="CB74" i="30"/>
  <c r="CA74" i="30"/>
  <c r="CC74" i="30"/>
  <c r="CD74" i="30"/>
  <c r="CE74" i="30"/>
  <c r="CF74" i="30"/>
  <c r="CG74" i="30"/>
  <c r="CH74" i="30"/>
  <c r="M132" i="30"/>
  <c r="N132" i="30"/>
  <c r="O132" i="30"/>
  <c r="P132" i="30"/>
  <c r="R132" i="30"/>
  <c r="Q132" i="30"/>
  <c r="S132" i="30"/>
  <c r="T132" i="30"/>
  <c r="U132" i="30"/>
  <c r="V132" i="30"/>
  <c r="W132" i="30"/>
  <c r="X132" i="30"/>
  <c r="Y132" i="30"/>
  <c r="M200" i="30"/>
  <c r="N200" i="30"/>
  <c r="O200" i="30"/>
  <c r="P200" i="30"/>
  <c r="Q200" i="30"/>
  <c r="R200" i="30"/>
  <c r="S200" i="30"/>
  <c r="T200" i="30"/>
  <c r="U200" i="30"/>
  <c r="V200" i="30"/>
  <c r="W200" i="30"/>
  <c r="X200" i="30"/>
  <c r="Y200" i="30"/>
  <c r="Z200" i="30"/>
  <c r="AA200" i="30"/>
  <c r="AB200" i="30"/>
  <c r="AC200" i="30"/>
  <c r="AD200" i="30"/>
  <c r="AE200" i="30"/>
  <c r="AF200" i="30"/>
  <c r="AG200" i="30"/>
  <c r="AH200" i="30"/>
  <c r="AI200" i="30"/>
  <c r="BY51" i="30"/>
  <c r="BZ51" i="30"/>
  <c r="CB51" i="30"/>
  <c r="CA51" i="30"/>
  <c r="CC51" i="30"/>
  <c r="CD51" i="30"/>
  <c r="CE51" i="30"/>
  <c r="CF51" i="30"/>
  <c r="CG51" i="30"/>
  <c r="CH51" i="30"/>
  <c r="CI51" i="30"/>
  <c r="CJ51" i="30"/>
  <c r="CK51" i="30"/>
  <c r="CL51" i="30"/>
  <c r="CM51" i="30"/>
  <c r="CN51" i="30"/>
  <c r="CO51" i="30"/>
  <c r="CP51" i="30"/>
  <c r="CQ51" i="30"/>
  <c r="CR51" i="30"/>
  <c r="CS51" i="30"/>
  <c r="CT51" i="30"/>
  <c r="CU51" i="30"/>
  <c r="CV51" i="30"/>
  <c r="CW51" i="30"/>
  <c r="CX51" i="30"/>
  <c r="CY51" i="30"/>
  <c r="CZ51" i="30"/>
  <c r="DA51" i="30"/>
  <c r="DB51" i="30"/>
  <c r="DC51" i="30"/>
  <c r="DD51" i="30"/>
  <c r="DE51" i="30"/>
  <c r="DF51" i="30"/>
  <c r="DG51" i="30"/>
  <c r="DH51" i="30"/>
  <c r="DI51" i="30"/>
  <c r="DJ51" i="30"/>
  <c r="DK51" i="30"/>
  <c r="DL51" i="30"/>
  <c r="DM51" i="30"/>
  <c r="DN51" i="30"/>
  <c r="DO51" i="30"/>
  <c r="BY169" i="30"/>
  <c r="BZ169" i="30"/>
  <c r="CB169" i="30"/>
  <c r="CA169" i="30"/>
  <c r="CC169" i="30"/>
  <c r="CD169" i="30"/>
  <c r="CE169" i="30"/>
  <c r="CF169" i="30"/>
  <c r="CG169" i="30"/>
  <c r="CH169" i="30"/>
  <c r="CI169" i="30"/>
  <c r="CJ169" i="30"/>
  <c r="CK169" i="30"/>
  <c r="CL169" i="30"/>
  <c r="CM169" i="30"/>
  <c r="CN169" i="30"/>
  <c r="CO169" i="30"/>
  <c r="CP169" i="30"/>
  <c r="CQ169" i="30"/>
  <c r="CR169" i="30"/>
  <c r="CS169" i="30"/>
  <c r="CT169" i="30"/>
  <c r="CU169" i="30"/>
  <c r="CV169" i="30"/>
  <c r="CW169" i="30"/>
  <c r="CX169" i="30"/>
  <c r="CY169" i="30"/>
  <c r="CZ169" i="30"/>
  <c r="DA169" i="30"/>
  <c r="DB169" i="30"/>
  <c r="DC169" i="30"/>
  <c r="DD169" i="30"/>
  <c r="DE169" i="30"/>
  <c r="DF169" i="30"/>
  <c r="DG169" i="30"/>
  <c r="DH169" i="30"/>
  <c r="DI169" i="30"/>
  <c r="DJ169" i="30"/>
  <c r="DK169" i="30"/>
  <c r="DL169" i="30"/>
  <c r="DM169" i="30"/>
  <c r="DN169" i="30"/>
  <c r="DO169" i="30"/>
  <c r="DP169" i="30"/>
  <c r="DQ169" i="30"/>
  <c r="DR169" i="30"/>
  <c r="DS169" i="30"/>
  <c r="DT169" i="30"/>
  <c r="DU169" i="30"/>
  <c r="DV169" i="30"/>
  <c r="M184" i="30"/>
  <c r="N184" i="30"/>
  <c r="O184" i="30"/>
  <c r="P184" i="30"/>
  <c r="Q184" i="30"/>
  <c r="R184" i="30"/>
  <c r="S184" i="30"/>
  <c r="T184" i="30"/>
  <c r="U184" i="30"/>
  <c r="V184" i="30"/>
  <c r="BY143" i="30"/>
  <c r="BZ143" i="30"/>
  <c r="CB143" i="30"/>
  <c r="CA143" i="30"/>
  <c r="CC143" i="30"/>
  <c r="CD143" i="30"/>
  <c r="CE143" i="30"/>
  <c r="CF143" i="30"/>
  <c r="CG143" i="30"/>
  <c r="CH143" i="30"/>
  <c r="CI143" i="30"/>
  <c r="CJ143" i="30"/>
  <c r="CK143" i="30"/>
  <c r="CL143" i="30"/>
  <c r="CM143" i="30"/>
  <c r="CN143" i="30"/>
  <c r="CO143" i="30"/>
  <c r="CP143" i="30"/>
  <c r="CQ143" i="30"/>
  <c r="CR143" i="30"/>
  <c r="CS143" i="30"/>
  <c r="CT143" i="30"/>
  <c r="CU143" i="30"/>
  <c r="CV143" i="30"/>
  <c r="BY80" i="30"/>
  <c r="BZ80" i="30"/>
  <c r="CA80" i="30"/>
  <c r="CB80" i="30"/>
  <c r="CC80" i="30"/>
  <c r="CD80" i="30"/>
  <c r="CE80" i="30"/>
  <c r="CF80" i="30"/>
  <c r="CG80" i="30"/>
  <c r="CH80" i="30"/>
  <c r="CI80" i="30"/>
  <c r="CJ80" i="30"/>
  <c r="CK80" i="30"/>
  <c r="CL80" i="30"/>
  <c r="CM80" i="30"/>
  <c r="CN80" i="30"/>
  <c r="M217" i="30"/>
  <c r="N217" i="30"/>
  <c r="O217" i="30"/>
  <c r="P217" i="30"/>
  <c r="R217" i="30"/>
  <c r="Q217" i="30"/>
  <c r="S217" i="30"/>
  <c r="T217" i="30"/>
  <c r="U217" i="30"/>
  <c r="V217" i="30"/>
  <c r="W217" i="30"/>
  <c r="X217" i="30"/>
  <c r="Y217" i="30"/>
  <c r="Z217" i="30"/>
  <c r="AA217" i="30"/>
  <c r="AB217" i="30"/>
  <c r="AC217" i="30"/>
  <c r="AD217" i="30"/>
  <c r="AE217" i="30"/>
  <c r="AF217" i="30"/>
  <c r="AG217" i="30"/>
  <c r="AH217" i="30"/>
  <c r="AI217" i="30"/>
  <c r="BY192" i="30"/>
  <c r="BZ192" i="30"/>
  <c r="CB192" i="30"/>
  <c r="CA192" i="30"/>
  <c r="CC192" i="30"/>
  <c r="CD192" i="30"/>
  <c r="CE192" i="30"/>
  <c r="CF192" i="30"/>
  <c r="CG192" i="30"/>
  <c r="CH192" i="30"/>
  <c r="CI192" i="30"/>
  <c r="CJ192" i="30"/>
  <c r="CK192" i="30"/>
  <c r="CL192" i="30"/>
  <c r="CM192" i="30"/>
  <c r="CN192" i="30"/>
  <c r="CO192" i="30"/>
  <c r="CP192" i="30"/>
  <c r="BY211" i="30"/>
  <c r="BZ211" i="30"/>
  <c r="CA211" i="30"/>
  <c r="CB211" i="30"/>
  <c r="CC211" i="30"/>
  <c r="CD211" i="30"/>
  <c r="CE211" i="30"/>
  <c r="CF211" i="30"/>
  <c r="CG211" i="30"/>
  <c r="CH211" i="30"/>
  <c r="CI211" i="30"/>
  <c r="CJ211" i="30"/>
  <c r="CK211" i="30"/>
  <c r="CL211" i="30"/>
  <c r="CM211" i="30"/>
  <c r="CN211" i="30"/>
  <c r="CO211" i="30"/>
  <c r="CP211" i="30"/>
  <c r="CQ211" i="30"/>
  <c r="CR211" i="30"/>
  <c r="CS211" i="30"/>
  <c r="CT211" i="30"/>
  <c r="CU211" i="30"/>
  <c r="CV211" i="30"/>
  <c r="CW211" i="30"/>
  <c r="CX211" i="30"/>
  <c r="CY211" i="30"/>
  <c r="CZ211" i="30"/>
  <c r="DA211" i="30"/>
  <c r="DB211" i="30"/>
  <c r="DC211" i="30"/>
  <c r="DD211" i="30"/>
  <c r="DE211" i="30"/>
  <c r="DF211" i="30"/>
  <c r="DG211" i="30"/>
  <c r="DH211" i="30"/>
  <c r="DI211" i="30"/>
  <c r="BY121" i="30"/>
  <c r="BZ121" i="30"/>
  <c r="BY214" i="30"/>
  <c r="BZ214" i="30"/>
  <c r="CA214" i="30"/>
  <c r="CB214" i="30"/>
  <c r="CC214" i="30"/>
  <c r="CD214" i="30"/>
  <c r="CE214" i="30"/>
  <c r="CF214" i="30"/>
  <c r="CG214" i="30"/>
  <c r="CH214" i="30"/>
  <c r="CI214" i="30"/>
  <c r="CJ214" i="30"/>
  <c r="CK214" i="30"/>
  <c r="CL214" i="30"/>
  <c r="CM214" i="30"/>
  <c r="CN214" i="30"/>
  <c r="CO214" i="30"/>
  <c r="CP214" i="30"/>
  <c r="CQ214" i="30"/>
  <c r="CR214" i="30"/>
  <c r="CS214" i="30"/>
  <c r="CT214" i="30"/>
  <c r="CU214" i="30"/>
  <c r="CV214" i="30"/>
  <c r="CW214" i="30"/>
  <c r="CX214" i="30"/>
  <c r="CY214" i="30"/>
  <c r="CZ214" i="30"/>
  <c r="DA214" i="30"/>
  <c r="DB214" i="30"/>
  <c r="DC214" i="30"/>
  <c r="DD214" i="30"/>
  <c r="DE214" i="30"/>
  <c r="DF214" i="30"/>
  <c r="DG214" i="30"/>
  <c r="DH214" i="30"/>
  <c r="DI214" i="30"/>
  <c r="DJ214" i="30"/>
  <c r="DK214" i="30"/>
  <c r="DL214" i="30"/>
  <c r="M131" i="30"/>
  <c r="N131" i="30"/>
  <c r="O131" i="30"/>
  <c r="P131" i="30"/>
  <c r="R131" i="30"/>
  <c r="Q131" i="30"/>
  <c r="S131" i="30"/>
  <c r="T131" i="30"/>
  <c r="U131" i="30"/>
  <c r="V131" i="30"/>
  <c r="W131" i="30"/>
  <c r="X131" i="30"/>
  <c r="BY124" i="30"/>
  <c r="BZ124" i="30"/>
  <c r="CB124" i="30"/>
  <c r="CA124" i="30"/>
  <c r="CC124" i="30"/>
  <c r="M121" i="30"/>
  <c r="N121" i="30"/>
  <c r="BY25" i="30"/>
  <c r="BZ25" i="30"/>
  <c r="CB25" i="30"/>
  <c r="CA25" i="30"/>
  <c r="CC25" i="30"/>
  <c r="CD25" i="30"/>
  <c r="CE25" i="30"/>
  <c r="CF25" i="30"/>
  <c r="CG25" i="30"/>
  <c r="CH25" i="30"/>
  <c r="CI25" i="30"/>
  <c r="CJ25" i="30"/>
  <c r="CK25" i="30"/>
  <c r="CL25" i="30"/>
  <c r="CM25" i="30"/>
  <c r="CN25" i="30"/>
  <c r="CO25" i="30"/>
  <c r="M206" i="30"/>
  <c r="N206" i="30"/>
  <c r="O206" i="30"/>
  <c r="P206" i="30"/>
  <c r="R206" i="30"/>
  <c r="Q206" i="30"/>
  <c r="S206" i="30"/>
  <c r="T206" i="30"/>
  <c r="U206" i="30"/>
  <c r="V206" i="30"/>
  <c r="W206" i="30"/>
  <c r="X206" i="30"/>
  <c r="Y206" i="30"/>
  <c r="Z206" i="30"/>
  <c r="AA206" i="30"/>
  <c r="AB206" i="30"/>
  <c r="AC206" i="30"/>
  <c r="AD206" i="30"/>
  <c r="AE206" i="30"/>
  <c r="AF206" i="30"/>
  <c r="AG206" i="30"/>
  <c r="AH206" i="30"/>
  <c r="AI206" i="30"/>
  <c r="BY139" i="30"/>
  <c r="BZ139" i="30"/>
  <c r="CB139" i="30"/>
  <c r="CA139" i="30"/>
  <c r="CC139" i="30"/>
  <c r="CD139" i="30"/>
  <c r="CE139" i="30"/>
  <c r="CF139" i="30"/>
  <c r="CG139" i="30"/>
  <c r="CH139" i="30"/>
  <c r="CI139" i="30"/>
  <c r="CJ139" i="30"/>
  <c r="CK139" i="30"/>
  <c r="CL139" i="30"/>
  <c r="CM139" i="30"/>
  <c r="CN139" i="30"/>
  <c r="CO139" i="30"/>
  <c r="CP139" i="30"/>
  <c r="CQ139" i="30"/>
  <c r="CR139" i="30"/>
  <c r="BY152" i="30"/>
  <c r="BZ152" i="30"/>
  <c r="CB152" i="30"/>
  <c r="CA152" i="30"/>
  <c r="CC152" i="30"/>
  <c r="CD152" i="30"/>
  <c r="CE152" i="30"/>
  <c r="CF152" i="30"/>
  <c r="CG152" i="30"/>
  <c r="CH152" i="30"/>
  <c r="CI152" i="30"/>
  <c r="CJ152" i="30"/>
  <c r="CK152" i="30"/>
  <c r="CL152" i="30"/>
  <c r="CM152" i="30"/>
  <c r="CN152" i="30"/>
  <c r="CO152" i="30"/>
  <c r="CP152" i="30"/>
  <c r="CQ152" i="30"/>
  <c r="CR152" i="30"/>
  <c r="CS152" i="30"/>
  <c r="CT152" i="30"/>
  <c r="CU152" i="30"/>
  <c r="CV152" i="30"/>
  <c r="CW152" i="30"/>
  <c r="CX152" i="30"/>
  <c r="CY152" i="30"/>
  <c r="CZ152" i="30"/>
  <c r="DA152" i="30"/>
  <c r="DB152" i="30"/>
  <c r="DC152" i="30"/>
  <c r="DD152" i="30"/>
  <c r="DE152" i="30"/>
  <c r="BY190" i="30"/>
  <c r="BZ190" i="30"/>
  <c r="CB190" i="30"/>
  <c r="CA190" i="30"/>
  <c r="CC190" i="30"/>
  <c r="CD190" i="30"/>
  <c r="CE190" i="30"/>
  <c r="CF190" i="30"/>
  <c r="CG190" i="30"/>
  <c r="CH190" i="30"/>
  <c r="CI190" i="30"/>
  <c r="CJ190" i="30"/>
  <c r="CK190" i="30"/>
  <c r="CL190" i="30"/>
  <c r="CM190" i="30"/>
  <c r="CN190" i="30"/>
  <c r="BY161" i="30"/>
  <c r="BZ161" i="30"/>
  <c r="CB161" i="30"/>
  <c r="CA161" i="30"/>
  <c r="CC161" i="30"/>
  <c r="CD161" i="30"/>
  <c r="CE161" i="30"/>
  <c r="CF161" i="30"/>
  <c r="CG161" i="30"/>
  <c r="CH161" i="30"/>
  <c r="CI161" i="30"/>
  <c r="CJ161" i="30"/>
  <c r="CK161" i="30"/>
  <c r="CL161" i="30"/>
  <c r="CM161" i="30"/>
  <c r="CN161" i="30"/>
  <c r="CO161" i="30"/>
  <c r="CP161" i="30"/>
  <c r="CQ161" i="30"/>
  <c r="CR161" i="30"/>
  <c r="CS161" i="30"/>
  <c r="CT161" i="30"/>
  <c r="CU161" i="30"/>
  <c r="CV161" i="30"/>
  <c r="CW161" i="30"/>
  <c r="CX161" i="30"/>
  <c r="CY161" i="30"/>
  <c r="CZ161" i="30"/>
  <c r="DA161" i="30"/>
  <c r="DB161" i="30"/>
  <c r="DC161" i="30"/>
  <c r="DD161" i="30"/>
  <c r="DE161" i="30"/>
  <c r="DF161" i="30"/>
  <c r="DG161" i="30"/>
  <c r="DH161" i="30"/>
  <c r="DI161" i="30"/>
  <c r="DJ161" i="30"/>
  <c r="DK161" i="30"/>
  <c r="DL161" i="30"/>
  <c r="DM161" i="30"/>
  <c r="DN161" i="30"/>
  <c r="BY181" i="30"/>
  <c r="BZ181" i="30"/>
  <c r="CB181" i="30"/>
  <c r="CA181" i="30"/>
  <c r="CC181" i="30"/>
  <c r="CD181" i="30"/>
  <c r="CE181" i="30"/>
  <c r="BY94" i="30"/>
  <c r="BZ94" i="30"/>
  <c r="CB94" i="30"/>
  <c r="CA94" i="30"/>
  <c r="CC94" i="30"/>
  <c r="CD94" i="30"/>
  <c r="CE94" i="30"/>
  <c r="CF94" i="30"/>
  <c r="CG94" i="30"/>
  <c r="CH94" i="30"/>
  <c r="CI94" i="30"/>
  <c r="CJ94" i="30"/>
  <c r="CK94" i="30"/>
  <c r="CL94" i="30"/>
  <c r="CM94" i="30"/>
  <c r="CN94" i="30"/>
  <c r="CO94" i="30"/>
  <c r="CP94" i="30"/>
  <c r="CQ94" i="30"/>
  <c r="CR94" i="30"/>
  <c r="CS94" i="30"/>
  <c r="CT94" i="30"/>
  <c r="CU94" i="30"/>
  <c r="CV94" i="30"/>
  <c r="CW94" i="30"/>
  <c r="CX94" i="30"/>
  <c r="CY94" i="30"/>
  <c r="CZ94" i="30"/>
  <c r="DA94" i="30"/>
  <c r="DB94" i="30"/>
  <c r="M208" i="30"/>
  <c r="N208" i="30"/>
  <c r="O208" i="30"/>
  <c r="P208" i="30"/>
  <c r="Q208" i="30"/>
  <c r="R208" i="30"/>
  <c r="S208" i="30"/>
  <c r="T208" i="30"/>
  <c r="U208" i="30"/>
  <c r="V208" i="30"/>
  <c r="W208" i="30"/>
  <c r="X208" i="30"/>
  <c r="Y208" i="30"/>
  <c r="Z208" i="30"/>
  <c r="AA208" i="30"/>
  <c r="AB208" i="30"/>
  <c r="AC208" i="30"/>
  <c r="AD208" i="30"/>
  <c r="AE208" i="30"/>
  <c r="AF208" i="30"/>
  <c r="AG208" i="30"/>
  <c r="AH208" i="30"/>
  <c r="AI208" i="30"/>
  <c r="M158" i="30"/>
  <c r="N158" i="30"/>
  <c r="O158" i="30"/>
  <c r="P158" i="30"/>
  <c r="Q158" i="30"/>
  <c r="R158" i="30"/>
  <c r="S158" i="30"/>
  <c r="T158" i="30"/>
  <c r="U158" i="30"/>
  <c r="V158" i="30"/>
  <c r="W158" i="30"/>
  <c r="X158" i="30"/>
  <c r="Y158" i="30"/>
  <c r="Z158" i="30"/>
  <c r="AA158" i="30"/>
  <c r="AB158" i="30"/>
  <c r="AC158" i="30"/>
  <c r="AD158" i="30"/>
  <c r="AE158" i="30"/>
  <c r="AF158" i="30"/>
  <c r="AG158" i="30"/>
  <c r="AH158" i="30"/>
  <c r="AI158" i="30"/>
  <c r="M86" i="30"/>
  <c r="N86" i="30"/>
  <c r="O86" i="30"/>
  <c r="P86" i="30"/>
  <c r="R86" i="30"/>
  <c r="Q86" i="30"/>
  <c r="S86" i="30"/>
  <c r="T86" i="30"/>
  <c r="U86" i="30"/>
  <c r="V86" i="30"/>
  <c r="W86" i="30"/>
  <c r="X86" i="30"/>
  <c r="Y86" i="30"/>
  <c r="Z86" i="30"/>
  <c r="AA86" i="30"/>
  <c r="AB86" i="30"/>
  <c r="AC86" i="30"/>
  <c r="AD86" i="30"/>
  <c r="AE86" i="30"/>
  <c r="AF86" i="30"/>
  <c r="AG86" i="30"/>
  <c r="AH86" i="30"/>
  <c r="BY28" i="30"/>
  <c r="BZ28" i="30"/>
  <c r="CA28" i="30"/>
  <c r="CB28" i="30"/>
  <c r="CC28" i="30"/>
  <c r="CD28" i="30"/>
  <c r="CE28" i="30"/>
  <c r="CF28" i="30"/>
  <c r="CG28" i="30"/>
  <c r="CH28" i="30"/>
  <c r="CI28" i="30"/>
  <c r="CJ28" i="30"/>
  <c r="CK28" i="30"/>
  <c r="CL28" i="30"/>
  <c r="CM28" i="30"/>
  <c r="CN28" i="30"/>
  <c r="CO28" i="30"/>
  <c r="CP28" i="30"/>
  <c r="CQ28" i="30"/>
  <c r="CR28" i="30"/>
  <c r="BY42" i="30"/>
  <c r="BZ42" i="30"/>
  <c r="CA42" i="30"/>
  <c r="CB42" i="30"/>
  <c r="CC42" i="30"/>
  <c r="CD42" i="30"/>
  <c r="CE42" i="30"/>
  <c r="CF42" i="30"/>
  <c r="CG42" i="30"/>
  <c r="CH42" i="30"/>
  <c r="CI42" i="30"/>
  <c r="CJ42" i="30"/>
  <c r="CK42" i="30"/>
  <c r="CL42" i="30"/>
  <c r="CM42" i="30"/>
  <c r="CN42" i="30"/>
  <c r="CO42" i="30"/>
  <c r="CP42" i="30"/>
  <c r="CQ42" i="30"/>
  <c r="CR42" i="30"/>
  <c r="CS42" i="30"/>
  <c r="CT42" i="30"/>
  <c r="CU42" i="30"/>
  <c r="CV42" i="30"/>
  <c r="CW42" i="30"/>
  <c r="CX42" i="30"/>
  <c r="CY42" i="30"/>
  <c r="CZ42" i="30"/>
  <c r="DA42" i="30"/>
  <c r="DB42" i="30"/>
  <c r="DC42" i="30"/>
  <c r="DD42" i="30"/>
  <c r="DE42" i="30"/>
  <c r="DF42" i="30"/>
  <c r="BY149" i="30"/>
  <c r="BZ149" i="30"/>
  <c r="CB149" i="30"/>
  <c r="CA149" i="30"/>
  <c r="CC149" i="30"/>
  <c r="CD149" i="30"/>
  <c r="CE149" i="30"/>
  <c r="CF149" i="30"/>
  <c r="CG149" i="30"/>
  <c r="CH149" i="30"/>
  <c r="CI149" i="30"/>
  <c r="CJ149" i="30"/>
  <c r="CK149" i="30"/>
  <c r="CL149" i="30"/>
  <c r="CM149" i="30"/>
  <c r="CN149" i="30"/>
  <c r="CO149" i="30"/>
  <c r="CP149" i="30"/>
  <c r="CQ149" i="30"/>
  <c r="CR149" i="30"/>
  <c r="CS149" i="30"/>
  <c r="CT149" i="30"/>
  <c r="CU149" i="30"/>
  <c r="CV149" i="30"/>
  <c r="CW149" i="30"/>
  <c r="CX149" i="30"/>
  <c r="CY149" i="30"/>
  <c r="CZ149" i="30"/>
  <c r="DA149" i="30"/>
  <c r="DB149" i="30"/>
  <c r="BY106" i="30"/>
  <c r="BZ106" i="30"/>
  <c r="CB106" i="30"/>
  <c r="CA106" i="30"/>
  <c r="CC106" i="30"/>
  <c r="CD106" i="30"/>
  <c r="CE106" i="30"/>
  <c r="CF106" i="30"/>
  <c r="CG106" i="30"/>
  <c r="CH106" i="30"/>
  <c r="CI106" i="30"/>
  <c r="CJ106" i="30"/>
  <c r="CK106" i="30"/>
  <c r="CL106" i="30"/>
  <c r="CM106" i="30"/>
  <c r="CN106" i="30"/>
  <c r="CO106" i="30"/>
  <c r="CP106" i="30"/>
  <c r="CQ106" i="30"/>
  <c r="CR106" i="30"/>
  <c r="CS106" i="30"/>
  <c r="CT106" i="30"/>
  <c r="CU106" i="30"/>
  <c r="CV106" i="30"/>
  <c r="CW106" i="30"/>
  <c r="CX106" i="30"/>
  <c r="CY106" i="30"/>
  <c r="CZ106" i="30"/>
  <c r="DA106" i="30"/>
  <c r="DB106" i="30"/>
  <c r="DC106" i="30"/>
  <c r="DD106" i="30"/>
  <c r="DE106" i="30"/>
  <c r="DF106" i="30"/>
  <c r="DG106" i="30"/>
  <c r="DH106" i="30"/>
  <c r="DI106" i="30"/>
  <c r="DJ106" i="30"/>
  <c r="DK106" i="30"/>
  <c r="DL106" i="30"/>
  <c r="DM106" i="30"/>
  <c r="DN106" i="30"/>
  <c r="M74" i="30"/>
  <c r="N74" i="30"/>
  <c r="O74" i="30"/>
  <c r="P74" i="30"/>
  <c r="Q74" i="30"/>
  <c r="R74" i="30"/>
  <c r="S74" i="30"/>
  <c r="T74" i="30"/>
  <c r="U74" i="30"/>
  <c r="V74" i="30"/>
  <c r="M105" i="30"/>
  <c r="N105" i="30"/>
  <c r="O105" i="30"/>
  <c r="P105" i="30"/>
  <c r="Q105" i="30"/>
  <c r="R105" i="30"/>
  <c r="S105" i="30"/>
  <c r="T105" i="30"/>
  <c r="U105" i="30"/>
  <c r="V105" i="30"/>
  <c r="W105" i="30"/>
  <c r="X105" i="30"/>
  <c r="Y105" i="30"/>
  <c r="Z105" i="30"/>
  <c r="AA105" i="30"/>
  <c r="AB105" i="30"/>
  <c r="AC105" i="30"/>
  <c r="AD105" i="30"/>
  <c r="AE105" i="30"/>
  <c r="AF105" i="30"/>
  <c r="AG105" i="30"/>
  <c r="AH105" i="30"/>
  <c r="AI105" i="30"/>
  <c r="AJ94" i="30"/>
  <c r="AJ107" i="30"/>
  <c r="AJ157" i="30"/>
  <c r="AJ101" i="30"/>
  <c r="AJ106" i="30"/>
  <c r="AJ143" i="30"/>
  <c r="AJ152" i="30"/>
  <c r="AJ208" i="30"/>
  <c r="AJ217" i="30"/>
  <c r="AJ199" i="30"/>
  <c r="AJ216" i="30"/>
  <c r="AJ96" i="30"/>
  <c r="AJ161" i="30"/>
  <c r="AJ105" i="30"/>
  <c r="AJ147" i="30"/>
  <c r="AJ203" i="30"/>
  <c r="BY102" i="30"/>
  <c r="BZ102" i="30"/>
  <c r="CB102" i="30"/>
  <c r="CA102" i="30"/>
  <c r="CC102" i="30"/>
  <c r="CD102" i="30"/>
  <c r="CE102" i="30"/>
  <c r="CF102" i="30"/>
  <c r="CG102" i="30"/>
  <c r="CH102" i="30"/>
  <c r="CI102" i="30"/>
  <c r="CJ102" i="30"/>
  <c r="CK102" i="30"/>
  <c r="CL102" i="30"/>
  <c r="CM102" i="30"/>
  <c r="CN102" i="30"/>
  <c r="CO102" i="30"/>
  <c r="CP102" i="30"/>
  <c r="CQ102" i="30"/>
  <c r="CR102" i="30"/>
  <c r="CS102" i="30"/>
  <c r="CT102" i="30"/>
  <c r="CU102" i="30"/>
  <c r="CV102" i="30"/>
  <c r="CW102" i="30"/>
  <c r="CX102" i="30"/>
  <c r="CY102" i="30"/>
  <c r="CZ102" i="30"/>
  <c r="DA102" i="30"/>
  <c r="DB102" i="30"/>
  <c r="DC102" i="30"/>
  <c r="DD102" i="30"/>
  <c r="DE102" i="30"/>
  <c r="DF102" i="30"/>
  <c r="DG102" i="30"/>
  <c r="DH102" i="30"/>
  <c r="DI102" i="30"/>
  <c r="DJ102" i="30"/>
  <c r="BY206" i="30"/>
  <c r="BZ206" i="30"/>
  <c r="CA206" i="30"/>
  <c r="CB206" i="30"/>
  <c r="CC206" i="30"/>
  <c r="CD206" i="30"/>
  <c r="CE206" i="30"/>
  <c r="CF206" i="30"/>
  <c r="CG206" i="30"/>
  <c r="CH206" i="30"/>
  <c r="CI206" i="30"/>
  <c r="CJ206" i="30"/>
  <c r="CK206" i="30"/>
  <c r="CL206" i="30"/>
  <c r="CM206" i="30"/>
  <c r="CN206" i="30"/>
  <c r="CO206" i="30"/>
  <c r="CP206" i="30"/>
  <c r="CQ206" i="30"/>
  <c r="CR206" i="30"/>
  <c r="CS206" i="30"/>
  <c r="CT206" i="30"/>
  <c r="CU206" i="30"/>
  <c r="CV206" i="30"/>
  <c r="CW206" i="30"/>
  <c r="CX206" i="30"/>
  <c r="CY206" i="30"/>
  <c r="CZ206" i="30"/>
  <c r="DA206" i="30"/>
  <c r="DB206" i="30"/>
  <c r="DC206" i="30"/>
  <c r="DD206" i="30"/>
  <c r="BY130" i="30"/>
  <c r="BZ130" i="30"/>
  <c r="CA130" i="30"/>
  <c r="CB130" i="30"/>
  <c r="CC130" i="30"/>
  <c r="CD130" i="30"/>
  <c r="CE130" i="30"/>
  <c r="CF130" i="30"/>
  <c r="CG130" i="30"/>
  <c r="CH130" i="30"/>
  <c r="CI130" i="30"/>
  <c r="M90" i="30"/>
  <c r="N90" i="30"/>
  <c r="O90" i="30"/>
  <c r="P90" i="30"/>
  <c r="Q90" i="30"/>
  <c r="R90" i="30"/>
  <c r="S90" i="30"/>
  <c r="T90" i="30"/>
  <c r="U90" i="30"/>
  <c r="V90" i="30"/>
  <c r="W90" i="30"/>
  <c r="X90" i="30"/>
  <c r="Y90" i="30"/>
  <c r="Z90" i="30"/>
  <c r="AA90" i="30"/>
  <c r="AB90" i="30"/>
  <c r="AC90" i="30"/>
  <c r="AD90" i="30"/>
  <c r="AE90" i="30"/>
  <c r="AF90" i="30"/>
  <c r="AG90" i="30"/>
  <c r="AH90" i="30"/>
  <c r="AI90" i="30"/>
  <c r="BY37" i="30"/>
  <c r="BZ37" i="30"/>
  <c r="CB37" i="30"/>
  <c r="CA37" i="30"/>
  <c r="CC37" i="30"/>
  <c r="CD37" i="30"/>
  <c r="CE37" i="30"/>
  <c r="CF37" i="30"/>
  <c r="CG37" i="30"/>
  <c r="CH37" i="30"/>
  <c r="CI37" i="30"/>
  <c r="CJ37" i="30"/>
  <c r="CK37" i="30"/>
  <c r="CL37" i="30"/>
  <c r="CM37" i="30"/>
  <c r="CN37" i="30"/>
  <c r="CO37" i="30"/>
  <c r="CP37" i="30"/>
  <c r="CQ37" i="30"/>
  <c r="CR37" i="30"/>
  <c r="CS37" i="30"/>
  <c r="CT37" i="30"/>
  <c r="CU37" i="30"/>
  <c r="CV37" i="30"/>
  <c r="CW37" i="30"/>
  <c r="CX37" i="30"/>
  <c r="CY37" i="30"/>
  <c r="CZ37" i="30"/>
  <c r="DA37" i="30"/>
  <c r="BY39" i="30"/>
  <c r="BZ39" i="30"/>
  <c r="CB39" i="30"/>
  <c r="CA39" i="30"/>
  <c r="CC39" i="30"/>
  <c r="CD39" i="30"/>
  <c r="CE39" i="30"/>
  <c r="CF39" i="30"/>
  <c r="CG39" i="30"/>
  <c r="CH39" i="30"/>
  <c r="CI39" i="30"/>
  <c r="CJ39" i="30"/>
  <c r="CK39" i="30"/>
  <c r="CL39" i="30"/>
  <c r="CM39" i="30"/>
  <c r="CN39" i="30"/>
  <c r="CO39" i="30"/>
  <c r="CP39" i="30"/>
  <c r="CQ39" i="30"/>
  <c r="CR39" i="30"/>
  <c r="CS39" i="30"/>
  <c r="CT39" i="30"/>
  <c r="CU39" i="30"/>
  <c r="CV39" i="30"/>
  <c r="CW39" i="30"/>
  <c r="CX39" i="30"/>
  <c r="CY39" i="30"/>
  <c r="CZ39" i="30"/>
  <c r="DA39" i="30"/>
  <c r="DB39" i="30"/>
  <c r="DC39" i="30"/>
  <c r="M215" i="30"/>
  <c r="N215" i="30"/>
  <c r="O215" i="30"/>
  <c r="P215" i="30"/>
  <c r="Q215" i="30"/>
  <c r="R215" i="30"/>
  <c r="S215" i="30"/>
  <c r="T215" i="30"/>
  <c r="U215" i="30"/>
  <c r="V215" i="30"/>
  <c r="W215" i="30"/>
  <c r="X215" i="30"/>
  <c r="Y215" i="30"/>
  <c r="Z215" i="30"/>
  <c r="AA215" i="30"/>
  <c r="AB215" i="30"/>
  <c r="AC215" i="30"/>
  <c r="AD215" i="30"/>
  <c r="AE215" i="30"/>
  <c r="AF215" i="30"/>
  <c r="AG215" i="30"/>
  <c r="AH215" i="30"/>
  <c r="AI215" i="30"/>
  <c r="BY100" i="30"/>
  <c r="BZ100" i="30"/>
  <c r="CB100" i="30"/>
  <c r="CA100" i="30"/>
  <c r="CC100" i="30"/>
  <c r="CD100" i="30"/>
  <c r="CE100" i="30"/>
  <c r="CF100" i="30"/>
  <c r="CG100" i="30"/>
  <c r="CH100" i="30"/>
  <c r="CI100" i="30"/>
  <c r="CJ100" i="30"/>
  <c r="CK100" i="30"/>
  <c r="CL100" i="30"/>
  <c r="CM100" i="30"/>
  <c r="CN100" i="30"/>
  <c r="CO100" i="30"/>
  <c r="CP100" i="30"/>
  <c r="CQ100" i="30"/>
  <c r="CR100" i="30"/>
  <c r="CS100" i="30"/>
  <c r="CT100" i="30"/>
  <c r="CU100" i="30"/>
  <c r="CV100" i="30"/>
  <c r="CW100" i="30"/>
  <c r="CX100" i="30"/>
  <c r="CY100" i="30"/>
  <c r="CZ100" i="30"/>
  <c r="DA100" i="30"/>
  <c r="DB100" i="30"/>
  <c r="DC100" i="30"/>
  <c r="DD100" i="30"/>
  <c r="DE100" i="30"/>
  <c r="DF100" i="30"/>
  <c r="DG100" i="30"/>
  <c r="DH100" i="30"/>
  <c r="BY187" i="30"/>
  <c r="BZ187" i="30"/>
  <c r="CB187" i="30"/>
  <c r="CA187" i="30"/>
  <c r="CC187" i="30"/>
  <c r="CD187" i="30"/>
  <c r="CE187" i="30"/>
  <c r="CF187" i="30"/>
  <c r="CG187" i="30"/>
  <c r="CH187" i="30"/>
  <c r="CI187" i="30"/>
  <c r="CJ187" i="30"/>
  <c r="CK187" i="30"/>
  <c r="BY205" i="30"/>
  <c r="BZ205" i="30"/>
  <c r="CB205" i="30"/>
  <c r="CA205" i="30"/>
  <c r="CC205" i="30"/>
  <c r="CD205" i="30"/>
  <c r="CE205" i="30"/>
  <c r="CF205" i="30"/>
  <c r="CG205" i="30"/>
  <c r="CH205" i="30"/>
  <c r="CI205" i="30"/>
  <c r="CJ205" i="30"/>
  <c r="CK205" i="30"/>
  <c r="CL205" i="30"/>
  <c r="CM205" i="30"/>
  <c r="CN205" i="30"/>
  <c r="CO205" i="30"/>
  <c r="CP205" i="30"/>
  <c r="CQ205" i="30"/>
  <c r="CR205" i="30"/>
  <c r="CS205" i="30"/>
  <c r="CT205" i="30"/>
  <c r="CU205" i="30"/>
  <c r="CV205" i="30"/>
  <c r="CW205" i="30"/>
  <c r="CX205" i="30"/>
  <c r="CY205" i="30"/>
  <c r="CZ205" i="30"/>
  <c r="DA205" i="30"/>
  <c r="DB205" i="30"/>
  <c r="DC205" i="30"/>
  <c r="M138" i="30"/>
  <c r="N138" i="30"/>
  <c r="O138" i="30"/>
  <c r="P138" i="30"/>
  <c r="Q138" i="30"/>
  <c r="R138" i="30"/>
  <c r="S138" i="30"/>
  <c r="T138" i="30"/>
  <c r="U138" i="30"/>
  <c r="V138" i="30"/>
  <c r="W138" i="30"/>
  <c r="X138" i="30"/>
  <c r="Y138" i="30"/>
  <c r="Z138" i="30"/>
  <c r="AA138" i="30"/>
  <c r="AB138" i="30"/>
  <c r="AC138" i="30"/>
  <c r="AD138" i="30"/>
  <c r="AE138" i="30"/>
  <c r="M133" i="30"/>
  <c r="N133" i="30"/>
  <c r="O133" i="30"/>
  <c r="P133" i="30"/>
  <c r="Q133" i="30"/>
  <c r="R133" i="30"/>
  <c r="S133" i="30"/>
  <c r="T133" i="30"/>
  <c r="U133" i="30"/>
  <c r="V133" i="30"/>
  <c r="W133" i="30"/>
  <c r="X133" i="30"/>
  <c r="Y133" i="30"/>
  <c r="Z133" i="30"/>
  <c r="BY141" i="30"/>
  <c r="BZ141" i="30"/>
  <c r="CB141" i="30"/>
  <c r="CA141" i="30"/>
  <c r="CC141" i="30"/>
  <c r="CD141" i="30"/>
  <c r="CE141" i="30"/>
  <c r="CF141" i="30"/>
  <c r="CG141" i="30"/>
  <c r="CH141" i="30"/>
  <c r="CI141" i="30"/>
  <c r="CJ141" i="30"/>
  <c r="CK141" i="30"/>
  <c r="CL141" i="30"/>
  <c r="CM141" i="30"/>
  <c r="CN141" i="30"/>
  <c r="CO141" i="30"/>
  <c r="CP141" i="30"/>
  <c r="CQ141" i="30"/>
  <c r="CR141" i="30"/>
  <c r="CS141" i="30"/>
  <c r="CT141" i="30"/>
  <c r="M180" i="30"/>
  <c r="N180" i="30"/>
  <c r="O180" i="30"/>
  <c r="P180" i="30"/>
  <c r="Q180" i="30"/>
  <c r="R180" i="30"/>
  <c r="BY203" i="30"/>
  <c r="BZ203" i="30"/>
  <c r="CA203" i="30"/>
  <c r="CB203" i="30"/>
  <c r="CC203" i="30"/>
  <c r="CD203" i="30"/>
  <c r="CE203" i="30"/>
  <c r="CF203" i="30"/>
  <c r="CG203" i="30"/>
  <c r="CH203" i="30"/>
  <c r="CI203" i="30"/>
  <c r="CJ203" i="30"/>
  <c r="CK203" i="30"/>
  <c r="CL203" i="30"/>
  <c r="CM203" i="30"/>
  <c r="CN203" i="30"/>
  <c r="CO203" i="30"/>
  <c r="CP203" i="30"/>
  <c r="CQ203" i="30"/>
  <c r="CR203" i="30"/>
  <c r="CS203" i="30"/>
  <c r="CT203" i="30"/>
  <c r="CU203" i="30"/>
  <c r="CV203" i="30"/>
  <c r="CW203" i="30"/>
  <c r="CX203" i="30"/>
  <c r="CY203" i="30"/>
  <c r="CZ203" i="30"/>
  <c r="DA203" i="30"/>
  <c r="BY68" i="30"/>
  <c r="BZ68" i="30"/>
  <c r="CB68" i="30"/>
  <c r="CA68" i="30"/>
  <c r="M129" i="30"/>
  <c r="N129" i="30"/>
  <c r="O129" i="30"/>
  <c r="P129" i="30"/>
  <c r="Q129" i="30"/>
  <c r="R129" i="30"/>
  <c r="S129" i="30"/>
  <c r="T129" i="30"/>
  <c r="U129" i="30"/>
  <c r="V129" i="30"/>
  <c r="M92" i="30"/>
  <c r="N92" i="30"/>
  <c r="O92" i="30"/>
  <c r="P92" i="30"/>
  <c r="Q92" i="30"/>
  <c r="R92" i="30"/>
  <c r="S92" i="30"/>
  <c r="T92" i="30"/>
  <c r="U92" i="30"/>
  <c r="V92" i="30"/>
  <c r="W92" i="30"/>
  <c r="X92" i="30"/>
  <c r="Y92" i="30"/>
  <c r="Z92" i="30"/>
  <c r="AA92" i="30"/>
  <c r="AB92" i="30"/>
  <c r="AC92" i="30"/>
  <c r="AD92" i="30"/>
  <c r="AE92" i="30"/>
  <c r="AF92" i="30"/>
  <c r="AG92" i="30"/>
  <c r="AH92" i="30"/>
  <c r="AI92" i="30"/>
  <c r="BY41" i="30"/>
  <c r="BZ41" i="30"/>
  <c r="CB41" i="30"/>
  <c r="CA41" i="30"/>
  <c r="CC41" i="30"/>
  <c r="CD41" i="30"/>
  <c r="CE41" i="30"/>
  <c r="CF41" i="30"/>
  <c r="CG41" i="30"/>
  <c r="CH41" i="30"/>
  <c r="CI41" i="30"/>
  <c r="CJ41" i="30"/>
  <c r="CK41" i="30"/>
  <c r="CL41" i="30"/>
  <c r="CM41" i="30"/>
  <c r="CN41" i="30"/>
  <c r="CO41" i="30"/>
  <c r="CP41" i="30"/>
  <c r="CQ41" i="30"/>
  <c r="CR41" i="30"/>
  <c r="CS41" i="30"/>
  <c r="CT41" i="30"/>
  <c r="CU41" i="30"/>
  <c r="CV41" i="30"/>
  <c r="CW41" i="30"/>
  <c r="CX41" i="30"/>
  <c r="CY41" i="30"/>
  <c r="CZ41" i="30"/>
  <c r="DA41" i="30"/>
  <c r="DB41" i="30"/>
  <c r="DC41" i="30"/>
  <c r="DD41" i="30"/>
  <c r="DE41" i="30"/>
  <c r="BY31" i="30"/>
  <c r="BZ31" i="30"/>
  <c r="CA31" i="30"/>
  <c r="CB31" i="30"/>
  <c r="CC31" i="30"/>
  <c r="CD31" i="30"/>
  <c r="CE31" i="30"/>
  <c r="CF31" i="30"/>
  <c r="CG31" i="30"/>
  <c r="CH31" i="30"/>
  <c r="CI31" i="30"/>
  <c r="CJ31" i="30"/>
  <c r="CK31" i="30"/>
  <c r="CL31" i="30"/>
  <c r="CM31" i="30"/>
  <c r="CN31" i="30"/>
  <c r="CO31" i="30"/>
  <c r="CP31" i="30"/>
  <c r="CQ31" i="30"/>
  <c r="CR31" i="30"/>
  <c r="CS31" i="30"/>
  <c r="CT31" i="30"/>
  <c r="CU31" i="30"/>
  <c r="M84" i="30"/>
  <c r="N84" i="30"/>
  <c r="O84" i="30"/>
  <c r="P84" i="30"/>
  <c r="Q84" i="30"/>
  <c r="R84" i="30"/>
  <c r="S84" i="30"/>
  <c r="T84" i="30"/>
  <c r="U84" i="30"/>
  <c r="V84" i="30"/>
  <c r="W84" i="30"/>
  <c r="X84" i="30"/>
  <c r="Y84" i="30"/>
  <c r="Z84" i="30"/>
  <c r="AA84" i="30"/>
  <c r="AB84" i="30"/>
  <c r="AC84" i="30"/>
  <c r="AD84" i="30"/>
  <c r="AE84" i="30"/>
  <c r="AF84" i="30"/>
  <c r="M80" i="30"/>
  <c r="N80" i="30"/>
  <c r="O80" i="30"/>
  <c r="P80" i="30"/>
  <c r="Q80" i="30"/>
  <c r="R80" i="30"/>
  <c r="S80" i="30"/>
  <c r="T80" i="30"/>
  <c r="U80" i="30"/>
  <c r="V80" i="30"/>
  <c r="W80" i="30"/>
  <c r="X80" i="30"/>
  <c r="Y80" i="30"/>
  <c r="Z80" i="30"/>
  <c r="AA80" i="30"/>
  <c r="AB80" i="30"/>
  <c r="M88" i="30"/>
  <c r="N88" i="30"/>
  <c r="O88" i="30"/>
  <c r="P88" i="30"/>
  <c r="Q88" i="30"/>
  <c r="R88" i="30"/>
  <c r="S88" i="30"/>
  <c r="T88" i="30"/>
  <c r="U88" i="30"/>
  <c r="V88" i="30"/>
  <c r="W88" i="30"/>
  <c r="X88" i="30"/>
  <c r="Y88" i="30"/>
  <c r="Z88" i="30"/>
  <c r="AA88" i="30"/>
  <c r="AB88" i="30"/>
  <c r="AC88" i="30"/>
  <c r="AD88" i="30"/>
  <c r="AE88" i="30"/>
  <c r="AF88" i="30"/>
  <c r="AG88" i="30"/>
  <c r="AH88" i="30"/>
  <c r="AI88" i="30"/>
  <c r="BY78" i="30"/>
  <c r="BZ78" i="30"/>
  <c r="CB78" i="30"/>
  <c r="CA78" i="30"/>
  <c r="CC78" i="30"/>
  <c r="CD78" i="30"/>
  <c r="CE78" i="30"/>
  <c r="CF78" i="30"/>
  <c r="CG78" i="30"/>
  <c r="CH78" i="30"/>
  <c r="CI78" i="30"/>
  <c r="CJ78" i="30"/>
  <c r="CK78" i="30"/>
  <c r="CL78" i="30"/>
  <c r="BY215" i="30"/>
  <c r="BZ215" i="30"/>
  <c r="CB215" i="30"/>
  <c r="CA215" i="30"/>
  <c r="CC215" i="30"/>
  <c r="CD215" i="30"/>
  <c r="CE215" i="30"/>
  <c r="CF215" i="30"/>
  <c r="CG215" i="30"/>
  <c r="CH215" i="30"/>
  <c r="CI215" i="30"/>
  <c r="CJ215" i="30"/>
  <c r="CK215" i="30"/>
  <c r="CL215" i="30"/>
  <c r="CM215" i="30"/>
  <c r="CN215" i="30"/>
  <c r="CO215" i="30"/>
  <c r="CP215" i="30"/>
  <c r="CQ215" i="30"/>
  <c r="CR215" i="30"/>
  <c r="CS215" i="30"/>
  <c r="CT215" i="30"/>
  <c r="CU215" i="30"/>
  <c r="CV215" i="30"/>
  <c r="CW215" i="30"/>
  <c r="CX215" i="30"/>
  <c r="CY215" i="30"/>
  <c r="CZ215" i="30"/>
  <c r="DA215" i="30"/>
  <c r="DB215" i="30"/>
  <c r="DC215" i="30"/>
  <c r="DD215" i="30"/>
  <c r="DE215" i="30"/>
  <c r="DF215" i="30"/>
  <c r="DG215" i="30"/>
  <c r="DH215" i="30"/>
  <c r="DI215" i="30"/>
  <c r="DJ215" i="30"/>
  <c r="DK215" i="30"/>
  <c r="DL215" i="30"/>
  <c r="DM215" i="30"/>
  <c r="BY91" i="30"/>
  <c r="BZ91" i="30"/>
  <c r="CB91" i="30"/>
  <c r="CA91" i="30"/>
  <c r="CC91" i="30"/>
  <c r="CD91" i="30"/>
  <c r="CE91" i="30"/>
  <c r="CF91" i="30"/>
  <c r="CG91" i="30"/>
  <c r="CH91" i="30"/>
  <c r="CI91" i="30"/>
  <c r="CJ91" i="30"/>
  <c r="CK91" i="30"/>
  <c r="CL91" i="30"/>
  <c r="CM91" i="30"/>
  <c r="CN91" i="30"/>
  <c r="CO91" i="30"/>
  <c r="CP91" i="30"/>
  <c r="CQ91" i="30"/>
  <c r="CR91" i="30"/>
  <c r="CS91" i="30"/>
  <c r="CT91" i="30"/>
  <c r="CU91" i="30"/>
  <c r="CV91" i="30"/>
  <c r="CW91" i="30"/>
  <c r="CX91" i="30"/>
  <c r="CY91" i="30"/>
  <c r="M194" i="30"/>
  <c r="N194" i="30"/>
  <c r="O194" i="30"/>
  <c r="P194" i="30"/>
  <c r="R194" i="30"/>
  <c r="Q194" i="30"/>
  <c r="S194" i="30"/>
  <c r="T194" i="30"/>
  <c r="U194" i="30"/>
  <c r="V194" i="30"/>
  <c r="W194" i="30"/>
  <c r="X194" i="30"/>
  <c r="Y194" i="30"/>
  <c r="Z194" i="30"/>
  <c r="AA194" i="30"/>
  <c r="AB194" i="30"/>
  <c r="AC194" i="30"/>
  <c r="AD194" i="30"/>
  <c r="AE194" i="30"/>
  <c r="AF194" i="30"/>
  <c r="BY45" i="30"/>
  <c r="BZ45" i="30"/>
  <c r="CA45" i="30"/>
  <c r="CB45" i="30"/>
  <c r="CC45" i="30"/>
  <c r="CD45" i="30"/>
  <c r="CE45" i="30"/>
  <c r="CF45" i="30"/>
  <c r="CG45" i="30"/>
  <c r="CH45" i="30"/>
  <c r="CI45" i="30"/>
  <c r="CJ45" i="30"/>
  <c r="CK45" i="30"/>
  <c r="CL45" i="30"/>
  <c r="CM45" i="30"/>
  <c r="CN45" i="30"/>
  <c r="CO45" i="30"/>
  <c r="CP45" i="30"/>
  <c r="CQ45" i="30"/>
  <c r="CR45" i="30"/>
  <c r="CS45" i="30"/>
  <c r="CT45" i="30"/>
  <c r="CU45" i="30"/>
  <c r="CV45" i="30"/>
  <c r="CW45" i="30"/>
  <c r="CX45" i="30"/>
  <c r="CY45" i="30"/>
  <c r="CZ45" i="30"/>
  <c r="DA45" i="30"/>
  <c r="DB45" i="30"/>
  <c r="DC45" i="30"/>
  <c r="DD45" i="30"/>
  <c r="DE45" i="30"/>
  <c r="DF45" i="30"/>
  <c r="DG45" i="30"/>
  <c r="DH45" i="30"/>
  <c r="DI45" i="30"/>
  <c r="BY48" i="30"/>
  <c r="BZ48" i="30"/>
  <c r="CA48" i="30"/>
  <c r="CB48" i="30"/>
  <c r="CC48" i="30"/>
  <c r="CD48" i="30"/>
  <c r="CE48" i="30"/>
  <c r="CF48" i="30"/>
  <c r="CG48" i="30"/>
  <c r="CH48" i="30"/>
  <c r="CI48" i="30"/>
  <c r="CJ48" i="30"/>
  <c r="CK48" i="30"/>
  <c r="CL48" i="30"/>
  <c r="CM48" i="30"/>
  <c r="CN48" i="30"/>
  <c r="CO48" i="30"/>
  <c r="CP48" i="30"/>
  <c r="CQ48" i="30"/>
  <c r="CR48" i="30"/>
  <c r="CS48" i="30"/>
  <c r="CT48" i="30"/>
  <c r="CU48" i="30"/>
  <c r="CV48" i="30"/>
  <c r="CW48" i="30"/>
  <c r="CX48" i="30"/>
  <c r="CY48" i="30"/>
  <c r="CZ48" i="30"/>
  <c r="DA48" i="30"/>
  <c r="DB48" i="30"/>
  <c r="DC48" i="30"/>
  <c r="DD48" i="30"/>
  <c r="DE48" i="30"/>
  <c r="DF48" i="30"/>
  <c r="DG48" i="30"/>
  <c r="DH48" i="30"/>
  <c r="DI48" i="30"/>
  <c r="DJ48" i="30"/>
  <c r="DK48" i="30"/>
  <c r="DL48" i="30"/>
  <c r="M134" i="30"/>
  <c r="N134" i="30"/>
  <c r="O134" i="30"/>
  <c r="P134" i="30"/>
  <c r="R134" i="30"/>
  <c r="Q134" i="30"/>
  <c r="S134" i="30"/>
  <c r="T134" i="30"/>
  <c r="U134" i="30"/>
  <c r="V134" i="30"/>
  <c r="W134" i="30"/>
  <c r="X134" i="30"/>
  <c r="Y134" i="30"/>
  <c r="Z134" i="30"/>
  <c r="AA134" i="30"/>
  <c r="BY209" i="30"/>
  <c r="BZ209" i="30"/>
  <c r="CB209" i="30"/>
  <c r="CA209" i="30"/>
  <c r="CC209" i="30"/>
  <c r="CD209" i="30"/>
  <c r="CE209" i="30"/>
  <c r="CF209" i="30"/>
  <c r="CG209" i="30"/>
  <c r="CH209" i="30"/>
  <c r="CI209" i="30"/>
  <c r="CJ209" i="30"/>
  <c r="CK209" i="30"/>
  <c r="CL209" i="30"/>
  <c r="CM209" i="30"/>
  <c r="CN209" i="30"/>
  <c r="CO209" i="30"/>
  <c r="CP209" i="30"/>
  <c r="CQ209" i="30"/>
  <c r="CR209" i="30"/>
  <c r="CS209" i="30"/>
  <c r="CT209" i="30"/>
  <c r="CU209" i="30"/>
  <c r="CV209" i="30"/>
  <c r="CW209" i="30"/>
  <c r="CX209" i="30"/>
  <c r="CY209" i="30"/>
  <c r="CZ209" i="30"/>
  <c r="DA209" i="30"/>
  <c r="DB209" i="30"/>
  <c r="DC209" i="30"/>
  <c r="DD209" i="30"/>
  <c r="DE209" i="30"/>
  <c r="DF209" i="30"/>
  <c r="DG209" i="30"/>
  <c r="M178" i="30"/>
  <c r="N178" i="30"/>
  <c r="O178" i="30"/>
  <c r="P178" i="30"/>
  <c r="BY217" i="30"/>
  <c r="BZ217" i="30"/>
  <c r="CA217" i="30"/>
  <c r="CB217" i="30"/>
  <c r="CC217" i="30"/>
  <c r="CD217" i="30"/>
  <c r="CE217" i="30"/>
  <c r="CF217" i="30"/>
  <c r="CG217" i="30"/>
  <c r="CH217" i="30"/>
  <c r="CI217" i="30"/>
  <c r="CJ217" i="30"/>
  <c r="CK217" i="30"/>
  <c r="CL217" i="30"/>
  <c r="CM217" i="30"/>
  <c r="CN217" i="30"/>
  <c r="CO217" i="30"/>
  <c r="CP217" i="30"/>
  <c r="CQ217" i="30"/>
  <c r="CR217" i="30"/>
  <c r="CS217" i="30"/>
  <c r="CT217" i="30"/>
  <c r="CU217" i="30"/>
  <c r="CV217" i="30"/>
  <c r="CW217" i="30"/>
  <c r="CX217" i="30"/>
  <c r="CY217" i="30"/>
  <c r="CZ217" i="30"/>
  <c r="DA217" i="30"/>
  <c r="DB217" i="30"/>
  <c r="DC217" i="30"/>
  <c r="DD217" i="30"/>
  <c r="DE217" i="30"/>
  <c r="DF217" i="30"/>
  <c r="DG217" i="30"/>
  <c r="DH217" i="30"/>
  <c r="DI217" i="30"/>
  <c r="DJ217" i="30"/>
  <c r="DK217" i="30"/>
  <c r="DL217" i="30"/>
  <c r="DM217" i="30"/>
  <c r="DN217" i="30"/>
  <c r="DO217" i="30"/>
  <c r="BY153" i="30"/>
  <c r="BZ153" i="30"/>
  <c r="CA153" i="30"/>
  <c r="CB153" i="30"/>
  <c r="CC153" i="30"/>
  <c r="CD153" i="30"/>
  <c r="CE153" i="30"/>
  <c r="CF153" i="30"/>
  <c r="CG153" i="30"/>
  <c r="CH153" i="30"/>
  <c r="CI153" i="30"/>
  <c r="CJ153" i="30"/>
  <c r="CK153" i="30"/>
  <c r="CL153" i="30"/>
  <c r="CM153" i="30"/>
  <c r="CN153" i="30"/>
  <c r="CO153" i="30"/>
  <c r="CP153" i="30"/>
  <c r="CQ153" i="30"/>
  <c r="CR153" i="30"/>
  <c r="CS153" i="30"/>
  <c r="CT153" i="30"/>
  <c r="CU153" i="30"/>
  <c r="CV153" i="30"/>
  <c r="CW153" i="30"/>
  <c r="CX153" i="30"/>
  <c r="CY153" i="30"/>
  <c r="CZ153" i="30"/>
  <c r="DA153" i="30"/>
  <c r="DB153" i="30"/>
  <c r="DC153" i="30"/>
  <c r="DD153" i="30"/>
  <c r="DE153" i="30"/>
  <c r="DF153" i="30"/>
  <c r="M156" i="30"/>
  <c r="N156" i="30"/>
  <c r="O156" i="30"/>
  <c r="P156" i="30"/>
  <c r="Q156" i="30"/>
  <c r="R156" i="30"/>
  <c r="S156" i="30"/>
  <c r="T156" i="30"/>
  <c r="U156" i="30"/>
  <c r="V156" i="30"/>
  <c r="W156" i="30"/>
  <c r="X156" i="30"/>
  <c r="Y156" i="30"/>
  <c r="Z156" i="30"/>
  <c r="AA156" i="30"/>
  <c r="AB156" i="30"/>
  <c r="AC156" i="30"/>
  <c r="AD156" i="30"/>
  <c r="AE156" i="30"/>
  <c r="AF156" i="30"/>
  <c r="AG156" i="30"/>
  <c r="AH156" i="30"/>
  <c r="AI156" i="30"/>
  <c r="BY77" i="30"/>
  <c r="BZ77" i="30"/>
  <c r="CA77" i="30"/>
  <c r="CB77" i="30"/>
  <c r="CC77" i="30"/>
  <c r="CD77" i="30"/>
  <c r="CE77" i="30"/>
  <c r="CF77" i="30"/>
  <c r="CG77" i="30"/>
  <c r="CH77" i="30"/>
  <c r="CI77" i="30"/>
  <c r="CJ77" i="30"/>
  <c r="CK77" i="30"/>
  <c r="M176" i="30"/>
  <c r="N176" i="30"/>
  <c r="BY71" i="30"/>
  <c r="BZ71" i="30"/>
  <c r="CB71" i="30"/>
  <c r="CA71" i="30"/>
  <c r="CC71" i="30"/>
  <c r="CD71" i="30"/>
  <c r="CE71" i="30"/>
  <c r="BY193" i="30"/>
  <c r="BZ193" i="30"/>
  <c r="CB193" i="30"/>
  <c r="CA193" i="30"/>
  <c r="CC193" i="30"/>
  <c r="CD193" i="30"/>
  <c r="CE193" i="30"/>
  <c r="CF193" i="30"/>
  <c r="CG193" i="30"/>
  <c r="CH193" i="30"/>
  <c r="CI193" i="30"/>
  <c r="CJ193" i="30"/>
  <c r="CK193" i="30"/>
  <c r="CL193" i="30"/>
  <c r="CM193" i="30"/>
  <c r="CN193" i="30"/>
  <c r="CO193" i="30"/>
  <c r="CP193" i="30"/>
  <c r="CQ193" i="30"/>
  <c r="BY33" i="30"/>
  <c r="BZ33" i="30"/>
  <c r="CA33" i="30"/>
  <c r="CB33" i="30"/>
  <c r="CC33" i="30"/>
  <c r="CD33" i="30"/>
  <c r="CE33" i="30"/>
  <c r="CF33" i="30"/>
  <c r="CG33" i="30"/>
  <c r="CH33" i="30"/>
  <c r="CI33" i="30"/>
  <c r="CJ33" i="30"/>
  <c r="CK33" i="30"/>
  <c r="CL33" i="30"/>
  <c r="CM33" i="30"/>
  <c r="CN33" i="30"/>
  <c r="CO33" i="30"/>
  <c r="CP33" i="30"/>
  <c r="CQ33" i="30"/>
  <c r="CR33" i="30"/>
  <c r="CS33" i="30"/>
  <c r="CT33" i="30"/>
  <c r="CU33" i="30"/>
  <c r="CV33" i="30"/>
  <c r="CW33" i="30"/>
  <c r="BY133" i="30"/>
  <c r="BZ133" i="30"/>
  <c r="CA133" i="30"/>
  <c r="CB133" i="30"/>
  <c r="CC133" i="30"/>
  <c r="CD133" i="30"/>
  <c r="CE133" i="30"/>
  <c r="CF133" i="30"/>
  <c r="CG133" i="30"/>
  <c r="CH133" i="30"/>
  <c r="CI133" i="30"/>
  <c r="CJ133" i="30"/>
  <c r="CK133" i="30"/>
  <c r="CL133" i="30"/>
  <c r="BY196" i="30"/>
  <c r="BZ196" i="30"/>
  <c r="CA196" i="30"/>
  <c r="CB196" i="30"/>
  <c r="CC196" i="30"/>
  <c r="CD196" i="30"/>
  <c r="CE196" i="30"/>
  <c r="CF196" i="30"/>
  <c r="CG196" i="30"/>
  <c r="CH196" i="30"/>
  <c r="CI196" i="30"/>
  <c r="CJ196" i="30"/>
  <c r="CK196" i="30"/>
  <c r="CL196" i="30"/>
  <c r="CM196" i="30"/>
  <c r="CN196" i="30"/>
  <c r="CO196" i="30"/>
  <c r="CP196" i="30"/>
  <c r="CQ196" i="30"/>
  <c r="CR196" i="30"/>
  <c r="CS196" i="30"/>
  <c r="CT196" i="30"/>
  <c r="M207" i="30"/>
  <c r="N207" i="30"/>
  <c r="O207" i="30"/>
  <c r="P207" i="30"/>
  <c r="R207" i="30"/>
  <c r="Q207" i="30"/>
  <c r="S207" i="30"/>
  <c r="T207" i="30"/>
  <c r="U207" i="30"/>
  <c r="V207" i="30"/>
  <c r="W207" i="30"/>
  <c r="X207" i="30"/>
  <c r="Y207" i="30"/>
  <c r="Z207" i="30"/>
  <c r="AA207" i="30"/>
  <c r="AB207" i="30"/>
  <c r="AC207" i="30"/>
  <c r="AD207" i="30"/>
  <c r="AE207" i="30"/>
  <c r="AF207" i="30"/>
  <c r="AG207" i="30"/>
  <c r="AH207" i="30"/>
  <c r="AI207" i="30"/>
  <c r="BY81" i="30"/>
  <c r="BZ81" i="30"/>
  <c r="CA81" i="30"/>
  <c r="CB81" i="30"/>
  <c r="CC81" i="30"/>
  <c r="CD81" i="30"/>
  <c r="CE81" i="30"/>
  <c r="CF81" i="30"/>
  <c r="CG81" i="30"/>
  <c r="CH81" i="30"/>
  <c r="CI81" i="30"/>
  <c r="CJ81" i="30"/>
  <c r="CK81" i="30"/>
  <c r="CL81" i="30"/>
  <c r="CM81" i="30"/>
  <c r="CN81" i="30"/>
  <c r="CO81" i="30"/>
  <c r="M72" i="30"/>
  <c r="N72" i="30"/>
  <c r="O72" i="30"/>
  <c r="P72" i="30"/>
  <c r="R72" i="30"/>
  <c r="Q72" i="30"/>
  <c r="S72" i="30"/>
  <c r="T72" i="30"/>
  <c r="BY57" i="30"/>
  <c r="BZ57" i="30"/>
  <c r="CB57" i="30"/>
  <c r="CA57" i="30"/>
  <c r="CC57" i="30"/>
  <c r="CD57" i="30"/>
  <c r="CE57" i="30"/>
  <c r="CF57" i="30"/>
  <c r="CG57" i="30"/>
  <c r="CH57" i="30"/>
  <c r="CI57" i="30"/>
  <c r="CJ57" i="30"/>
  <c r="CK57" i="30"/>
  <c r="CL57" i="30"/>
  <c r="CM57" i="30"/>
  <c r="CN57" i="30"/>
  <c r="CO57" i="30"/>
  <c r="CP57" i="30"/>
  <c r="CQ57" i="30"/>
  <c r="CR57" i="30"/>
  <c r="CS57" i="30"/>
  <c r="CT57" i="30"/>
  <c r="CU57" i="30"/>
  <c r="CV57" i="30"/>
  <c r="CW57" i="30"/>
  <c r="CX57" i="30"/>
  <c r="CY57" i="30"/>
  <c r="CZ57" i="30"/>
  <c r="DA57" i="30"/>
  <c r="DB57" i="30"/>
  <c r="DC57" i="30"/>
  <c r="DD57" i="30"/>
  <c r="DE57" i="30"/>
  <c r="DF57" i="30"/>
  <c r="DG57" i="30"/>
  <c r="DH57" i="30"/>
  <c r="DI57" i="30"/>
  <c r="DJ57" i="30"/>
  <c r="DK57" i="30"/>
  <c r="DL57" i="30"/>
  <c r="DM57" i="30"/>
  <c r="DN57" i="30"/>
  <c r="DO57" i="30"/>
  <c r="DP57" i="30"/>
  <c r="DQ57" i="30"/>
  <c r="DR57" i="30"/>
  <c r="DS57" i="30"/>
  <c r="DT57" i="30"/>
  <c r="DU57" i="30"/>
  <c r="BY34" i="30"/>
  <c r="BZ34" i="30"/>
  <c r="CB34" i="30"/>
  <c r="CA34" i="30"/>
  <c r="CC34" i="30"/>
  <c r="CD34" i="30"/>
  <c r="CE34" i="30"/>
  <c r="CF34" i="30"/>
  <c r="CG34" i="30"/>
  <c r="CH34" i="30"/>
  <c r="CI34" i="30"/>
  <c r="CJ34" i="30"/>
  <c r="CK34" i="30"/>
  <c r="CL34" i="30"/>
  <c r="CM34" i="30"/>
  <c r="CN34" i="30"/>
  <c r="CO34" i="30"/>
  <c r="CP34" i="30"/>
  <c r="CQ34" i="30"/>
  <c r="CR34" i="30"/>
  <c r="CS34" i="30"/>
  <c r="CT34" i="30"/>
  <c r="CU34" i="30"/>
  <c r="CV34" i="30"/>
  <c r="CW34" i="30"/>
  <c r="CX34" i="30"/>
  <c r="M102" i="30"/>
  <c r="N102" i="30"/>
  <c r="O102" i="30"/>
  <c r="P102" i="30"/>
  <c r="R102" i="30"/>
  <c r="Q102" i="30"/>
  <c r="S102" i="30"/>
  <c r="T102" i="30"/>
  <c r="U102" i="30"/>
  <c r="V102" i="30"/>
  <c r="W102" i="30"/>
  <c r="X102" i="30"/>
  <c r="Y102" i="30"/>
  <c r="Z102" i="30"/>
  <c r="AA102" i="30"/>
  <c r="AB102" i="30"/>
  <c r="AC102" i="30"/>
  <c r="AD102" i="30"/>
  <c r="AE102" i="30"/>
  <c r="AF102" i="30"/>
  <c r="AG102" i="30"/>
  <c r="AH102" i="30"/>
  <c r="AI102" i="30"/>
  <c r="BY84" i="30"/>
  <c r="BZ84" i="30"/>
  <c r="CB84" i="30"/>
  <c r="CA84" i="30"/>
  <c r="CC84" i="30"/>
  <c r="CD84" i="30"/>
  <c r="CE84" i="30"/>
  <c r="CF84" i="30"/>
  <c r="CG84" i="30"/>
  <c r="CH84" i="30"/>
  <c r="CI84" i="30"/>
  <c r="CJ84" i="30"/>
  <c r="CK84" i="30"/>
  <c r="CL84" i="30"/>
  <c r="CM84" i="30"/>
  <c r="CN84" i="30"/>
  <c r="CO84" i="30"/>
  <c r="CP84" i="30"/>
  <c r="CQ84" i="30"/>
  <c r="CR84" i="30"/>
  <c r="BY177" i="30"/>
  <c r="BZ177" i="30"/>
  <c r="CA177" i="30"/>
  <c r="BY151" i="30"/>
  <c r="BZ151" i="30"/>
  <c r="CB151" i="30"/>
  <c r="CA151" i="30"/>
  <c r="CC151" i="30"/>
  <c r="CD151" i="30"/>
  <c r="CE151" i="30"/>
  <c r="CF151" i="30"/>
  <c r="CG151" i="30"/>
  <c r="CH151" i="30"/>
  <c r="CI151" i="30"/>
  <c r="CJ151" i="30"/>
  <c r="CK151" i="30"/>
  <c r="CL151" i="30"/>
  <c r="CM151" i="30"/>
  <c r="CN151" i="30"/>
  <c r="CO151" i="30"/>
  <c r="CP151" i="30"/>
  <c r="CQ151" i="30"/>
  <c r="CR151" i="30"/>
  <c r="CS151" i="30"/>
  <c r="CT151" i="30"/>
  <c r="CU151" i="30"/>
  <c r="CV151" i="30"/>
  <c r="CW151" i="30"/>
  <c r="CX151" i="30"/>
  <c r="CY151" i="30"/>
  <c r="CZ151" i="30"/>
  <c r="DA151" i="30"/>
  <c r="DB151" i="30"/>
  <c r="DC151" i="30"/>
  <c r="DD151" i="30"/>
  <c r="M154" i="30"/>
  <c r="N154" i="30"/>
  <c r="O154" i="30"/>
  <c r="P154" i="30"/>
  <c r="R154" i="30"/>
  <c r="Q154" i="30"/>
  <c r="S154" i="30"/>
  <c r="T154" i="30"/>
  <c r="U154" i="30"/>
  <c r="V154" i="30"/>
  <c r="W154" i="30"/>
  <c r="X154" i="30"/>
  <c r="Y154" i="30"/>
  <c r="Z154" i="30"/>
  <c r="AA154" i="30"/>
  <c r="AB154" i="30"/>
  <c r="AC154" i="30"/>
  <c r="AD154" i="30"/>
  <c r="AE154" i="30"/>
  <c r="AF154" i="30"/>
  <c r="AG154" i="30"/>
  <c r="AH154" i="30"/>
  <c r="AI154" i="30"/>
  <c r="BY140" i="30"/>
  <c r="BZ140" i="30"/>
  <c r="CB140" i="30"/>
  <c r="CA140" i="30"/>
  <c r="CC140" i="30"/>
  <c r="CD140" i="30"/>
  <c r="CE140" i="30"/>
  <c r="CF140" i="30"/>
  <c r="CG140" i="30"/>
  <c r="CH140" i="30"/>
  <c r="CI140" i="30"/>
  <c r="CJ140" i="30"/>
  <c r="CK140" i="30"/>
  <c r="CL140" i="30"/>
  <c r="CM140" i="30"/>
  <c r="CN140" i="30"/>
  <c r="CO140" i="30"/>
  <c r="CP140" i="30"/>
  <c r="CQ140" i="30"/>
  <c r="CR140" i="30"/>
  <c r="CS140" i="30"/>
  <c r="M182" i="30"/>
  <c r="N182" i="30"/>
  <c r="O182" i="30"/>
  <c r="P182" i="30"/>
  <c r="Q182" i="30"/>
  <c r="R182" i="30"/>
  <c r="S182" i="30"/>
  <c r="T182" i="30"/>
  <c r="M142" i="30"/>
  <c r="N142" i="30"/>
  <c r="O142" i="30"/>
  <c r="P142" i="30"/>
  <c r="Q142" i="30"/>
  <c r="R142" i="30"/>
  <c r="S142" i="30"/>
  <c r="T142" i="30"/>
  <c r="U142" i="30"/>
  <c r="V142" i="30"/>
  <c r="W142" i="30"/>
  <c r="X142" i="30"/>
  <c r="Y142" i="30"/>
  <c r="Z142" i="30"/>
  <c r="AA142" i="30"/>
  <c r="AB142" i="30"/>
  <c r="AC142" i="30"/>
  <c r="AD142" i="30"/>
  <c r="AE142" i="30"/>
  <c r="AF142" i="30"/>
  <c r="AG142" i="30"/>
  <c r="AH142" i="30"/>
  <c r="AI142" i="30"/>
  <c r="BY66" i="30"/>
  <c r="BZ66" i="30"/>
  <c r="BY147" i="30"/>
  <c r="BZ147" i="30"/>
  <c r="CB147" i="30"/>
  <c r="CA147" i="30"/>
  <c r="CC147" i="30"/>
  <c r="CD147" i="30"/>
  <c r="CE147" i="30"/>
  <c r="CF147" i="30"/>
  <c r="CG147" i="30"/>
  <c r="CH147" i="30"/>
  <c r="CI147" i="30"/>
  <c r="CJ147" i="30"/>
  <c r="CK147" i="30"/>
  <c r="CL147" i="30"/>
  <c r="CM147" i="30"/>
  <c r="CN147" i="30"/>
  <c r="CO147" i="30"/>
  <c r="CP147" i="30"/>
  <c r="CQ147" i="30"/>
  <c r="CR147" i="30"/>
  <c r="CS147" i="30"/>
  <c r="CT147" i="30"/>
  <c r="CU147" i="30"/>
  <c r="CV147" i="30"/>
  <c r="CW147" i="30"/>
  <c r="CX147" i="30"/>
  <c r="CY147" i="30"/>
  <c r="CZ147" i="30"/>
  <c r="BY103" i="30"/>
  <c r="BZ103" i="30"/>
  <c r="CA103" i="30"/>
  <c r="CB103" i="30"/>
  <c r="CC103" i="30"/>
  <c r="CD103" i="30"/>
  <c r="CE103" i="30"/>
  <c r="CF103" i="30"/>
  <c r="CG103" i="30"/>
  <c r="CH103" i="30"/>
  <c r="CI103" i="30"/>
  <c r="CJ103" i="30"/>
  <c r="CK103" i="30"/>
  <c r="CL103" i="30"/>
  <c r="CM103" i="30"/>
  <c r="CN103" i="30"/>
  <c r="CO103" i="30"/>
  <c r="CP103" i="30"/>
  <c r="CQ103" i="30"/>
  <c r="CR103" i="30"/>
  <c r="CS103" i="30"/>
  <c r="CT103" i="30"/>
  <c r="CU103" i="30"/>
  <c r="CV103" i="30"/>
  <c r="CW103" i="30"/>
  <c r="CX103" i="30"/>
  <c r="CY103" i="30"/>
  <c r="CZ103" i="30"/>
  <c r="DA103" i="30"/>
  <c r="DB103" i="30"/>
  <c r="DC103" i="30"/>
  <c r="DD103" i="30"/>
  <c r="DE103" i="30"/>
  <c r="DF103" i="30"/>
  <c r="DG103" i="30"/>
  <c r="DH103" i="30"/>
  <c r="DI103" i="30"/>
  <c r="DJ103" i="30"/>
  <c r="DK103" i="30"/>
  <c r="BY184" i="30"/>
  <c r="BZ184" i="30"/>
  <c r="CB184" i="30"/>
  <c r="CA184" i="30"/>
  <c r="CC184" i="30"/>
  <c r="CD184" i="30"/>
  <c r="CE184" i="30"/>
  <c r="CF184" i="30"/>
  <c r="CG184" i="30"/>
  <c r="CH184" i="30"/>
  <c r="BY76" i="30"/>
  <c r="BZ76" i="30"/>
  <c r="CA76" i="30"/>
  <c r="CB76" i="30"/>
  <c r="CC76" i="30"/>
  <c r="CD76" i="30"/>
  <c r="CE76" i="30"/>
  <c r="CF76" i="30"/>
  <c r="CG76" i="30"/>
  <c r="CH76" i="30"/>
  <c r="CI76" i="30"/>
  <c r="CJ76" i="30"/>
  <c r="BY98" i="30"/>
  <c r="BZ98" i="30"/>
  <c r="CB98" i="30"/>
  <c r="CA98" i="30"/>
  <c r="CC98" i="30"/>
  <c r="CD98" i="30"/>
  <c r="CE98" i="30"/>
  <c r="CF98" i="30"/>
  <c r="CG98" i="30"/>
  <c r="CH98" i="30"/>
  <c r="CI98" i="30"/>
  <c r="CJ98" i="30"/>
  <c r="CK98" i="30"/>
  <c r="CL98" i="30"/>
  <c r="CM98" i="30"/>
  <c r="CN98" i="30"/>
  <c r="CO98" i="30"/>
  <c r="CP98" i="30"/>
  <c r="CQ98" i="30"/>
  <c r="CR98" i="30"/>
  <c r="CS98" i="30"/>
  <c r="CT98" i="30"/>
  <c r="CU98" i="30"/>
  <c r="CV98" i="30"/>
  <c r="CW98" i="30"/>
  <c r="CX98" i="30"/>
  <c r="CY98" i="30"/>
  <c r="CZ98" i="30"/>
  <c r="DA98" i="30"/>
  <c r="DB98" i="30"/>
  <c r="DC98" i="30"/>
  <c r="DD98" i="30"/>
  <c r="DE98" i="30"/>
  <c r="DF98" i="30"/>
  <c r="BY194" i="30"/>
  <c r="BZ194" i="30"/>
  <c r="CB194" i="30"/>
  <c r="CA194" i="30"/>
  <c r="CC194" i="30"/>
  <c r="CD194" i="30"/>
  <c r="CE194" i="30"/>
  <c r="CF194" i="30"/>
  <c r="CG194" i="30"/>
  <c r="CH194" i="30"/>
  <c r="CI194" i="30"/>
  <c r="CJ194" i="30"/>
  <c r="CK194" i="30"/>
  <c r="CL194" i="30"/>
  <c r="CM194" i="30"/>
  <c r="CN194" i="30"/>
  <c r="CO194" i="30"/>
  <c r="CP194" i="30"/>
  <c r="CQ194" i="30"/>
  <c r="CR194" i="30"/>
  <c r="BY176" i="30"/>
  <c r="BZ176" i="30"/>
  <c r="M122" i="30"/>
  <c r="N122" i="30"/>
  <c r="O122" i="30"/>
  <c r="M159" i="30"/>
  <c r="N159" i="30"/>
  <c r="O159" i="30"/>
  <c r="P159" i="30"/>
  <c r="R159" i="30"/>
  <c r="Q159" i="30"/>
  <c r="S159" i="30"/>
  <c r="T159" i="30"/>
  <c r="U159" i="30"/>
  <c r="V159" i="30"/>
  <c r="W159" i="30"/>
  <c r="X159" i="30"/>
  <c r="Y159" i="30"/>
  <c r="Z159" i="30"/>
  <c r="AA159" i="30"/>
  <c r="AB159" i="30"/>
  <c r="AC159" i="30"/>
  <c r="AD159" i="30"/>
  <c r="AE159" i="30"/>
  <c r="AF159" i="30"/>
  <c r="AG159" i="30"/>
  <c r="AH159" i="30"/>
  <c r="AI159" i="30"/>
  <c r="BY123" i="30"/>
  <c r="BZ123" i="30"/>
  <c r="CB123" i="30"/>
  <c r="CA123" i="30"/>
  <c r="M224" i="30"/>
  <c r="N224" i="30"/>
  <c r="O224" i="30"/>
  <c r="P224" i="30"/>
  <c r="Q224" i="30"/>
  <c r="R224" i="30"/>
  <c r="S224" i="30"/>
  <c r="T224" i="30"/>
  <c r="U224" i="30"/>
  <c r="V224" i="30"/>
  <c r="W224" i="30"/>
  <c r="X224" i="30"/>
  <c r="Y224" i="30"/>
  <c r="Z224" i="30"/>
  <c r="AA224" i="30"/>
  <c r="AB224" i="30"/>
  <c r="AC224" i="30"/>
  <c r="AD224" i="30"/>
  <c r="AE224" i="30"/>
  <c r="AF224" i="30"/>
  <c r="AG224" i="30"/>
  <c r="AH224" i="30"/>
  <c r="AI224" i="30"/>
  <c r="M145" i="30"/>
  <c r="N145" i="30"/>
  <c r="O145" i="30"/>
  <c r="P145" i="30"/>
  <c r="Q145" i="30"/>
  <c r="R145" i="30"/>
  <c r="S145" i="30"/>
  <c r="T145" i="30"/>
  <c r="U145" i="30"/>
  <c r="V145" i="30"/>
  <c r="W145" i="30"/>
  <c r="X145" i="30"/>
  <c r="Y145" i="30"/>
  <c r="Z145" i="30"/>
  <c r="AA145" i="30"/>
  <c r="AB145" i="30"/>
  <c r="AC145" i="30"/>
  <c r="AD145" i="30"/>
  <c r="AE145" i="30"/>
  <c r="AF145" i="30"/>
  <c r="AG145" i="30"/>
  <c r="AH145" i="30"/>
  <c r="AI145" i="30"/>
  <c r="BY191" i="30"/>
  <c r="BZ191" i="30"/>
  <c r="CA191" i="30"/>
  <c r="CB191" i="30"/>
  <c r="CC191" i="30"/>
  <c r="CD191" i="30"/>
  <c r="CE191" i="30"/>
  <c r="CF191" i="30"/>
  <c r="CG191" i="30"/>
  <c r="CH191" i="30"/>
  <c r="CI191" i="30"/>
  <c r="CJ191" i="30"/>
  <c r="CK191" i="30"/>
  <c r="CL191" i="30"/>
  <c r="CM191" i="30"/>
  <c r="CN191" i="30"/>
  <c r="CO191" i="30"/>
  <c r="M136" i="30"/>
  <c r="N136" i="30"/>
  <c r="O136" i="30"/>
  <c r="P136" i="30"/>
  <c r="Q136" i="30"/>
  <c r="R136" i="30"/>
  <c r="S136" i="30"/>
  <c r="T136" i="30"/>
  <c r="U136" i="30"/>
  <c r="V136" i="30"/>
  <c r="W136" i="30"/>
  <c r="X136" i="30"/>
  <c r="Y136" i="30"/>
  <c r="Z136" i="30"/>
  <c r="AA136" i="30"/>
  <c r="AB136" i="30"/>
  <c r="AC136" i="30"/>
  <c r="M81" i="30"/>
  <c r="N81" i="30"/>
  <c r="O81" i="30"/>
  <c r="P81" i="30"/>
  <c r="R81" i="30"/>
  <c r="Q81" i="30"/>
  <c r="S81" i="30"/>
  <c r="T81" i="30"/>
  <c r="U81" i="30"/>
  <c r="V81" i="30"/>
  <c r="W81" i="30"/>
  <c r="X81" i="30"/>
  <c r="Y81" i="30"/>
  <c r="Z81" i="30"/>
  <c r="AA81" i="30"/>
  <c r="AB81" i="30"/>
  <c r="AC81" i="30"/>
  <c r="BY23" i="30"/>
  <c r="BZ23" i="30"/>
  <c r="CB23" i="30"/>
  <c r="CA23" i="30"/>
  <c r="CC23" i="30"/>
  <c r="CD23" i="30"/>
  <c r="CE23" i="30"/>
  <c r="CF23" i="30"/>
  <c r="CG23" i="30"/>
  <c r="CH23" i="30"/>
  <c r="CI23" i="30"/>
  <c r="CJ23" i="30"/>
  <c r="CK23" i="30"/>
  <c r="CL23" i="30"/>
  <c r="CM23" i="30"/>
  <c r="BY16" i="30"/>
  <c r="BZ16" i="30"/>
  <c r="CB16" i="30"/>
  <c r="CA16" i="30"/>
  <c r="CC16" i="30"/>
  <c r="CD16" i="30"/>
  <c r="CE16" i="30"/>
  <c r="CF16" i="30"/>
  <c r="M179" i="30"/>
  <c r="N179" i="30"/>
  <c r="O179" i="30"/>
  <c r="P179" i="30"/>
  <c r="Q179" i="30"/>
  <c r="BY75" i="30"/>
  <c r="BZ75" i="30"/>
  <c r="CA75" i="30"/>
  <c r="CB75" i="30"/>
  <c r="CC75" i="30"/>
  <c r="CD75" i="30"/>
  <c r="CE75" i="30"/>
  <c r="CF75" i="30"/>
  <c r="CG75" i="30"/>
  <c r="CH75" i="30"/>
  <c r="CI75" i="30"/>
  <c r="M71" i="30"/>
  <c r="N71" i="30"/>
  <c r="O71" i="30"/>
  <c r="P71" i="30"/>
  <c r="Q71" i="30"/>
  <c r="R71" i="30"/>
  <c r="S71" i="30"/>
  <c r="M76" i="30"/>
  <c r="N76" i="30"/>
  <c r="O76" i="30"/>
  <c r="P76" i="30"/>
  <c r="Q76" i="30"/>
  <c r="R76" i="30"/>
  <c r="S76" i="30"/>
  <c r="T76" i="30"/>
  <c r="U76" i="30"/>
  <c r="V76" i="30"/>
  <c r="W76" i="30"/>
  <c r="X76" i="30"/>
  <c r="AJ100" i="30"/>
  <c r="AJ198" i="30"/>
  <c r="AJ146" i="30"/>
  <c r="AJ151" i="30"/>
  <c r="AJ160" i="30"/>
  <c r="AJ210" i="30"/>
  <c r="AJ207" i="30"/>
  <c r="AJ224" i="30"/>
  <c r="BW110" i="30"/>
  <c r="DR63" i="30"/>
  <c r="K221" i="30"/>
  <c r="AK221" i="30" s="1"/>
  <c r="BG173" i="30"/>
  <c r="K111" i="30"/>
  <c r="BG63" i="30"/>
  <c r="K220" i="30"/>
  <c r="BF173" i="30"/>
  <c r="K113" i="30"/>
  <c r="BI63" i="30"/>
  <c r="BW114" i="30"/>
  <c r="DV63" i="30"/>
  <c r="BW164" i="30"/>
  <c r="DQ118" i="30"/>
  <c r="BW222" i="30"/>
  <c r="DT173" i="30"/>
  <c r="C30" i="3" a="1"/>
  <c r="C30" i="3" s="1"/>
  <c r="C32" i="3" a="1"/>
  <c r="C32" i="3" s="1"/>
  <c r="BW109" i="30"/>
  <c r="DQ63" i="30"/>
  <c r="BW165" i="30"/>
  <c r="DR118" i="30"/>
  <c r="K108" i="30"/>
  <c r="AK108" i="30" s="1"/>
  <c r="BD63" i="30"/>
  <c r="BW111" i="30"/>
  <c r="DS63" i="30"/>
  <c r="K166" i="30"/>
  <c r="AK166" i="30" s="1"/>
  <c r="BG118" i="30"/>
  <c r="K168" i="30"/>
  <c r="AK168" i="30" s="1"/>
  <c r="BI118" i="30"/>
  <c r="E30" i="3" a="1"/>
  <c r="E30" i="3" s="1"/>
  <c r="E32" i="3" a="1"/>
  <c r="E32" i="3" s="1"/>
  <c r="BW218" i="30"/>
  <c r="DP173" i="30"/>
  <c r="K164" i="30"/>
  <c r="AK164" i="30" s="1"/>
  <c r="BE118" i="30"/>
  <c r="BW112" i="30"/>
  <c r="DT63" i="30"/>
  <c r="E68" i="3" a="1"/>
  <c r="E68" i="3" s="1"/>
  <c r="E66" i="3" a="1"/>
  <c r="E66" i="3" s="1"/>
  <c r="E14" i="3" a="1"/>
  <c r="E14" i="3" s="1"/>
  <c r="E12" i="3" a="1"/>
  <c r="E12" i="3" s="1"/>
  <c r="K112" i="30"/>
  <c r="AK112" i="30" s="1"/>
  <c r="BH63" i="30"/>
  <c r="C50" i="3" a="1"/>
  <c r="C50" i="3" s="1"/>
  <c r="C48" i="3" a="1"/>
  <c r="C48" i="3" s="1"/>
  <c r="BW167" i="30"/>
  <c r="DT118" i="30"/>
  <c r="K222" i="30"/>
  <c r="BH173" i="30"/>
  <c r="K114" i="30"/>
  <c r="AK114" i="30" s="1"/>
  <c r="BJ63" i="30"/>
  <c r="BW108" i="30"/>
  <c r="DP63" i="30"/>
  <c r="BW219" i="30"/>
  <c r="DQ173" i="30"/>
  <c r="K167" i="30"/>
  <c r="BH118" i="30"/>
  <c r="K169" i="30"/>
  <c r="AK169" i="30" s="1"/>
  <c r="BJ118" i="30"/>
  <c r="BW224" i="30"/>
  <c r="DV173" i="30"/>
  <c r="C66" i="3" a="1"/>
  <c r="C66" i="3" s="1"/>
  <c r="C68" i="3" a="1"/>
  <c r="C68" i="3" s="1"/>
  <c r="BW52" i="30"/>
  <c r="DP7" i="30"/>
  <c r="K109" i="30"/>
  <c r="AK109" i="30" s="1"/>
  <c r="BE63" i="30"/>
  <c r="K165" i="30"/>
  <c r="AK165" i="30" s="1"/>
  <c r="BF118" i="30"/>
  <c r="K163" i="30"/>
  <c r="AK163" i="30" s="1"/>
  <c r="BD118" i="30"/>
  <c r="K223" i="30"/>
  <c r="BI173" i="30"/>
  <c r="BW58" i="30"/>
  <c r="DV7" i="30"/>
  <c r="K110" i="30"/>
  <c r="BF63" i="30"/>
  <c r="BW166" i="30"/>
  <c r="DS118" i="30"/>
  <c r="BW223" i="30"/>
  <c r="DU173" i="30"/>
  <c r="E50" i="3" a="1"/>
  <c r="E50" i="3" s="1"/>
  <c r="E48" i="3" a="1"/>
  <c r="E48" i="3" s="1"/>
  <c r="E11" i="3" a="1"/>
  <c r="E11" i="3" s="1"/>
  <c r="C7" i="33"/>
  <c r="D7" i="33" s="1"/>
  <c r="B23" i="30"/>
  <c r="C15" i="30"/>
  <c r="D15" i="30" s="1"/>
  <c r="E13" i="30" s="1"/>
  <c r="F13" i="30" s="1"/>
  <c r="E13" i="3" a="1"/>
  <c r="E13" i="3" s="1"/>
  <c r="E7" i="3" a="1"/>
  <c r="E7" i="3" s="1"/>
  <c r="E10" i="3" a="1"/>
  <c r="E10" i="3" s="1"/>
  <c r="E46" i="3" a="1"/>
  <c r="E46" i="3" s="1"/>
  <c r="E47" i="3" a="1"/>
  <c r="E47" i="3" s="1"/>
  <c r="E49" i="3" a="1"/>
  <c r="E49" i="3" s="1"/>
  <c r="E43" i="3" a="1"/>
  <c r="E43" i="3" s="1"/>
  <c r="C47" i="3" a="1"/>
  <c r="C47" i="3" s="1"/>
  <c r="C49" i="3" a="1"/>
  <c r="C49" i="3" s="1"/>
  <c r="C43" i="3" a="1"/>
  <c r="C43" i="3" s="1"/>
  <c r="C46" i="3" a="1"/>
  <c r="C46" i="3" s="1"/>
  <c r="C62" i="3" a="1"/>
  <c r="C62" i="3" s="1"/>
  <c r="C61" i="3" a="1"/>
  <c r="C61" i="3" s="1"/>
  <c r="C65" i="3" a="1"/>
  <c r="C65" i="3" s="1"/>
  <c r="C67" i="3" a="1"/>
  <c r="C67" i="3" s="1"/>
  <c r="C64" i="3" a="1"/>
  <c r="C64" i="3" s="1"/>
  <c r="E64" i="3" a="1"/>
  <c r="E64" i="3" s="1"/>
  <c r="E61" i="3" a="1"/>
  <c r="E61" i="3" s="1"/>
  <c r="E67" i="3" a="1"/>
  <c r="E67" i="3" s="1"/>
  <c r="E65" i="3" a="1"/>
  <c r="E65" i="3" s="1"/>
  <c r="E63" i="3"/>
  <c r="E62" i="3" a="1"/>
  <c r="E62" i="3" s="1"/>
  <c r="C31" i="3" a="1"/>
  <c r="C31" i="3" s="1"/>
  <c r="C29" i="3" a="1"/>
  <c r="C29" i="3" s="1"/>
  <c r="C28" i="3" a="1"/>
  <c r="C28" i="3" s="1"/>
  <c r="C25" i="3" a="1"/>
  <c r="C25" i="3" s="1"/>
  <c r="E31" i="3" a="1"/>
  <c r="E31" i="3" s="1"/>
  <c r="E29" i="3" a="1"/>
  <c r="E29" i="3" s="1"/>
  <c r="E28" i="3" a="1"/>
  <c r="E28" i="3" s="1"/>
  <c r="E25" i="3" a="1"/>
  <c r="E25" i="3" s="1"/>
  <c r="AL8" i="30"/>
  <c r="C44" i="3" a="1"/>
  <c r="E44" i="3" a="1"/>
  <c r="C26" i="3" a="1"/>
  <c r="E26" i="3" a="1"/>
  <c r="E8" i="3" a="1"/>
  <c r="E44" i="3" l="1"/>
  <c r="E45" i="3" s="1"/>
  <c r="C44" i="3"/>
  <c r="C45" i="3" s="1"/>
  <c r="E26" i="3"/>
  <c r="E27" i="3" s="1"/>
  <c r="C26" i="3"/>
  <c r="E8" i="3"/>
  <c r="E9" i="3" s="1"/>
  <c r="H13" i="30"/>
  <c r="FC26" i="30" a="1"/>
  <c r="FC26" i="30" s="1"/>
  <c r="FC19" i="30" s="1"/>
  <c r="M110" i="30"/>
  <c r="N110" i="30"/>
  <c r="O110" i="30"/>
  <c r="P110" i="30"/>
  <c r="Q110" i="30"/>
  <c r="R110" i="30"/>
  <c r="S110" i="30"/>
  <c r="T110" i="30"/>
  <c r="U110" i="30"/>
  <c r="V110" i="30"/>
  <c r="W110" i="30"/>
  <c r="X110" i="30"/>
  <c r="Y110" i="30"/>
  <c r="Z110" i="30"/>
  <c r="AA110" i="30"/>
  <c r="AB110" i="30"/>
  <c r="AC110" i="30"/>
  <c r="AD110" i="30"/>
  <c r="AE110" i="30"/>
  <c r="AF110" i="30"/>
  <c r="AG110" i="30"/>
  <c r="AH110" i="30"/>
  <c r="AI110" i="30"/>
  <c r="AJ110" i="30"/>
  <c r="BY112" i="30"/>
  <c r="BZ112" i="30"/>
  <c r="CB112" i="30"/>
  <c r="CA112" i="30"/>
  <c r="CC112" i="30"/>
  <c r="CD112" i="30"/>
  <c r="CE112" i="30"/>
  <c r="CF112" i="30"/>
  <c r="CG112" i="30"/>
  <c r="CH112" i="30"/>
  <c r="CI112" i="30"/>
  <c r="CJ112" i="30"/>
  <c r="CK112" i="30"/>
  <c r="CL112" i="30"/>
  <c r="CM112" i="30"/>
  <c r="CN112" i="30"/>
  <c r="CO112" i="30"/>
  <c r="CP112" i="30"/>
  <c r="CQ112" i="30"/>
  <c r="CR112" i="30"/>
  <c r="CS112" i="30"/>
  <c r="CT112" i="30"/>
  <c r="CU112" i="30"/>
  <c r="CV112" i="30"/>
  <c r="CW112" i="30"/>
  <c r="CX112" i="30"/>
  <c r="CY112" i="30"/>
  <c r="CZ112" i="30"/>
  <c r="DA112" i="30"/>
  <c r="DB112" i="30"/>
  <c r="DC112" i="30"/>
  <c r="DD112" i="30"/>
  <c r="DE112" i="30"/>
  <c r="DF112" i="30"/>
  <c r="DG112" i="30"/>
  <c r="DH112" i="30"/>
  <c r="DI112" i="30"/>
  <c r="DJ112" i="30"/>
  <c r="DK112" i="30"/>
  <c r="DL112" i="30"/>
  <c r="DM112" i="30"/>
  <c r="DN112" i="30"/>
  <c r="DO112" i="30"/>
  <c r="DP112" i="30"/>
  <c r="DQ112" i="30"/>
  <c r="DR112" i="30"/>
  <c r="DS112" i="30"/>
  <c r="DT112" i="30"/>
  <c r="M111" i="30"/>
  <c r="N111" i="30"/>
  <c r="O111" i="30"/>
  <c r="P111" i="30"/>
  <c r="R111" i="30"/>
  <c r="Q111" i="30"/>
  <c r="S111" i="30"/>
  <c r="T111" i="30"/>
  <c r="U111" i="30"/>
  <c r="V111" i="30"/>
  <c r="W111" i="30"/>
  <c r="X111" i="30"/>
  <c r="Y111" i="30"/>
  <c r="Z111" i="30"/>
  <c r="AA111" i="30"/>
  <c r="AB111" i="30"/>
  <c r="AC111" i="30"/>
  <c r="AD111" i="30"/>
  <c r="AE111" i="30"/>
  <c r="AF111" i="30"/>
  <c r="AG111" i="30"/>
  <c r="AH111" i="30"/>
  <c r="AI111" i="30"/>
  <c r="AJ111" i="30"/>
  <c r="BY223" i="30"/>
  <c r="BZ223" i="30"/>
  <c r="CB223" i="30"/>
  <c r="CA223" i="30"/>
  <c r="CC223" i="30"/>
  <c r="CD223" i="30"/>
  <c r="CE223" i="30"/>
  <c r="CF223" i="30"/>
  <c r="CG223" i="30"/>
  <c r="CH223" i="30"/>
  <c r="CI223" i="30"/>
  <c r="CJ223" i="30"/>
  <c r="CK223" i="30"/>
  <c r="CL223" i="30"/>
  <c r="CM223" i="30"/>
  <c r="CN223" i="30"/>
  <c r="CO223" i="30"/>
  <c r="CP223" i="30"/>
  <c r="CQ223" i="30"/>
  <c r="CR223" i="30"/>
  <c r="CS223" i="30"/>
  <c r="CT223" i="30"/>
  <c r="CU223" i="30"/>
  <c r="CV223" i="30"/>
  <c r="CW223" i="30"/>
  <c r="CX223" i="30"/>
  <c r="CY223" i="30"/>
  <c r="CZ223" i="30"/>
  <c r="DA223" i="30"/>
  <c r="DB223" i="30"/>
  <c r="DC223" i="30"/>
  <c r="DD223" i="30"/>
  <c r="DE223" i="30"/>
  <c r="DF223" i="30"/>
  <c r="DG223" i="30"/>
  <c r="DH223" i="30"/>
  <c r="DI223" i="30"/>
  <c r="DJ223" i="30"/>
  <c r="DK223" i="30"/>
  <c r="DL223" i="30"/>
  <c r="DM223" i="30"/>
  <c r="DN223" i="30"/>
  <c r="DO223" i="30"/>
  <c r="DP223" i="30"/>
  <c r="DQ223" i="30"/>
  <c r="DR223" i="30"/>
  <c r="DS223" i="30"/>
  <c r="DT223" i="30"/>
  <c r="DU223" i="30"/>
  <c r="M223" i="30"/>
  <c r="N223" i="30"/>
  <c r="O223" i="30"/>
  <c r="P223" i="30"/>
  <c r="Q223" i="30"/>
  <c r="R223" i="30"/>
  <c r="S223" i="30"/>
  <c r="T223" i="30"/>
  <c r="U223" i="30"/>
  <c r="V223" i="30"/>
  <c r="W223" i="30"/>
  <c r="X223" i="30"/>
  <c r="Y223" i="30"/>
  <c r="Z223" i="30"/>
  <c r="AA223" i="30"/>
  <c r="AB223" i="30"/>
  <c r="AC223" i="30"/>
  <c r="AD223" i="30"/>
  <c r="AE223" i="30"/>
  <c r="AF223" i="30"/>
  <c r="AG223" i="30"/>
  <c r="AH223" i="30"/>
  <c r="AI223" i="30"/>
  <c r="AJ223" i="30"/>
  <c r="BY52" i="30"/>
  <c r="BZ52" i="30"/>
  <c r="CA52" i="30"/>
  <c r="CB52" i="30"/>
  <c r="CC52" i="30"/>
  <c r="CD52" i="30"/>
  <c r="CE52" i="30"/>
  <c r="CF52" i="30"/>
  <c r="CG52" i="30"/>
  <c r="CH52" i="30"/>
  <c r="CI52" i="30"/>
  <c r="CJ52" i="30"/>
  <c r="CK52" i="30"/>
  <c r="CL52" i="30"/>
  <c r="CM52" i="30"/>
  <c r="CN52" i="30"/>
  <c r="CO52" i="30"/>
  <c r="CP52" i="30"/>
  <c r="CQ52" i="30"/>
  <c r="CR52" i="30"/>
  <c r="CS52" i="30"/>
  <c r="CT52" i="30"/>
  <c r="CU52" i="30"/>
  <c r="CV52" i="30"/>
  <c r="CW52" i="30"/>
  <c r="CX52" i="30"/>
  <c r="CY52" i="30"/>
  <c r="CZ52" i="30"/>
  <c r="DA52" i="30"/>
  <c r="DB52" i="30"/>
  <c r="DC52" i="30"/>
  <c r="DD52" i="30"/>
  <c r="DE52" i="30"/>
  <c r="DF52" i="30"/>
  <c r="DG52" i="30"/>
  <c r="DH52" i="30"/>
  <c r="DI52" i="30"/>
  <c r="DJ52" i="30"/>
  <c r="DK52" i="30"/>
  <c r="DL52" i="30"/>
  <c r="DM52" i="30"/>
  <c r="DN52" i="30"/>
  <c r="DO52" i="30"/>
  <c r="DP52" i="30"/>
  <c r="M167" i="30"/>
  <c r="N167" i="30"/>
  <c r="O167" i="30"/>
  <c r="P167" i="30"/>
  <c r="R167" i="30"/>
  <c r="Q167" i="30"/>
  <c r="S167" i="30"/>
  <c r="T167" i="30"/>
  <c r="U167" i="30"/>
  <c r="V167" i="30"/>
  <c r="W167" i="30"/>
  <c r="X167" i="30"/>
  <c r="Y167" i="30"/>
  <c r="Z167" i="30"/>
  <c r="AA167" i="30"/>
  <c r="AB167" i="30"/>
  <c r="AC167" i="30"/>
  <c r="AD167" i="30"/>
  <c r="AE167" i="30"/>
  <c r="AF167" i="30"/>
  <c r="AG167" i="30"/>
  <c r="AH167" i="30"/>
  <c r="AI167" i="30"/>
  <c r="AJ167" i="30"/>
  <c r="M222" i="30"/>
  <c r="N222" i="30"/>
  <c r="O222" i="30"/>
  <c r="P222" i="30"/>
  <c r="R222" i="30"/>
  <c r="Q222" i="30"/>
  <c r="S222" i="30"/>
  <c r="T222" i="30"/>
  <c r="U222" i="30"/>
  <c r="V222" i="30"/>
  <c r="W222" i="30"/>
  <c r="X222" i="30"/>
  <c r="Y222" i="30"/>
  <c r="Z222" i="30"/>
  <c r="AA222" i="30"/>
  <c r="AB222" i="30"/>
  <c r="AC222" i="30"/>
  <c r="AD222" i="30"/>
  <c r="AE222" i="30"/>
  <c r="AF222" i="30"/>
  <c r="AG222" i="30"/>
  <c r="AH222" i="30"/>
  <c r="AI222" i="30"/>
  <c r="AJ222" i="30"/>
  <c r="BY218" i="30"/>
  <c r="BZ218" i="30"/>
  <c r="CB218" i="30"/>
  <c r="CA218" i="30"/>
  <c r="CC218" i="30"/>
  <c r="CD218" i="30"/>
  <c r="CE218" i="30"/>
  <c r="CF218" i="30"/>
  <c r="CG218" i="30"/>
  <c r="CH218" i="30"/>
  <c r="CI218" i="30"/>
  <c r="CJ218" i="30"/>
  <c r="CK218" i="30"/>
  <c r="CL218" i="30"/>
  <c r="CM218" i="30"/>
  <c r="CN218" i="30"/>
  <c r="CO218" i="30"/>
  <c r="CP218" i="30"/>
  <c r="CQ218" i="30"/>
  <c r="CR218" i="30"/>
  <c r="CS218" i="30"/>
  <c r="CT218" i="30"/>
  <c r="CU218" i="30"/>
  <c r="CV218" i="30"/>
  <c r="CW218" i="30"/>
  <c r="CX218" i="30"/>
  <c r="CY218" i="30"/>
  <c r="CZ218" i="30"/>
  <c r="DA218" i="30"/>
  <c r="DB218" i="30"/>
  <c r="DC218" i="30"/>
  <c r="DD218" i="30"/>
  <c r="DE218" i="30"/>
  <c r="DF218" i="30"/>
  <c r="DG218" i="30"/>
  <c r="DH218" i="30"/>
  <c r="DI218" i="30"/>
  <c r="DJ218" i="30"/>
  <c r="DK218" i="30"/>
  <c r="DL218" i="30"/>
  <c r="DM218" i="30"/>
  <c r="DN218" i="30"/>
  <c r="DO218" i="30"/>
  <c r="DP218" i="30"/>
  <c r="BY111" i="30"/>
  <c r="BZ111" i="30"/>
  <c r="CB111" i="30"/>
  <c r="CA111" i="30"/>
  <c r="CC111" i="30"/>
  <c r="CD111" i="30"/>
  <c r="CE111" i="30"/>
  <c r="CF111" i="30"/>
  <c r="CG111" i="30"/>
  <c r="CH111" i="30"/>
  <c r="CI111" i="30"/>
  <c r="CJ111" i="30"/>
  <c r="CK111" i="30"/>
  <c r="CL111" i="30"/>
  <c r="CM111" i="30"/>
  <c r="CN111" i="30"/>
  <c r="CO111" i="30"/>
  <c r="CP111" i="30"/>
  <c r="CQ111" i="30"/>
  <c r="CR111" i="30"/>
  <c r="CS111" i="30"/>
  <c r="CT111" i="30"/>
  <c r="CU111" i="30"/>
  <c r="CV111" i="30"/>
  <c r="CW111" i="30"/>
  <c r="CX111" i="30"/>
  <c r="CY111" i="30"/>
  <c r="CZ111" i="30"/>
  <c r="DA111" i="30"/>
  <c r="DB111" i="30"/>
  <c r="DC111" i="30"/>
  <c r="DD111" i="30"/>
  <c r="DE111" i="30"/>
  <c r="DF111" i="30"/>
  <c r="DG111" i="30"/>
  <c r="DH111" i="30"/>
  <c r="DI111" i="30"/>
  <c r="DJ111" i="30"/>
  <c r="DK111" i="30"/>
  <c r="DL111" i="30"/>
  <c r="DM111" i="30"/>
  <c r="DN111" i="30"/>
  <c r="DO111" i="30"/>
  <c r="DP111" i="30"/>
  <c r="DQ111" i="30"/>
  <c r="DR111" i="30"/>
  <c r="DS111" i="30"/>
  <c r="M113" i="30"/>
  <c r="N113" i="30"/>
  <c r="O113" i="30"/>
  <c r="P113" i="30"/>
  <c r="Q113" i="30"/>
  <c r="R113" i="30"/>
  <c r="S113" i="30"/>
  <c r="T113" i="30"/>
  <c r="U113" i="30"/>
  <c r="V113" i="30"/>
  <c r="W113" i="30"/>
  <c r="X113" i="30"/>
  <c r="Y113" i="30"/>
  <c r="Z113" i="30"/>
  <c r="AA113" i="30"/>
  <c r="AB113" i="30"/>
  <c r="AC113" i="30"/>
  <c r="AD113" i="30"/>
  <c r="AE113" i="30"/>
  <c r="AF113" i="30"/>
  <c r="AG113" i="30"/>
  <c r="AH113" i="30"/>
  <c r="AI113" i="30"/>
  <c r="AJ113" i="30"/>
  <c r="BY110" i="30"/>
  <c r="BZ110" i="30"/>
  <c r="CB110" i="30"/>
  <c r="CA110" i="30"/>
  <c r="CC110" i="30"/>
  <c r="CD110" i="30"/>
  <c r="CE110" i="30"/>
  <c r="CF110" i="30"/>
  <c r="CG110" i="30"/>
  <c r="CH110" i="30"/>
  <c r="CI110" i="30"/>
  <c r="CJ110" i="30"/>
  <c r="CK110" i="30"/>
  <c r="CL110" i="30"/>
  <c r="CM110" i="30"/>
  <c r="CN110" i="30"/>
  <c r="CO110" i="30"/>
  <c r="CP110" i="30"/>
  <c r="CQ110" i="30"/>
  <c r="CR110" i="30"/>
  <c r="CS110" i="30"/>
  <c r="CT110" i="30"/>
  <c r="CU110" i="30"/>
  <c r="CV110" i="30"/>
  <c r="CW110" i="30"/>
  <c r="CX110" i="30"/>
  <c r="CY110" i="30"/>
  <c r="CZ110" i="30"/>
  <c r="DA110" i="30"/>
  <c r="DB110" i="30"/>
  <c r="DC110" i="30"/>
  <c r="DD110" i="30"/>
  <c r="DE110" i="30"/>
  <c r="DF110" i="30"/>
  <c r="DG110" i="30"/>
  <c r="DH110" i="30"/>
  <c r="DI110" i="30"/>
  <c r="DJ110" i="30"/>
  <c r="DK110" i="30"/>
  <c r="DL110" i="30"/>
  <c r="DM110" i="30"/>
  <c r="DN110" i="30"/>
  <c r="DO110" i="30"/>
  <c r="DP110" i="30"/>
  <c r="DQ110" i="30"/>
  <c r="DR110" i="30"/>
  <c r="AK110" i="30"/>
  <c r="BY164" i="30"/>
  <c r="BZ164" i="30"/>
  <c r="CB164" i="30"/>
  <c r="CA164" i="30"/>
  <c r="CC164" i="30"/>
  <c r="CD164" i="30"/>
  <c r="CE164" i="30"/>
  <c r="CF164" i="30"/>
  <c r="CG164" i="30"/>
  <c r="CH164" i="30"/>
  <c r="CI164" i="30"/>
  <c r="CJ164" i="30"/>
  <c r="CK164" i="30"/>
  <c r="CL164" i="30"/>
  <c r="CM164" i="30"/>
  <c r="CN164" i="30"/>
  <c r="CO164" i="30"/>
  <c r="CP164" i="30"/>
  <c r="CQ164" i="30"/>
  <c r="CR164" i="30"/>
  <c r="CS164" i="30"/>
  <c r="CT164" i="30"/>
  <c r="CU164" i="30"/>
  <c r="CV164" i="30"/>
  <c r="CW164" i="30"/>
  <c r="CX164" i="30"/>
  <c r="CY164" i="30"/>
  <c r="CZ164" i="30"/>
  <c r="DA164" i="30"/>
  <c r="DB164" i="30"/>
  <c r="DC164" i="30"/>
  <c r="DD164" i="30"/>
  <c r="DE164" i="30"/>
  <c r="DF164" i="30"/>
  <c r="DG164" i="30"/>
  <c r="DH164" i="30"/>
  <c r="DI164" i="30"/>
  <c r="DJ164" i="30"/>
  <c r="DK164" i="30"/>
  <c r="DL164" i="30"/>
  <c r="DM164" i="30"/>
  <c r="DN164" i="30"/>
  <c r="DO164" i="30"/>
  <c r="DP164" i="30"/>
  <c r="DQ164" i="30"/>
  <c r="AK167" i="30"/>
  <c r="BY166" i="30"/>
  <c r="BZ166" i="30"/>
  <c r="CB166" i="30"/>
  <c r="CA166" i="30"/>
  <c r="CC166" i="30"/>
  <c r="CD166" i="30"/>
  <c r="CE166" i="30"/>
  <c r="CF166" i="30"/>
  <c r="CG166" i="30"/>
  <c r="CH166" i="30"/>
  <c r="CI166" i="30"/>
  <c r="CJ166" i="30"/>
  <c r="CK166" i="30"/>
  <c r="CL166" i="30"/>
  <c r="CM166" i="30"/>
  <c r="CN166" i="30"/>
  <c r="CO166" i="30"/>
  <c r="CP166" i="30"/>
  <c r="CQ166" i="30"/>
  <c r="CR166" i="30"/>
  <c r="CS166" i="30"/>
  <c r="CT166" i="30"/>
  <c r="CU166" i="30"/>
  <c r="CV166" i="30"/>
  <c r="CW166" i="30"/>
  <c r="CX166" i="30"/>
  <c r="CY166" i="30"/>
  <c r="CZ166" i="30"/>
  <c r="DA166" i="30"/>
  <c r="DB166" i="30"/>
  <c r="DC166" i="30"/>
  <c r="DD166" i="30"/>
  <c r="DE166" i="30"/>
  <c r="DF166" i="30"/>
  <c r="DG166" i="30"/>
  <c r="DH166" i="30"/>
  <c r="DI166" i="30"/>
  <c r="DJ166" i="30"/>
  <c r="DK166" i="30"/>
  <c r="DL166" i="30"/>
  <c r="DM166" i="30"/>
  <c r="DN166" i="30"/>
  <c r="DO166" i="30"/>
  <c r="DP166" i="30"/>
  <c r="DQ166" i="30"/>
  <c r="DR166" i="30"/>
  <c r="DS166" i="30"/>
  <c r="M163" i="30"/>
  <c r="N163" i="30"/>
  <c r="O163" i="30"/>
  <c r="P163" i="30"/>
  <c r="R163" i="30"/>
  <c r="Q163" i="30"/>
  <c r="S163" i="30"/>
  <c r="T163" i="30"/>
  <c r="U163" i="30"/>
  <c r="V163" i="30"/>
  <c r="W163" i="30"/>
  <c r="X163" i="30"/>
  <c r="Y163" i="30"/>
  <c r="Z163" i="30"/>
  <c r="AA163" i="30"/>
  <c r="AB163" i="30"/>
  <c r="AC163" i="30"/>
  <c r="AD163" i="30"/>
  <c r="AE163" i="30"/>
  <c r="AF163" i="30"/>
  <c r="AG163" i="30"/>
  <c r="AH163" i="30"/>
  <c r="AI163" i="30"/>
  <c r="AJ163" i="30"/>
  <c r="BY219" i="30"/>
  <c r="BZ219" i="30"/>
  <c r="CB219" i="30"/>
  <c r="CA219" i="30"/>
  <c r="CC219" i="30"/>
  <c r="CD219" i="30"/>
  <c r="CE219" i="30"/>
  <c r="CF219" i="30"/>
  <c r="CG219" i="30"/>
  <c r="CH219" i="30"/>
  <c r="CI219" i="30"/>
  <c r="CJ219" i="30"/>
  <c r="CK219" i="30"/>
  <c r="CL219" i="30"/>
  <c r="CM219" i="30"/>
  <c r="CN219" i="30"/>
  <c r="CO219" i="30"/>
  <c r="CP219" i="30"/>
  <c r="CQ219" i="30"/>
  <c r="CR219" i="30"/>
  <c r="CS219" i="30"/>
  <c r="CT219" i="30"/>
  <c r="CU219" i="30"/>
  <c r="CV219" i="30"/>
  <c r="CW219" i="30"/>
  <c r="CX219" i="30"/>
  <c r="CY219" i="30"/>
  <c r="CZ219" i="30"/>
  <c r="DA219" i="30"/>
  <c r="DB219" i="30"/>
  <c r="DC219" i="30"/>
  <c r="DD219" i="30"/>
  <c r="DE219" i="30"/>
  <c r="DF219" i="30"/>
  <c r="DG219" i="30"/>
  <c r="DH219" i="30"/>
  <c r="DI219" i="30"/>
  <c r="DJ219" i="30"/>
  <c r="DK219" i="30"/>
  <c r="DL219" i="30"/>
  <c r="DM219" i="30"/>
  <c r="DN219" i="30"/>
  <c r="DO219" i="30"/>
  <c r="DP219" i="30"/>
  <c r="DQ219" i="30"/>
  <c r="BY167" i="30"/>
  <c r="BZ167" i="30"/>
  <c r="CA167" i="30"/>
  <c r="CB167" i="30"/>
  <c r="CC167" i="30"/>
  <c r="CD167" i="30"/>
  <c r="CE167" i="30"/>
  <c r="CF167" i="30"/>
  <c r="CG167" i="30"/>
  <c r="CH167" i="30"/>
  <c r="CI167" i="30"/>
  <c r="CJ167" i="30"/>
  <c r="CK167" i="30"/>
  <c r="CL167" i="30"/>
  <c r="CM167" i="30"/>
  <c r="CN167" i="30"/>
  <c r="CO167" i="30"/>
  <c r="CP167" i="30"/>
  <c r="CQ167" i="30"/>
  <c r="CR167" i="30"/>
  <c r="CS167" i="30"/>
  <c r="CT167" i="30"/>
  <c r="CU167" i="30"/>
  <c r="CV167" i="30"/>
  <c r="CW167" i="30"/>
  <c r="CX167" i="30"/>
  <c r="CY167" i="30"/>
  <c r="CZ167" i="30"/>
  <c r="DA167" i="30"/>
  <c r="DB167" i="30"/>
  <c r="DC167" i="30"/>
  <c r="DD167" i="30"/>
  <c r="DE167" i="30"/>
  <c r="DF167" i="30"/>
  <c r="DG167" i="30"/>
  <c r="DH167" i="30"/>
  <c r="DI167" i="30"/>
  <c r="DJ167" i="30"/>
  <c r="DK167" i="30"/>
  <c r="DL167" i="30"/>
  <c r="DM167" i="30"/>
  <c r="DN167" i="30"/>
  <c r="DO167" i="30"/>
  <c r="DP167" i="30"/>
  <c r="DQ167" i="30"/>
  <c r="DR167" i="30"/>
  <c r="DS167" i="30"/>
  <c r="DT167" i="30"/>
  <c r="M108" i="30"/>
  <c r="N108" i="30"/>
  <c r="O108" i="30"/>
  <c r="P108" i="30"/>
  <c r="R108" i="30"/>
  <c r="Q108" i="30"/>
  <c r="S108" i="30"/>
  <c r="T108" i="30"/>
  <c r="U108" i="30"/>
  <c r="V108" i="30"/>
  <c r="W108" i="30"/>
  <c r="X108" i="30"/>
  <c r="Y108" i="30"/>
  <c r="Z108" i="30"/>
  <c r="AA108" i="30"/>
  <c r="AB108" i="30"/>
  <c r="AC108" i="30"/>
  <c r="AD108" i="30"/>
  <c r="AE108" i="30"/>
  <c r="AF108" i="30"/>
  <c r="AG108" i="30"/>
  <c r="AH108" i="30"/>
  <c r="AI108" i="30"/>
  <c r="AJ108" i="30"/>
  <c r="BY222" i="30"/>
  <c r="BZ222" i="30"/>
  <c r="CB222" i="30"/>
  <c r="CA222" i="30"/>
  <c r="CC222" i="30"/>
  <c r="CD222" i="30"/>
  <c r="CE222" i="30"/>
  <c r="CF222" i="30"/>
  <c r="CG222" i="30"/>
  <c r="CH222" i="30"/>
  <c r="CI222" i="30"/>
  <c r="CJ222" i="30"/>
  <c r="CK222" i="30"/>
  <c r="CL222" i="30"/>
  <c r="CM222" i="30"/>
  <c r="CN222" i="30"/>
  <c r="CO222" i="30"/>
  <c r="CP222" i="30"/>
  <c r="CQ222" i="30"/>
  <c r="CR222" i="30"/>
  <c r="CS222" i="30"/>
  <c r="CT222" i="30"/>
  <c r="CU222" i="30"/>
  <c r="CV222" i="30"/>
  <c r="CW222" i="30"/>
  <c r="CX222" i="30"/>
  <c r="CY222" i="30"/>
  <c r="CZ222" i="30"/>
  <c r="DA222" i="30"/>
  <c r="DB222" i="30"/>
  <c r="DC222" i="30"/>
  <c r="DD222" i="30"/>
  <c r="DE222" i="30"/>
  <c r="DF222" i="30"/>
  <c r="DG222" i="30"/>
  <c r="DH222" i="30"/>
  <c r="DI222" i="30"/>
  <c r="DJ222" i="30"/>
  <c r="DK222" i="30"/>
  <c r="DL222" i="30"/>
  <c r="DM222" i="30"/>
  <c r="DN222" i="30"/>
  <c r="DO222" i="30"/>
  <c r="DP222" i="30"/>
  <c r="DQ222" i="30"/>
  <c r="DR222" i="30"/>
  <c r="DS222" i="30"/>
  <c r="DT222"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L223" i="30"/>
  <c r="AL219" i="30"/>
  <c r="AL215" i="30"/>
  <c r="AL211" i="30"/>
  <c r="AL222" i="30"/>
  <c r="AL218" i="30"/>
  <c r="AL214" i="30"/>
  <c r="AL210" i="30"/>
  <c r="AL206" i="30"/>
  <c r="AL202" i="30"/>
  <c r="AL198" i="30"/>
  <c r="AL194" i="30"/>
  <c r="AL190" i="30"/>
  <c r="AL221" i="30"/>
  <c r="AL217" i="30"/>
  <c r="AL213" i="30"/>
  <c r="AL209" i="30"/>
  <c r="AL224" i="30"/>
  <c r="AL220" i="30"/>
  <c r="AL216" i="30"/>
  <c r="AL212" i="30"/>
  <c r="AL208" i="30"/>
  <c r="AL204" i="30"/>
  <c r="AL200" i="30"/>
  <c r="AL196" i="30"/>
  <c r="AL192" i="30"/>
  <c r="AL197" i="30"/>
  <c r="AL188" i="30"/>
  <c r="AL184" i="30"/>
  <c r="AL180" i="30"/>
  <c r="AL176" i="30"/>
  <c r="AL167" i="30"/>
  <c r="AL163" i="30"/>
  <c r="AL159" i="30"/>
  <c r="AL155" i="30"/>
  <c r="AL151" i="30"/>
  <c r="AL147" i="30"/>
  <c r="AL191" i="30"/>
  <c r="AL187" i="30"/>
  <c r="AL183" i="30"/>
  <c r="AL179" i="30"/>
  <c r="AL175" i="30"/>
  <c r="AL166" i="30"/>
  <c r="AL162" i="30"/>
  <c r="AL158" i="30"/>
  <c r="AL154" i="30"/>
  <c r="AL150" i="30"/>
  <c r="AL146" i="30"/>
  <c r="AL142" i="30"/>
  <c r="AL138" i="30"/>
  <c r="AL199" i="30"/>
  <c r="AL193" i="30"/>
  <c r="AL207" i="30"/>
  <c r="AL186" i="30"/>
  <c r="AL182" i="30"/>
  <c r="AL178" i="30"/>
  <c r="AL169" i="30"/>
  <c r="AL165" i="30"/>
  <c r="AL161" i="30"/>
  <c r="AL157" i="30"/>
  <c r="AL153" i="30"/>
  <c r="AL149" i="30"/>
  <c r="AL205" i="30"/>
  <c r="AL201" i="30"/>
  <c r="AL203" i="30"/>
  <c r="AL177" i="30"/>
  <c r="AL145" i="30"/>
  <c r="AL144" i="30"/>
  <c r="AL136" i="30"/>
  <c r="AL134" i="30"/>
  <c r="AL130" i="30"/>
  <c r="AL126" i="30"/>
  <c r="AL122" i="30"/>
  <c r="AL113" i="30"/>
  <c r="AL109" i="30"/>
  <c r="AL105" i="30"/>
  <c r="AL101" i="30"/>
  <c r="AL97" i="30"/>
  <c r="AL195" i="30"/>
  <c r="AL168" i="30"/>
  <c r="AL148" i="30"/>
  <c r="AL164" i="30"/>
  <c r="AL133" i="30"/>
  <c r="AL129" i="30"/>
  <c r="AL125" i="30"/>
  <c r="AL121" i="30"/>
  <c r="AL112" i="30"/>
  <c r="AL108" i="30"/>
  <c r="AL104" i="30"/>
  <c r="AL100" i="30"/>
  <c r="AL96" i="30"/>
  <c r="AL92" i="30"/>
  <c r="AL160" i="30"/>
  <c r="AL156" i="30"/>
  <c r="AL139" i="30"/>
  <c r="AL137" i="30"/>
  <c r="AL132" i="30"/>
  <c r="AL128" i="30"/>
  <c r="AL124" i="30"/>
  <c r="AL120" i="30"/>
  <c r="AL111" i="30"/>
  <c r="AL107" i="30"/>
  <c r="AL103" i="30"/>
  <c r="AL99" i="30"/>
  <c r="AL152" i="30"/>
  <c r="AL141" i="30"/>
  <c r="AL140" i="30"/>
  <c r="AL185" i="30"/>
  <c r="AL135" i="30"/>
  <c r="AL131" i="30"/>
  <c r="AL127" i="30"/>
  <c r="AL123" i="30"/>
  <c r="AL114" i="30"/>
  <c r="AL110" i="30"/>
  <c r="AL106" i="30"/>
  <c r="AL102" i="30"/>
  <c r="AL98" i="30"/>
  <c r="AL94" i="30"/>
  <c r="AL90" i="30"/>
  <c r="AL189" i="30"/>
  <c r="AL181" i="30"/>
  <c r="AL143" i="30"/>
  <c r="AL31" i="30"/>
  <c r="AL88" i="30"/>
  <c r="AL84" i="30"/>
  <c r="AL80" i="30"/>
  <c r="AL76" i="30"/>
  <c r="AL72" i="30"/>
  <c r="AL68" i="30"/>
  <c r="AL89" i="30"/>
  <c r="AL87" i="30"/>
  <c r="AL83" i="30"/>
  <c r="AL79" i="30"/>
  <c r="AL75" i="30"/>
  <c r="AL71" i="30"/>
  <c r="AL67" i="30"/>
  <c r="AL95" i="30"/>
  <c r="AL93" i="30"/>
  <c r="AL86" i="30"/>
  <c r="AL82" i="30"/>
  <c r="AL78" i="30"/>
  <c r="AL74" i="30"/>
  <c r="AL70" i="30"/>
  <c r="AL66" i="30"/>
  <c r="AL91" i="30"/>
  <c r="AL32" i="30"/>
  <c r="AL85" i="30"/>
  <c r="AL81" i="30"/>
  <c r="AL77" i="30"/>
  <c r="AL73" i="30"/>
  <c r="AL69" i="30"/>
  <c r="AL65" i="30"/>
  <c r="AL33" i="30"/>
  <c r="AL28" i="30"/>
  <c r="AL24" i="30"/>
  <c r="AL20" i="30"/>
  <c r="AL16" i="30"/>
  <c r="AL12" i="30"/>
  <c r="AL21" i="30"/>
  <c r="AL29" i="30"/>
  <c r="AL27" i="30"/>
  <c r="AL23" i="30"/>
  <c r="AL19" i="30"/>
  <c r="AL15" i="30"/>
  <c r="AL11" i="30"/>
  <c r="AL14" i="30"/>
  <c r="AL10" i="30"/>
  <c r="AL25" i="30"/>
  <c r="AL30" i="30"/>
  <c r="AL26" i="30"/>
  <c r="AL22" i="30"/>
  <c r="AL18" i="30"/>
  <c r="AL17" i="30"/>
  <c r="AL13" i="30"/>
  <c r="AL9" i="30"/>
  <c r="AK113" i="30"/>
  <c r="BY108" i="30"/>
  <c r="BZ108" i="30"/>
  <c r="CB108" i="30"/>
  <c r="CA108" i="30"/>
  <c r="CC108" i="30"/>
  <c r="CD108" i="30"/>
  <c r="CE108" i="30"/>
  <c r="CF108" i="30"/>
  <c r="CG108" i="30"/>
  <c r="CH108" i="30"/>
  <c r="CI108" i="30"/>
  <c r="CJ108" i="30"/>
  <c r="CK108" i="30"/>
  <c r="CL108" i="30"/>
  <c r="CM108" i="30"/>
  <c r="CN108" i="30"/>
  <c r="CO108" i="30"/>
  <c r="CP108" i="30"/>
  <c r="CQ108" i="30"/>
  <c r="CR108" i="30"/>
  <c r="CS108" i="30"/>
  <c r="CT108" i="30"/>
  <c r="CU108" i="30"/>
  <c r="CV108" i="30"/>
  <c r="CW108" i="30"/>
  <c r="CX108" i="30"/>
  <c r="CY108" i="30"/>
  <c r="CZ108" i="30"/>
  <c r="DA108" i="30"/>
  <c r="DB108" i="30"/>
  <c r="DC108" i="30"/>
  <c r="DD108" i="30"/>
  <c r="DE108" i="30"/>
  <c r="DF108" i="30"/>
  <c r="DG108" i="30"/>
  <c r="DH108" i="30"/>
  <c r="DI108" i="30"/>
  <c r="DJ108" i="30"/>
  <c r="DK108" i="30"/>
  <c r="DL108" i="30"/>
  <c r="DM108" i="30"/>
  <c r="DN108" i="30"/>
  <c r="DO108" i="30"/>
  <c r="DP108" i="30"/>
  <c r="AK111" i="30"/>
  <c r="BY224" i="30"/>
  <c r="BZ224" i="30"/>
  <c r="CB224" i="30"/>
  <c r="CA224" i="30"/>
  <c r="CC224" i="30"/>
  <c r="CD224" i="30"/>
  <c r="CE224" i="30"/>
  <c r="CF224" i="30"/>
  <c r="CG224" i="30"/>
  <c r="CH224" i="30"/>
  <c r="CI224" i="30"/>
  <c r="CJ224" i="30"/>
  <c r="CK224" i="30"/>
  <c r="CL224" i="30"/>
  <c r="CM224" i="30"/>
  <c r="CN224" i="30"/>
  <c r="CO224" i="30"/>
  <c r="CP224" i="30"/>
  <c r="CQ224" i="30"/>
  <c r="CR224" i="30"/>
  <c r="CS224" i="30"/>
  <c r="CT224" i="30"/>
  <c r="CU224" i="30"/>
  <c r="CV224" i="30"/>
  <c r="CW224" i="30"/>
  <c r="CX224" i="30"/>
  <c r="CY224" i="30"/>
  <c r="CZ224" i="30"/>
  <c r="DA224" i="30"/>
  <c r="DB224" i="30"/>
  <c r="DC224" i="30"/>
  <c r="DD224" i="30"/>
  <c r="DE224" i="30"/>
  <c r="DF224" i="30"/>
  <c r="DG224" i="30"/>
  <c r="DH224" i="30"/>
  <c r="DI224" i="30"/>
  <c r="DJ224" i="30"/>
  <c r="DK224" i="30"/>
  <c r="DL224" i="30"/>
  <c r="DM224" i="30"/>
  <c r="DN224" i="30"/>
  <c r="DO224" i="30"/>
  <c r="DP224" i="30"/>
  <c r="DQ224" i="30"/>
  <c r="DR224" i="30"/>
  <c r="DS224" i="30"/>
  <c r="DT224" i="30"/>
  <c r="DU224" i="30"/>
  <c r="DV224" i="30"/>
  <c r="M168" i="30"/>
  <c r="N168" i="30"/>
  <c r="O168" i="30"/>
  <c r="P168" i="30"/>
  <c r="R168" i="30"/>
  <c r="Q168" i="30"/>
  <c r="S168" i="30"/>
  <c r="T168" i="30"/>
  <c r="U168" i="30"/>
  <c r="V168" i="30"/>
  <c r="W168" i="30"/>
  <c r="X168" i="30"/>
  <c r="Y168" i="30"/>
  <c r="Z168" i="30"/>
  <c r="AA168" i="30"/>
  <c r="AB168" i="30"/>
  <c r="AC168" i="30"/>
  <c r="AD168" i="30"/>
  <c r="AE168" i="30"/>
  <c r="AF168" i="30"/>
  <c r="AG168" i="30"/>
  <c r="AH168" i="30"/>
  <c r="AI168" i="30"/>
  <c r="AJ168" i="30"/>
  <c r="AK222" i="30"/>
  <c r="M165" i="30"/>
  <c r="N165" i="30"/>
  <c r="O165" i="30"/>
  <c r="P165" i="30"/>
  <c r="R165" i="30"/>
  <c r="Q165" i="30"/>
  <c r="S165" i="30"/>
  <c r="T165" i="30"/>
  <c r="U165" i="30"/>
  <c r="V165" i="30"/>
  <c r="W165" i="30"/>
  <c r="X165" i="30"/>
  <c r="Y165" i="30"/>
  <c r="Z165" i="30"/>
  <c r="AA165" i="30"/>
  <c r="AB165" i="30"/>
  <c r="AC165" i="30"/>
  <c r="AD165" i="30"/>
  <c r="AE165" i="30"/>
  <c r="AF165" i="30"/>
  <c r="AG165" i="30"/>
  <c r="AH165" i="30"/>
  <c r="AI165" i="30"/>
  <c r="AJ165" i="30"/>
  <c r="BY165" i="30"/>
  <c r="BZ165" i="30"/>
  <c r="CB165" i="30"/>
  <c r="CA165" i="30"/>
  <c r="CC165" i="30"/>
  <c r="CD165" i="30"/>
  <c r="CE165" i="30"/>
  <c r="CF165" i="30"/>
  <c r="CG165" i="30"/>
  <c r="CH165" i="30"/>
  <c r="CI165" i="30"/>
  <c r="CJ165" i="30"/>
  <c r="CK165" i="30"/>
  <c r="CL165" i="30"/>
  <c r="CM165" i="30"/>
  <c r="CN165" i="30"/>
  <c r="CO165" i="30"/>
  <c r="CP165" i="30"/>
  <c r="CQ165" i="30"/>
  <c r="CR165" i="30"/>
  <c r="CS165" i="30"/>
  <c r="CT165" i="30"/>
  <c r="CU165" i="30"/>
  <c r="CV165" i="30"/>
  <c r="CW165" i="30"/>
  <c r="CX165" i="30"/>
  <c r="CY165" i="30"/>
  <c r="CZ165" i="30"/>
  <c r="DA165" i="30"/>
  <c r="DB165" i="30"/>
  <c r="DC165" i="30"/>
  <c r="DD165" i="30"/>
  <c r="DE165" i="30"/>
  <c r="DF165" i="30"/>
  <c r="DG165" i="30"/>
  <c r="DH165" i="30"/>
  <c r="DI165" i="30"/>
  <c r="DJ165" i="30"/>
  <c r="DK165" i="30"/>
  <c r="DL165" i="30"/>
  <c r="DM165" i="30"/>
  <c r="DN165" i="30"/>
  <c r="DO165" i="30"/>
  <c r="DP165" i="30"/>
  <c r="DQ165" i="30"/>
  <c r="DR165" i="30"/>
  <c r="BY58" i="30"/>
  <c r="BZ58" i="30"/>
  <c r="CB58" i="30"/>
  <c r="CA58" i="30"/>
  <c r="CC58" i="30"/>
  <c r="CD58" i="30"/>
  <c r="CE58" i="30"/>
  <c r="CF58" i="30"/>
  <c r="CG58" i="30"/>
  <c r="CH58" i="30"/>
  <c r="CI58" i="30"/>
  <c r="CJ58" i="30"/>
  <c r="CK58" i="30"/>
  <c r="CL58" i="30"/>
  <c r="CM58" i="30"/>
  <c r="CN58" i="30"/>
  <c r="CO58" i="30"/>
  <c r="CP58" i="30"/>
  <c r="CQ58" i="30"/>
  <c r="CR58" i="30"/>
  <c r="CS58" i="30"/>
  <c r="CT58" i="30"/>
  <c r="CU58" i="30"/>
  <c r="CV58" i="30"/>
  <c r="CW58" i="30"/>
  <c r="CX58" i="30"/>
  <c r="CY58" i="30"/>
  <c r="CZ58" i="30"/>
  <c r="DA58" i="30"/>
  <c r="DB58" i="30"/>
  <c r="DC58" i="30"/>
  <c r="DD58" i="30"/>
  <c r="DE58" i="30"/>
  <c r="DF58" i="30"/>
  <c r="DG58" i="30"/>
  <c r="DH58" i="30"/>
  <c r="DI58" i="30"/>
  <c r="DJ58" i="30"/>
  <c r="DK58" i="30"/>
  <c r="DL58" i="30"/>
  <c r="DM58" i="30"/>
  <c r="DN58" i="30"/>
  <c r="DO58" i="30"/>
  <c r="DP58" i="30"/>
  <c r="DQ58" i="30"/>
  <c r="DR58" i="30"/>
  <c r="DS58" i="30"/>
  <c r="DT58" i="30"/>
  <c r="DU58" i="30"/>
  <c r="DV58" i="30"/>
  <c r="M109" i="30"/>
  <c r="N109" i="30"/>
  <c r="O109" i="30"/>
  <c r="P109" i="30"/>
  <c r="Q109" i="30"/>
  <c r="R109" i="30"/>
  <c r="S109" i="30"/>
  <c r="T109" i="30"/>
  <c r="U109" i="30"/>
  <c r="V109" i="30"/>
  <c r="W109" i="30"/>
  <c r="X109" i="30"/>
  <c r="Y109" i="30"/>
  <c r="Z109" i="30"/>
  <c r="AA109" i="30"/>
  <c r="AB109" i="30"/>
  <c r="AC109" i="30"/>
  <c r="AD109" i="30"/>
  <c r="AE109" i="30"/>
  <c r="AF109" i="30"/>
  <c r="AG109" i="30"/>
  <c r="AH109" i="30"/>
  <c r="AI109" i="30"/>
  <c r="AJ10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J169" i="30"/>
  <c r="M114" i="30"/>
  <c r="N114" i="30"/>
  <c r="O114" i="30"/>
  <c r="P114" i="30"/>
  <c r="R114" i="30"/>
  <c r="Q114" i="30"/>
  <c r="S114" i="30"/>
  <c r="T114" i="30"/>
  <c r="U114" i="30"/>
  <c r="V114" i="30"/>
  <c r="W114" i="30"/>
  <c r="X114" i="30"/>
  <c r="Y114" i="30"/>
  <c r="Z114" i="30"/>
  <c r="AA114" i="30"/>
  <c r="AB114" i="30"/>
  <c r="AC114" i="30"/>
  <c r="AD114" i="30"/>
  <c r="AE114" i="30"/>
  <c r="AF114" i="30"/>
  <c r="AG114" i="30"/>
  <c r="AH114" i="30"/>
  <c r="AI114" i="30"/>
  <c r="AJ114" i="30"/>
  <c r="M112" i="30"/>
  <c r="N112" i="30"/>
  <c r="O112" i="30"/>
  <c r="P112" i="30"/>
  <c r="R112" i="30"/>
  <c r="Q112" i="30"/>
  <c r="S112" i="30"/>
  <c r="T112" i="30"/>
  <c r="U112" i="30"/>
  <c r="V112" i="30"/>
  <c r="W112" i="30"/>
  <c r="X112" i="30"/>
  <c r="Y112" i="30"/>
  <c r="Z112" i="30"/>
  <c r="AA112" i="30"/>
  <c r="AB112" i="30"/>
  <c r="AC112" i="30"/>
  <c r="AD112" i="30"/>
  <c r="AE112" i="30"/>
  <c r="AF112" i="30"/>
  <c r="AG112" i="30"/>
  <c r="AH112" i="30"/>
  <c r="AI112" i="30"/>
  <c r="AJ112" i="30"/>
  <c r="M164" i="30"/>
  <c r="N164" i="30"/>
  <c r="O164" i="30"/>
  <c r="P164" i="30"/>
  <c r="Q164" i="30"/>
  <c r="R164" i="30"/>
  <c r="S164" i="30"/>
  <c r="T164" i="30"/>
  <c r="U164" i="30"/>
  <c r="V164" i="30"/>
  <c r="W164" i="30"/>
  <c r="X164" i="30"/>
  <c r="Y164" i="30"/>
  <c r="Z164" i="30"/>
  <c r="AA164" i="30"/>
  <c r="AB164" i="30"/>
  <c r="AC164" i="30"/>
  <c r="AD164" i="30"/>
  <c r="AE164" i="30"/>
  <c r="AF164" i="30"/>
  <c r="AG164" i="30"/>
  <c r="AH164" i="30"/>
  <c r="AI164" i="30"/>
  <c r="AJ164" i="30"/>
  <c r="M166" i="30"/>
  <c r="N166" i="30"/>
  <c r="O166" i="30"/>
  <c r="P166" i="30"/>
  <c r="R166" i="30"/>
  <c r="Q166" i="30"/>
  <c r="S166" i="30"/>
  <c r="T166" i="30"/>
  <c r="U166" i="30"/>
  <c r="V166" i="30"/>
  <c r="W166" i="30"/>
  <c r="X166" i="30"/>
  <c r="Y166" i="30"/>
  <c r="Z166" i="30"/>
  <c r="AA166" i="30"/>
  <c r="AB166" i="30"/>
  <c r="AC166" i="30"/>
  <c r="AD166" i="30"/>
  <c r="AE166" i="30"/>
  <c r="AF166" i="30"/>
  <c r="AG166" i="30"/>
  <c r="AH166" i="30"/>
  <c r="AI166" i="30"/>
  <c r="AJ166" i="30"/>
  <c r="BY109" i="30"/>
  <c r="BZ109" i="30"/>
  <c r="CB109" i="30"/>
  <c r="CA109" i="30"/>
  <c r="CC109" i="30"/>
  <c r="CD109" i="30"/>
  <c r="CE109" i="30"/>
  <c r="CF109" i="30"/>
  <c r="CG109" i="30"/>
  <c r="CH109" i="30"/>
  <c r="CI109" i="30"/>
  <c r="CJ109" i="30"/>
  <c r="CK109" i="30"/>
  <c r="CL109" i="30"/>
  <c r="CM109" i="30"/>
  <c r="CN109" i="30"/>
  <c r="CO109" i="30"/>
  <c r="CP109" i="30"/>
  <c r="CQ109" i="30"/>
  <c r="CR109" i="30"/>
  <c r="CS109" i="30"/>
  <c r="CT109" i="30"/>
  <c r="CU109" i="30"/>
  <c r="CV109" i="30"/>
  <c r="CW109" i="30"/>
  <c r="CX109" i="30"/>
  <c r="CY109" i="30"/>
  <c r="CZ109" i="30"/>
  <c r="DA109" i="30"/>
  <c r="DB109" i="30"/>
  <c r="DC109" i="30"/>
  <c r="DD109" i="30"/>
  <c r="DE109" i="30"/>
  <c r="DF109" i="30"/>
  <c r="DG109" i="30"/>
  <c r="DH109" i="30"/>
  <c r="DI109" i="30"/>
  <c r="DJ109" i="30"/>
  <c r="DK109" i="30"/>
  <c r="DL109" i="30"/>
  <c r="DM109" i="30"/>
  <c r="DN109" i="30"/>
  <c r="DO109" i="30"/>
  <c r="DP109" i="30"/>
  <c r="DQ109" i="30"/>
  <c r="BY114" i="30"/>
  <c r="BZ114" i="30"/>
  <c r="CA114" i="30"/>
  <c r="CB114" i="30"/>
  <c r="CC114" i="30"/>
  <c r="CD114" i="30"/>
  <c r="CE114" i="30"/>
  <c r="CF114" i="30"/>
  <c r="CG114" i="30"/>
  <c r="CH114" i="30"/>
  <c r="CI114" i="30"/>
  <c r="CJ114" i="30"/>
  <c r="CK114" i="30"/>
  <c r="CL114" i="30"/>
  <c r="CM114" i="30"/>
  <c r="CN114" i="30"/>
  <c r="CO114" i="30"/>
  <c r="CP114" i="30"/>
  <c r="CQ114" i="30"/>
  <c r="CR114" i="30"/>
  <c r="CS114" i="30"/>
  <c r="CT114" i="30"/>
  <c r="CU114" i="30"/>
  <c r="CV114" i="30"/>
  <c r="CW114" i="30"/>
  <c r="CX114" i="30"/>
  <c r="CY114" i="30"/>
  <c r="CZ114" i="30"/>
  <c r="DA114" i="30"/>
  <c r="DB114" i="30"/>
  <c r="DC114" i="30"/>
  <c r="DD114" i="30"/>
  <c r="DE114" i="30"/>
  <c r="DF114" i="30"/>
  <c r="DG114" i="30"/>
  <c r="DH114" i="30"/>
  <c r="DI114" i="30"/>
  <c r="DJ114" i="30"/>
  <c r="DK114" i="30"/>
  <c r="DL114" i="30"/>
  <c r="DM114" i="30"/>
  <c r="DN114" i="30"/>
  <c r="DO114" i="30"/>
  <c r="DP114" i="30"/>
  <c r="DQ114" i="30"/>
  <c r="DR114" i="30"/>
  <c r="DS114" i="30"/>
  <c r="DT114" i="30"/>
  <c r="DU114" i="30"/>
  <c r="DV114" i="30"/>
  <c r="M221" i="30"/>
  <c r="N221" i="30"/>
  <c r="O221" i="30"/>
  <c r="P221" i="30"/>
  <c r="R221" i="30"/>
  <c r="Q221" i="30"/>
  <c r="S221" i="30"/>
  <c r="T221" i="30"/>
  <c r="U221" i="30"/>
  <c r="V221" i="30"/>
  <c r="W221" i="30"/>
  <c r="X221" i="30"/>
  <c r="Y221" i="30"/>
  <c r="Z221" i="30"/>
  <c r="AA221" i="30"/>
  <c r="AB221" i="30"/>
  <c r="AC221" i="30"/>
  <c r="AD221" i="30"/>
  <c r="AE221" i="30"/>
  <c r="AF221" i="30"/>
  <c r="AG221" i="30"/>
  <c r="AH221" i="30"/>
  <c r="AI221" i="30"/>
  <c r="AJ221" i="30"/>
  <c r="AK223" i="30"/>
  <c r="AK220" i="30"/>
  <c r="E14" i="30"/>
  <c r="F14" i="30" s="1"/>
  <c r="H14" i="30" s="1"/>
  <c r="C8" i="33"/>
  <c r="D8" i="33" s="1"/>
  <c r="C63" i="3"/>
  <c r="C27" i="3"/>
  <c r="AM8" i="30"/>
  <c r="C10" i="33" l="1"/>
  <c r="D10" i="33" s="1"/>
  <c r="AM223" i="30"/>
  <c r="AM219" i="30"/>
  <c r="AM215" i="30"/>
  <c r="AM211" i="30"/>
  <c r="AM207" i="30"/>
  <c r="AM203" i="30"/>
  <c r="AM199" i="30"/>
  <c r="AM195" i="30"/>
  <c r="AM191" i="30"/>
  <c r="AM222" i="30"/>
  <c r="AM218" i="30"/>
  <c r="AM214" i="30"/>
  <c r="AM210" i="30"/>
  <c r="AM206" i="30"/>
  <c r="AM202" i="30"/>
  <c r="AM198" i="30"/>
  <c r="AM194" i="30"/>
  <c r="AM190" i="30"/>
  <c r="AM221" i="30"/>
  <c r="AM217" i="30"/>
  <c r="AM213" i="30"/>
  <c r="AM209" i="30"/>
  <c r="AM205" i="30"/>
  <c r="AM201" i="30"/>
  <c r="AM197" i="30"/>
  <c r="AM193" i="30"/>
  <c r="AM189" i="30"/>
  <c r="AM224" i="30"/>
  <c r="AM220" i="30"/>
  <c r="AM216" i="30"/>
  <c r="AM212" i="30"/>
  <c r="AM208" i="30"/>
  <c r="AM204" i="30"/>
  <c r="AM200" i="30"/>
  <c r="AM187" i="30"/>
  <c r="AM183" i="30"/>
  <c r="AM179" i="30"/>
  <c r="AM175" i="30"/>
  <c r="AM166" i="30"/>
  <c r="AM162" i="30"/>
  <c r="AM158" i="30"/>
  <c r="AM154" i="30"/>
  <c r="AM150" i="30"/>
  <c r="AM196" i="30"/>
  <c r="AM186" i="30"/>
  <c r="AM182" i="30"/>
  <c r="AM178" i="30"/>
  <c r="AM169" i="30"/>
  <c r="AM165" i="30"/>
  <c r="AM161" i="30"/>
  <c r="AM157" i="30"/>
  <c r="AM153" i="30"/>
  <c r="AM149" i="30"/>
  <c r="AM145" i="30"/>
  <c r="AM141" i="30"/>
  <c r="AM185" i="30"/>
  <c r="AM181" i="30"/>
  <c r="AM177" i="30"/>
  <c r="AM168" i="30"/>
  <c r="AM164" i="30"/>
  <c r="AM160" i="30"/>
  <c r="AM156" i="30"/>
  <c r="AM152" i="30"/>
  <c r="AM188" i="30"/>
  <c r="AM184" i="30"/>
  <c r="AM180" i="30"/>
  <c r="AM176" i="30"/>
  <c r="AM167" i="30"/>
  <c r="AM163" i="30"/>
  <c r="AM159" i="30"/>
  <c r="AM155" i="30"/>
  <c r="AM151" i="30"/>
  <c r="AM147" i="30"/>
  <c r="AM143" i="30"/>
  <c r="AM139" i="30"/>
  <c r="AM192" i="30"/>
  <c r="AM148" i="30"/>
  <c r="AM133" i="30"/>
  <c r="AM129" i="30"/>
  <c r="AM125" i="30"/>
  <c r="AM121" i="30"/>
  <c r="AM112" i="30"/>
  <c r="AM108" i="30"/>
  <c r="AM104" i="30"/>
  <c r="AM100" i="30"/>
  <c r="AM96" i="30"/>
  <c r="AM92" i="30"/>
  <c r="AM138" i="30"/>
  <c r="AM137" i="30"/>
  <c r="AM132" i="30"/>
  <c r="AM128" i="30"/>
  <c r="AM124" i="30"/>
  <c r="AM120" i="30"/>
  <c r="AM111" i="30"/>
  <c r="AM107" i="30"/>
  <c r="AM103" i="30"/>
  <c r="AM99" i="30"/>
  <c r="AM95" i="30"/>
  <c r="AM91" i="30"/>
  <c r="AM140" i="30"/>
  <c r="AM135" i="30"/>
  <c r="AM131" i="30"/>
  <c r="AM127" i="30"/>
  <c r="AM123" i="30"/>
  <c r="AM114" i="30"/>
  <c r="AM110" i="30"/>
  <c r="AM106" i="30"/>
  <c r="AM102" i="30"/>
  <c r="AM98" i="30"/>
  <c r="AM94" i="30"/>
  <c r="AM90" i="30"/>
  <c r="AM146" i="30"/>
  <c r="AM142" i="30"/>
  <c r="AM144" i="30"/>
  <c r="AM136" i="30"/>
  <c r="AM134" i="30"/>
  <c r="AM130" i="30"/>
  <c r="AM126" i="30"/>
  <c r="AM122" i="30"/>
  <c r="AM113" i="30"/>
  <c r="AM109" i="30"/>
  <c r="AM105" i="30"/>
  <c r="AM101" i="30"/>
  <c r="AM97" i="30"/>
  <c r="AM93" i="30"/>
  <c r="AM89" i="30"/>
  <c r="AM88" i="30"/>
  <c r="AM84" i="30"/>
  <c r="AM80" i="30"/>
  <c r="AM76" i="30"/>
  <c r="AM72" i="30"/>
  <c r="AM68" i="30"/>
  <c r="AM87" i="30"/>
  <c r="AM83" i="30"/>
  <c r="AM79" i="30"/>
  <c r="AM75" i="30"/>
  <c r="AM71" i="30"/>
  <c r="AM67" i="30"/>
  <c r="AM33" i="30"/>
  <c r="AM86" i="30"/>
  <c r="AM82" i="30"/>
  <c r="AM78" i="30"/>
  <c r="AM74" i="30"/>
  <c r="AM70" i="30"/>
  <c r="AM66" i="30"/>
  <c r="AM32" i="30"/>
  <c r="AM85" i="30"/>
  <c r="AM81" i="30"/>
  <c r="AM77" i="30"/>
  <c r="AM73" i="30"/>
  <c r="AM69" i="30"/>
  <c r="AM65" i="30"/>
  <c r="AM31" i="30"/>
  <c r="AM27" i="30"/>
  <c r="AM23" i="30"/>
  <c r="AM15" i="30"/>
  <c r="AM11" i="30"/>
  <c r="AM21" i="30"/>
  <c r="AM13" i="30"/>
  <c r="AM9" i="30"/>
  <c r="AM34" i="30"/>
  <c r="AM30" i="30"/>
  <c r="AM26" i="30"/>
  <c r="AM22" i="30"/>
  <c r="AM18" i="30"/>
  <c r="AM14" i="30"/>
  <c r="AM10" i="30"/>
  <c r="AM17" i="30"/>
  <c r="AM29" i="30"/>
  <c r="AM25" i="30"/>
  <c r="AM28" i="30"/>
  <c r="AM24" i="30"/>
  <c r="AM20" i="30"/>
  <c r="AM16" i="30"/>
  <c r="AM12" i="30"/>
  <c r="AM19" i="30"/>
  <c r="F15" i="33"/>
  <c r="E7" i="33"/>
  <c r="F7" i="33" s="1"/>
  <c r="H7" i="33" s="1"/>
  <c r="C11" i="33"/>
  <c r="D11" i="33" s="1"/>
  <c r="B28" i="30"/>
  <c r="AN8" i="30"/>
  <c r="D21" i="33"/>
  <c r="F21" i="33" l="1"/>
  <c r="AN222" i="30"/>
  <c r="AN218" i="30"/>
  <c r="AN214" i="30"/>
  <c r="AN210" i="30"/>
  <c r="AN221" i="30"/>
  <c r="AN217" i="30"/>
  <c r="AN213" i="30"/>
  <c r="AN209" i="30"/>
  <c r="AN205" i="30"/>
  <c r="AN201" i="30"/>
  <c r="AN197" i="30"/>
  <c r="AN193" i="30"/>
  <c r="AN189" i="30"/>
  <c r="AN224" i="30"/>
  <c r="AN220" i="30"/>
  <c r="AN216" i="30"/>
  <c r="AN212" i="30"/>
  <c r="AN223" i="30"/>
  <c r="AN219" i="30"/>
  <c r="AN215" i="30"/>
  <c r="AN211" i="30"/>
  <c r="AN207" i="30"/>
  <c r="AN203" i="30"/>
  <c r="AN199" i="30"/>
  <c r="AN195" i="30"/>
  <c r="AN191" i="30"/>
  <c r="AN206" i="30"/>
  <c r="AN194" i="30"/>
  <c r="AN187" i="30"/>
  <c r="AN183" i="30"/>
  <c r="AN179" i="30"/>
  <c r="AN175" i="30"/>
  <c r="AN166" i="30"/>
  <c r="AN162" i="30"/>
  <c r="AN158" i="30"/>
  <c r="AN154" i="30"/>
  <c r="AN150" i="30"/>
  <c r="AN146" i="30"/>
  <c r="AN204" i="30"/>
  <c r="AN202" i="30"/>
  <c r="AN196" i="30"/>
  <c r="AN186" i="30"/>
  <c r="AN182" i="30"/>
  <c r="AN178" i="30"/>
  <c r="AN169" i="30"/>
  <c r="AN165" i="30"/>
  <c r="AN161" i="30"/>
  <c r="AN157" i="30"/>
  <c r="AN153" i="30"/>
  <c r="AN149" i="30"/>
  <c r="AN145" i="30"/>
  <c r="AN141" i="30"/>
  <c r="AN190" i="30"/>
  <c r="AN185" i="30"/>
  <c r="AN181" i="30"/>
  <c r="AN177" i="30"/>
  <c r="AN168" i="30"/>
  <c r="AN164" i="30"/>
  <c r="AN160" i="30"/>
  <c r="AN156" i="30"/>
  <c r="AN152" i="30"/>
  <c r="AN148" i="30"/>
  <c r="AN198" i="30"/>
  <c r="AN192" i="30"/>
  <c r="AN208" i="30"/>
  <c r="AN200" i="30"/>
  <c r="AN163" i="30"/>
  <c r="AN133" i="30"/>
  <c r="AN129" i="30"/>
  <c r="AN125" i="30"/>
  <c r="AN121" i="30"/>
  <c r="AN112" i="30"/>
  <c r="AN108" i="30"/>
  <c r="AN104" i="30"/>
  <c r="AN100" i="30"/>
  <c r="AN96" i="30"/>
  <c r="AN159" i="30"/>
  <c r="AN155" i="30"/>
  <c r="AN138" i="30"/>
  <c r="AN137" i="30"/>
  <c r="AN132" i="30"/>
  <c r="AN128" i="30"/>
  <c r="AN124" i="30"/>
  <c r="AN120" i="30"/>
  <c r="AN111" i="30"/>
  <c r="AN107" i="30"/>
  <c r="AN103" i="30"/>
  <c r="AN99" i="30"/>
  <c r="AN95" i="30"/>
  <c r="AN91" i="30"/>
  <c r="AN188" i="30"/>
  <c r="AN151" i="30"/>
  <c r="AN147" i="30"/>
  <c r="AN140" i="30"/>
  <c r="AN139" i="30"/>
  <c r="AN184" i="30"/>
  <c r="AN135" i="30"/>
  <c r="AN131" i="30"/>
  <c r="AN127" i="30"/>
  <c r="AN123" i="30"/>
  <c r="AN114" i="30"/>
  <c r="AN110" i="30"/>
  <c r="AN106" i="30"/>
  <c r="AN102" i="30"/>
  <c r="AN98" i="30"/>
  <c r="AN180" i="30"/>
  <c r="AN142" i="30"/>
  <c r="AN176" i="30"/>
  <c r="AN144" i="30"/>
  <c r="AN143" i="30"/>
  <c r="AN136" i="30"/>
  <c r="AN134" i="30"/>
  <c r="AN130" i="30"/>
  <c r="AN126" i="30"/>
  <c r="AN122" i="30"/>
  <c r="AN113" i="30"/>
  <c r="AN109" i="30"/>
  <c r="AN105" i="30"/>
  <c r="AN101" i="30"/>
  <c r="AN97" i="30"/>
  <c r="AN93" i="30"/>
  <c r="AN89" i="30"/>
  <c r="AN167" i="30"/>
  <c r="AN94" i="30"/>
  <c r="AN34" i="30"/>
  <c r="AN92" i="30"/>
  <c r="AN87" i="30"/>
  <c r="AN83" i="30"/>
  <c r="AN79" i="30"/>
  <c r="AN75" i="30"/>
  <c r="AN71" i="30"/>
  <c r="AN67" i="30"/>
  <c r="AN33" i="30"/>
  <c r="AN90" i="30"/>
  <c r="AN86" i="30"/>
  <c r="AN82" i="30"/>
  <c r="AN78" i="30"/>
  <c r="AN74" i="30"/>
  <c r="AN70" i="30"/>
  <c r="AN66" i="30"/>
  <c r="AN85" i="30"/>
  <c r="AN81" i="30"/>
  <c r="AN77" i="30"/>
  <c r="AN73" i="30"/>
  <c r="AN69" i="30"/>
  <c r="AN65" i="30"/>
  <c r="AN35" i="30"/>
  <c r="AN31" i="30"/>
  <c r="AN88" i="30"/>
  <c r="AN84" i="30"/>
  <c r="AN80" i="30"/>
  <c r="AN76" i="30"/>
  <c r="AN72" i="30"/>
  <c r="AN68" i="30"/>
  <c r="AN27" i="30"/>
  <c r="AN23" i="30"/>
  <c r="AN19" i="30"/>
  <c r="AN15" i="30"/>
  <c r="AN28" i="30"/>
  <c r="AN30" i="30"/>
  <c r="AN26" i="30"/>
  <c r="AN22" i="30"/>
  <c r="AN18" i="30"/>
  <c r="AN14" i="30"/>
  <c r="AN10" i="30"/>
  <c r="AN16" i="30"/>
  <c r="AN9" i="30"/>
  <c r="AN32" i="30"/>
  <c r="AN29" i="30"/>
  <c r="AN25" i="30"/>
  <c r="AN21" i="30"/>
  <c r="AN17" i="30"/>
  <c r="AN13" i="30"/>
  <c r="AN20" i="30"/>
  <c r="AN11" i="30"/>
  <c r="AN24" i="30"/>
  <c r="AN12" i="30"/>
  <c r="F17" i="33"/>
  <c r="F16" i="33"/>
  <c r="E9" i="33"/>
  <c r="F9" i="33" s="1"/>
  <c r="H9" i="33" s="1"/>
  <c r="F18" i="33"/>
  <c r="E8" i="33"/>
  <c r="F8" i="33" s="1"/>
  <c r="H8" i="33" s="1"/>
  <c r="B20" i="30"/>
  <c r="E10" i="33"/>
  <c r="F10" i="33" s="1"/>
  <c r="H10" i="33" s="1"/>
  <c r="AO8" i="30"/>
  <c r="C20" i="3" l="1"/>
  <c r="B10" i="30"/>
  <c r="AO222" i="30"/>
  <c r="AO218" i="30"/>
  <c r="AO214" i="30"/>
  <c r="AO210" i="30"/>
  <c r="AO206" i="30"/>
  <c r="AO202" i="30"/>
  <c r="AO198" i="30"/>
  <c r="AO194" i="30"/>
  <c r="AO190" i="30"/>
  <c r="AO221" i="30"/>
  <c r="AO217" i="30"/>
  <c r="AO213" i="30"/>
  <c r="AO209" i="30"/>
  <c r="AO205" i="30"/>
  <c r="AO201" i="30"/>
  <c r="AO197" i="30"/>
  <c r="AO193" i="30"/>
  <c r="AO189" i="30"/>
  <c r="AO224" i="30"/>
  <c r="AO220" i="30"/>
  <c r="AO216" i="30"/>
  <c r="AO212" i="30"/>
  <c r="AO208" i="30"/>
  <c r="AO204" i="30"/>
  <c r="AO200" i="30"/>
  <c r="AO196" i="30"/>
  <c r="AO192" i="30"/>
  <c r="AO223" i="30"/>
  <c r="AO219" i="30"/>
  <c r="AO215" i="30"/>
  <c r="AO211" i="30"/>
  <c r="AO207" i="30"/>
  <c r="AO203" i="30"/>
  <c r="AO191" i="30"/>
  <c r="AO186" i="30"/>
  <c r="AO182" i="30"/>
  <c r="AO178" i="30"/>
  <c r="AO169" i="30"/>
  <c r="AO165" i="30"/>
  <c r="AO161" i="30"/>
  <c r="AO157" i="30"/>
  <c r="AO153" i="30"/>
  <c r="AO149" i="30"/>
  <c r="AO199" i="30"/>
  <c r="AO185" i="30"/>
  <c r="AO181" i="30"/>
  <c r="AO177" i="30"/>
  <c r="AO168" i="30"/>
  <c r="AO164" i="30"/>
  <c r="AO160" i="30"/>
  <c r="AO156" i="30"/>
  <c r="AO152" i="30"/>
  <c r="AO148" i="30"/>
  <c r="AO144" i="30"/>
  <c r="AO140" i="30"/>
  <c r="AO195" i="30"/>
  <c r="AO188" i="30"/>
  <c r="AO184" i="30"/>
  <c r="AO180" i="30"/>
  <c r="AO176" i="30"/>
  <c r="AO167" i="30"/>
  <c r="AO163" i="30"/>
  <c r="AO159" i="30"/>
  <c r="AO155" i="30"/>
  <c r="AO151" i="30"/>
  <c r="AO187" i="30"/>
  <c r="AO183" i="30"/>
  <c r="AO179" i="30"/>
  <c r="AO175" i="30"/>
  <c r="AO166" i="30"/>
  <c r="AO162" i="30"/>
  <c r="AO158" i="30"/>
  <c r="AO154" i="30"/>
  <c r="AO150" i="30"/>
  <c r="AO146" i="30"/>
  <c r="AO142" i="30"/>
  <c r="AO138" i="30"/>
  <c r="AO137" i="30"/>
  <c r="AO132" i="30"/>
  <c r="AO128" i="30"/>
  <c r="AO124" i="30"/>
  <c r="AO120" i="30"/>
  <c r="AO111" i="30"/>
  <c r="AO107" i="30"/>
  <c r="AO103" i="30"/>
  <c r="AO99" i="30"/>
  <c r="AO95" i="30"/>
  <c r="AO91" i="30"/>
  <c r="AO147" i="30"/>
  <c r="AO139" i="30"/>
  <c r="AO135" i="30"/>
  <c r="AO131" i="30"/>
  <c r="AO127" i="30"/>
  <c r="AO123" i="30"/>
  <c r="AO114" i="30"/>
  <c r="AO110" i="30"/>
  <c r="AO106" i="30"/>
  <c r="AO102" i="30"/>
  <c r="AO98" i="30"/>
  <c r="AO94" i="30"/>
  <c r="AO90" i="30"/>
  <c r="AO141" i="30"/>
  <c r="AO143" i="30"/>
  <c r="AO136" i="30"/>
  <c r="AO134" i="30"/>
  <c r="AO130" i="30"/>
  <c r="AO126" i="30"/>
  <c r="AO122" i="30"/>
  <c r="AO113" i="30"/>
  <c r="AO109" i="30"/>
  <c r="AO105" i="30"/>
  <c r="AO101" i="30"/>
  <c r="AO97" i="30"/>
  <c r="AO93" i="30"/>
  <c r="AO89" i="30"/>
  <c r="AO145" i="30"/>
  <c r="AO133" i="30"/>
  <c r="AO129" i="30"/>
  <c r="AO125" i="30"/>
  <c r="AO121" i="30"/>
  <c r="AO112" i="30"/>
  <c r="AO108" i="30"/>
  <c r="AO104" i="30"/>
  <c r="AO100" i="30"/>
  <c r="AO96" i="30"/>
  <c r="AO92" i="30"/>
  <c r="AO87" i="30"/>
  <c r="AO83" i="30"/>
  <c r="AO79" i="30"/>
  <c r="AO75" i="30"/>
  <c r="AO71" i="30"/>
  <c r="AO67" i="30"/>
  <c r="AO86" i="30"/>
  <c r="AO82" i="30"/>
  <c r="AO78" i="30"/>
  <c r="AO74" i="30"/>
  <c r="AO70" i="30"/>
  <c r="AO66" i="30"/>
  <c r="AO36" i="30"/>
  <c r="AO32" i="30"/>
  <c r="AO85" i="30"/>
  <c r="AO81" i="30"/>
  <c r="AO77" i="30"/>
  <c r="AO73" i="30"/>
  <c r="AO69" i="30"/>
  <c r="AO65" i="30"/>
  <c r="AO35" i="30"/>
  <c r="AO31" i="30"/>
  <c r="AO88" i="30"/>
  <c r="AO84" i="30"/>
  <c r="AO80" i="30"/>
  <c r="AO76" i="30"/>
  <c r="AO72" i="30"/>
  <c r="AO68" i="30"/>
  <c r="AO34" i="30"/>
  <c r="AO22" i="30"/>
  <c r="AO14" i="30"/>
  <c r="AO10" i="30"/>
  <c r="AO30" i="30"/>
  <c r="AO26" i="30"/>
  <c r="AO29" i="30"/>
  <c r="AO25" i="30"/>
  <c r="AO21" i="30"/>
  <c r="AO17" i="30"/>
  <c r="AO13" i="30"/>
  <c r="AO9" i="30"/>
  <c r="AO16" i="30"/>
  <c r="AO12" i="30"/>
  <c r="AO28" i="30"/>
  <c r="AO24" i="30"/>
  <c r="AO20" i="30"/>
  <c r="AO33" i="30"/>
  <c r="AO27" i="30"/>
  <c r="AO23" i="30"/>
  <c r="AO19" i="30"/>
  <c r="AO15" i="30"/>
  <c r="AO11" i="30"/>
  <c r="AO18" i="30"/>
  <c r="D20" i="30"/>
  <c r="O57" i="1"/>
  <c r="C19" i="3"/>
  <c r="O56" i="1"/>
  <c r="AP8" i="30"/>
  <c r="AP221" i="30" l="1"/>
  <c r="AP217" i="30"/>
  <c r="AP213" i="30"/>
  <c r="AP209" i="30"/>
  <c r="AP224" i="30"/>
  <c r="AP220" i="30"/>
  <c r="AP216" i="30"/>
  <c r="AP212" i="30"/>
  <c r="AP208" i="30"/>
  <c r="AP204" i="30"/>
  <c r="AP200" i="30"/>
  <c r="AP196" i="30"/>
  <c r="AP192" i="30"/>
  <c r="AP223" i="30"/>
  <c r="AP219" i="30"/>
  <c r="AP215" i="30"/>
  <c r="AP211" i="30"/>
  <c r="AP222" i="30"/>
  <c r="AP218" i="30"/>
  <c r="AP214" i="30"/>
  <c r="AP210" i="30"/>
  <c r="AP206" i="30"/>
  <c r="AP202" i="30"/>
  <c r="AP198" i="30"/>
  <c r="AP194" i="30"/>
  <c r="AP190" i="30"/>
  <c r="AP186" i="30"/>
  <c r="AP182" i="30"/>
  <c r="AP178" i="30"/>
  <c r="AP169" i="30"/>
  <c r="AP165" i="30"/>
  <c r="AP161" i="30"/>
  <c r="AP157" i="30"/>
  <c r="AP153" i="30"/>
  <c r="AP149" i="30"/>
  <c r="AP199" i="30"/>
  <c r="AP193" i="30"/>
  <c r="AP185" i="30"/>
  <c r="AP181" i="30"/>
  <c r="AP177" i="30"/>
  <c r="AP168" i="30"/>
  <c r="AP164" i="30"/>
  <c r="AP160" i="30"/>
  <c r="AP156" i="30"/>
  <c r="AP152" i="30"/>
  <c r="AP148" i="30"/>
  <c r="AP144" i="30"/>
  <c r="AP140" i="30"/>
  <c r="AP207" i="30"/>
  <c r="AP205" i="30"/>
  <c r="AP195" i="30"/>
  <c r="AP188" i="30"/>
  <c r="AP184" i="30"/>
  <c r="AP180" i="30"/>
  <c r="AP176" i="30"/>
  <c r="AP167" i="30"/>
  <c r="AP163" i="30"/>
  <c r="AP159" i="30"/>
  <c r="AP155" i="30"/>
  <c r="AP151" i="30"/>
  <c r="AP147" i="30"/>
  <c r="AP203" i="30"/>
  <c r="AP189" i="30"/>
  <c r="AP197" i="30"/>
  <c r="AP191" i="30"/>
  <c r="AP154" i="30"/>
  <c r="AP137" i="30"/>
  <c r="AP132" i="30"/>
  <c r="AP128" i="30"/>
  <c r="AP124" i="30"/>
  <c r="AP120" i="30"/>
  <c r="AP111" i="30"/>
  <c r="AP107" i="30"/>
  <c r="AP103" i="30"/>
  <c r="AP99" i="30"/>
  <c r="AP187" i="30"/>
  <c r="AP150" i="30"/>
  <c r="AP139" i="30"/>
  <c r="AP138" i="30"/>
  <c r="AP183" i="30"/>
  <c r="AP135" i="30"/>
  <c r="AP131" i="30"/>
  <c r="AP127" i="30"/>
  <c r="AP123" i="30"/>
  <c r="AP114" i="30"/>
  <c r="AP110" i="30"/>
  <c r="AP106" i="30"/>
  <c r="AP102" i="30"/>
  <c r="AP98" i="30"/>
  <c r="AP94" i="30"/>
  <c r="AP90" i="30"/>
  <c r="AP201" i="30"/>
  <c r="AP179" i="30"/>
  <c r="AP141" i="30"/>
  <c r="AP175" i="30"/>
  <c r="AP143" i="30"/>
  <c r="AP142" i="30"/>
  <c r="AP136" i="30"/>
  <c r="AP134" i="30"/>
  <c r="AP130" i="30"/>
  <c r="AP126" i="30"/>
  <c r="AP122" i="30"/>
  <c r="AP113" i="30"/>
  <c r="AP109" i="30"/>
  <c r="AP105" i="30"/>
  <c r="AP101" i="30"/>
  <c r="AP97" i="30"/>
  <c r="AP166" i="30"/>
  <c r="AP146" i="30"/>
  <c r="AP162" i="30"/>
  <c r="AP145" i="30"/>
  <c r="AP133" i="30"/>
  <c r="AP129" i="30"/>
  <c r="AP125" i="30"/>
  <c r="AP121" i="30"/>
  <c r="AP112" i="30"/>
  <c r="AP108" i="30"/>
  <c r="AP104" i="30"/>
  <c r="AP100" i="30"/>
  <c r="AP96" i="30"/>
  <c r="AP92" i="30"/>
  <c r="AP158" i="30"/>
  <c r="AP37" i="30"/>
  <c r="AP33" i="30"/>
  <c r="AP86" i="30"/>
  <c r="AP82" i="30"/>
  <c r="AP78" i="30"/>
  <c r="AP74" i="30"/>
  <c r="AP70" i="30"/>
  <c r="AP66" i="30"/>
  <c r="AP89" i="30"/>
  <c r="AP36" i="30"/>
  <c r="AP32" i="30"/>
  <c r="AP95" i="30"/>
  <c r="AP85" i="30"/>
  <c r="AP81" i="30"/>
  <c r="AP77" i="30"/>
  <c r="AP73" i="30"/>
  <c r="AP69" i="30"/>
  <c r="AP65" i="30"/>
  <c r="AP93" i="30"/>
  <c r="AP91" i="30"/>
  <c r="AP88" i="30"/>
  <c r="AP84" i="30"/>
  <c r="AP80" i="30"/>
  <c r="AP76" i="30"/>
  <c r="AP72" i="30"/>
  <c r="AP68" i="30"/>
  <c r="AP34" i="30"/>
  <c r="AP87" i="30"/>
  <c r="AP83" i="30"/>
  <c r="AP79" i="30"/>
  <c r="AP75" i="30"/>
  <c r="AP71" i="30"/>
  <c r="AP67" i="30"/>
  <c r="AP31" i="30"/>
  <c r="AP30" i="30"/>
  <c r="AP26" i="30"/>
  <c r="AP22" i="30"/>
  <c r="AP18" i="30"/>
  <c r="AP14" i="30"/>
  <c r="AP29" i="30"/>
  <c r="AP25" i="30"/>
  <c r="AP21" i="30"/>
  <c r="AP17" i="30"/>
  <c r="AP13" i="30"/>
  <c r="AP9" i="30"/>
  <c r="AP27" i="30"/>
  <c r="AP19" i="30"/>
  <c r="AP11" i="30"/>
  <c r="AP28" i="30"/>
  <c r="AP24" i="30"/>
  <c r="AP20" i="30"/>
  <c r="AP16" i="30"/>
  <c r="AP12" i="30"/>
  <c r="AP15" i="30"/>
  <c r="AP35" i="30"/>
  <c r="AP23" i="30"/>
  <c r="AP10" i="30"/>
  <c r="AQ8" i="30"/>
  <c r="AQ221" i="30" l="1"/>
  <c r="AQ217" i="30"/>
  <c r="AQ213" i="30"/>
  <c r="AQ209" i="30"/>
  <c r="AQ205" i="30"/>
  <c r="AQ201" i="30"/>
  <c r="AQ197" i="30"/>
  <c r="AQ193" i="30"/>
  <c r="AQ189" i="30"/>
  <c r="AQ224" i="30"/>
  <c r="AQ220" i="30"/>
  <c r="AQ216" i="30"/>
  <c r="AQ212" i="30"/>
  <c r="AQ208" i="30"/>
  <c r="AQ204" i="30"/>
  <c r="AQ200" i="30"/>
  <c r="AQ196" i="30"/>
  <c r="AQ192" i="30"/>
  <c r="AQ223" i="30"/>
  <c r="AQ219" i="30"/>
  <c r="AQ215" i="30"/>
  <c r="AQ211" i="30"/>
  <c r="AQ207" i="30"/>
  <c r="AQ203" i="30"/>
  <c r="AQ199" i="30"/>
  <c r="AQ195" i="30"/>
  <c r="AQ191" i="30"/>
  <c r="AQ222" i="30"/>
  <c r="AQ218" i="30"/>
  <c r="AQ214" i="30"/>
  <c r="AQ210" i="30"/>
  <c r="AQ206" i="30"/>
  <c r="AQ202" i="30"/>
  <c r="AQ185" i="30"/>
  <c r="AQ181" i="30"/>
  <c r="AQ177" i="30"/>
  <c r="AQ168" i="30"/>
  <c r="AQ164" i="30"/>
  <c r="AQ160" i="30"/>
  <c r="AQ156" i="30"/>
  <c r="AQ152" i="30"/>
  <c r="AQ190" i="30"/>
  <c r="AQ188" i="30"/>
  <c r="AQ184" i="30"/>
  <c r="AQ180" i="30"/>
  <c r="AQ176" i="30"/>
  <c r="AQ167" i="30"/>
  <c r="AQ163" i="30"/>
  <c r="AQ159" i="30"/>
  <c r="AQ155" i="30"/>
  <c r="AQ151" i="30"/>
  <c r="AQ147" i="30"/>
  <c r="AQ143" i="30"/>
  <c r="AQ139" i="30"/>
  <c r="AQ198" i="30"/>
  <c r="AQ187" i="30"/>
  <c r="AQ183" i="30"/>
  <c r="AQ179" i="30"/>
  <c r="AQ175" i="30"/>
  <c r="AQ166" i="30"/>
  <c r="AQ162" i="30"/>
  <c r="AQ158" i="30"/>
  <c r="AQ154" i="30"/>
  <c r="AQ150" i="30"/>
  <c r="AQ194" i="30"/>
  <c r="AQ186" i="30"/>
  <c r="AQ182" i="30"/>
  <c r="AQ178" i="30"/>
  <c r="AQ169" i="30"/>
  <c r="AQ165" i="30"/>
  <c r="AQ161" i="30"/>
  <c r="AQ157" i="30"/>
  <c r="AQ153" i="30"/>
  <c r="AQ149" i="30"/>
  <c r="AQ145" i="30"/>
  <c r="AQ141" i="30"/>
  <c r="AQ137" i="30"/>
  <c r="AQ138" i="30"/>
  <c r="AQ135" i="30"/>
  <c r="AQ131" i="30"/>
  <c r="AQ127" i="30"/>
  <c r="AQ123" i="30"/>
  <c r="AQ114" i="30"/>
  <c r="AQ110" i="30"/>
  <c r="AQ106" i="30"/>
  <c r="AQ102" i="30"/>
  <c r="AQ98" i="30"/>
  <c r="AQ94" i="30"/>
  <c r="AQ140" i="30"/>
  <c r="AQ142" i="30"/>
  <c r="AQ136" i="30"/>
  <c r="AQ134" i="30"/>
  <c r="AQ130" i="30"/>
  <c r="AQ126" i="30"/>
  <c r="AQ122" i="30"/>
  <c r="AQ113" i="30"/>
  <c r="AQ109" i="30"/>
  <c r="AQ105" i="30"/>
  <c r="AQ101" i="30"/>
  <c r="AQ97" i="30"/>
  <c r="AQ93" i="30"/>
  <c r="AQ146" i="30"/>
  <c r="AQ144" i="30"/>
  <c r="AQ133" i="30"/>
  <c r="AQ129" i="30"/>
  <c r="AQ125" i="30"/>
  <c r="AQ121" i="30"/>
  <c r="AQ112" i="30"/>
  <c r="AQ108" i="30"/>
  <c r="AQ104" i="30"/>
  <c r="AQ100" i="30"/>
  <c r="AQ96" i="30"/>
  <c r="AQ92" i="30"/>
  <c r="AQ148" i="30"/>
  <c r="AQ132" i="30"/>
  <c r="AQ128" i="30"/>
  <c r="AQ124" i="30"/>
  <c r="AQ120" i="30"/>
  <c r="AQ111" i="30"/>
  <c r="AQ107" i="30"/>
  <c r="AQ103" i="30"/>
  <c r="AQ99" i="30"/>
  <c r="AQ95" i="30"/>
  <c r="AQ91" i="30"/>
  <c r="AQ86" i="30"/>
  <c r="AQ82" i="30"/>
  <c r="AQ78" i="30"/>
  <c r="AQ74" i="30"/>
  <c r="AQ70" i="30"/>
  <c r="AQ66" i="30"/>
  <c r="AQ89" i="30"/>
  <c r="AQ90" i="30"/>
  <c r="AQ85" i="30"/>
  <c r="AQ81" i="30"/>
  <c r="AQ77" i="30"/>
  <c r="AQ73" i="30"/>
  <c r="AQ69" i="30"/>
  <c r="AQ65" i="30"/>
  <c r="AQ35" i="30"/>
  <c r="AQ31" i="30"/>
  <c r="AQ88" i="30"/>
  <c r="AQ84" i="30"/>
  <c r="AQ80" i="30"/>
  <c r="AQ76" i="30"/>
  <c r="AQ72" i="30"/>
  <c r="AQ68" i="30"/>
  <c r="AQ38" i="30"/>
  <c r="AQ34" i="30"/>
  <c r="AQ87" i="30"/>
  <c r="AQ83" i="30"/>
  <c r="AQ79" i="30"/>
  <c r="AQ75" i="30"/>
  <c r="AQ71" i="30"/>
  <c r="AQ67" i="30"/>
  <c r="AQ37" i="30"/>
  <c r="AQ33" i="30"/>
  <c r="AQ13" i="30"/>
  <c r="AQ9" i="30"/>
  <c r="AQ36" i="30"/>
  <c r="AQ29" i="30"/>
  <c r="AQ25" i="30"/>
  <c r="AQ21" i="30"/>
  <c r="AQ11" i="30"/>
  <c r="AQ32" i="30"/>
  <c r="AQ28" i="30"/>
  <c r="AQ24" i="30"/>
  <c r="AQ20" i="30"/>
  <c r="AQ16" i="30"/>
  <c r="AQ12" i="30"/>
  <c r="AQ15" i="30"/>
  <c r="AQ23" i="30"/>
  <c r="AQ27" i="30"/>
  <c r="AQ19" i="30"/>
  <c r="AQ30" i="30"/>
  <c r="AQ26" i="30"/>
  <c r="AQ22" i="30"/>
  <c r="AQ18" i="30"/>
  <c r="AQ14" i="30"/>
  <c r="AQ10" i="30"/>
  <c r="AQ17" i="30"/>
  <c r="AR8" i="30"/>
  <c r="AR224" i="30" l="1"/>
  <c r="AR220" i="30"/>
  <c r="AR216" i="30"/>
  <c r="AR212" i="30"/>
  <c r="AR223" i="30"/>
  <c r="AR219" i="30"/>
  <c r="AR215" i="30"/>
  <c r="AR211" i="30"/>
  <c r="AR207" i="30"/>
  <c r="AR203" i="30"/>
  <c r="AR199" i="30"/>
  <c r="AR195" i="30"/>
  <c r="AR191" i="30"/>
  <c r="AR222" i="30"/>
  <c r="AR218" i="30"/>
  <c r="AR214" i="30"/>
  <c r="AR210" i="30"/>
  <c r="AR221" i="30"/>
  <c r="AR217" i="30"/>
  <c r="AR213" i="30"/>
  <c r="AR209" i="30"/>
  <c r="AR205" i="30"/>
  <c r="AR201" i="30"/>
  <c r="AR197" i="30"/>
  <c r="AR193" i="30"/>
  <c r="AR189" i="30"/>
  <c r="AR204" i="30"/>
  <c r="AR185" i="30"/>
  <c r="AR181" i="30"/>
  <c r="AR177" i="30"/>
  <c r="AR168" i="30"/>
  <c r="AR164" i="30"/>
  <c r="AR160" i="30"/>
  <c r="AR156" i="30"/>
  <c r="AR152" i="30"/>
  <c r="AR148" i="30"/>
  <c r="AR202" i="30"/>
  <c r="AR196" i="30"/>
  <c r="AR190" i="30"/>
  <c r="AR188" i="30"/>
  <c r="AR184" i="30"/>
  <c r="AR180" i="30"/>
  <c r="AR176" i="30"/>
  <c r="AR167" i="30"/>
  <c r="AR163" i="30"/>
  <c r="AR159" i="30"/>
  <c r="AR155" i="30"/>
  <c r="AR151" i="30"/>
  <c r="AR147" i="30"/>
  <c r="AR143" i="30"/>
  <c r="AR139" i="30"/>
  <c r="AR198" i="30"/>
  <c r="AR192" i="30"/>
  <c r="AR187" i="30"/>
  <c r="AR183" i="30"/>
  <c r="AR179" i="30"/>
  <c r="AR175" i="30"/>
  <c r="AR166" i="30"/>
  <c r="AR162" i="30"/>
  <c r="AR158" i="30"/>
  <c r="AR154" i="30"/>
  <c r="AR150" i="30"/>
  <c r="AR146" i="30"/>
  <c r="AR206" i="30"/>
  <c r="AR208" i="30"/>
  <c r="AR182" i="30"/>
  <c r="AR135" i="30"/>
  <c r="AR131" i="30"/>
  <c r="AR127" i="30"/>
  <c r="AR123" i="30"/>
  <c r="AR114" i="30"/>
  <c r="AR110" i="30"/>
  <c r="AR106" i="30"/>
  <c r="AR102" i="30"/>
  <c r="AR98" i="30"/>
  <c r="AR178" i="30"/>
  <c r="AR140" i="30"/>
  <c r="AR169" i="30"/>
  <c r="AR142" i="30"/>
  <c r="AR141" i="30"/>
  <c r="AR136" i="30"/>
  <c r="AR134" i="30"/>
  <c r="AR130" i="30"/>
  <c r="AR126" i="30"/>
  <c r="AR122" i="30"/>
  <c r="AR113" i="30"/>
  <c r="AR109" i="30"/>
  <c r="AR105" i="30"/>
  <c r="AR101" i="30"/>
  <c r="AR97" i="30"/>
  <c r="AR93" i="30"/>
  <c r="AR89" i="30"/>
  <c r="AR194" i="30"/>
  <c r="AR165" i="30"/>
  <c r="AR161" i="30"/>
  <c r="AR144" i="30"/>
  <c r="AR133" i="30"/>
  <c r="AR129" i="30"/>
  <c r="AR125" i="30"/>
  <c r="AR121" i="30"/>
  <c r="AR112" i="30"/>
  <c r="AR108" i="30"/>
  <c r="AR104" i="30"/>
  <c r="AR100" i="30"/>
  <c r="AR200" i="30"/>
  <c r="AR157" i="30"/>
  <c r="AR145" i="30"/>
  <c r="AR153" i="30"/>
  <c r="AR132" i="30"/>
  <c r="AR128" i="30"/>
  <c r="AR124" i="30"/>
  <c r="AR120" i="30"/>
  <c r="AR111" i="30"/>
  <c r="AR107" i="30"/>
  <c r="AR103" i="30"/>
  <c r="AR99" i="30"/>
  <c r="AR95" i="30"/>
  <c r="AR91" i="30"/>
  <c r="AR186" i="30"/>
  <c r="AR149" i="30"/>
  <c r="AR138" i="30"/>
  <c r="AR137" i="30"/>
  <c r="AR96" i="30"/>
  <c r="AR92" i="30"/>
  <c r="AR36" i="30"/>
  <c r="AR32" i="30"/>
  <c r="AR90" i="30"/>
  <c r="AR85" i="30"/>
  <c r="AR81" i="30"/>
  <c r="AR77" i="30"/>
  <c r="AR73" i="30"/>
  <c r="AR69" i="30"/>
  <c r="AR65" i="30"/>
  <c r="AR39" i="30"/>
  <c r="AR35" i="30"/>
  <c r="AR31" i="30"/>
  <c r="AR88" i="30"/>
  <c r="AR84" i="30"/>
  <c r="AR80" i="30"/>
  <c r="AR76" i="30"/>
  <c r="AR72" i="30"/>
  <c r="AR68" i="30"/>
  <c r="AR87" i="30"/>
  <c r="AR83" i="30"/>
  <c r="AR79" i="30"/>
  <c r="AR75" i="30"/>
  <c r="AR71" i="30"/>
  <c r="AR67" i="30"/>
  <c r="AR37" i="30"/>
  <c r="AR33" i="30"/>
  <c r="AR94" i="30"/>
  <c r="AR86" i="30"/>
  <c r="AR82" i="30"/>
  <c r="AR78" i="30"/>
  <c r="AR74" i="30"/>
  <c r="AR70" i="30"/>
  <c r="AR66" i="30"/>
  <c r="AR38" i="30"/>
  <c r="AR29" i="30"/>
  <c r="AR25" i="30"/>
  <c r="AR21" i="30"/>
  <c r="AR17" i="30"/>
  <c r="AR9" i="30"/>
  <c r="AR14" i="30"/>
  <c r="AR30" i="30"/>
  <c r="AR22" i="30"/>
  <c r="AR34" i="30"/>
  <c r="AR28" i="30"/>
  <c r="AR24" i="30"/>
  <c r="AR20" i="30"/>
  <c r="AR16" i="30"/>
  <c r="AR12" i="30"/>
  <c r="AR26" i="30"/>
  <c r="AR27" i="30"/>
  <c r="AR23" i="30"/>
  <c r="AR19" i="30"/>
  <c r="AR15" i="30"/>
  <c r="AR11" i="30"/>
  <c r="AR18" i="30"/>
  <c r="AR13" i="30"/>
  <c r="AR10" i="30"/>
  <c r="AS8" i="30"/>
  <c r="AS224" i="30" l="1"/>
  <c r="AS220" i="30"/>
  <c r="AS216" i="30"/>
  <c r="AS212" i="30"/>
  <c r="AS208" i="30"/>
  <c r="AS204" i="30"/>
  <c r="AS200" i="30"/>
  <c r="AS196" i="30"/>
  <c r="AS192" i="30"/>
  <c r="AS223" i="30"/>
  <c r="AS219" i="30"/>
  <c r="AS215" i="30"/>
  <c r="AS211" i="30"/>
  <c r="AS207" i="30"/>
  <c r="AS203" i="30"/>
  <c r="AS199" i="30"/>
  <c r="AS195" i="30"/>
  <c r="AS191" i="30"/>
  <c r="AS222" i="30"/>
  <c r="AS218" i="30"/>
  <c r="AS214" i="30"/>
  <c r="AS210" i="30"/>
  <c r="AS206" i="30"/>
  <c r="AS202" i="30"/>
  <c r="AS198" i="30"/>
  <c r="AS194" i="30"/>
  <c r="AS190" i="30"/>
  <c r="AS221" i="30"/>
  <c r="AS217" i="30"/>
  <c r="AS213" i="30"/>
  <c r="AS209" i="30"/>
  <c r="AS205" i="30"/>
  <c r="AS201" i="30"/>
  <c r="AS193" i="30"/>
  <c r="AS188" i="30"/>
  <c r="AS184" i="30"/>
  <c r="AS180" i="30"/>
  <c r="AS176" i="30"/>
  <c r="AS167" i="30"/>
  <c r="AS163" i="30"/>
  <c r="AS159" i="30"/>
  <c r="AS155" i="30"/>
  <c r="AS151" i="30"/>
  <c r="AS187" i="30"/>
  <c r="AS183" i="30"/>
  <c r="AS179" i="30"/>
  <c r="AS175" i="30"/>
  <c r="AS166" i="30"/>
  <c r="AS162" i="30"/>
  <c r="AS158" i="30"/>
  <c r="AS154" i="30"/>
  <c r="AS150" i="30"/>
  <c r="AS146" i="30"/>
  <c r="AS142" i="30"/>
  <c r="AS138" i="30"/>
  <c r="AS189" i="30"/>
  <c r="AS186" i="30"/>
  <c r="AS182" i="30"/>
  <c r="AS178" i="30"/>
  <c r="AS169" i="30"/>
  <c r="AS165" i="30"/>
  <c r="AS161" i="30"/>
  <c r="AS157" i="30"/>
  <c r="AS153" i="30"/>
  <c r="AS149" i="30"/>
  <c r="AS185" i="30"/>
  <c r="AS181" i="30"/>
  <c r="AS177" i="30"/>
  <c r="AS168" i="30"/>
  <c r="AS164" i="30"/>
  <c r="AS160" i="30"/>
  <c r="AS156" i="30"/>
  <c r="AS152" i="30"/>
  <c r="AS148" i="30"/>
  <c r="AS144" i="30"/>
  <c r="AS140" i="30"/>
  <c r="AS136" i="30"/>
  <c r="AS139" i="30"/>
  <c r="AS147" i="30"/>
  <c r="AS141" i="30"/>
  <c r="AS134" i="30"/>
  <c r="AS130" i="30"/>
  <c r="AS126" i="30"/>
  <c r="AS122" i="30"/>
  <c r="AS113" i="30"/>
  <c r="AS109" i="30"/>
  <c r="AS105" i="30"/>
  <c r="AS101" i="30"/>
  <c r="AS97" i="30"/>
  <c r="AS93" i="30"/>
  <c r="AS143" i="30"/>
  <c r="AS133" i="30"/>
  <c r="AS129" i="30"/>
  <c r="AS125" i="30"/>
  <c r="AS121" i="30"/>
  <c r="AS112" i="30"/>
  <c r="AS108" i="30"/>
  <c r="AS104" i="30"/>
  <c r="AS100" i="30"/>
  <c r="AS96" i="30"/>
  <c r="AS92" i="30"/>
  <c r="AS197" i="30"/>
  <c r="AS145" i="30"/>
  <c r="AS132" i="30"/>
  <c r="AS128" i="30"/>
  <c r="AS124" i="30"/>
  <c r="AS120" i="30"/>
  <c r="AS111" i="30"/>
  <c r="AS107" i="30"/>
  <c r="AS103" i="30"/>
  <c r="AS99" i="30"/>
  <c r="AS95" i="30"/>
  <c r="AS91" i="30"/>
  <c r="AS137" i="30"/>
  <c r="AS135" i="30"/>
  <c r="AS131" i="30"/>
  <c r="AS127" i="30"/>
  <c r="AS123" i="30"/>
  <c r="AS114" i="30"/>
  <c r="AS110" i="30"/>
  <c r="AS106" i="30"/>
  <c r="AS102" i="30"/>
  <c r="AS98" i="30"/>
  <c r="AS94" i="30"/>
  <c r="AS90" i="30"/>
  <c r="AS89" i="30"/>
  <c r="AS85" i="30"/>
  <c r="AS81" i="30"/>
  <c r="AS77" i="30"/>
  <c r="AS73" i="30"/>
  <c r="AS69" i="30"/>
  <c r="AS65" i="30"/>
  <c r="AS88" i="30"/>
  <c r="AS84" i="30"/>
  <c r="AS80" i="30"/>
  <c r="AS76" i="30"/>
  <c r="AS72" i="30"/>
  <c r="AS68" i="30"/>
  <c r="AS38" i="30"/>
  <c r="AS34" i="30"/>
  <c r="AS87" i="30"/>
  <c r="AS83" i="30"/>
  <c r="AS79" i="30"/>
  <c r="AS75" i="30"/>
  <c r="AS71" i="30"/>
  <c r="AS67" i="30"/>
  <c r="AS37" i="30"/>
  <c r="AS33" i="30"/>
  <c r="AS86" i="30"/>
  <c r="AS82" i="30"/>
  <c r="AS78" i="30"/>
  <c r="AS74" i="30"/>
  <c r="AS70" i="30"/>
  <c r="AS66" i="30"/>
  <c r="AS40" i="30"/>
  <c r="AS36" i="30"/>
  <c r="AS32" i="30"/>
  <c r="AS12" i="30"/>
  <c r="AS28" i="30"/>
  <c r="AS24" i="30"/>
  <c r="AS20" i="30"/>
  <c r="AS16" i="30"/>
  <c r="AS39" i="30"/>
  <c r="AS27" i="30"/>
  <c r="AS23" i="30"/>
  <c r="AS19" i="30"/>
  <c r="AS15" i="30"/>
  <c r="AS11" i="30"/>
  <c r="AS26" i="30"/>
  <c r="AS18" i="30"/>
  <c r="AS22" i="30"/>
  <c r="AS10" i="30"/>
  <c r="AS35" i="30"/>
  <c r="AS30" i="30"/>
  <c r="AS14" i="30"/>
  <c r="AS31" i="30"/>
  <c r="AS29" i="30"/>
  <c r="AS25" i="30"/>
  <c r="AS21" i="30"/>
  <c r="AS17" i="30"/>
  <c r="AS13" i="30"/>
  <c r="AS9" i="30"/>
  <c r="AT8" i="30"/>
  <c r="AT223" i="30" l="1"/>
  <c r="AT219" i="30"/>
  <c r="AT215" i="30"/>
  <c r="AT211" i="30"/>
  <c r="AT222" i="30"/>
  <c r="AT218" i="30"/>
  <c r="AT214" i="30"/>
  <c r="AT210" i="30"/>
  <c r="AT206" i="30"/>
  <c r="AT202" i="30"/>
  <c r="AT198" i="30"/>
  <c r="AT194" i="30"/>
  <c r="AT190" i="30"/>
  <c r="AT221" i="30"/>
  <c r="AT217" i="30"/>
  <c r="AT213" i="30"/>
  <c r="AT209" i="30"/>
  <c r="AT224" i="30"/>
  <c r="AT220" i="30"/>
  <c r="AT216" i="30"/>
  <c r="AT212" i="30"/>
  <c r="AT208" i="30"/>
  <c r="AT204" i="30"/>
  <c r="AT200" i="30"/>
  <c r="AT196" i="30"/>
  <c r="AT192" i="30"/>
  <c r="AT199" i="30"/>
  <c r="AT193" i="30"/>
  <c r="AT188" i="30"/>
  <c r="AT184" i="30"/>
  <c r="AT180" i="30"/>
  <c r="AT176" i="30"/>
  <c r="AT167" i="30"/>
  <c r="AT163" i="30"/>
  <c r="AT159" i="30"/>
  <c r="AT155" i="30"/>
  <c r="AT151" i="30"/>
  <c r="AT147" i="30"/>
  <c r="AT207" i="30"/>
  <c r="AT187" i="30"/>
  <c r="AT183" i="30"/>
  <c r="AT179" i="30"/>
  <c r="AT175" i="30"/>
  <c r="AT166" i="30"/>
  <c r="AT162" i="30"/>
  <c r="AT158" i="30"/>
  <c r="AT154" i="30"/>
  <c r="AT150" i="30"/>
  <c r="AT146" i="30"/>
  <c r="AT142" i="30"/>
  <c r="AT138" i="30"/>
  <c r="AT205" i="30"/>
  <c r="AT195" i="30"/>
  <c r="AT189" i="30"/>
  <c r="AT203" i="30"/>
  <c r="AT186" i="30"/>
  <c r="AT182" i="30"/>
  <c r="AT178" i="30"/>
  <c r="AT169" i="30"/>
  <c r="AT165" i="30"/>
  <c r="AT161" i="30"/>
  <c r="AT157" i="30"/>
  <c r="AT153" i="30"/>
  <c r="AT149" i="30"/>
  <c r="AT201" i="30"/>
  <c r="AT197" i="30"/>
  <c r="AT168" i="30"/>
  <c r="AT141" i="30"/>
  <c r="AT140" i="30"/>
  <c r="AT134" i="30"/>
  <c r="AT130" i="30"/>
  <c r="AT126" i="30"/>
  <c r="AT122" i="30"/>
  <c r="AT113" i="30"/>
  <c r="AT109" i="30"/>
  <c r="AT105" i="30"/>
  <c r="AT101" i="30"/>
  <c r="AT97" i="30"/>
  <c r="AT164" i="30"/>
  <c r="AT136" i="30"/>
  <c r="AT191" i="30"/>
  <c r="AT160" i="30"/>
  <c r="AT143" i="30"/>
  <c r="AT133" i="30"/>
  <c r="AT129" i="30"/>
  <c r="AT125" i="30"/>
  <c r="AT121" i="30"/>
  <c r="AT112" i="30"/>
  <c r="AT108" i="30"/>
  <c r="AT104" i="30"/>
  <c r="AT100" i="30"/>
  <c r="AT96" i="30"/>
  <c r="AT92" i="30"/>
  <c r="AT156" i="30"/>
  <c r="AT145" i="30"/>
  <c r="AT144" i="30"/>
  <c r="AT152" i="30"/>
  <c r="AT132" i="30"/>
  <c r="AT128" i="30"/>
  <c r="AT124" i="30"/>
  <c r="AT120" i="30"/>
  <c r="AT111" i="30"/>
  <c r="AT107" i="30"/>
  <c r="AT103" i="30"/>
  <c r="AT99" i="30"/>
  <c r="AT185" i="30"/>
  <c r="AT137" i="30"/>
  <c r="AT181" i="30"/>
  <c r="AT148" i="30"/>
  <c r="AT135" i="30"/>
  <c r="AT131" i="30"/>
  <c r="AT127" i="30"/>
  <c r="AT123" i="30"/>
  <c r="AT114" i="30"/>
  <c r="AT110" i="30"/>
  <c r="AT106" i="30"/>
  <c r="AT102" i="30"/>
  <c r="AT98" i="30"/>
  <c r="AT94" i="30"/>
  <c r="AT90" i="30"/>
  <c r="AT177" i="30"/>
  <c r="AT139" i="30"/>
  <c r="AT39" i="30"/>
  <c r="AT35" i="30"/>
  <c r="AT31" i="30"/>
  <c r="AT88" i="30"/>
  <c r="AT84" i="30"/>
  <c r="AT80" i="30"/>
  <c r="AT76" i="30"/>
  <c r="AT72" i="30"/>
  <c r="AT68" i="30"/>
  <c r="AT95" i="30"/>
  <c r="AT38" i="30"/>
  <c r="AT34" i="30"/>
  <c r="AT93" i="30"/>
  <c r="AT87" i="30"/>
  <c r="AT83" i="30"/>
  <c r="AT79" i="30"/>
  <c r="AT75" i="30"/>
  <c r="AT71" i="30"/>
  <c r="AT67" i="30"/>
  <c r="AT91" i="30"/>
  <c r="AT41" i="30"/>
  <c r="AT86" i="30"/>
  <c r="AT82" i="30"/>
  <c r="AT78" i="30"/>
  <c r="AT74" i="30"/>
  <c r="AT70" i="30"/>
  <c r="AT66" i="30"/>
  <c r="AT40" i="30"/>
  <c r="AT36" i="30"/>
  <c r="AT32" i="30"/>
  <c r="AT89" i="30"/>
  <c r="AT85" i="30"/>
  <c r="AT81" i="30"/>
  <c r="AT77" i="30"/>
  <c r="AT73" i="30"/>
  <c r="AT69" i="30"/>
  <c r="AT65" i="30"/>
  <c r="AT28" i="30"/>
  <c r="AT24" i="30"/>
  <c r="AT20" i="30"/>
  <c r="AT16" i="30"/>
  <c r="AT13" i="30"/>
  <c r="AT33" i="30"/>
  <c r="AT9" i="30"/>
  <c r="AT27" i="30"/>
  <c r="AT23" i="30"/>
  <c r="AT19" i="30"/>
  <c r="AT15" i="30"/>
  <c r="AT11" i="30"/>
  <c r="AT25" i="30"/>
  <c r="AT14" i="30"/>
  <c r="AT37" i="30"/>
  <c r="AT30" i="30"/>
  <c r="AT26" i="30"/>
  <c r="AT22" i="30"/>
  <c r="AT18" i="30"/>
  <c r="AT10" i="30"/>
  <c r="AT21" i="30"/>
  <c r="AT17" i="30"/>
  <c r="AT12" i="30"/>
  <c r="AT29" i="30"/>
  <c r="AU8" i="30"/>
  <c r="AU223" i="30" l="1"/>
  <c r="AU219" i="30"/>
  <c r="AU215" i="30"/>
  <c r="AU211" i="30"/>
  <c r="AU207" i="30"/>
  <c r="AU203" i="30"/>
  <c r="AU199" i="30"/>
  <c r="AU195" i="30"/>
  <c r="AU191" i="30"/>
  <c r="AU222" i="30"/>
  <c r="AU218" i="30"/>
  <c r="AU214" i="30"/>
  <c r="AU210" i="30"/>
  <c r="AU206" i="30"/>
  <c r="AU202" i="30"/>
  <c r="AU198" i="30"/>
  <c r="AU194" i="30"/>
  <c r="AU190" i="30"/>
  <c r="AU221" i="30"/>
  <c r="AU217" i="30"/>
  <c r="AU213" i="30"/>
  <c r="AU209" i="30"/>
  <c r="AU205" i="30"/>
  <c r="AU201" i="30"/>
  <c r="AU197" i="30"/>
  <c r="AU193" i="30"/>
  <c r="AU189" i="30"/>
  <c r="AU224" i="30"/>
  <c r="AU220" i="30"/>
  <c r="AU216" i="30"/>
  <c r="AU212" i="30"/>
  <c r="AU208" i="30"/>
  <c r="AU204" i="30"/>
  <c r="AU196" i="30"/>
  <c r="AU187" i="30"/>
  <c r="AU183" i="30"/>
  <c r="AU179" i="30"/>
  <c r="AU175" i="30"/>
  <c r="AU166" i="30"/>
  <c r="AU162" i="30"/>
  <c r="AU158" i="30"/>
  <c r="AU154" i="30"/>
  <c r="AU150" i="30"/>
  <c r="AU192" i="30"/>
  <c r="AU186" i="30"/>
  <c r="AU182" i="30"/>
  <c r="AU178" i="30"/>
  <c r="AU169" i="30"/>
  <c r="AU165" i="30"/>
  <c r="AU161" i="30"/>
  <c r="AU157" i="30"/>
  <c r="AU153" i="30"/>
  <c r="AU149" i="30"/>
  <c r="AU145" i="30"/>
  <c r="AU141" i="30"/>
  <c r="AU137" i="30"/>
  <c r="AU200" i="30"/>
  <c r="AU185" i="30"/>
  <c r="AU181" i="30"/>
  <c r="AU177" i="30"/>
  <c r="AU168" i="30"/>
  <c r="AU164" i="30"/>
  <c r="AU160" i="30"/>
  <c r="AU156" i="30"/>
  <c r="AU152" i="30"/>
  <c r="AU188" i="30"/>
  <c r="AU184" i="30"/>
  <c r="AU180" i="30"/>
  <c r="AU176" i="30"/>
  <c r="AU167" i="30"/>
  <c r="AU163" i="30"/>
  <c r="AU159" i="30"/>
  <c r="AU155" i="30"/>
  <c r="AU151" i="30"/>
  <c r="AU147" i="30"/>
  <c r="AU143" i="30"/>
  <c r="AU139" i="30"/>
  <c r="AU136" i="30"/>
  <c r="AU142" i="30"/>
  <c r="AU133" i="30"/>
  <c r="AU129" i="30"/>
  <c r="AU125" i="30"/>
  <c r="AU121" i="30"/>
  <c r="AU112" i="30"/>
  <c r="AU108" i="30"/>
  <c r="AU104" i="30"/>
  <c r="AU100" i="30"/>
  <c r="AU96" i="30"/>
  <c r="AU92" i="30"/>
  <c r="AU144" i="30"/>
  <c r="AU146" i="30"/>
  <c r="AU132" i="30"/>
  <c r="AU128" i="30"/>
  <c r="AU124" i="30"/>
  <c r="AU120" i="30"/>
  <c r="AU111" i="30"/>
  <c r="AU107" i="30"/>
  <c r="AU103" i="30"/>
  <c r="AU99" i="30"/>
  <c r="AU95" i="30"/>
  <c r="AU91" i="30"/>
  <c r="AU148" i="30"/>
  <c r="AU135" i="30"/>
  <c r="AU131" i="30"/>
  <c r="AU127" i="30"/>
  <c r="AU123" i="30"/>
  <c r="AU114" i="30"/>
  <c r="AU110" i="30"/>
  <c r="AU106" i="30"/>
  <c r="AU102" i="30"/>
  <c r="AU98" i="30"/>
  <c r="AU94" i="30"/>
  <c r="AU90" i="30"/>
  <c r="AU138" i="30"/>
  <c r="AU140" i="30"/>
  <c r="AU134" i="30"/>
  <c r="AU130" i="30"/>
  <c r="AU126" i="30"/>
  <c r="AU122" i="30"/>
  <c r="AU113" i="30"/>
  <c r="AU109" i="30"/>
  <c r="AU105" i="30"/>
  <c r="AU101" i="30"/>
  <c r="AU97" i="30"/>
  <c r="AU93" i="30"/>
  <c r="AU89" i="30"/>
  <c r="AU88" i="30"/>
  <c r="AU84" i="30"/>
  <c r="AU80" i="30"/>
  <c r="AU76" i="30"/>
  <c r="AU72" i="30"/>
  <c r="AU68" i="30"/>
  <c r="AU87" i="30"/>
  <c r="AU83" i="30"/>
  <c r="AU79" i="30"/>
  <c r="AU75" i="30"/>
  <c r="AU71" i="30"/>
  <c r="AU67" i="30"/>
  <c r="AU41" i="30"/>
  <c r="AU37" i="30"/>
  <c r="AU33" i="30"/>
  <c r="AU86" i="30"/>
  <c r="AU82" i="30"/>
  <c r="AU78" i="30"/>
  <c r="AU74" i="30"/>
  <c r="AU70" i="30"/>
  <c r="AU66" i="30"/>
  <c r="AU40" i="30"/>
  <c r="AU36" i="30"/>
  <c r="AU32" i="30"/>
  <c r="AU85" i="30"/>
  <c r="AU81" i="30"/>
  <c r="AU77" i="30"/>
  <c r="AU73" i="30"/>
  <c r="AU69" i="30"/>
  <c r="AU65" i="30"/>
  <c r="AU39" i="30"/>
  <c r="AU35" i="30"/>
  <c r="AU31" i="30"/>
  <c r="AU23" i="30"/>
  <c r="AU11" i="30"/>
  <c r="AU34" i="30"/>
  <c r="AU27" i="30"/>
  <c r="AU19" i="30"/>
  <c r="AU17" i="30"/>
  <c r="AU30" i="30"/>
  <c r="AU26" i="30"/>
  <c r="AU22" i="30"/>
  <c r="AU18" i="30"/>
  <c r="AU14" i="30"/>
  <c r="AU10" i="30"/>
  <c r="AU9" i="30"/>
  <c r="AU42" i="30"/>
  <c r="AU29" i="30"/>
  <c r="AU25" i="30"/>
  <c r="AU21" i="30"/>
  <c r="AU13" i="30"/>
  <c r="AU38" i="30"/>
  <c r="AU28" i="30"/>
  <c r="AU24" i="30"/>
  <c r="AU20" i="30"/>
  <c r="AU16" i="30"/>
  <c r="AU12" i="30"/>
  <c r="AU15" i="30"/>
  <c r="AV8" i="30"/>
  <c r="AV222" i="30" l="1"/>
  <c r="AV218" i="30"/>
  <c r="AV214" i="30"/>
  <c r="AV210" i="30"/>
  <c r="AV221" i="30"/>
  <c r="AV217" i="30"/>
  <c r="AV213" i="30"/>
  <c r="AV209" i="30"/>
  <c r="AV205" i="30"/>
  <c r="AV201" i="30"/>
  <c r="AV197" i="30"/>
  <c r="AV193" i="30"/>
  <c r="AV189" i="30"/>
  <c r="AV224" i="30"/>
  <c r="AV220" i="30"/>
  <c r="AV216" i="30"/>
  <c r="AV212" i="30"/>
  <c r="AV223" i="30"/>
  <c r="AV219" i="30"/>
  <c r="AV215" i="30"/>
  <c r="AV211" i="30"/>
  <c r="AV207" i="30"/>
  <c r="AV203" i="30"/>
  <c r="AV199" i="30"/>
  <c r="AV195" i="30"/>
  <c r="AV191" i="30"/>
  <c r="AV202" i="30"/>
  <c r="AV190" i="30"/>
  <c r="AV187" i="30"/>
  <c r="AV183" i="30"/>
  <c r="AV179" i="30"/>
  <c r="AV175" i="30"/>
  <c r="AV166" i="30"/>
  <c r="AV162" i="30"/>
  <c r="AV158" i="30"/>
  <c r="AV154" i="30"/>
  <c r="AV150" i="30"/>
  <c r="AV146" i="30"/>
  <c r="AV198" i="30"/>
  <c r="AV192" i="30"/>
  <c r="AV186" i="30"/>
  <c r="AV182" i="30"/>
  <c r="AV178" i="30"/>
  <c r="AV169" i="30"/>
  <c r="AV165" i="30"/>
  <c r="AV161" i="30"/>
  <c r="AV157" i="30"/>
  <c r="AV153" i="30"/>
  <c r="AV149" i="30"/>
  <c r="AV145" i="30"/>
  <c r="AV141" i="30"/>
  <c r="AV137" i="30"/>
  <c r="AV200" i="30"/>
  <c r="AV185" i="30"/>
  <c r="AV181" i="30"/>
  <c r="AV177" i="30"/>
  <c r="AV168" i="30"/>
  <c r="AV164" i="30"/>
  <c r="AV160" i="30"/>
  <c r="AV156" i="30"/>
  <c r="AV152" i="30"/>
  <c r="AV148" i="30"/>
  <c r="AV208" i="30"/>
  <c r="AV194" i="30"/>
  <c r="AV204" i="30"/>
  <c r="AV196" i="30"/>
  <c r="AV159" i="30"/>
  <c r="AV147" i="30"/>
  <c r="AV142" i="30"/>
  <c r="AV133" i="30"/>
  <c r="AV129" i="30"/>
  <c r="AV125" i="30"/>
  <c r="AV121" i="30"/>
  <c r="AV112" i="30"/>
  <c r="AV108" i="30"/>
  <c r="AV104" i="30"/>
  <c r="AV100" i="30"/>
  <c r="AV96" i="30"/>
  <c r="AV155" i="30"/>
  <c r="AV144" i="30"/>
  <c r="AV143" i="30"/>
  <c r="AV188" i="30"/>
  <c r="AV151" i="30"/>
  <c r="AV132" i="30"/>
  <c r="AV128" i="30"/>
  <c r="AV124" i="30"/>
  <c r="AV120" i="30"/>
  <c r="AV111" i="30"/>
  <c r="AV107" i="30"/>
  <c r="AV103" i="30"/>
  <c r="AV99" i="30"/>
  <c r="AV95" i="30"/>
  <c r="AV91" i="30"/>
  <c r="AV206" i="30"/>
  <c r="AV184" i="30"/>
  <c r="AV180" i="30"/>
  <c r="AV135" i="30"/>
  <c r="AV131" i="30"/>
  <c r="AV127" i="30"/>
  <c r="AV123" i="30"/>
  <c r="AV114" i="30"/>
  <c r="AV110" i="30"/>
  <c r="AV106" i="30"/>
  <c r="AV102" i="30"/>
  <c r="AV98" i="30"/>
  <c r="AV176" i="30"/>
  <c r="AV138" i="30"/>
  <c r="AV167" i="30"/>
  <c r="AV140" i="30"/>
  <c r="AV139" i="30"/>
  <c r="AV134" i="30"/>
  <c r="AV130" i="30"/>
  <c r="AV126" i="30"/>
  <c r="AV122" i="30"/>
  <c r="AV113" i="30"/>
  <c r="AV109" i="30"/>
  <c r="AV105" i="30"/>
  <c r="AV101" i="30"/>
  <c r="AV97" i="30"/>
  <c r="AV93" i="30"/>
  <c r="AV89" i="30"/>
  <c r="AV163" i="30"/>
  <c r="AV136" i="30"/>
  <c r="AV90" i="30"/>
  <c r="AV42" i="30"/>
  <c r="AV38" i="30"/>
  <c r="AV34" i="30"/>
  <c r="AV87" i="30"/>
  <c r="AV83" i="30"/>
  <c r="AV79" i="30"/>
  <c r="AV75" i="30"/>
  <c r="AV71" i="30"/>
  <c r="AV67" i="30"/>
  <c r="AV41" i="30"/>
  <c r="AV37" i="30"/>
  <c r="AV33" i="30"/>
  <c r="AV86" i="30"/>
  <c r="AV82" i="30"/>
  <c r="AV78" i="30"/>
  <c r="AV74" i="30"/>
  <c r="AV70" i="30"/>
  <c r="AV66" i="30"/>
  <c r="AV40" i="30"/>
  <c r="AV85" i="30"/>
  <c r="AV81" i="30"/>
  <c r="AV77" i="30"/>
  <c r="AV73" i="30"/>
  <c r="AV69" i="30"/>
  <c r="AV65" i="30"/>
  <c r="AV94" i="30"/>
  <c r="AV43" i="30"/>
  <c r="AV39" i="30"/>
  <c r="AV35" i="30"/>
  <c r="AV31" i="30"/>
  <c r="AV92" i="30"/>
  <c r="AV88" i="30"/>
  <c r="AV84" i="30"/>
  <c r="AV80" i="30"/>
  <c r="AV76" i="30"/>
  <c r="AV72" i="30"/>
  <c r="AV68" i="30"/>
  <c r="AV36" i="30"/>
  <c r="AV27" i="30"/>
  <c r="AV23" i="30"/>
  <c r="AV19" i="30"/>
  <c r="AV15" i="30"/>
  <c r="AV11" i="30"/>
  <c r="AV32" i="30"/>
  <c r="AV30" i="30"/>
  <c r="AV26" i="30"/>
  <c r="AV22" i="30"/>
  <c r="AV18" i="30"/>
  <c r="AV14" i="30"/>
  <c r="AV10" i="30"/>
  <c r="AV20" i="30"/>
  <c r="AV12" i="30"/>
  <c r="AV13" i="30"/>
  <c r="AV29" i="30"/>
  <c r="AV25" i="30"/>
  <c r="AV21" i="30"/>
  <c r="AV17" i="30"/>
  <c r="AV9" i="30"/>
  <c r="AV24" i="30"/>
  <c r="AV28" i="30"/>
  <c r="AV16" i="30"/>
  <c r="AW8" i="30"/>
  <c r="AW222" i="30" l="1"/>
  <c r="AW218" i="30"/>
  <c r="AW214" i="30"/>
  <c r="AW210" i="30"/>
  <c r="AW206" i="30"/>
  <c r="AW202" i="30"/>
  <c r="AW198" i="30"/>
  <c r="AW194" i="30"/>
  <c r="AW190" i="30"/>
  <c r="AW221" i="30"/>
  <c r="AW217" i="30"/>
  <c r="AW213" i="30"/>
  <c r="AW209" i="30"/>
  <c r="AW205" i="30"/>
  <c r="AW201" i="30"/>
  <c r="AW197" i="30"/>
  <c r="AW193" i="30"/>
  <c r="AW189" i="30"/>
  <c r="AW224" i="30"/>
  <c r="AW220" i="30"/>
  <c r="AW216" i="30"/>
  <c r="AW212" i="30"/>
  <c r="AW208" i="30"/>
  <c r="AW204" i="30"/>
  <c r="AW200" i="30"/>
  <c r="AW196" i="30"/>
  <c r="AW192" i="30"/>
  <c r="AW223" i="30"/>
  <c r="AW219" i="30"/>
  <c r="AW215" i="30"/>
  <c r="AW211" i="30"/>
  <c r="AW207" i="30"/>
  <c r="AW203" i="30"/>
  <c r="AW186" i="30"/>
  <c r="AW182" i="30"/>
  <c r="AW178" i="30"/>
  <c r="AW169" i="30"/>
  <c r="AW165" i="30"/>
  <c r="AW161" i="30"/>
  <c r="AW157" i="30"/>
  <c r="AW153" i="30"/>
  <c r="AW149" i="30"/>
  <c r="AW195" i="30"/>
  <c r="AW185" i="30"/>
  <c r="AW181" i="30"/>
  <c r="AW177" i="30"/>
  <c r="AW168" i="30"/>
  <c r="AW164" i="30"/>
  <c r="AW160" i="30"/>
  <c r="AW156" i="30"/>
  <c r="AW152" i="30"/>
  <c r="AW148" i="30"/>
  <c r="AW144" i="30"/>
  <c r="AW140" i="30"/>
  <c r="AW191" i="30"/>
  <c r="AW188" i="30"/>
  <c r="AW184" i="30"/>
  <c r="AW180" i="30"/>
  <c r="AW176" i="30"/>
  <c r="AW167" i="30"/>
  <c r="AW163" i="30"/>
  <c r="AW159" i="30"/>
  <c r="AW155" i="30"/>
  <c r="AW151" i="30"/>
  <c r="AW199" i="30"/>
  <c r="AW187" i="30"/>
  <c r="AW183" i="30"/>
  <c r="AW179" i="30"/>
  <c r="AW175" i="30"/>
  <c r="AW166" i="30"/>
  <c r="AW162" i="30"/>
  <c r="AW158" i="30"/>
  <c r="AW154" i="30"/>
  <c r="AW150" i="30"/>
  <c r="AW146" i="30"/>
  <c r="AW142" i="30"/>
  <c r="AW138" i="30"/>
  <c r="AW143" i="30"/>
  <c r="AW132" i="30"/>
  <c r="AW128" i="30"/>
  <c r="AW124" i="30"/>
  <c r="AW120" i="30"/>
  <c r="AW111" i="30"/>
  <c r="AW107" i="30"/>
  <c r="AW103" i="30"/>
  <c r="AW99" i="30"/>
  <c r="AW95" i="30"/>
  <c r="AW91" i="30"/>
  <c r="AW145" i="30"/>
  <c r="AW135" i="30"/>
  <c r="AW131" i="30"/>
  <c r="AW127" i="30"/>
  <c r="AW123" i="30"/>
  <c r="AW114" i="30"/>
  <c r="AW110" i="30"/>
  <c r="AW106" i="30"/>
  <c r="AW102" i="30"/>
  <c r="AW98" i="30"/>
  <c r="AW94" i="30"/>
  <c r="AW90" i="30"/>
  <c r="AW137" i="30"/>
  <c r="AW139" i="30"/>
  <c r="AW134" i="30"/>
  <c r="AW130" i="30"/>
  <c r="AW126" i="30"/>
  <c r="AW122" i="30"/>
  <c r="AW113" i="30"/>
  <c r="AW109" i="30"/>
  <c r="AW105" i="30"/>
  <c r="AW101" i="30"/>
  <c r="AW97" i="30"/>
  <c r="AW93" i="30"/>
  <c r="AW89" i="30"/>
  <c r="AW136" i="30"/>
  <c r="AW147" i="30"/>
  <c r="AW141" i="30"/>
  <c r="AW133" i="30"/>
  <c r="AW129" i="30"/>
  <c r="AW125" i="30"/>
  <c r="AW121" i="30"/>
  <c r="AW112" i="30"/>
  <c r="AW108" i="30"/>
  <c r="AW104" i="30"/>
  <c r="AW100" i="30"/>
  <c r="AW96" i="30"/>
  <c r="AW92" i="30"/>
  <c r="AW87" i="30"/>
  <c r="AW83" i="30"/>
  <c r="AW79" i="30"/>
  <c r="AW75" i="30"/>
  <c r="AW71" i="30"/>
  <c r="AW67" i="30"/>
  <c r="AW86" i="30"/>
  <c r="AW82" i="30"/>
  <c r="AW78" i="30"/>
  <c r="AW74" i="30"/>
  <c r="AW70" i="30"/>
  <c r="AW66" i="30"/>
  <c r="AW44" i="30"/>
  <c r="AW40" i="30"/>
  <c r="AW36" i="30"/>
  <c r="AW32" i="30"/>
  <c r="AW85" i="30"/>
  <c r="AW81" i="30"/>
  <c r="AW77" i="30"/>
  <c r="AW73" i="30"/>
  <c r="AW69" i="30"/>
  <c r="AW65" i="30"/>
  <c r="AW43" i="30"/>
  <c r="AW39" i="30"/>
  <c r="AW35" i="30"/>
  <c r="AW31" i="30"/>
  <c r="AW88" i="30"/>
  <c r="AW84" i="30"/>
  <c r="AW80" i="30"/>
  <c r="AW76" i="30"/>
  <c r="AW72" i="30"/>
  <c r="AW68" i="30"/>
  <c r="AW42" i="30"/>
  <c r="AW38" i="30"/>
  <c r="AW34" i="30"/>
  <c r="AW30" i="30"/>
  <c r="AW26" i="30"/>
  <c r="AW22" i="30"/>
  <c r="AW18" i="30"/>
  <c r="AW41" i="30"/>
  <c r="AW37" i="30"/>
  <c r="AW29" i="30"/>
  <c r="AW25" i="30"/>
  <c r="AW21" i="30"/>
  <c r="AW17" i="30"/>
  <c r="AW13" i="30"/>
  <c r="AW9" i="30"/>
  <c r="AW20" i="30"/>
  <c r="AW16" i="30"/>
  <c r="AW33" i="30"/>
  <c r="AW28" i="30"/>
  <c r="AW24" i="30"/>
  <c r="AW12" i="30"/>
  <c r="AW27" i="30"/>
  <c r="AW23" i="30"/>
  <c r="AW19" i="30"/>
  <c r="AW15" i="30"/>
  <c r="AW11" i="30"/>
  <c r="AW14" i="30"/>
  <c r="AW10" i="30"/>
  <c r="AX8" i="30"/>
  <c r="AX221" i="30" l="1"/>
  <c r="AX217" i="30"/>
  <c r="AX213" i="30"/>
  <c r="AX209" i="30"/>
  <c r="AX224" i="30"/>
  <c r="AX220" i="30"/>
  <c r="AX216" i="30"/>
  <c r="AX212" i="30"/>
  <c r="AX208" i="30"/>
  <c r="AX204" i="30"/>
  <c r="AX200" i="30"/>
  <c r="AX196" i="30"/>
  <c r="AX192" i="30"/>
  <c r="AX223" i="30"/>
  <c r="AX219" i="30"/>
  <c r="AX215" i="30"/>
  <c r="AX211" i="30"/>
  <c r="AX222" i="30"/>
  <c r="AX218" i="30"/>
  <c r="AX214" i="30"/>
  <c r="AX210" i="30"/>
  <c r="AX206" i="30"/>
  <c r="AX202" i="30"/>
  <c r="AX198" i="30"/>
  <c r="AX194" i="30"/>
  <c r="AX190" i="30"/>
  <c r="AX186" i="30"/>
  <c r="AX182" i="30"/>
  <c r="AX178" i="30"/>
  <c r="AX169" i="30"/>
  <c r="AX165" i="30"/>
  <c r="AX161" i="30"/>
  <c r="AX157" i="30"/>
  <c r="AX153" i="30"/>
  <c r="AX149" i="30"/>
  <c r="AX207" i="30"/>
  <c r="AX195" i="30"/>
  <c r="AX205" i="30"/>
  <c r="AX189" i="30"/>
  <c r="AX185" i="30"/>
  <c r="AX181" i="30"/>
  <c r="AX177" i="30"/>
  <c r="AX168" i="30"/>
  <c r="AX164" i="30"/>
  <c r="AX160" i="30"/>
  <c r="AX156" i="30"/>
  <c r="AX152" i="30"/>
  <c r="AX148" i="30"/>
  <c r="AX144" i="30"/>
  <c r="AX140" i="30"/>
  <c r="AX203" i="30"/>
  <c r="AX201" i="30"/>
  <c r="AX197" i="30"/>
  <c r="AX191" i="30"/>
  <c r="AX188" i="30"/>
  <c r="AX184" i="30"/>
  <c r="AX180" i="30"/>
  <c r="AX176" i="30"/>
  <c r="AX167" i="30"/>
  <c r="AX163" i="30"/>
  <c r="AX159" i="30"/>
  <c r="AX155" i="30"/>
  <c r="AX151" i="30"/>
  <c r="AX147" i="30"/>
  <c r="AX193" i="30"/>
  <c r="AX187" i="30"/>
  <c r="AX150" i="30"/>
  <c r="AX132" i="30"/>
  <c r="AX128" i="30"/>
  <c r="AX124" i="30"/>
  <c r="AX120" i="30"/>
  <c r="AX111" i="30"/>
  <c r="AX107" i="30"/>
  <c r="AX103" i="30"/>
  <c r="AX99" i="30"/>
  <c r="AX183" i="30"/>
  <c r="AX145" i="30"/>
  <c r="AX179" i="30"/>
  <c r="AX146" i="30"/>
  <c r="AX135" i="30"/>
  <c r="AX131" i="30"/>
  <c r="AX127" i="30"/>
  <c r="AX123" i="30"/>
  <c r="AX114" i="30"/>
  <c r="AX110" i="30"/>
  <c r="AX106" i="30"/>
  <c r="AX102" i="30"/>
  <c r="AX98" i="30"/>
  <c r="AX94" i="30"/>
  <c r="AX90" i="30"/>
  <c r="AX175" i="30"/>
  <c r="AX137" i="30"/>
  <c r="AX166" i="30"/>
  <c r="AX139" i="30"/>
  <c r="AX138" i="30"/>
  <c r="AX134" i="30"/>
  <c r="AX130" i="30"/>
  <c r="AX126" i="30"/>
  <c r="AX122" i="30"/>
  <c r="AX113" i="30"/>
  <c r="AX109" i="30"/>
  <c r="AX105" i="30"/>
  <c r="AX101" i="30"/>
  <c r="AX97" i="30"/>
  <c r="AX162" i="30"/>
  <c r="AX136" i="30"/>
  <c r="AX158" i="30"/>
  <c r="AX141" i="30"/>
  <c r="AX133" i="30"/>
  <c r="AX129" i="30"/>
  <c r="AX125" i="30"/>
  <c r="AX121" i="30"/>
  <c r="AX112" i="30"/>
  <c r="AX108" i="30"/>
  <c r="AX104" i="30"/>
  <c r="AX100" i="30"/>
  <c r="AX96" i="30"/>
  <c r="AX92" i="30"/>
  <c r="AX199" i="30"/>
  <c r="AX154" i="30"/>
  <c r="AX143" i="30"/>
  <c r="AX142" i="30"/>
  <c r="AX45" i="30"/>
  <c r="AX41" i="30"/>
  <c r="AX37" i="30"/>
  <c r="AX33" i="30"/>
  <c r="AX95" i="30"/>
  <c r="AX86" i="30"/>
  <c r="AX82" i="30"/>
  <c r="AX78" i="30"/>
  <c r="AX74" i="30"/>
  <c r="AX70" i="30"/>
  <c r="AX66" i="30"/>
  <c r="AX93" i="30"/>
  <c r="AX44" i="30"/>
  <c r="AX40" i="30"/>
  <c r="AX36" i="30"/>
  <c r="AX32" i="30"/>
  <c r="AX91" i="30"/>
  <c r="AX85" i="30"/>
  <c r="AX81" i="30"/>
  <c r="AX77" i="30"/>
  <c r="AX73" i="30"/>
  <c r="AX69" i="30"/>
  <c r="AX65" i="30"/>
  <c r="AX43" i="30"/>
  <c r="AX88" i="30"/>
  <c r="AX84" i="30"/>
  <c r="AX80" i="30"/>
  <c r="AX76" i="30"/>
  <c r="AX72" i="30"/>
  <c r="AX68" i="30"/>
  <c r="AX89" i="30"/>
  <c r="AX42" i="30"/>
  <c r="AX38" i="30"/>
  <c r="AX34" i="30"/>
  <c r="AX87" i="30"/>
  <c r="AX83" i="30"/>
  <c r="AX79" i="30"/>
  <c r="AX75" i="30"/>
  <c r="AX71" i="30"/>
  <c r="AX67" i="30"/>
  <c r="AX30" i="30"/>
  <c r="AX26" i="30"/>
  <c r="AX22" i="30"/>
  <c r="AX18" i="30"/>
  <c r="AX14" i="30"/>
  <c r="AX10" i="30"/>
  <c r="AX23" i="30"/>
  <c r="AX19" i="30"/>
  <c r="AX39" i="30"/>
  <c r="AX29" i="30"/>
  <c r="AX25" i="30"/>
  <c r="AX21" i="30"/>
  <c r="AX17" i="30"/>
  <c r="AX13" i="30"/>
  <c r="AX9" i="30"/>
  <c r="AX12" i="30"/>
  <c r="AX31" i="30"/>
  <c r="AX27" i="30"/>
  <c r="AX15" i="30"/>
  <c r="AX35" i="30"/>
  <c r="AX28" i="30"/>
  <c r="AX24" i="30"/>
  <c r="AX20" i="30"/>
  <c r="AX16" i="30"/>
  <c r="AX11" i="30"/>
  <c r="AY8" i="30"/>
  <c r="AY221" i="30" l="1"/>
  <c r="AY217" i="30"/>
  <c r="AY213" i="30"/>
  <c r="AY209" i="30"/>
  <c r="AY205" i="30"/>
  <c r="AY201" i="30"/>
  <c r="AY197" i="30"/>
  <c r="AY193" i="30"/>
  <c r="AY189" i="30"/>
  <c r="AY224" i="30"/>
  <c r="AY220" i="30"/>
  <c r="AY216" i="30"/>
  <c r="AY212" i="30"/>
  <c r="AY208" i="30"/>
  <c r="AY204" i="30"/>
  <c r="AY200" i="30"/>
  <c r="AY196" i="30"/>
  <c r="AY192" i="30"/>
  <c r="AY223" i="30"/>
  <c r="AY219" i="30"/>
  <c r="AY215" i="30"/>
  <c r="AY211" i="30"/>
  <c r="AY207" i="30"/>
  <c r="AY203" i="30"/>
  <c r="AY199" i="30"/>
  <c r="AY195" i="30"/>
  <c r="AY191" i="30"/>
  <c r="AY222" i="30"/>
  <c r="AY218" i="30"/>
  <c r="AY214" i="30"/>
  <c r="AY210" i="30"/>
  <c r="AY206" i="30"/>
  <c r="AY202" i="30"/>
  <c r="AY198" i="30"/>
  <c r="AY185" i="30"/>
  <c r="AY181" i="30"/>
  <c r="AY177" i="30"/>
  <c r="AY168" i="30"/>
  <c r="AY164" i="30"/>
  <c r="AY160" i="30"/>
  <c r="AY156" i="30"/>
  <c r="AY152" i="30"/>
  <c r="AY148" i="30"/>
  <c r="AY188" i="30"/>
  <c r="AY184" i="30"/>
  <c r="AY180" i="30"/>
  <c r="AY176" i="30"/>
  <c r="AY167" i="30"/>
  <c r="AY163" i="30"/>
  <c r="AY159" i="30"/>
  <c r="AY155" i="30"/>
  <c r="AY151" i="30"/>
  <c r="AY147" i="30"/>
  <c r="AY143" i="30"/>
  <c r="AY139" i="30"/>
  <c r="AY194" i="30"/>
  <c r="AY187" i="30"/>
  <c r="AY183" i="30"/>
  <c r="AY179" i="30"/>
  <c r="AY175" i="30"/>
  <c r="AY166" i="30"/>
  <c r="AY162" i="30"/>
  <c r="AY158" i="30"/>
  <c r="AY154" i="30"/>
  <c r="AY150" i="30"/>
  <c r="AY190" i="30"/>
  <c r="AY186" i="30"/>
  <c r="AY182" i="30"/>
  <c r="AY178" i="30"/>
  <c r="AY169" i="30"/>
  <c r="AY165" i="30"/>
  <c r="AY161" i="30"/>
  <c r="AY157" i="30"/>
  <c r="AY153" i="30"/>
  <c r="AY149" i="30"/>
  <c r="AY145" i="30"/>
  <c r="AY141" i="30"/>
  <c r="AY137" i="30"/>
  <c r="AY144" i="30"/>
  <c r="AY146" i="30"/>
  <c r="AY135" i="30"/>
  <c r="AY131" i="30"/>
  <c r="AY127" i="30"/>
  <c r="AY123" i="30"/>
  <c r="AY114" i="30"/>
  <c r="AY110" i="30"/>
  <c r="AY106" i="30"/>
  <c r="AY102" i="30"/>
  <c r="AY98" i="30"/>
  <c r="AY94" i="30"/>
  <c r="AY90" i="30"/>
  <c r="AY138" i="30"/>
  <c r="AY134" i="30"/>
  <c r="AY130" i="30"/>
  <c r="AY126" i="30"/>
  <c r="AY122" i="30"/>
  <c r="AY113" i="30"/>
  <c r="AY109" i="30"/>
  <c r="AY105" i="30"/>
  <c r="AY101" i="30"/>
  <c r="AY97" i="30"/>
  <c r="AY93" i="30"/>
  <c r="AY136" i="30"/>
  <c r="AY140" i="30"/>
  <c r="AY133" i="30"/>
  <c r="AY129" i="30"/>
  <c r="AY125" i="30"/>
  <c r="AY121" i="30"/>
  <c r="AY112" i="30"/>
  <c r="AY108" i="30"/>
  <c r="AY104" i="30"/>
  <c r="AY100" i="30"/>
  <c r="AY96" i="30"/>
  <c r="AY92" i="30"/>
  <c r="AY142" i="30"/>
  <c r="AY132" i="30"/>
  <c r="AY128" i="30"/>
  <c r="AY124" i="30"/>
  <c r="AY120" i="30"/>
  <c r="AY111" i="30"/>
  <c r="AY107" i="30"/>
  <c r="AY103" i="30"/>
  <c r="AY99" i="30"/>
  <c r="AY95" i="30"/>
  <c r="AY91" i="30"/>
  <c r="AY86" i="30"/>
  <c r="AY82" i="30"/>
  <c r="AY78" i="30"/>
  <c r="AY74" i="30"/>
  <c r="AY70" i="30"/>
  <c r="AY66" i="30"/>
  <c r="AY85" i="30"/>
  <c r="AY81" i="30"/>
  <c r="AY77" i="30"/>
  <c r="AY73" i="30"/>
  <c r="AY69" i="30"/>
  <c r="AY65" i="30"/>
  <c r="AY43" i="30"/>
  <c r="AY39" i="30"/>
  <c r="AY35" i="30"/>
  <c r="AY31" i="30"/>
  <c r="AY88" i="30"/>
  <c r="AY84" i="30"/>
  <c r="AY80" i="30"/>
  <c r="AY76" i="30"/>
  <c r="AY72" i="30"/>
  <c r="AY68" i="30"/>
  <c r="AY89" i="30"/>
  <c r="AY46" i="30"/>
  <c r="AY42" i="30"/>
  <c r="AY38" i="30"/>
  <c r="AY34" i="30"/>
  <c r="AY87" i="30"/>
  <c r="AY83" i="30"/>
  <c r="AY79" i="30"/>
  <c r="AY75" i="30"/>
  <c r="AY71" i="30"/>
  <c r="AY67" i="30"/>
  <c r="AY45" i="30"/>
  <c r="AY41" i="30"/>
  <c r="AY37" i="30"/>
  <c r="AY33" i="30"/>
  <c r="AY44" i="30"/>
  <c r="AY40" i="30"/>
  <c r="AY32" i="30"/>
  <c r="AY29" i="30"/>
  <c r="AY25" i="30"/>
  <c r="AY17" i="30"/>
  <c r="AY15" i="30"/>
  <c r="AY28" i="30"/>
  <c r="AY24" i="30"/>
  <c r="AY20" i="30"/>
  <c r="AY16" i="30"/>
  <c r="AY12" i="30"/>
  <c r="AY11" i="30"/>
  <c r="AY19" i="30"/>
  <c r="AY27" i="30"/>
  <c r="AY23" i="30"/>
  <c r="AY36" i="30"/>
  <c r="AY30" i="30"/>
  <c r="AY26" i="30"/>
  <c r="AY22" i="30"/>
  <c r="AY18" i="30"/>
  <c r="AY14" i="30"/>
  <c r="AY10" i="30"/>
  <c r="AY21" i="30"/>
  <c r="AY13" i="30"/>
  <c r="AY9" i="30"/>
  <c r="AZ8" i="30"/>
  <c r="AZ224" i="30" l="1"/>
  <c r="AZ220" i="30"/>
  <c r="AZ216" i="30"/>
  <c r="AZ212" i="30"/>
  <c r="AZ223" i="30"/>
  <c r="AZ219" i="30"/>
  <c r="AZ215" i="30"/>
  <c r="AZ211" i="30"/>
  <c r="AZ207" i="30"/>
  <c r="AZ203" i="30"/>
  <c r="AZ199" i="30"/>
  <c r="AZ195" i="30"/>
  <c r="AZ191" i="30"/>
  <c r="AZ222" i="30"/>
  <c r="AZ218" i="30"/>
  <c r="AZ214" i="30"/>
  <c r="AZ210" i="30"/>
  <c r="AZ221" i="30"/>
  <c r="AZ217" i="30"/>
  <c r="AZ213" i="30"/>
  <c r="AZ209" i="30"/>
  <c r="AZ205" i="30"/>
  <c r="AZ201" i="30"/>
  <c r="AZ197" i="30"/>
  <c r="AZ193" i="30"/>
  <c r="AZ189" i="30"/>
  <c r="AZ198" i="30"/>
  <c r="AZ185" i="30"/>
  <c r="AZ181" i="30"/>
  <c r="AZ177" i="30"/>
  <c r="AZ168" i="30"/>
  <c r="AZ164" i="30"/>
  <c r="AZ160" i="30"/>
  <c r="AZ156" i="30"/>
  <c r="AZ152" i="30"/>
  <c r="AZ148" i="30"/>
  <c r="AZ192" i="30"/>
  <c r="AZ188" i="30"/>
  <c r="AZ184" i="30"/>
  <c r="AZ180" i="30"/>
  <c r="AZ176" i="30"/>
  <c r="AZ167" i="30"/>
  <c r="AZ163" i="30"/>
  <c r="AZ159" i="30"/>
  <c r="AZ155" i="30"/>
  <c r="AZ151" i="30"/>
  <c r="AZ147" i="30"/>
  <c r="AZ143" i="30"/>
  <c r="AZ139" i="30"/>
  <c r="AZ200" i="30"/>
  <c r="AZ194" i="30"/>
  <c r="AZ208" i="30"/>
  <c r="AZ187" i="30"/>
  <c r="AZ183" i="30"/>
  <c r="AZ179" i="30"/>
  <c r="AZ175" i="30"/>
  <c r="AZ166" i="30"/>
  <c r="AZ162" i="30"/>
  <c r="AZ158" i="30"/>
  <c r="AZ154" i="30"/>
  <c r="AZ150" i="30"/>
  <c r="AZ146" i="30"/>
  <c r="AZ206" i="30"/>
  <c r="AZ202" i="30"/>
  <c r="AZ178" i="30"/>
  <c r="AZ145" i="30"/>
  <c r="AZ135" i="30"/>
  <c r="AZ131" i="30"/>
  <c r="AZ127" i="30"/>
  <c r="AZ123" i="30"/>
  <c r="AZ114" i="30"/>
  <c r="AZ110" i="30"/>
  <c r="AZ106" i="30"/>
  <c r="AZ102" i="30"/>
  <c r="AZ98" i="30"/>
  <c r="AZ169" i="30"/>
  <c r="AZ165" i="30"/>
  <c r="AZ138" i="30"/>
  <c r="AZ137" i="30"/>
  <c r="AZ134" i="30"/>
  <c r="AZ130" i="30"/>
  <c r="AZ126" i="30"/>
  <c r="AZ122" i="30"/>
  <c r="AZ113" i="30"/>
  <c r="AZ109" i="30"/>
  <c r="AZ105" i="30"/>
  <c r="AZ101" i="30"/>
  <c r="AZ97" i="30"/>
  <c r="AZ93" i="30"/>
  <c r="AZ89" i="30"/>
  <c r="AZ161" i="30"/>
  <c r="AZ136" i="30"/>
  <c r="AZ190" i="30"/>
  <c r="AZ157" i="30"/>
  <c r="AZ140" i="30"/>
  <c r="AZ133" i="30"/>
  <c r="AZ129" i="30"/>
  <c r="AZ125" i="30"/>
  <c r="AZ121" i="30"/>
  <c r="AZ112" i="30"/>
  <c r="AZ108" i="30"/>
  <c r="AZ104" i="30"/>
  <c r="AZ100" i="30"/>
  <c r="AZ96" i="30"/>
  <c r="AZ153" i="30"/>
  <c r="AZ142" i="30"/>
  <c r="AZ141" i="30"/>
  <c r="AZ204" i="30"/>
  <c r="AZ196" i="30"/>
  <c r="AZ186" i="30"/>
  <c r="AZ149" i="30"/>
  <c r="AZ132" i="30"/>
  <c r="AZ128" i="30"/>
  <c r="AZ124" i="30"/>
  <c r="AZ120" i="30"/>
  <c r="AZ111" i="30"/>
  <c r="AZ107" i="30"/>
  <c r="AZ103" i="30"/>
  <c r="AZ99" i="30"/>
  <c r="AZ95" i="30"/>
  <c r="AZ91" i="30"/>
  <c r="AZ182" i="30"/>
  <c r="AZ144" i="30"/>
  <c r="AZ44" i="30"/>
  <c r="AZ40" i="30"/>
  <c r="AZ36" i="30"/>
  <c r="AZ32" i="30"/>
  <c r="AZ85" i="30"/>
  <c r="AZ81" i="30"/>
  <c r="AZ77" i="30"/>
  <c r="AZ73" i="30"/>
  <c r="AZ69" i="30"/>
  <c r="AZ65" i="30"/>
  <c r="AZ47" i="30"/>
  <c r="AZ43" i="30"/>
  <c r="AZ39" i="30"/>
  <c r="AZ35" i="30"/>
  <c r="AZ31" i="30"/>
  <c r="AZ88" i="30"/>
  <c r="AZ84" i="30"/>
  <c r="AZ80" i="30"/>
  <c r="AZ76" i="30"/>
  <c r="AZ72" i="30"/>
  <c r="AZ68" i="30"/>
  <c r="AZ46" i="30"/>
  <c r="AZ42" i="30"/>
  <c r="AZ94" i="30"/>
  <c r="AZ87" i="30"/>
  <c r="AZ83" i="30"/>
  <c r="AZ79" i="30"/>
  <c r="AZ75" i="30"/>
  <c r="AZ71" i="30"/>
  <c r="AZ67" i="30"/>
  <c r="AZ92" i="30"/>
  <c r="AZ45" i="30"/>
  <c r="AZ41" i="30"/>
  <c r="AZ37" i="30"/>
  <c r="AZ33" i="30"/>
  <c r="AZ90" i="30"/>
  <c r="AZ86" i="30"/>
  <c r="AZ82" i="30"/>
  <c r="AZ78" i="30"/>
  <c r="AZ74" i="30"/>
  <c r="AZ70" i="30"/>
  <c r="AZ66" i="30"/>
  <c r="AZ34" i="30"/>
  <c r="AZ29" i="30"/>
  <c r="AZ25" i="30"/>
  <c r="AZ21" i="30"/>
  <c r="AZ17" i="30"/>
  <c r="AZ13" i="30"/>
  <c r="AZ22" i="30"/>
  <c r="AZ18" i="30"/>
  <c r="AZ28" i="30"/>
  <c r="AZ24" i="30"/>
  <c r="AZ20" i="30"/>
  <c r="AZ16" i="30"/>
  <c r="AZ12" i="30"/>
  <c r="AZ11" i="30"/>
  <c r="AZ27" i="30"/>
  <c r="AZ23" i="30"/>
  <c r="AZ19" i="30"/>
  <c r="AZ15" i="30"/>
  <c r="AZ38" i="30"/>
  <c r="AZ26" i="30"/>
  <c r="AZ10" i="30"/>
  <c r="AZ9" i="30"/>
  <c r="AZ30" i="30"/>
  <c r="AZ14" i="30"/>
  <c r="BA8" i="30"/>
  <c r="BA224" i="30" l="1"/>
  <c r="BA220" i="30"/>
  <c r="BA216" i="30"/>
  <c r="BA212" i="30"/>
  <c r="BA208" i="30"/>
  <c r="BA204" i="30"/>
  <c r="BA200" i="30"/>
  <c r="BA196" i="30"/>
  <c r="BA192" i="30"/>
  <c r="BA223" i="30"/>
  <c r="BA219" i="30"/>
  <c r="BA215" i="30"/>
  <c r="BA211" i="30"/>
  <c r="BA207" i="30"/>
  <c r="BA203" i="30"/>
  <c r="BA199" i="30"/>
  <c r="BA195" i="30"/>
  <c r="BA191" i="30"/>
  <c r="BA222" i="30"/>
  <c r="BA218" i="30"/>
  <c r="BA214" i="30"/>
  <c r="BA210" i="30"/>
  <c r="BA206" i="30"/>
  <c r="BA202" i="30"/>
  <c r="BA198" i="30"/>
  <c r="BA194" i="30"/>
  <c r="BA190" i="30"/>
  <c r="BA221" i="30"/>
  <c r="BA217" i="30"/>
  <c r="BA213" i="30"/>
  <c r="BA209" i="30"/>
  <c r="BA205" i="30"/>
  <c r="BA201" i="30"/>
  <c r="BA189" i="30"/>
  <c r="BA188" i="30"/>
  <c r="BA184" i="30"/>
  <c r="BA180" i="30"/>
  <c r="BA176" i="30"/>
  <c r="BA167" i="30"/>
  <c r="BA163" i="30"/>
  <c r="BA159" i="30"/>
  <c r="BA155" i="30"/>
  <c r="BA151" i="30"/>
  <c r="BA197" i="30"/>
  <c r="BA187" i="30"/>
  <c r="BA183" i="30"/>
  <c r="BA179" i="30"/>
  <c r="BA175" i="30"/>
  <c r="BA166" i="30"/>
  <c r="BA162" i="30"/>
  <c r="BA158" i="30"/>
  <c r="BA154" i="30"/>
  <c r="BA150" i="30"/>
  <c r="BA146" i="30"/>
  <c r="BA142" i="30"/>
  <c r="BA138" i="30"/>
  <c r="BA186" i="30"/>
  <c r="BA182" i="30"/>
  <c r="BA178" i="30"/>
  <c r="BA169" i="30"/>
  <c r="BA165" i="30"/>
  <c r="BA161" i="30"/>
  <c r="BA157" i="30"/>
  <c r="BA153" i="30"/>
  <c r="BA149" i="30"/>
  <c r="BA185" i="30"/>
  <c r="BA181" i="30"/>
  <c r="BA177" i="30"/>
  <c r="BA168" i="30"/>
  <c r="BA164" i="30"/>
  <c r="BA160" i="30"/>
  <c r="BA156" i="30"/>
  <c r="BA152" i="30"/>
  <c r="BA148" i="30"/>
  <c r="BA144" i="30"/>
  <c r="BA140" i="30"/>
  <c r="BA136" i="30"/>
  <c r="BA137" i="30"/>
  <c r="BA134" i="30"/>
  <c r="BA130" i="30"/>
  <c r="BA126" i="30"/>
  <c r="BA122" i="30"/>
  <c r="BA113" i="30"/>
  <c r="BA109" i="30"/>
  <c r="BA105" i="30"/>
  <c r="BA101" i="30"/>
  <c r="BA97" i="30"/>
  <c r="BA93" i="30"/>
  <c r="BA139" i="30"/>
  <c r="BA133" i="30"/>
  <c r="BA129" i="30"/>
  <c r="BA125" i="30"/>
  <c r="BA121" i="30"/>
  <c r="BA112" i="30"/>
  <c r="BA108" i="30"/>
  <c r="BA104" i="30"/>
  <c r="BA100" i="30"/>
  <c r="BA96" i="30"/>
  <c r="BA92" i="30"/>
  <c r="BA141" i="30"/>
  <c r="BA193" i="30"/>
  <c r="BA132" i="30"/>
  <c r="BA128" i="30"/>
  <c r="BA124" i="30"/>
  <c r="BA120" i="30"/>
  <c r="BA111" i="30"/>
  <c r="BA107" i="30"/>
  <c r="BA103" i="30"/>
  <c r="BA99" i="30"/>
  <c r="BA95" i="30"/>
  <c r="BA91" i="30"/>
  <c r="BA147" i="30"/>
  <c r="BA143" i="30"/>
  <c r="BA145" i="30"/>
  <c r="BA135" i="30"/>
  <c r="BA131" i="30"/>
  <c r="BA127" i="30"/>
  <c r="BA123" i="30"/>
  <c r="BA114" i="30"/>
  <c r="BA110" i="30"/>
  <c r="BA106" i="30"/>
  <c r="BA102" i="30"/>
  <c r="BA98" i="30"/>
  <c r="BA94" i="30"/>
  <c r="BA90" i="30"/>
  <c r="BA85" i="30"/>
  <c r="BA81" i="30"/>
  <c r="BA77" i="30"/>
  <c r="BA73" i="30"/>
  <c r="BA69" i="30"/>
  <c r="BA65" i="30"/>
  <c r="BA88" i="30"/>
  <c r="BA84" i="30"/>
  <c r="BA80" i="30"/>
  <c r="BA76" i="30"/>
  <c r="BA72" i="30"/>
  <c r="BA68" i="30"/>
  <c r="BA46" i="30"/>
  <c r="BA42" i="30"/>
  <c r="BA38" i="30"/>
  <c r="BA34" i="30"/>
  <c r="BA89" i="30"/>
  <c r="BA87" i="30"/>
  <c r="BA83" i="30"/>
  <c r="BA79" i="30"/>
  <c r="BA75" i="30"/>
  <c r="BA71" i="30"/>
  <c r="BA67" i="30"/>
  <c r="BA45" i="30"/>
  <c r="BA41" i="30"/>
  <c r="BA37" i="30"/>
  <c r="BA33" i="30"/>
  <c r="BA86" i="30"/>
  <c r="BA82" i="30"/>
  <c r="BA78" i="30"/>
  <c r="BA74" i="30"/>
  <c r="BA70" i="30"/>
  <c r="BA66" i="30"/>
  <c r="BA48" i="30"/>
  <c r="BA44" i="30"/>
  <c r="BA40" i="30"/>
  <c r="BA36" i="30"/>
  <c r="BA32" i="30"/>
  <c r="BA39" i="30"/>
  <c r="BA28" i="30"/>
  <c r="BA24" i="30"/>
  <c r="BA35" i="30"/>
  <c r="BA27" i="30"/>
  <c r="BA23" i="30"/>
  <c r="BA19" i="30"/>
  <c r="BA15" i="30"/>
  <c r="BA11" i="30"/>
  <c r="BA14" i="30"/>
  <c r="BA10" i="30"/>
  <c r="BA43" i="30"/>
  <c r="BA47" i="30"/>
  <c r="BA31" i="30"/>
  <c r="BA30" i="30"/>
  <c r="BA26" i="30"/>
  <c r="BA22" i="30"/>
  <c r="BA18" i="30"/>
  <c r="BA29" i="30"/>
  <c r="BA25" i="30"/>
  <c r="BA21" i="30"/>
  <c r="BA17" i="30"/>
  <c r="BA13" i="30"/>
  <c r="BA9" i="30"/>
  <c r="BA20" i="30"/>
  <c r="BA16" i="30"/>
  <c r="BA12" i="30"/>
  <c r="BB8" i="30"/>
  <c r="BB223" i="30" l="1"/>
  <c r="BB219" i="30"/>
  <c r="BB215" i="30"/>
  <c r="BB211" i="30"/>
  <c r="BB222" i="30"/>
  <c r="BB218" i="30"/>
  <c r="BB214" i="30"/>
  <c r="BB210" i="30"/>
  <c r="BB206" i="30"/>
  <c r="BB202" i="30"/>
  <c r="BB198" i="30"/>
  <c r="BB194" i="30"/>
  <c r="BB190" i="30"/>
  <c r="BB221" i="30"/>
  <c r="BB217" i="30"/>
  <c r="BB213" i="30"/>
  <c r="BB209" i="30"/>
  <c r="BB224" i="30"/>
  <c r="BB220" i="30"/>
  <c r="BB216" i="30"/>
  <c r="BB212" i="30"/>
  <c r="BB208" i="30"/>
  <c r="BB204" i="30"/>
  <c r="BB200" i="30"/>
  <c r="BB196" i="30"/>
  <c r="BB192" i="30"/>
  <c r="BB207" i="30"/>
  <c r="BB195" i="30"/>
  <c r="BB189" i="30"/>
  <c r="BB188" i="30"/>
  <c r="BB184" i="30"/>
  <c r="BB180" i="30"/>
  <c r="BB176" i="30"/>
  <c r="BB167" i="30"/>
  <c r="BB163" i="30"/>
  <c r="BB159" i="30"/>
  <c r="BB155" i="30"/>
  <c r="BB151" i="30"/>
  <c r="BB147" i="30"/>
  <c r="BB205" i="30"/>
  <c r="BB203" i="30"/>
  <c r="BB197" i="30"/>
  <c r="BB187" i="30"/>
  <c r="BB183" i="30"/>
  <c r="BB179" i="30"/>
  <c r="BB175" i="30"/>
  <c r="BB166" i="30"/>
  <c r="BB162" i="30"/>
  <c r="BB158" i="30"/>
  <c r="BB154" i="30"/>
  <c r="BB150" i="30"/>
  <c r="BB146" i="30"/>
  <c r="BB142" i="30"/>
  <c r="BB138" i="30"/>
  <c r="BB201" i="30"/>
  <c r="BB191" i="30"/>
  <c r="BB186" i="30"/>
  <c r="BB182" i="30"/>
  <c r="BB178" i="30"/>
  <c r="BB169" i="30"/>
  <c r="BB165" i="30"/>
  <c r="BB161" i="30"/>
  <c r="BB157" i="30"/>
  <c r="BB153" i="30"/>
  <c r="BB149" i="30"/>
  <c r="BB199" i="30"/>
  <c r="BB193" i="30"/>
  <c r="BB164" i="30"/>
  <c r="BB137" i="30"/>
  <c r="BB134" i="30"/>
  <c r="BB130" i="30"/>
  <c r="BB126" i="30"/>
  <c r="BB122" i="30"/>
  <c r="BB113" i="30"/>
  <c r="BB109" i="30"/>
  <c r="BB105" i="30"/>
  <c r="BB101" i="30"/>
  <c r="BB97" i="30"/>
  <c r="BB160" i="30"/>
  <c r="BB156" i="30"/>
  <c r="BB139" i="30"/>
  <c r="BB136" i="30"/>
  <c r="BB133" i="30"/>
  <c r="BB129" i="30"/>
  <c r="BB125" i="30"/>
  <c r="BB121" i="30"/>
  <c r="BB112" i="30"/>
  <c r="BB108" i="30"/>
  <c r="BB104" i="30"/>
  <c r="BB100" i="30"/>
  <c r="BB96" i="30"/>
  <c r="BB92" i="30"/>
  <c r="BB152" i="30"/>
  <c r="BB141" i="30"/>
  <c r="BB140" i="30"/>
  <c r="BB185" i="30"/>
  <c r="BB148" i="30"/>
  <c r="BB132" i="30"/>
  <c r="BB128" i="30"/>
  <c r="BB124" i="30"/>
  <c r="BB120" i="30"/>
  <c r="BB111" i="30"/>
  <c r="BB107" i="30"/>
  <c r="BB103" i="30"/>
  <c r="BB99" i="30"/>
  <c r="BB181" i="30"/>
  <c r="BB143" i="30"/>
  <c r="BB177" i="30"/>
  <c r="BB145" i="30"/>
  <c r="BB144" i="30"/>
  <c r="BB135" i="30"/>
  <c r="BB131" i="30"/>
  <c r="BB127" i="30"/>
  <c r="BB123" i="30"/>
  <c r="BB114" i="30"/>
  <c r="BB110" i="30"/>
  <c r="BB106" i="30"/>
  <c r="BB102" i="30"/>
  <c r="BB98" i="30"/>
  <c r="BB94" i="30"/>
  <c r="BB90" i="30"/>
  <c r="BB168" i="30"/>
  <c r="BB95" i="30"/>
  <c r="BB47" i="30"/>
  <c r="BB43" i="30"/>
  <c r="BB39" i="30"/>
  <c r="BB35" i="30"/>
  <c r="BB31" i="30"/>
  <c r="BB93" i="30"/>
  <c r="BB88" i="30"/>
  <c r="BB84" i="30"/>
  <c r="BB80" i="30"/>
  <c r="BB76" i="30"/>
  <c r="BB72" i="30"/>
  <c r="BB68" i="30"/>
  <c r="BB91" i="30"/>
  <c r="BB46" i="30"/>
  <c r="BB42" i="30"/>
  <c r="BB38" i="30"/>
  <c r="BB34" i="30"/>
  <c r="BB89" i="30"/>
  <c r="BB87" i="30"/>
  <c r="BB83" i="30"/>
  <c r="BB79" i="30"/>
  <c r="BB75" i="30"/>
  <c r="BB71" i="30"/>
  <c r="BB67" i="30"/>
  <c r="BB49" i="30"/>
  <c r="BB45" i="30"/>
  <c r="BB41" i="30"/>
  <c r="BB86" i="30"/>
  <c r="BB82" i="30"/>
  <c r="BB78" i="30"/>
  <c r="BB74" i="30"/>
  <c r="BB70" i="30"/>
  <c r="BB66" i="30"/>
  <c r="BB48" i="30"/>
  <c r="BB44" i="30"/>
  <c r="BB40" i="30"/>
  <c r="BB36" i="30"/>
  <c r="BB32" i="30"/>
  <c r="BB85" i="30"/>
  <c r="BB81" i="30"/>
  <c r="BB77" i="30"/>
  <c r="BB73" i="30"/>
  <c r="BB69" i="30"/>
  <c r="BB65" i="30"/>
  <c r="BB28" i="30"/>
  <c r="BB24" i="30"/>
  <c r="BB20" i="30"/>
  <c r="BB16" i="30"/>
  <c r="BB12" i="30"/>
  <c r="BB37" i="30"/>
  <c r="BB27" i="30"/>
  <c r="BB23" i="30"/>
  <c r="BB19" i="30"/>
  <c r="BB15" i="30"/>
  <c r="BB11" i="30"/>
  <c r="BB10" i="30"/>
  <c r="BB29" i="30"/>
  <c r="BB13" i="30"/>
  <c r="BB21" i="30"/>
  <c r="BB33" i="30"/>
  <c r="BB30" i="30"/>
  <c r="BB26" i="30"/>
  <c r="BB22" i="30"/>
  <c r="BB18" i="30"/>
  <c r="BB14" i="30"/>
  <c r="BB25" i="30"/>
  <c r="BB9" i="30"/>
  <c r="BB17" i="30"/>
  <c r="BC8" i="30"/>
  <c r="BC223" i="30" l="1"/>
  <c r="BC219" i="30"/>
  <c r="BC215" i="30"/>
  <c r="BC211" i="30"/>
  <c r="BC207" i="30"/>
  <c r="BC203" i="30"/>
  <c r="BC199" i="30"/>
  <c r="BC195" i="30"/>
  <c r="BC191" i="30"/>
  <c r="BC222" i="30"/>
  <c r="BC218" i="30"/>
  <c r="BC214" i="30"/>
  <c r="BC210" i="30"/>
  <c r="BC206" i="30"/>
  <c r="BC202" i="30"/>
  <c r="BC198" i="30"/>
  <c r="BC194" i="30"/>
  <c r="BC190" i="30"/>
  <c r="BC221" i="30"/>
  <c r="BC217" i="30"/>
  <c r="BC213" i="30"/>
  <c r="BC209" i="30"/>
  <c r="BC205" i="30"/>
  <c r="BC201" i="30"/>
  <c r="BC197" i="30"/>
  <c r="BC193" i="30"/>
  <c r="BC189" i="30"/>
  <c r="BC224" i="30"/>
  <c r="BC220" i="30"/>
  <c r="BC216" i="30"/>
  <c r="BC212" i="30"/>
  <c r="BC208" i="30"/>
  <c r="BC204" i="30"/>
  <c r="BC192" i="30"/>
  <c r="BC187" i="30"/>
  <c r="BC183" i="30"/>
  <c r="BC179" i="30"/>
  <c r="BC175" i="30"/>
  <c r="BC166" i="30"/>
  <c r="BC162" i="30"/>
  <c r="BC158" i="30"/>
  <c r="BC154" i="30"/>
  <c r="BC150" i="30"/>
  <c r="BC200" i="30"/>
  <c r="BC186" i="30"/>
  <c r="BC182" i="30"/>
  <c r="BC178" i="30"/>
  <c r="BC169" i="30"/>
  <c r="BC165" i="30"/>
  <c r="BC161" i="30"/>
  <c r="BC157" i="30"/>
  <c r="BC153" i="30"/>
  <c r="BC149" i="30"/>
  <c r="BC145" i="30"/>
  <c r="BC141" i="30"/>
  <c r="BC137" i="30"/>
  <c r="BC196" i="30"/>
  <c r="BC185" i="30"/>
  <c r="BC181" i="30"/>
  <c r="BC177" i="30"/>
  <c r="BC168" i="30"/>
  <c r="BC164" i="30"/>
  <c r="BC160" i="30"/>
  <c r="BC156" i="30"/>
  <c r="BC152" i="30"/>
  <c r="BC148" i="30"/>
  <c r="BC188" i="30"/>
  <c r="BC184" i="30"/>
  <c r="BC180" i="30"/>
  <c r="BC176" i="30"/>
  <c r="BC167" i="30"/>
  <c r="BC163" i="30"/>
  <c r="BC159" i="30"/>
  <c r="BC155" i="30"/>
  <c r="BC151" i="30"/>
  <c r="BC147" i="30"/>
  <c r="BC143" i="30"/>
  <c r="BC139" i="30"/>
  <c r="BC146" i="30"/>
  <c r="BC138" i="30"/>
  <c r="BC136" i="30"/>
  <c r="BC133" i="30"/>
  <c r="BC129" i="30"/>
  <c r="BC125" i="30"/>
  <c r="BC121" i="30"/>
  <c r="BC112" i="30"/>
  <c r="BC108" i="30"/>
  <c r="BC104" i="30"/>
  <c r="BC100" i="30"/>
  <c r="BC96" i="30"/>
  <c r="BC92" i="30"/>
  <c r="BC140" i="30"/>
  <c r="BC132" i="30"/>
  <c r="BC128" i="30"/>
  <c r="BC124" i="30"/>
  <c r="BC120" i="30"/>
  <c r="BC111" i="30"/>
  <c r="BC107" i="30"/>
  <c r="BC103" i="30"/>
  <c r="BC99" i="30"/>
  <c r="BC95" i="30"/>
  <c r="BC91" i="30"/>
  <c r="BC142" i="30"/>
  <c r="BC144" i="30"/>
  <c r="BC135" i="30"/>
  <c r="BC131" i="30"/>
  <c r="BC127" i="30"/>
  <c r="BC123" i="30"/>
  <c r="BC114" i="30"/>
  <c r="BC110" i="30"/>
  <c r="BC106" i="30"/>
  <c r="BC102" i="30"/>
  <c r="BC98" i="30"/>
  <c r="BC94" i="30"/>
  <c r="BC90" i="30"/>
  <c r="BC134" i="30"/>
  <c r="BC130" i="30"/>
  <c r="BC126" i="30"/>
  <c r="BC122" i="30"/>
  <c r="BC113" i="30"/>
  <c r="BC109" i="30"/>
  <c r="BC105" i="30"/>
  <c r="BC101" i="30"/>
  <c r="BC97" i="30"/>
  <c r="BC93" i="30"/>
  <c r="BC89" i="30"/>
  <c r="BC88" i="30"/>
  <c r="BC84" i="30"/>
  <c r="BC80" i="30"/>
  <c r="BC76" i="30"/>
  <c r="BC72" i="30"/>
  <c r="BC68" i="30"/>
  <c r="BC50" i="30"/>
  <c r="BC87" i="30"/>
  <c r="BC83" i="30"/>
  <c r="BC79" i="30"/>
  <c r="BC75" i="30"/>
  <c r="BC71" i="30"/>
  <c r="BC67" i="30"/>
  <c r="BC49" i="30"/>
  <c r="BC45" i="30"/>
  <c r="BC41" i="30"/>
  <c r="BC37" i="30"/>
  <c r="BC33" i="30"/>
  <c r="BC86" i="30"/>
  <c r="BC82" i="30"/>
  <c r="BC78" i="30"/>
  <c r="BC74" i="30"/>
  <c r="BC70" i="30"/>
  <c r="BC66" i="30"/>
  <c r="BC48" i="30"/>
  <c r="BC44" i="30"/>
  <c r="BC40" i="30"/>
  <c r="BC36" i="30"/>
  <c r="BC32" i="30"/>
  <c r="BC85" i="30"/>
  <c r="BC81" i="30"/>
  <c r="BC77" i="30"/>
  <c r="BC73" i="30"/>
  <c r="BC69" i="30"/>
  <c r="BC65" i="30"/>
  <c r="BC47" i="30"/>
  <c r="BC43" i="30"/>
  <c r="BC39" i="30"/>
  <c r="BC35" i="30"/>
  <c r="BC31" i="30"/>
  <c r="BC27" i="30"/>
  <c r="BC23" i="30"/>
  <c r="BC15" i="30"/>
  <c r="BC11" i="30"/>
  <c r="BC46" i="30"/>
  <c r="BC30" i="30"/>
  <c r="BC26" i="30"/>
  <c r="BC22" i="30"/>
  <c r="BC18" i="30"/>
  <c r="BC14" i="30"/>
  <c r="BC10" i="30"/>
  <c r="BC17" i="30"/>
  <c r="BC42" i="30"/>
  <c r="BC13" i="30"/>
  <c r="BC38" i="30"/>
  <c r="BC29" i="30"/>
  <c r="BC25" i="30"/>
  <c r="BC21" i="30"/>
  <c r="BC9" i="30"/>
  <c r="BC34" i="30"/>
  <c r="BC28" i="30"/>
  <c r="BC24" i="30"/>
  <c r="BC20" i="30"/>
  <c r="BC16" i="30"/>
  <c r="BC12" i="30"/>
  <c r="BC19" i="30"/>
  <c r="BD8" i="30"/>
  <c r="BD222" i="30" l="1"/>
  <c r="BD218" i="30"/>
  <c r="BD214" i="30"/>
  <c r="BD210" i="30"/>
  <c r="BD221" i="30"/>
  <c r="BD217" i="30"/>
  <c r="BD213" i="30"/>
  <c r="BD209" i="30"/>
  <c r="BD205" i="30"/>
  <c r="BD201" i="30"/>
  <c r="BD197" i="30"/>
  <c r="BD193" i="30"/>
  <c r="BD189" i="30"/>
  <c r="BD224" i="30"/>
  <c r="BD220" i="30"/>
  <c r="BD216" i="30"/>
  <c r="BD212" i="30"/>
  <c r="BD223" i="30"/>
  <c r="BD219" i="30"/>
  <c r="BD215" i="30"/>
  <c r="BD211" i="30"/>
  <c r="BD207" i="30"/>
  <c r="BD203" i="30"/>
  <c r="BD199" i="30"/>
  <c r="BD195" i="30"/>
  <c r="BD191" i="30"/>
  <c r="BD187" i="30"/>
  <c r="BD183" i="30"/>
  <c r="BD179" i="30"/>
  <c r="BD175" i="30"/>
  <c r="BD166" i="30"/>
  <c r="BD162" i="30"/>
  <c r="BD158" i="30"/>
  <c r="BD154" i="30"/>
  <c r="BD150" i="30"/>
  <c r="BD146" i="30"/>
  <c r="BD200" i="30"/>
  <c r="BD194" i="30"/>
  <c r="BD186" i="30"/>
  <c r="BD182" i="30"/>
  <c r="BD178" i="30"/>
  <c r="BD169" i="30"/>
  <c r="BD165" i="30"/>
  <c r="BD161" i="30"/>
  <c r="BD157" i="30"/>
  <c r="BD153" i="30"/>
  <c r="BD149" i="30"/>
  <c r="BD145" i="30"/>
  <c r="BD141" i="30"/>
  <c r="BD137" i="30"/>
  <c r="BD208" i="30"/>
  <c r="BD206" i="30"/>
  <c r="BD196" i="30"/>
  <c r="BD185" i="30"/>
  <c r="BD181" i="30"/>
  <c r="BD177" i="30"/>
  <c r="BD168" i="30"/>
  <c r="BD164" i="30"/>
  <c r="BD160" i="30"/>
  <c r="BD156" i="30"/>
  <c r="BD152" i="30"/>
  <c r="BD148" i="30"/>
  <c r="BD204" i="30"/>
  <c r="BD190" i="30"/>
  <c r="BD198" i="30"/>
  <c r="BD192" i="30"/>
  <c r="BD155" i="30"/>
  <c r="BD138" i="30"/>
  <c r="BD136" i="30"/>
  <c r="BD133" i="30"/>
  <c r="BD129" i="30"/>
  <c r="BD125" i="30"/>
  <c r="BD121" i="30"/>
  <c r="BD112" i="30"/>
  <c r="BD108" i="30"/>
  <c r="BD104" i="30"/>
  <c r="BD100" i="30"/>
  <c r="BD96" i="30"/>
  <c r="BD202" i="30"/>
  <c r="BD188" i="30"/>
  <c r="BD151" i="30"/>
  <c r="BD140" i="30"/>
  <c r="BD139" i="30"/>
  <c r="BD184" i="30"/>
  <c r="BD132" i="30"/>
  <c r="BD128" i="30"/>
  <c r="BD124" i="30"/>
  <c r="BD120" i="30"/>
  <c r="BD111" i="30"/>
  <c r="BD107" i="30"/>
  <c r="BD103" i="30"/>
  <c r="BD99" i="30"/>
  <c r="BD95" i="30"/>
  <c r="BD91" i="30"/>
  <c r="BD180" i="30"/>
  <c r="BD142" i="30"/>
  <c r="BD176" i="30"/>
  <c r="BD144" i="30"/>
  <c r="BD143" i="30"/>
  <c r="BD135" i="30"/>
  <c r="BD131" i="30"/>
  <c r="BD127" i="30"/>
  <c r="BD123" i="30"/>
  <c r="BD114" i="30"/>
  <c r="BD110" i="30"/>
  <c r="BD106" i="30"/>
  <c r="BD102" i="30"/>
  <c r="BD98" i="30"/>
  <c r="BD167" i="30"/>
  <c r="BD147" i="30"/>
  <c r="BD163" i="30"/>
  <c r="BD134" i="30"/>
  <c r="BD130" i="30"/>
  <c r="BD126" i="30"/>
  <c r="BD122" i="30"/>
  <c r="BD113" i="30"/>
  <c r="BD109" i="30"/>
  <c r="BD105" i="30"/>
  <c r="BD101" i="30"/>
  <c r="BD97" i="30"/>
  <c r="BD93" i="30"/>
  <c r="BD89" i="30"/>
  <c r="BD159" i="30"/>
  <c r="BD50" i="30"/>
  <c r="BD46" i="30"/>
  <c r="BD42" i="30"/>
  <c r="BD38" i="30"/>
  <c r="BD34" i="30"/>
  <c r="BD87" i="30"/>
  <c r="BD83" i="30"/>
  <c r="BD79" i="30"/>
  <c r="BD75" i="30"/>
  <c r="BD71" i="30"/>
  <c r="BD67" i="30"/>
  <c r="BD49" i="30"/>
  <c r="BD45" i="30"/>
  <c r="BD41" i="30"/>
  <c r="BD37" i="30"/>
  <c r="BD33" i="30"/>
  <c r="BD86" i="30"/>
  <c r="BD82" i="30"/>
  <c r="BD78" i="30"/>
  <c r="BD74" i="30"/>
  <c r="BD70" i="30"/>
  <c r="BD66" i="30"/>
  <c r="BD94" i="30"/>
  <c r="BD48" i="30"/>
  <c r="BD44" i="30"/>
  <c r="BD40" i="30"/>
  <c r="BD92" i="30"/>
  <c r="BD85" i="30"/>
  <c r="BD81" i="30"/>
  <c r="BD77" i="30"/>
  <c r="BD73" i="30"/>
  <c r="BD69" i="30"/>
  <c r="BD65" i="30"/>
  <c r="BD90" i="30"/>
  <c r="BD51" i="30"/>
  <c r="BD47" i="30"/>
  <c r="BD43" i="30"/>
  <c r="BD39" i="30"/>
  <c r="BD35" i="30"/>
  <c r="BD31" i="30"/>
  <c r="BD88" i="30"/>
  <c r="BD84" i="30"/>
  <c r="BD80" i="30"/>
  <c r="BD76" i="30"/>
  <c r="BD72" i="30"/>
  <c r="BD68" i="30"/>
  <c r="BD32" i="30"/>
  <c r="BD27" i="30"/>
  <c r="BD23" i="30"/>
  <c r="BD19" i="30"/>
  <c r="BD15" i="30"/>
  <c r="BD24" i="30"/>
  <c r="BD36" i="30"/>
  <c r="BD16" i="30"/>
  <c r="BD30" i="30"/>
  <c r="BD26" i="30"/>
  <c r="BD22" i="30"/>
  <c r="BD18" i="30"/>
  <c r="BD14" i="30"/>
  <c r="BD10" i="30"/>
  <c r="BD9" i="30"/>
  <c r="BD28" i="30"/>
  <c r="BD20" i="30"/>
  <c r="BD12" i="30"/>
  <c r="BD29" i="30"/>
  <c r="BD25" i="30"/>
  <c r="BD21" i="30"/>
  <c r="BD17" i="30"/>
  <c r="BD13" i="30"/>
  <c r="BD11" i="30"/>
  <c r="BE8" i="30"/>
  <c r="BE222" i="30" l="1"/>
  <c r="BE218" i="30"/>
  <c r="BE214" i="30"/>
  <c r="BE210" i="30"/>
  <c r="BE206" i="30"/>
  <c r="BE202" i="30"/>
  <c r="BE198" i="30"/>
  <c r="BE194" i="30"/>
  <c r="BE190" i="30"/>
  <c r="BE221" i="30"/>
  <c r="BE217" i="30"/>
  <c r="BE213" i="30"/>
  <c r="BE209" i="30"/>
  <c r="BE205" i="30"/>
  <c r="BE201" i="30"/>
  <c r="BE197" i="30"/>
  <c r="BE193" i="30"/>
  <c r="BE189" i="30"/>
  <c r="BE224" i="30"/>
  <c r="BE220" i="30"/>
  <c r="BE216" i="30"/>
  <c r="BE212" i="30"/>
  <c r="BE208" i="30"/>
  <c r="BE204" i="30"/>
  <c r="BE200" i="30"/>
  <c r="BE196" i="30"/>
  <c r="BE192" i="30"/>
  <c r="BE223" i="30"/>
  <c r="BE219" i="30"/>
  <c r="BE215" i="30"/>
  <c r="BE211" i="30"/>
  <c r="BE207" i="30"/>
  <c r="BE203" i="30"/>
  <c r="BE186" i="30"/>
  <c r="BE182" i="30"/>
  <c r="BE178" i="30"/>
  <c r="BE169" i="30"/>
  <c r="BE165" i="30"/>
  <c r="BE161" i="30"/>
  <c r="BE157" i="30"/>
  <c r="BE153" i="30"/>
  <c r="BE149" i="30"/>
  <c r="BE191" i="30"/>
  <c r="BE185" i="30"/>
  <c r="BE181" i="30"/>
  <c r="BE177" i="30"/>
  <c r="BE168" i="30"/>
  <c r="BE164" i="30"/>
  <c r="BE160" i="30"/>
  <c r="BE156" i="30"/>
  <c r="BE152" i="30"/>
  <c r="BE148" i="30"/>
  <c r="BE144" i="30"/>
  <c r="BE140" i="30"/>
  <c r="BE199" i="30"/>
  <c r="BE188" i="30"/>
  <c r="BE184" i="30"/>
  <c r="BE180" i="30"/>
  <c r="BE176" i="30"/>
  <c r="BE167" i="30"/>
  <c r="BE163" i="30"/>
  <c r="BE159" i="30"/>
  <c r="BE155" i="30"/>
  <c r="BE151" i="30"/>
  <c r="BE195" i="30"/>
  <c r="BE187" i="30"/>
  <c r="BE183" i="30"/>
  <c r="BE179" i="30"/>
  <c r="BE175" i="30"/>
  <c r="BE166" i="30"/>
  <c r="BE162" i="30"/>
  <c r="BE158" i="30"/>
  <c r="BE154" i="30"/>
  <c r="BE150" i="30"/>
  <c r="BE146" i="30"/>
  <c r="BE142" i="30"/>
  <c r="BE138" i="30"/>
  <c r="BE139" i="30"/>
  <c r="BE132" i="30"/>
  <c r="BE128" i="30"/>
  <c r="BE124" i="30"/>
  <c r="BE120" i="30"/>
  <c r="BE111" i="30"/>
  <c r="BE107" i="30"/>
  <c r="BE103" i="30"/>
  <c r="BE99" i="30"/>
  <c r="BE95" i="30"/>
  <c r="BE91" i="30"/>
  <c r="BE141" i="30"/>
  <c r="BE143" i="30"/>
  <c r="BE135" i="30"/>
  <c r="BE131" i="30"/>
  <c r="BE127" i="30"/>
  <c r="BE123" i="30"/>
  <c r="BE114" i="30"/>
  <c r="BE110" i="30"/>
  <c r="BE106" i="30"/>
  <c r="BE102" i="30"/>
  <c r="BE98" i="30"/>
  <c r="BE94" i="30"/>
  <c r="BE90" i="30"/>
  <c r="BE147" i="30"/>
  <c r="BE145" i="30"/>
  <c r="BE134" i="30"/>
  <c r="BE130" i="30"/>
  <c r="BE126" i="30"/>
  <c r="BE122" i="30"/>
  <c r="BE113" i="30"/>
  <c r="BE109" i="30"/>
  <c r="BE105" i="30"/>
  <c r="BE101" i="30"/>
  <c r="BE97" i="30"/>
  <c r="BE93" i="30"/>
  <c r="BE89" i="30"/>
  <c r="BE137" i="30"/>
  <c r="BE136" i="30"/>
  <c r="BE133" i="30"/>
  <c r="BE129" i="30"/>
  <c r="BE125" i="30"/>
  <c r="BE121" i="30"/>
  <c r="BE112" i="30"/>
  <c r="BE108" i="30"/>
  <c r="BE104" i="30"/>
  <c r="BE100" i="30"/>
  <c r="BE96" i="30"/>
  <c r="BE92" i="30"/>
  <c r="BE87" i="30"/>
  <c r="BE83" i="30"/>
  <c r="BE79" i="30"/>
  <c r="BE75" i="30"/>
  <c r="BE71" i="30"/>
  <c r="BE67" i="30"/>
  <c r="BE49" i="30"/>
  <c r="BE86" i="30"/>
  <c r="BE82" i="30"/>
  <c r="BE78" i="30"/>
  <c r="BE74" i="30"/>
  <c r="BE70" i="30"/>
  <c r="BE66" i="30"/>
  <c r="BE52" i="30"/>
  <c r="BE48" i="30"/>
  <c r="BE44" i="30"/>
  <c r="BE40" i="30"/>
  <c r="BE36" i="30"/>
  <c r="BE32" i="30"/>
  <c r="BE85" i="30"/>
  <c r="BE81" i="30"/>
  <c r="BE77" i="30"/>
  <c r="BE73" i="30"/>
  <c r="BE69" i="30"/>
  <c r="BE65" i="30"/>
  <c r="BE51" i="30"/>
  <c r="BE47" i="30"/>
  <c r="BE43" i="30"/>
  <c r="BE39" i="30"/>
  <c r="BE35" i="30"/>
  <c r="BE31" i="30"/>
  <c r="BE88" i="30"/>
  <c r="BE84" i="30"/>
  <c r="BE80" i="30"/>
  <c r="BE76" i="30"/>
  <c r="BE72" i="30"/>
  <c r="BE68" i="30"/>
  <c r="BE50" i="30"/>
  <c r="BE46" i="30"/>
  <c r="BE42" i="30"/>
  <c r="BE38" i="30"/>
  <c r="BE34" i="30"/>
  <c r="BE30" i="30"/>
  <c r="BE22" i="30"/>
  <c r="BE18" i="30"/>
  <c r="BE14" i="30"/>
  <c r="BE45" i="30"/>
  <c r="BE37" i="30"/>
  <c r="BE26" i="30"/>
  <c r="BE10" i="30"/>
  <c r="BE41" i="30"/>
  <c r="BE20" i="30"/>
  <c r="BE12" i="30"/>
  <c r="BE33" i="30"/>
  <c r="BE29" i="30"/>
  <c r="BE25" i="30"/>
  <c r="BE21" i="30"/>
  <c r="BE17" i="30"/>
  <c r="BE13" i="30"/>
  <c r="BE9" i="30"/>
  <c r="BE28" i="30"/>
  <c r="BE24" i="30"/>
  <c r="BE16" i="30"/>
  <c r="BE27" i="30"/>
  <c r="BE23" i="30"/>
  <c r="BE19" i="30"/>
  <c r="BE15" i="30"/>
  <c r="BE11" i="30"/>
  <c r="BF8" i="30"/>
  <c r="BF221" i="30" l="1"/>
  <c r="BF217" i="30"/>
  <c r="BF213" i="30"/>
  <c r="BF209" i="30"/>
  <c r="BF224" i="30"/>
  <c r="BF220" i="30"/>
  <c r="BF216" i="30"/>
  <c r="BF212" i="30"/>
  <c r="BF208" i="30"/>
  <c r="BF204" i="30"/>
  <c r="BF200" i="30"/>
  <c r="BF196" i="30"/>
  <c r="BF192" i="30"/>
  <c r="BF223" i="30"/>
  <c r="BF219" i="30"/>
  <c r="BF215" i="30"/>
  <c r="BF211" i="30"/>
  <c r="BF222" i="30"/>
  <c r="BF218" i="30"/>
  <c r="BF214" i="30"/>
  <c r="BF210" i="30"/>
  <c r="BF206" i="30"/>
  <c r="BF202" i="30"/>
  <c r="BF198" i="30"/>
  <c r="BF194" i="30"/>
  <c r="BF190" i="30"/>
  <c r="BF205" i="30"/>
  <c r="BF186" i="30"/>
  <c r="BF182" i="30"/>
  <c r="BF178" i="30"/>
  <c r="BF169" i="30"/>
  <c r="BF165" i="30"/>
  <c r="BF161" i="30"/>
  <c r="BF157" i="30"/>
  <c r="BF153" i="30"/>
  <c r="BF149" i="30"/>
  <c r="BF203" i="30"/>
  <c r="BF197" i="30"/>
  <c r="BF191" i="30"/>
  <c r="BF201" i="30"/>
  <c r="BF185" i="30"/>
  <c r="BF181" i="30"/>
  <c r="BF177" i="30"/>
  <c r="BF168" i="30"/>
  <c r="BF164" i="30"/>
  <c r="BF160" i="30"/>
  <c r="BF156" i="30"/>
  <c r="BF152" i="30"/>
  <c r="BF148" i="30"/>
  <c r="BF144" i="30"/>
  <c r="BF140" i="30"/>
  <c r="BF199" i="30"/>
  <c r="BF193" i="30"/>
  <c r="BF188" i="30"/>
  <c r="BF184" i="30"/>
  <c r="BF180" i="30"/>
  <c r="BF176" i="30"/>
  <c r="BF167" i="30"/>
  <c r="BF163" i="30"/>
  <c r="BF159" i="30"/>
  <c r="BF155" i="30"/>
  <c r="BF151" i="30"/>
  <c r="BF147" i="30"/>
  <c r="BF207" i="30"/>
  <c r="BF189" i="30"/>
  <c r="BF195" i="30"/>
  <c r="BF183" i="30"/>
  <c r="BF132" i="30"/>
  <c r="BF128" i="30"/>
  <c r="BF124" i="30"/>
  <c r="BF120" i="30"/>
  <c r="BF111" i="30"/>
  <c r="BF107" i="30"/>
  <c r="BF103" i="30"/>
  <c r="BF99" i="30"/>
  <c r="BF179" i="30"/>
  <c r="BF141" i="30"/>
  <c r="BF175" i="30"/>
  <c r="BF143" i="30"/>
  <c r="BF142" i="30"/>
  <c r="BF135" i="30"/>
  <c r="BF131" i="30"/>
  <c r="BF127" i="30"/>
  <c r="BF123" i="30"/>
  <c r="BF114" i="30"/>
  <c r="BF110" i="30"/>
  <c r="BF106" i="30"/>
  <c r="BF102" i="30"/>
  <c r="BF98" i="30"/>
  <c r="BF94" i="30"/>
  <c r="BF90" i="30"/>
  <c r="BF166" i="30"/>
  <c r="BF162" i="30"/>
  <c r="BF145" i="30"/>
  <c r="BF134" i="30"/>
  <c r="BF130" i="30"/>
  <c r="BF126" i="30"/>
  <c r="BF122" i="30"/>
  <c r="BF113" i="30"/>
  <c r="BF109" i="30"/>
  <c r="BF105" i="30"/>
  <c r="BF101" i="30"/>
  <c r="BF97" i="30"/>
  <c r="BF158" i="30"/>
  <c r="BF154" i="30"/>
  <c r="BF137" i="30"/>
  <c r="BF136" i="30"/>
  <c r="BF133" i="30"/>
  <c r="BF129" i="30"/>
  <c r="BF125" i="30"/>
  <c r="BF121" i="30"/>
  <c r="BF112" i="30"/>
  <c r="BF108" i="30"/>
  <c r="BF104" i="30"/>
  <c r="BF100" i="30"/>
  <c r="BF96" i="30"/>
  <c r="BF92" i="30"/>
  <c r="BF187" i="30"/>
  <c r="BF150" i="30"/>
  <c r="BF146" i="30"/>
  <c r="BF139" i="30"/>
  <c r="BF138" i="30"/>
  <c r="BF93" i="30"/>
  <c r="BF53" i="30"/>
  <c r="BF49" i="30"/>
  <c r="BF45" i="30"/>
  <c r="BF41" i="30"/>
  <c r="BF37" i="30"/>
  <c r="BF33" i="30"/>
  <c r="BF91" i="30"/>
  <c r="BF86" i="30"/>
  <c r="BF82" i="30"/>
  <c r="BF78" i="30"/>
  <c r="BF74" i="30"/>
  <c r="BF70" i="30"/>
  <c r="BF66" i="30"/>
  <c r="BF89" i="30"/>
  <c r="BF52" i="30"/>
  <c r="BF48" i="30"/>
  <c r="BF44" i="30"/>
  <c r="BF40" i="30"/>
  <c r="BF36" i="30"/>
  <c r="BF32" i="30"/>
  <c r="BF85" i="30"/>
  <c r="BF81" i="30"/>
  <c r="BF77" i="30"/>
  <c r="BF73" i="30"/>
  <c r="BF69" i="30"/>
  <c r="BF65" i="30"/>
  <c r="BF51" i="30"/>
  <c r="BF47" i="30"/>
  <c r="BF43" i="30"/>
  <c r="BF88" i="30"/>
  <c r="BF84" i="30"/>
  <c r="BF80" i="30"/>
  <c r="BF76" i="30"/>
  <c r="BF72" i="30"/>
  <c r="BF68" i="30"/>
  <c r="BF50" i="30"/>
  <c r="BF46" i="30"/>
  <c r="BF42" i="30"/>
  <c r="BF38" i="30"/>
  <c r="BF34" i="30"/>
  <c r="BF30" i="30"/>
  <c r="BF95" i="30"/>
  <c r="BF87" i="30"/>
  <c r="BF83" i="30"/>
  <c r="BF79" i="30"/>
  <c r="BF75" i="30"/>
  <c r="BF71" i="30"/>
  <c r="BF67" i="30"/>
  <c r="BF39" i="30"/>
  <c r="BF26" i="30"/>
  <c r="BF22" i="30"/>
  <c r="BF18" i="30"/>
  <c r="BF14" i="30"/>
  <c r="BF23" i="30"/>
  <c r="BF15" i="30"/>
  <c r="BF35" i="30"/>
  <c r="BF29" i="30"/>
  <c r="BF25" i="30"/>
  <c r="BF21" i="30"/>
  <c r="BF17" i="30"/>
  <c r="BF13" i="30"/>
  <c r="BF9" i="30"/>
  <c r="BF12" i="30"/>
  <c r="BF19" i="30"/>
  <c r="BF31" i="30"/>
  <c r="BF28" i="30"/>
  <c r="BF24" i="30"/>
  <c r="BF20" i="30"/>
  <c r="BF16" i="30"/>
  <c r="BF11" i="30"/>
  <c r="BF10" i="30"/>
  <c r="BF27" i="30"/>
  <c r="BG8" i="30"/>
  <c r="BG221" i="30" l="1"/>
  <c r="BG217" i="30"/>
  <c r="BG213" i="30"/>
  <c r="BG209" i="30"/>
  <c r="BG205" i="30"/>
  <c r="BG201" i="30"/>
  <c r="BG197" i="30"/>
  <c r="BG193" i="30"/>
  <c r="BG189" i="30"/>
  <c r="BG224" i="30"/>
  <c r="BG220" i="30"/>
  <c r="BG216" i="30"/>
  <c r="BG212" i="30"/>
  <c r="BG208" i="30"/>
  <c r="BG204" i="30"/>
  <c r="BG200" i="30"/>
  <c r="BG196" i="30"/>
  <c r="BG192" i="30"/>
  <c r="BG223" i="30"/>
  <c r="BG219" i="30"/>
  <c r="BG215" i="30"/>
  <c r="BG211" i="30"/>
  <c r="BG207" i="30"/>
  <c r="BG203" i="30"/>
  <c r="BG199" i="30"/>
  <c r="BG195" i="30"/>
  <c r="BG191" i="30"/>
  <c r="BG222" i="30"/>
  <c r="BG218" i="30"/>
  <c r="BG214" i="30"/>
  <c r="BG210" i="30"/>
  <c r="BG206" i="30"/>
  <c r="BG202" i="30"/>
  <c r="BG194" i="30"/>
  <c r="BG185" i="30"/>
  <c r="BG181" i="30"/>
  <c r="BG177" i="30"/>
  <c r="BG168" i="30"/>
  <c r="BG164" i="30"/>
  <c r="BG160" i="30"/>
  <c r="BG156" i="30"/>
  <c r="BG152" i="30"/>
  <c r="BG148" i="30"/>
  <c r="BG188" i="30"/>
  <c r="BG184" i="30"/>
  <c r="BG180" i="30"/>
  <c r="BG176" i="30"/>
  <c r="BG167" i="30"/>
  <c r="BG163" i="30"/>
  <c r="BG159" i="30"/>
  <c r="BG155" i="30"/>
  <c r="BG151" i="30"/>
  <c r="BG147" i="30"/>
  <c r="BG143" i="30"/>
  <c r="BG139" i="30"/>
  <c r="BG190" i="30"/>
  <c r="BG187" i="30"/>
  <c r="BG183" i="30"/>
  <c r="BG179" i="30"/>
  <c r="BG175" i="30"/>
  <c r="BG166" i="30"/>
  <c r="BG162" i="30"/>
  <c r="BG158" i="30"/>
  <c r="BG154" i="30"/>
  <c r="BG150" i="30"/>
  <c r="BG186" i="30"/>
  <c r="BG182" i="30"/>
  <c r="BG178" i="30"/>
  <c r="BG169" i="30"/>
  <c r="BG165" i="30"/>
  <c r="BG161" i="30"/>
  <c r="BG157" i="30"/>
  <c r="BG153" i="30"/>
  <c r="BG149" i="30"/>
  <c r="BG145" i="30"/>
  <c r="BG141" i="30"/>
  <c r="BG137" i="30"/>
  <c r="BG140" i="30"/>
  <c r="BG198" i="30"/>
  <c r="BG142" i="30"/>
  <c r="BG135" i="30"/>
  <c r="BG131" i="30"/>
  <c r="BG127" i="30"/>
  <c r="BG123" i="30"/>
  <c r="BG114" i="30"/>
  <c r="BG110" i="30"/>
  <c r="BG106" i="30"/>
  <c r="BG102" i="30"/>
  <c r="BG98" i="30"/>
  <c r="BG94" i="30"/>
  <c r="BG90" i="30"/>
  <c r="BG144" i="30"/>
  <c r="BG134" i="30"/>
  <c r="BG130" i="30"/>
  <c r="BG126" i="30"/>
  <c r="BG122" i="30"/>
  <c r="BG113" i="30"/>
  <c r="BG109" i="30"/>
  <c r="BG105" i="30"/>
  <c r="BG101" i="30"/>
  <c r="BG97" i="30"/>
  <c r="BG93" i="30"/>
  <c r="BG136" i="30"/>
  <c r="BG133" i="30"/>
  <c r="BG129" i="30"/>
  <c r="BG125" i="30"/>
  <c r="BG121" i="30"/>
  <c r="BG112" i="30"/>
  <c r="BG108" i="30"/>
  <c r="BG104" i="30"/>
  <c r="BG100" i="30"/>
  <c r="BG96" i="30"/>
  <c r="BG92" i="30"/>
  <c r="BG146" i="30"/>
  <c r="BG138" i="30"/>
  <c r="BG132" i="30"/>
  <c r="BG128" i="30"/>
  <c r="BG124" i="30"/>
  <c r="BG120" i="30"/>
  <c r="BG111" i="30"/>
  <c r="BG107" i="30"/>
  <c r="BG103" i="30"/>
  <c r="BG99" i="30"/>
  <c r="BG95" i="30"/>
  <c r="BG91" i="30"/>
  <c r="BG86" i="30"/>
  <c r="BG82" i="30"/>
  <c r="BG78" i="30"/>
  <c r="BG74" i="30"/>
  <c r="BG70" i="30"/>
  <c r="BG66" i="30"/>
  <c r="BG89" i="30"/>
  <c r="BG52" i="30"/>
  <c r="BG48" i="30"/>
  <c r="BG85" i="30"/>
  <c r="BG81" i="30"/>
  <c r="BG77" i="30"/>
  <c r="BG73" i="30"/>
  <c r="BG69" i="30"/>
  <c r="BG65" i="30"/>
  <c r="BG51" i="30"/>
  <c r="BG47" i="30"/>
  <c r="BG43" i="30"/>
  <c r="BG39" i="30"/>
  <c r="BG35" i="30"/>
  <c r="BG31" i="30"/>
  <c r="BG88" i="30"/>
  <c r="BG84" i="30"/>
  <c r="BG80" i="30"/>
  <c r="BG76" i="30"/>
  <c r="BG72" i="30"/>
  <c r="BG68" i="30"/>
  <c r="BG54" i="30"/>
  <c r="BG50" i="30"/>
  <c r="BG46" i="30"/>
  <c r="BG42" i="30"/>
  <c r="BG38" i="30"/>
  <c r="BG34" i="30"/>
  <c r="BG30" i="30"/>
  <c r="BG87" i="30"/>
  <c r="BG83" i="30"/>
  <c r="BG79" i="30"/>
  <c r="BG75" i="30"/>
  <c r="BG71" i="30"/>
  <c r="BG67" i="30"/>
  <c r="BG53" i="30"/>
  <c r="BG49" i="30"/>
  <c r="BG45" i="30"/>
  <c r="BG41" i="30"/>
  <c r="BG37" i="30"/>
  <c r="BG33" i="30"/>
  <c r="BG40" i="30"/>
  <c r="BG21" i="30"/>
  <c r="BG17" i="30"/>
  <c r="BG29" i="30"/>
  <c r="BG25" i="30"/>
  <c r="BG13" i="30"/>
  <c r="BG9" i="30"/>
  <c r="BG28" i="30"/>
  <c r="BG24" i="30"/>
  <c r="BG20" i="30"/>
  <c r="BG16" i="30"/>
  <c r="BG12" i="30"/>
  <c r="BG23" i="30"/>
  <c r="BG19" i="30"/>
  <c r="BG15" i="30"/>
  <c r="BG11" i="30"/>
  <c r="BG36" i="30"/>
  <c r="BG27" i="30"/>
  <c r="BG44" i="30"/>
  <c r="BG32" i="30"/>
  <c r="BG26" i="30"/>
  <c r="BG22" i="30"/>
  <c r="BG18" i="30"/>
  <c r="BG14" i="30"/>
  <c r="BG10" i="30"/>
  <c r="BH8" i="30"/>
  <c r="BH224" i="30" l="1"/>
  <c r="BH220" i="30"/>
  <c r="BH216" i="30"/>
  <c r="BH212" i="30"/>
  <c r="BH223" i="30"/>
  <c r="BH219" i="30"/>
  <c r="BH215" i="30"/>
  <c r="BH211" i="30"/>
  <c r="BH207" i="30"/>
  <c r="BH203" i="30"/>
  <c r="BH199" i="30"/>
  <c r="BH195" i="30"/>
  <c r="BH191" i="30"/>
  <c r="BH222" i="30"/>
  <c r="BH218" i="30"/>
  <c r="BH214" i="30"/>
  <c r="BH210" i="30"/>
  <c r="BH221" i="30"/>
  <c r="BH217" i="30"/>
  <c r="BH213" i="30"/>
  <c r="BH209" i="30"/>
  <c r="BH205" i="30"/>
  <c r="BH201" i="30"/>
  <c r="BH197" i="30"/>
  <c r="BH193" i="30"/>
  <c r="BH189" i="30"/>
  <c r="BH200" i="30"/>
  <c r="BH194" i="30"/>
  <c r="BH185" i="30"/>
  <c r="BH181" i="30"/>
  <c r="BH177" i="30"/>
  <c r="BH168" i="30"/>
  <c r="BH164" i="30"/>
  <c r="BH160" i="30"/>
  <c r="BH156" i="30"/>
  <c r="BH152" i="30"/>
  <c r="BH148" i="30"/>
  <c r="BH208" i="30"/>
  <c r="BH188" i="30"/>
  <c r="BH184" i="30"/>
  <c r="BH180" i="30"/>
  <c r="BH176" i="30"/>
  <c r="BH167" i="30"/>
  <c r="BH163" i="30"/>
  <c r="BH159" i="30"/>
  <c r="BH155" i="30"/>
  <c r="BH151" i="30"/>
  <c r="BH147" i="30"/>
  <c r="BH143" i="30"/>
  <c r="BH139" i="30"/>
  <c r="BH206" i="30"/>
  <c r="BH196" i="30"/>
  <c r="BH190" i="30"/>
  <c r="BH204" i="30"/>
  <c r="BH187" i="30"/>
  <c r="BH183" i="30"/>
  <c r="BH179" i="30"/>
  <c r="BH175" i="30"/>
  <c r="BH166" i="30"/>
  <c r="BH162" i="30"/>
  <c r="BH158" i="30"/>
  <c r="BH154" i="30"/>
  <c r="BH150" i="30"/>
  <c r="BH146" i="30"/>
  <c r="BH202" i="30"/>
  <c r="BH198" i="30"/>
  <c r="BH169" i="30"/>
  <c r="BH142" i="30"/>
  <c r="BH141" i="30"/>
  <c r="BH135" i="30"/>
  <c r="BH131" i="30"/>
  <c r="BH127" i="30"/>
  <c r="BH123" i="30"/>
  <c r="BH114" i="30"/>
  <c r="BH110" i="30"/>
  <c r="BH106" i="30"/>
  <c r="BH102" i="30"/>
  <c r="BH98" i="30"/>
  <c r="BH165" i="30"/>
  <c r="BH161" i="30"/>
  <c r="BH144" i="30"/>
  <c r="BH134" i="30"/>
  <c r="BH130" i="30"/>
  <c r="BH126" i="30"/>
  <c r="BH122" i="30"/>
  <c r="BH113" i="30"/>
  <c r="BH109" i="30"/>
  <c r="BH105" i="30"/>
  <c r="BH101" i="30"/>
  <c r="BH97" i="30"/>
  <c r="BH93" i="30"/>
  <c r="BH89" i="30"/>
  <c r="BH157" i="30"/>
  <c r="BH145" i="30"/>
  <c r="BH153" i="30"/>
  <c r="BH136" i="30"/>
  <c r="BH133" i="30"/>
  <c r="BH129" i="30"/>
  <c r="BH125" i="30"/>
  <c r="BH121" i="30"/>
  <c r="BH112" i="30"/>
  <c r="BH108" i="30"/>
  <c r="BH104" i="30"/>
  <c r="BH100" i="30"/>
  <c r="BH96" i="30"/>
  <c r="BH186" i="30"/>
  <c r="BH149" i="30"/>
  <c r="BH138" i="30"/>
  <c r="BH137" i="30"/>
  <c r="BH182" i="30"/>
  <c r="BH132" i="30"/>
  <c r="BH128" i="30"/>
  <c r="BH124" i="30"/>
  <c r="BH120" i="30"/>
  <c r="BH111" i="30"/>
  <c r="BH107" i="30"/>
  <c r="BH103" i="30"/>
  <c r="BH99" i="30"/>
  <c r="BH95" i="30"/>
  <c r="BH91" i="30"/>
  <c r="BH192" i="30"/>
  <c r="BH178" i="30"/>
  <c r="BH140" i="30"/>
  <c r="BH52" i="30"/>
  <c r="BH48" i="30"/>
  <c r="BH44" i="30"/>
  <c r="BH40" i="30"/>
  <c r="BH36" i="30"/>
  <c r="BH32" i="30"/>
  <c r="BH85" i="30"/>
  <c r="BH81" i="30"/>
  <c r="BH77" i="30"/>
  <c r="BH73" i="30"/>
  <c r="BH69" i="30"/>
  <c r="BH65" i="30"/>
  <c r="BH55" i="30"/>
  <c r="BH51" i="30"/>
  <c r="BH47" i="30"/>
  <c r="BH43" i="30"/>
  <c r="BH39" i="30"/>
  <c r="BH35" i="30"/>
  <c r="BH31" i="30"/>
  <c r="BH94" i="30"/>
  <c r="BH88" i="30"/>
  <c r="BH84" i="30"/>
  <c r="BH80" i="30"/>
  <c r="BH76" i="30"/>
  <c r="BH72" i="30"/>
  <c r="BH68" i="30"/>
  <c r="BH92" i="30"/>
  <c r="BH54" i="30"/>
  <c r="BH50" i="30"/>
  <c r="BH46" i="30"/>
  <c r="BH42" i="30"/>
  <c r="BH90" i="30"/>
  <c r="BH87" i="30"/>
  <c r="BH83" i="30"/>
  <c r="BH79" i="30"/>
  <c r="BH75" i="30"/>
  <c r="BH71" i="30"/>
  <c r="BH67" i="30"/>
  <c r="BH53" i="30"/>
  <c r="BH49" i="30"/>
  <c r="BH45" i="30"/>
  <c r="BH41" i="30"/>
  <c r="BH37" i="30"/>
  <c r="BH33" i="30"/>
  <c r="BH86" i="30"/>
  <c r="BH82" i="30"/>
  <c r="BH78" i="30"/>
  <c r="BH74" i="30"/>
  <c r="BH70" i="30"/>
  <c r="BH66" i="30"/>
  <c r="BH29" i="30"/>
  <c r="BH25" i="30"/>
  <c r="BH21" i="30"/>
  <c r="BH17" i="30"/>
  <c r="BH13" i="30"/>
  <c r="BH30" i="30"/>
  <c r="BH14" i="30"/>
  <c r="BH10" i="30"/>
  <c r="BH28" i="30"/>
  <c r="BH24" i="30"/>
  <c r="BH20" i="30"/>
  <c r="BH16" i="30"/>
  <c r="BH12" i="30"/>
  <c r="BH11" i="30"/>
  <c r="BH38" i="30"/>
  <c r="BH27" i="30"/>
  <c r="BH23" i="30"/>
  <c r="BH19" i="30"/>
  <c r="BH15" i="30"/>
  <c r="BH22" i="30"/>
  <c r="BH9" i="30"/>
  <c r="BH34" i="30"/>
  <c r="BH26" i="30"/>
  <c r="BH18" i="30"/>
  <c r="BI8" i="30"/>
  <c r="BI224" i="30" l="1"/>
  <c r="BI220" i="30"/>
  <c r="BI216" i="30"/>
  <c r="BI212" i="30"/>
  <c r="BI208" i="30"/>
  <c r="BI204" i="30"/>
  <c r="BI200" i="30"/>
  <c r="BI196" i="30"/>
  <c r="BI192" i="30"/>
  <c r="BI223" i="30"/>
  <c r="BI219" i="30"/>
  <c r="BI215" i="30"/>
  <c r="BI211" i="30"/>
  <c r="BI207" i="30"/>
  <c r="BI203" i="30"/>
  <c r="BI199" i="30"/>
  <c r="BI195" i="30"/>
  <c r="BI191" i="30"/>
  <c r="BI222" i="30"/>
  <c r="BI218" i="30"/>
  <c r="BI214" i="30"/>
  <c r="BI210" i="30"/>
  <c r="BI206" i="30"/>
  <c r="BI202" i="30"/>
  <c r="BI198" i="30"/>
  <c r="BI194" i="30"/>
  <c r="BI190" i="30"/>
  <c r="BI221" i="30"/>
  <c r="BI217" i="30"/>
  <c r="BI213" i="30"/>
  <c r="BI209" i="30"/>
  <c r="BI205" i="30"/>
  <c r="BI201" i="30"/>
  <c r="BI197" i="30"/>
  <c r="BI188" i="30"/>
  <c r="BI184" i="30"/>
  <c r="BI180" i="30"/>
  <c r="BI176" i="30"/>
  <c r="BI167" i="30"/>
  <c r="BI163" i="30"/>
  <c r="BI159" i="30"/>
  <c r="BI155" i="30"/>
  <c r="BI151" i="30"/>
  <c r="BI193" i="30"/>
  <c r="BI187" i="30"/>
  <c r="BI183" i="30"/>
  <c r="BI179" i="30"/>
  <c r="BI175" i="30"/>
  <c r="BI166" i="30"/>
  <c r="BI162" i="30"/>
  <c r="BI158" i="30"/>
  <c r="BI154" i="30"/>
  <c r="BI150" i="30"/>
  <c r="BI146" i="30"/>
  <c r="BI142" i="30"/>
  <c r="BI138" i="30"/>
  <c r="BI186" i="30"/>
  <c r="BI182" i="30"/>
  <c r="BI178" i="30"/>
  <c r="BI169" i="30"/>
  <c r="BI165" i="30"/>
  <c r="BI161" i="30"/>
  <c r="BI157" i="30"/>
  <c r="BI153" i="30"/>
  <c r="BI149" i="30"/>
  <c r="BI185" i="30"/>
  <c r="BI181" i="30"/>
  <c r="BI177" i="30"/>
  <c r="BI168" i="30"/>
  <c r="BI164" i="30"/>
  <c r="BI160" i="30"/>
  <c r="BI156" i="30"/>
  <c r="BI152" i="30"/>
  <c r="BI148" i="30"/>
  <c r="BI144" i="30"/>
  <c r="BI140" i="30"/>
  <c r="BI136" i="30"/>
  <c r="BI143" i="30"/>
  <c r="BI134" i="30"/>
  <c r="BI130" i="30"/>
  <c r="BI126" i="30"/>
  <c r="BI122" i="30"/>
  <c r="BI113" i="30"/>
  <c r="BI109" i="30"/>
  <c r="BI105" i="30"/>
  <c r="BI101" i="30"/>
  <c r="BI97" i="30"/>
  <c r="BI93" i="30"/>
  <c r="BI145" i="30"/>
  <c r="BI147" i="30"/>
  <c r="BI133" i="30"/>
  <c r="BI129" i="30"/>
  <c r="BI125" i="30"/>
  <c r="BI121" i="30"/>
  <c r="BI112" i="30"/>
  <c r="BI108" i="30"/>
  <c r="BI104" i="30"/>
  <c r="BI100" i="30"/>
  <c r="BI96" i="30"/>
  <c r="BI92" i="30"/>
  <c r="BI137" i="30"/>
  <c r="BI132" i="30"/>
  <c r="BI128" i="30"/>
  <c r="BI124" i="30"/>
  <c r="BI120" i="30"/>
  <c r="BI111" i="30"/>
  <c r="BI107" i="30"/>
  <c r="BI103" i="30"/>
  <c r="BI99" i="30"/>
  <c r="BI95" i="30"/>
  <c r="BI91" i="30"/>
  <c r="BI189" i="30"/>
  <c r="BI139" i="30"/>
  <c r="BI141" i="30"/>
  <c r="BI135" i="30"/>
  <c r="BI131" i="30"/>
  <c r="BI127" i="30"/>
  <c r="BI123" i="30"/>
  <c r="BI114" i="30"/>
  <c r="BI110" i="30"/>
  <c r="BI106" i="30"/>
  <c r="BI102" i="30"/>
  <c r="BI98" i="30"/>
  <c r="BI94" i="30"/>
  <c r="BI90" i="30"/>
  <c r="BI89" i="30"/>
  <c r="BI85" i="30"/>
  <c r="BI81" i="30"/>
  <c r="BI77" i="30"/>
  <c r="BI73" i="30"/>
  <c r="BI69" i="30"/>
  <c r="BI65" i="30"/>
  <c r="BI55" i="30"/>
  <c r="BI51" i="30"/>
  <c r="BI88" i="30"/>
  <c r="BI84" i="30"/>
  <c r="BI80" i="30"/>
  <c r="BI76" i="30"/>
  <c r="BI72" i="30"/>
  <c r="BI68" i="30"/>
  <c r="BI54" i="30"/>
  <c r="BI50" i="30"/>
  <c r="BI46" i="30"/>
  <c r="BI42" i="30"/>
  <c r="BI38" i="30"/>
  <c r="BI34" i="30"/>
  <c r="BI87" i="30"/>
  <c r="BI83" i="30"/>
  <c r="BI79" i="30"/>
  <c r="BI75" i="30"/>
  <c r="BI71" i="30"/>
  <c r="BI67" i="30"/>
  <c r="BI53" i="30"/>
  <c r="BI49" i="30"/>
  <c r="BI45" i="30"/>
  <c r="BI41" i="30"/>
  <c r="BI37" i="30"/>
  <c r="BI33" i="30"/>
  <c r="BI86" i="30"/>
  <c r="BI82" i="30"/>
  <c r="BI78" i="30"/>
  <c r="BI74" i="30"/>
  <c r="BI70" i="30"/>
  <c r="BI66" i="30"/>
  <c r="BI56" i="30"/>
  <c r="BI52" i="30"/>
  <c r="BI48" i="30"/>
  <c r="BI44" i="30"/>
  <c r="BI40" i="30"/>
  <c r="BI36" i="30"/>
  <c r="BI32" i="30"/>
  <c r="BI30" i="30"/>
  <c r="BI20" i="30"/>
  <c r="BI16" i="30"/>
  <c r="BI35" i="30"/>
  <c r="BI28" i="30"/>
  <c r="BI24" i="30"/>
  <c r="BI12" i="30"/>
  <c r="BI10" i="30"/>
  <c r="BI31" i="30"/>
  <c r="BI27" i="30"/>
  <c r="BI23" i="30"/>
  <c r="BI19" i="30"/>
  <c r="BI15" i="30"/>
  <c r="BI11" i="30"/>
  <c r="BI22" i="30"/>
  <c r="BI47" i="30"/>
  <c r="BI18" i="30"/>
  <c r="BI14" i="30"/>
  <c r="BI43" i="30"/>
  <c r="BI26" i="30"/>
  <c r="BI39" i="30"/>
  <c r="BI29" i="30"/>
  <c r="BI25" i="30"/>
  <c r="BI21" i="30"/>
  <c r="BI17" i="30"/>
  <c r="BI13" i="30"/>
  <c r="BI9" i="30"/>
  <c r="BJ8" i="30"/>
  <c r="BJ223" i="30" l="1"/>
  <c r="BJ219" i="30"/>
  <c r="BJ215" i="30"/>
  <c r="BJ211" i="30"/>
  <c r="BJ222" i="30"/>
  <c r="BJ218" i="30"/>
  <c r="BJ214" i="30"/>
  <c r="BJ210" i="30"/>
  <c r="BJ206" i="30"/>
  <c r="BJ202" i="30"/>
  <c r="BJ198" i="30"/>
  <c r="BJ194" i="30"/>
  <c r="BJ190" i="30"/>
  <c r="BJ221" i="30"/>
  <c r="BJ217" i="30"/>
  <c r="BJ213" i="30"/>
  <c r="BJ209" i="30"/>
  <c r="BJ224" i="30"/>
  <c r="BJ220" i="30"/>
  <c r="BJ216" i="30"/>
  <c r="BJ212" i="30"/>
  <c r="BJ208" i="30"/>
  <c r="BJ204" i="30"/>
  <c r="BJ200" i="30"/>
  <c r="BJ196" i="30"/>
  <c r="BJ192" i="30"/>
  <c r="BJ188" i="30"/>
  <c r="BJ203" i="30"/>
  <c r="BJ191" i="30"/>
  <c r="BJ184" i="30"/>
  <c r="BJ180" i="30"/>
  <c r="BJ176" i="30"/>
  <c r="BJ167" i="30"/>
  <c r="BJ163" i="30"/>
  <c r="BJ159" i="30"/>
  <c r="BJ155" i="30"/>
  <c r="BJ151" i="30"/>
  <c r="BJ147" i="30"/>
  <c r="BJ201" i="30"/>
  <c r="BJ199" i="30"/>
  <c r="BJ193" i="30"/>
  <c r="BJ187" i="30"/>
  <c r="BJ183" i="30"/>
  <c r="BJ179" i="30"/>
  <c r="BJ175" i="30"/>
  <c r="BJ166" i="30"/>
  <c r="BJ162" i="30"/>
  <c r="BJ158" i="30"/>
  <c r="BJ154" i="30"/>
  <c r="BJ150" i="30"/>
  <c r="BJ146" i="30"/>
  <c r="BJ142" i="30"/>
  <c r="BJ138" i="30"/>
  <c r="BJ186" i="30"/>
  <c r="BJ182" i="30"/>
  <c r="BJ178" i="30"/>
  <c r="BJ169" i="30"/>
  <c r="BJ165" i="30"/>
  <c r="BJ161" i="30"/>
  <c r="BJ157" i="30"/>
  <c r="BJ153" i="30"/>
  <c r="BJ149" i="30"/>
  <c r="BJ195" i="30"/>
  <c r="BJ189" i="30"/>
  <c r="BJ205" i="30"/>
  <c r="BJ197" i="30"/>
  <c r="BJ160" i="30"/>
  <c r="BJ143" i="30"/>
  <c r="BJ134" i="30"/>
  <c r="BJ130" i="30"/>
  <c r="BJ126" i="30"/>
  <c r="BJ122" i="30"/>
  <c r="BJ113" i="30"/>
  <c r="BJ109" i="30"/>
  <c r="BJ105" i="30"/>
  <c r="BJ101" i="30"/>
  <c r="BJ97" i="30"/>
  <c r="BJ207" i="30"/>
  <c r="BJ156" i="30"/>
  <c r="BJ145" i="30"/>
  <c r="BJ144" i="30"/>
  <c r="BJ152" i="30"/>
  <c r="BJ133" i="30"/>
  <c r="BJ129" i="30"/>
  <c r="BJ125" i="30"/>
  <c r="BJ121" i="30"/>
  <c r="BJ112" i="30"/>
  <c r="BJ108" i="30"/>
  <c r="BJ104" i="30"/>
  <c r="BJ100" i="30"/>
  <c r="BJ96" i="30"/>
  <c r="BJ92" i="30"/>
  <c r="BJ185" i="30"/>
  <c r="BJ148" i="30"/>
  <c r="BJ137" i="30"/>
  <c r="BJ136" i="30"/>
  <c r="BJ181" i="30"/>
  <c r="BJ132" i="30"/>
  <c r="BJ128" i="30"/>
  <c r="BJ124" i="30"/>
  <c r="BJ120" i="30"/>
  <c r="BJ111" i="30"/>
  <c r="BJ107" i="30"/>
  <c r="BJ103" i="30"/>
  <c r="BJ99" i="30"/>
  <c r="BJ177" i="30"/>
  <c r="BJ139" i="30"/>
  <c r="BJ168" i="30"/>
  <c r="BJ141" i="30"/>
  <c r="BJ140" i="30"/>
  <c r="BJ135" i="30"/>
  <c r="BJ131" i="30"/>
  <c r="BJ127" i="30"/>
  <c r="BJ123" i="30"/>
  <c r="BJ114" i="30"/>
  <c r="BJ110" i="30"/>
  <c r="BJ106" i="30"/>
  <c r="BJ102" i="30"/>
  <c r="BJ98" i="30"/>
  <c r="BJ94" i="30"/>
  <c r="BJ90" i="30"/>
  <c r="BJ164" i="30"/>
  <c r="BJ91" i="30"/>
  <c r="BJ55" i="30"/>
  <c r="BJ51" i="30"/>
  <c r="BJ47" i="30"/>
  <c r="BJ43" i="30"/>
  <c r="BJ39" i="30"/>
  <c r="BJ35" i="30"/>
  <c r="BJ31" i="30"/>
  <c r="BJ88" i="30"/>
  <c r="BJ84" i="30"/>
  <c r="BJ80" i="30"/>
  <c r="BJ76" i="30"/>
  <c r="BJ72" i="30"/>
  <c r="BJ68" i="30"/>
  <c r="BJ54" i="30"/>
  <c r="BJ50" i="30"/>
  <c r="BJ46" i="30"/>
  <c r="BJ42" i="30"/>
  <c r="BJ38" i="30"/>
  <c r="BJ34" i="30"/>
  <c r="BJ30" i="30"/>
  <c r="BJ87" i="30"/>
  <c r="BJ83" i="30"/>
  <c r="BJ79" i="30"/>
  <c r="BJ75" i="30"/>
  <c r="BJ71" i="30"/>
  <c r="BJ67" i="30"/>
  <c r="BJ57" i="30"/>
  <c r="BJ53" i="30"/>
  <c r="BJ49" i="30"/>
  <c r="BJ45" i="30"/>
  <c r="BJ41" i="30"/>
  <c r="BJ86" i="30"/>
  <c r="BJ82" i="30"/>
  <c r="BJ78" i="30"/>
  <c r="BJ74" i="30"/>
  <c r="BJ70" i="30"/>
  <c r="BJ66" i="30"/>
  <c r="BJ95" i="30"/>
  <c r="BJ56" i="30"/>
  <c r="BJ52" i="30"/>
  <c r="BJ48" i="30"/>
  <c r="BJ44" i="30"/>
  <c r="BJ40" i="30"/>
  <c r="BJ36" i="30"/>
  <c r="BJ32" i="30"/>
  <c r="BJ93" i="30"/>
  <c r="BJ89" i="30"/>
  <c r="BJ85" i="30"/>
  <c r="BJ81" i="30"/>
  <c r="BJ77" i="30"/>
  <c r="BJ73" i="30"/>
  <c r="BJ69" i="30"/>
  <c r="BJ65" i="30"/>
  <c r="BJ37" i="30"/>
  <c r="BJ28" i="30"/>
  <c r="BJ24" i="30"/>
  <c r="BJ20" i="30"/>
  <c r="BJ16" i="30"/>
  <c r="BJ12" i="30"/>
  <c r="BJ25" i="30"/>
  <c r="BJ17" i="30"/>
  <c r="BJ13" i="30"/>
  <c r="BJ33" i="30"/>
  <c r="BJ27" i="30"/>
  <c r="BJ23" i="30"/>
  <c r="BJ19" i="30"/>
  <c r="BJ15" i="30"/>
  <c r="BJ11" i="30"/>
  <c r="BJ10" i="30"/>
  <c r="BJ29" i="30"/>
  <c r="BJ26" i="30"/>
  <c r="BJ22" i="30"/>
  <c r="BJ18" i="30"/>
  <c r="BJ14" i="30"/>
  <c r="BJ9" i="30"/>
  <c r="BJ21" i="30"/>
  <c r="Z40" i="1"/>
  <c r="Z17" i="1"/>
  <c r="G17" i="1" s="1"/>
  <c r="Z19" i="1"/>
  <c r="G19" i="1" s="1"/>
  <c r="Z33" i="1"/>
  <c r="G33" i="1" s="1"/>
  <c r="Z25" i="1"/>
  <c r="G25" i="1" s="1"/>
  <c r="Z38" i="1"/>
  <c r="Z37" i="1"/>
  <c r="Z8" i="1"/>
  <c r="G8" i="1" s="1"/>
  <c r="Z52" i="1"/>
  <c r="Z10" i="1"/>
  <c r="G10" i="1" s="1"/>
  <c r="Z26" i="1"/>
  <c r="G26" i="1" s="1"/>
  <c r="Z28" i="1"/>
  <c r="G28" i="1" s="1"/>
  <c r="Z21" i="1"/>
  <c r="G21" i="1" s="1"/>
  <c r="Z13" i="1"/>
  <c r="G13" i="1" s="1"/>
  <c r="Z45" i="1"/>
  <c r="Z36" i="1"/>
  <c r="Z42" i="1"/>
  <c r="Z47" i="1"/>
  <c r="Z31" i="1"/>
  <c r="G31" i="1" s="1"/>
  <c r="Z7" i="1"/>
  <c r="G7" i="1" s="1"/>
  <c r="Z14" i="1"/>
  <c r="G14" i="1" s="1"/>
  <c r="Z53" i="1"/>
  <c r="Z29" i="1"/>
  <c r="G29" i="1" s="1"/>
  <c r="Z27" i="1"/>
  <c r="G27" i="1" s="1"/>
  <c r="Z23" i="1"/>
  <c r="G23" i="1" s="1"/>
  <c r="Z30" i="1"/>
  <c r="G30" i="1" s="1"/>
  <c r="Z41" i="1"/>
  <c r="Z15" i="1"/>
  <c r="G15" i="1" s="1"/>
  <c r="Z44" i="1"/>
  <c r="Z32" i="1"/>
  <c r="G32" i="1" s="1"/>
  <c r="Z16" i="1"/>
  <c r="G16" i="1" s="1"/>
  <c r="Z35" i="1"/>
  <c r="G35" i="1" s="1"/>
  <c r="Z24" i="1"/>
  <c r="G24" i="1" s="1"/>
  <c r="Z22" i="1"/>
  <c r="G22" i="1" s="1"/>
  <c r="Z20" i="1"/>
  <c r="G20" i="1" s="1"/>
  <c r="Z43" i="1"/>
  <c r="Z39" i="1"/>
  <c r="Z54" i="1"/>
  <c r="Z12" i="1"/>
  <c r="G12" i="1" s="1"/>
  <c r="Z11" i="1"/>
  <c r="G11" i="1" s="1"/>
  <c r="Z48" i="1"/>
  <c r="Z55" i="1"/>
  <c r="Z18" i="1"/>
  <c r="G18" i="1" s="1"/>
  <c r="Z46" i="1"/>
  <c r="Z34" i="1"/>
  <c r="G34" i="1" s="1"/>
  <c r="Z51" i="1"/>
  <c r="Z50" i="1"/>
  <c r="Z9" i="1"/>
  <c r="G9" i="1" s="1"/>
  <c r="Z49" i="1"/>
  <c r="Z6" i="1"/>
  <c r="G6" i="1" l="1"/>
  <c r="AA6" i="1"/>
  <c r="AB6" i="1" s="1"/>
  <c r="O6" i="1" l="1"/>
  <c r="L9" i="30" s="1"/>
  <c r="AA42" i="1"/>
  <c r="AB42" i="1" s="1"/>
  <c r="AA43" i="1"/>
  <c r="AB43" i="1" s="1"/>
  <c r="AA27" i="1"/>
  <c r="AB27" i="1" s="1"/>
  <c r="AA34" i="1"/>
  <c r="AB34" i="1" s="1"/>
  <c r="AA28" i="1"/>
  <c r="AB28" i="1" s="1"/>
  <c r="AA12" i="1"/>
  <c r="AB12" i="1" s="1"/>
  <c r="AA10" i="1"/>
  <c r="AB10" i="1" s="1"/>
  <c r="AA45" i="1"/>
  <c r="AB45" i="1" s="1"/>
  <c r="AA38" i="1"/>
  <c r="AB38" i="1" s="1"/>
  <c r="AA36" i="1"/>
  <c r="AB36" i="1" s="1"/>
  <c r="AA20" i="1"/>
  <c r="AB20" i="1" s="1"/>
  <c r="AA33" i="1"/>
  <c r="AB33" i="1" s="1"/>
  <c r="AA14" i="1"/>
  <c r="AB14" i="1" s="1"/>
  <c r="AA24" i="1"/>
  <c r="AB24" i="1" s="1"/>
  <c r="AA39" i="1"/>
  <c r="AB39" i="1" s="1"/>
  <c r="AA23" i="1"/>
  <c r="AB23" i="1" s="1"/>
  <c r="AA46" i="1"/>
  <c r="AB46" i="1" s="1"/>
  <c r="AA31" i="1"/>
  <c r="AB31" i="1" s="1"/>
  <c r="AA53" i="1"/>
  <c r="AB53" i="1" s="1"/>
  <c r="AA15" i="1"/>
  <c r="AB15" i="1" s="1"/>
  <c r="AA54" i="1"/>
  <c r="AB54" i="1" s="1"/>
  <c r="AA8" i="1"/>
  <c r="AB8" i="1" s="1"/>
  <c r="AA19" i="1"/>
  <c r="AB19" i="1" s="1"/>
  <c r="AA50" i="1"/>
  <c r="AB50" i="1" s="1"/>
  <c r="AA21" i="1"/>
  <c r="AB21" i="1" s="1"/>
  <c r="AA26" i="1"/>
  <c r="AB26" i="1" s="1"/>
  <c r="AA13" i="1"/>
  <c r="AB13" i="1" s="1"/>
  <c r="AA55" i="1"/>
  <c r="AB55" i="1" s="1"/>
  <c r="AA41" i="1"/>
  <c r="AB41" i="1" s="1"/>
  <c r="AA44" i="1"/>
  <c r="AB44" i="1" s="1"/>
  <c r="AA29" i="1"/>
  <c r="AB29" i="1" s="1"/>
  <c r="AA48" i="1"/>
  <c r="AB48" i="1" s="1"/>
  <c r="AA16" i="1"/>
  <c r="AB16" i="1" s="1"/>
  <c r="AA18" i="1"/>
  <c r="AB18" i="1" s="1"/>
  <c r="AA40" i="1"/>
  <c r="AB40" i="1" s="1"/>
  <c r="AA47" i="1"/>
  <c r="AB47" i="1" s="1"/>
  <c r="AA51" i="1"/>
  <c r="AB51" i="1" s="1"/>
  <c r="AA17" i="1"/>
  <c r="AB17" i="1" s="1"/>
  <c r="AA11" i="1"/>
  <c r="AB11" i="1" s="1"/>
  <c r="AA32" i="1"/>
  <c r="AB32" i="1" s="1"/>
  <c r="AA37" i="1"/>
  <c r="AB37" i="1" s="1"/>
  <c r="AA22" i="1"/>
  <c r="AB22" i="1" s="1"/>
  <c r="AA52" i="1"/>
  <c r="AB52" i="1" s="1"/>
  <c r="AA35" i="1"/>
  <c r="AB35" i="1" s="1"/>
  <c r="AA49" i="1"/>
  <c r="AB49" i="1" s="1"/>
  <c r="AA30" i="1"/>
  <c r="AB30" i="1" s="1"/>
  <c r="AA7" i="1"/>
  <c r="AB7" i="1" s="1"/>
  <c r="AA25" i="1"/>
  <c r="AB25" i="1" s="1"/>
  <c r="AA9" i="1"/>
  <c r="AB9" i="1" s="1"/>
  <c r="AC6" i="1" l="1"/>
  <c r="N6" i="1" s="1"/>
  <c r="L47" i="30"/>
  <c r="O12" i="1"/>
  <c r="L15" i="30" s="1"/>
  <c r="L52" i="30"/>
  <c r="L54" i="30"/>
  <c r="L44" i="30"/>
  <c r="L57" i="30"/>
  <c r="O14" i="1"/>
  <c r="L17" i="30" s="1"/>
  <c r="O28" i="1"/>
  <c r="L31" i="30" s="1"/>
  <c r="L58" i="30"/>
  <c r="L55" i="30"/>
  <c r="L43" i="30"/>
  <c r="O13" i="1"/>
  <c r="L16" i="30" s="1"/>
  <c r="L56" i="30"/>
  <c r="O20" i="1"/>
  <c r="L23" i="30" s="1"/>
  <c r="O27" i="1"/>
  <c r="L30" i="30" s="1"/>
  <c r="O17" i="1"/>
  <c r="L20" i="30" s="1"/>
  <c r="O8" i="1"/>
  <c r="L11" i="30" s="1"/>
  <c r="O15" i="1"/>
  <c r="L18" i="30" s="1"/>
  <c r="O18" i="1"/>
  <c r="L21" i="30" s="1"/>
  <c r="O26" i="1"/>
  <c r="L29" i="30" s="1"/>
  <c r="O31" i="1"/>
  <c r="L34" i="30" s="1"/>
  <c r="L39" i="30"/>
  <c r="L46" i="30"/>
  <c r="O30" i="1"/>
  <c r="L33" i="30" s="1"/>
  <c r="O34" i="1"/>
  <c r="L37" i="30" s="1"/>
  <c r="O9" i="1"/>
  <c r="L12" i="30" s="1"/>
  <c r="O16" i="1"/>
  <c r="L19" i="30" s="1"/>
  <c r="O21" i="1"/>
  <c r="L24" i="30" s="1"/>
  <c r="L49" i="30"/>
  <c r="L41" i="30"/>
  <c r="L45" i="30"/>
  <c r="O35" i="1"/>
  <c r="L38" i="30" s="1"/>
  <c r="O33" i="1"/>
  <c r="L36" i="30" s="1"/>
  <c r="L40" i="30"/>
  <c r="O25" i="1"/>
  <c r="L28" i="30" s="1"/>
  <c r="O32" i="1"/>
  <c r="L35" i="30" s="1"/>
  <c r="L51" i="30"/>
  <c r="L53" i="30"/>
  <c r="O23" i="1"/>
  <c r="L48" i="30"/>
  <c r="O24" i="1"/>
  <c r="L27" i="30" s="1"/>
  <c r="L50" i="30"/>
  <c r="O22" i="1"/>
  <c r="L25" i="30" s="1"/>
  <c r="O7" i="1"/>
  <c r="L10" i="30" s="1"/>
  <c r="O11" i="1"/>
  <c r="L14" i="30" s="1"/>
  <c r="O29" i="1"/>
  <c r="L32" i="30" s="1"/>
  <c r="O19" i="1"/>
  <c r="L22" i="30" s="1"/>
  <c r="L42" i="30"/>
  <c r="O10" i="1"/>
  <c r="L13" i="30" s="1"/>
  <c r="C6" i="3" l="1" a="1"/>
  <c r="C6" i="3" s="1"/>
  <c r="C7" i="3" s="1" a="1"/>
  <c r="C7" i="3" s="1"/>
  <c r="L26" i="30"/>
  <c r="K9" i="30"/>
  <c r="M9" i="30" s="1"/>
  <c r="M7" i="30"/>
  <c r="AC10" i="1"/>
  <c r="N10" i="1" s="1"/>
  <c r="AC16" i="1"/>
  <c r="N16" i="1" s="1"/>
  <c r="AC33" i="1"/>
  <c r="N33" i="1" s="1"/>
  <c r="AC36" i="1"/>
  <c r="AC27" i="1"/>
  <c r="N27" i="1" s="1"/>
  <c r="AC41" i="1"/>
  <c r="AC18" i="1"/>
  <c r="N18" i="1" s="1"/>
  <c r="AC40" i="1"/>
  <c r="K43" i="30" s="1"/>
  <c r="AC46" i="1"/>
  <c r="AC31" i="1"/>
  <c r="N31" i="1" s="1"/>
  <c r="AC28" i="1"/>
  <c r="N28" i="1" s="1"/>
  <c r="AC51" i="1"/>
  <c r="AC42" i="1"/>
  <c r="AC43" i="1"/>
  <c r="AC7" i="1"/>
  <c r="N7" i="1" s="1"/>
  <c r="AC38" i="1"/>
  <c r="AC19" i="1"/>
  <c r="N19" i="1" s="1"/>
  <c r="AC32" i="1"/>
  <c r="N32" i="1" s="1"/>
  <c r="AC35" i="1"/>
  <c r="N35" i="1" s="1"/>
  <c r="AC34" i="1"/>
  <c r="N34" i="1" s="1"/>
  <c r="AC15" i="1"/>
  <c r="N15" i="1" s="1"/>
  <c r="AC20" i="1"/>
  <c r="N20" i="1" s="1"/>
  <c r="AC52" i="1"/>
  <c r="AC13" i="1"/>
  <c r="N13" i="1" s="1"/>
  <c r="AC48" i="1"/>
  <c r="AC9" i="1"/>
  <c r="N9" i="1" s="1"/>
  <c r="AC22" i="1"/>
  <c r="N22" i="1" s="1"/>
  <c r="AC21" i="1"/>
  <c r="N21" i="1" s="1"/>
  <c r="AC26" i="1"/>
  <c r="N26" i="1" s="1"/>
  <c r="AC8" i="1"/>
  <c r="N8" i="1" s="1"/>
  <c r="AC55" i="1"/>
  <c r="AC14" i="1"/>
  <c r="N14" i="1" s="1"/>
  <c r="AC49" i="1"/>
  <c r="AC12" i="1"/>
  <c r="N12" i="1" s="1"/>
  <c r="AC11" i="1"/>
  <c r="N11" i="1" s="1"/>
  <c r="AC30" i="1"/>
  <c r="N30" i="1" s="1"/>
  <c r="AC39" i="1"/>
  <c r="AC45" i="1"/>
  <c r="AC23" i="1"/>
  <c r="N23" i="1" s="1"/>
  <c r="AC47" i="1"/>
  <c r="AC25" i="1"/>
  <c r="N25" i="1" s="1"/>
  <c r="AC53" i="1"/>
  <c r="AC50" i="1"/>
  <c r="AC17" i="1"/>
  <c r="N17" i="1" s="1"/>
  <c r="AC29" i="1"/>
  <c r="N29" i="1" s="1"/>
  <c r="AC24" i="1"/>
  <c r="N24" i="1" s="1"/>
  <c r="AC37" i="1"/>
  <c r="AC54" i="1"/>
  <c r="AC44" i="1"/>
  <c r="M43" i="30" l="1"/>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C11" i="3" a="1"/>
  <c r="C11" i="3" s="1"/>
  <c r="K26" i="30"/>
  <c r="AD7" i="30"/>
  <c r="K40" i="30"/>
  <c r="AR7" i="30"/>
  <c r="K46" i="30"/>
  <c r="AX7" i="30"/>
  <c r="K32" i="30"/>
  <c r="AJ7" i="30"/>
  <c r="K42" i="30"/>
  <c r="AT7" i="30"/>
  <c r="K29" i="30"/>
  <c r="AG7" i="30"/>
  <c r="K18" i="30"/>
  <c r="V7" i="30"/>
  <c r="K45" i="30"/>
  <c r="AW7" i="30"/>
  <c r="K30" i="30"/>
  <c r="AH7" i="30"/>
  <c r="C13" i="3" a="1"/>
  <c r="C13" i="3" s="1"/>
  <c r="K58" i="30"/>
  <c r="BJ7" i="30"/>
  <c r="K27" i="30"/>
  <c r="AE7" i="30"/>
  <c r="K44" i="30"/>
  <c r="AV7" i="30"/>
  <c r="K20" i="30"/>
  <c r="X7" i="30"/>
  <c r="K33" i="30"/>
  <c r="AK7" i="30"/>
  <c r="K24" i="30"/>
  <c r="AB7" i="30"/>
  <c r="K37" i="30"/>
  <c r="AO7" i="30"/>
  <c r="K54" i="30"/>
  <c r="BF7" i="30"/>
  <c r="K39" i="30"/>
  <c r="AQ7" i="30"/>
  <c r="K21" i="30"/>
  <c r="Y7" i="30"/>
  <c r="K25" i="30"/>
  <c r="AC7" i="30"/>
  <c r="K38" i="30"/>
  <c r="AP7" i="30"/>
  <c r="K31" i="30"/>
  <c r="AI7" i="30"/>
  <c r="K36" i="30"/>
  <c r="AN7" i="30"/>
  <c r="K55" i="30"/>
  <c r="BG7" i="30"/>
  <c r="K11" i="30"/>
  <c r="O7" i="30"/>
  <c r="K53" i="30"/>
  <c r="BE7" i="30"/>
  <c r="K15" i="30"/>
  <c r="S7" i="30"/>
  <c r="K12" i="30"/>
  <c r="P7" i="30"/>
  <c r="K35" i="30"/>
  <c r="AM7" i="30"/>
  <c r="K34" i="30"/>
  <c r="AL7" i="30"/>
  <c r="K19" i="30"/>
  <c r="W7" i="30"/>
  <c r="K23" i="30"/>
  <c r="AA7" i="30"/>
  <c r="C14" i="3" a="1"/>
  <c r="C14" i="3" s="1"/>
  <c r="C12" i="3" a="1"/>
  <c r="C12" i="3" s="1"/>
  <c r="K14" i="30"/>
  <c r="R7" i="30"/>
  <c r="K56" i="30"/>
  <c r="BH7" i="30"/>
  <c r="K47" i="30"/>
  <c r="AY7" i="30"/>
  <c r="K28" i="30"/>
  <c r="AF7" i="30"/>
  <c r="K52" i="30"/>
  <c r="BD7" i="30"/>
  <c r="K51" i="30"/>
  <c r="BC7" i="30"/>
  <c r="K22" i="30"/>
  <c r="Z7" i="30"/>
  <c r="K49" i="30"/>
  <c r="BA7" i="30"/>
  <c r="K13" i="30"/>
  <c r="Q7" i="30"/>
  <c r="K10" i="30"/>
  <c r="N7" i="30"/>
  <c r="K48" i="30"/>
  <c r="AZ7" i="30"/>
  <c r="K57" i="30"/>
  <c r="BI7" i="30"/>
  <c r="K50" i="30"/>
  <c r="BB7" i="30"/>
  <c r="K17" i="30"/>
  <c r="U7" i="30"/>
  <c r="K16" i="30"/>
  <c r="T7" i="30"/>
  <c r="K41" i="30"/>
  <c r="AS7" i="30"/>
  <c r="AU7" i="30"/>
  <c r="C10" i="3" a="1"/>
  <c r="C10" i="3" s="1"/>
  <c r="C8" i="3" a="1"/>
  <c r="C8" i="3" l="1"/>
  <c r="C9" i="3" s="1"/>
  <c r="M18" i="30"/>
  <c r="N18" i="30"/>
  <c r="O18" i="30"/>
  <c r="P18" i="30"/>
  <c r="R18" i="30"/>
  <c r="Q18" i="30"/>
  <c r="S18" i="30"/>
  <c r="T18" i="30"/>
  <c r="U18" i="30"/>
  <c r="V18" i="30"/>
  <c r="M52" i="30"/>
  <c r="N52" i="30"/>
  <c r="O52" i="30"/>
  <c r="P52" i="30"/>
  <c r="R52" i="30"/>
  <c r="Q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M39" i="30"/>
  <c r="N39" i="30"/>
  <c r="O39" i="30"/>
  <c r="P39" i="30"/>
  <c r="R39" i="30"/>
  <c r="Q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M58" i="30"/>
  <c r="N58" i="30"/>
  <c r="O58" i="30"/>
  <c r="P58" i="30"/>
  <c r="R58" i="30"/>
  <c r="Q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M17" i="30"/>
  <c r="N17" i="30"/>
  <c r="O17" i="30"/>
  <c r="P17" i="30"/>
  <c r="R17" i="30"/>
  <c r="Q17" i="30"/>
  <c r="S17" i="30"/>
  <c r="T17" i="30"/>
  <c r="U17" i="30"/>
  <c r="M10" i="30"/>
  <c r="N10" i="30"/>
  <c r="M51" i="30"/>
  <c r="N51" i="30"/>
  <c r="O51" i="30"/>
  <c r="P51" i="30"/>
  <c r="R51" i="30"/>
  <c r="Q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M56" i="30"/>
  <c r="N56" i="30"/>
  <c r="O56" i="30"/>
  <c r="P56" i="30"/>
  <c r="R56" i="30"/>
  <c r="Q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M19" i="30"/>
  <c r="N19" i="30"/>
  <c r="O19" i="30"/>
  <c r="P19" i="30"/>
  <c r="Q19" i="30"/>
  <c r="R19" i="30"/>
  <c r="S19" i="30"/>
  <c r="T19" i="30"/>
  <c r="U19" i="30"/>
  <c r="V19" i="30"/>
  <c r="W19" i="30"/>
  <c r="M15" i="30"/>
  <c r="N15" i="30"/>
  <c r="O15" i="30"/>
  <c r="P15" i="30"/>
  <c r="R15" i="30"/>
  <c r="Q15" i="30"/>
  <c r="S15"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M21" i="30"/>
  <c r="N21" i="30"/>
  <c r="O21" i="30"/>
  <c r="P21" i="30"/>
  <c r="R21" i="30"/>
  <c r="Q21" i="30"/>
  <c r="S21" i="30"/>
  <c r="T21" i="30"/>
  <c r="U21" i="30"/>
  <c r="V21" i="30"/>
  <c r="W21" i="30"/>
  <c r="X21" i="30"/>
  <c r="Y21" i="30"/>
  <c r="M24" i="30"/>
  <c r="N24" i="30"/>
  <c r="O24" i="30"/>
  <c r="P24" i="30"/>
  <c r="R24" i="30"/>
  <c r="Q24" i="30"/>
  <c r="S24" i="30"/>
  <c r="T24" i="30"/>
  <c r="U24" i="30"/>
  <c r="V24" i="30"/>
  <c r="W24" i="30"/>
  <c r="X24" i="30"/>
  <c r="Y24" i="30"/>
  <c r="Z24" i="30"/>
  <c r="AA24" i="30"/>
  <c r="AB24" i="30"/>
  <c r="M27" i="30"/>
  <c r="N27" i="30"/>
  <c r="O27" i="30"/>
  <c r="P27" i="30"/>
  <c r="Q27" i="30"/>
  <c r="R27" i="30"/>
  <c r="S27" i="30"/>
  <c r="T27" i="30"/>
  <c r="U27" i="30"/>
  <c r="V27" i="30"/>
  <c r="W27" i="30"/>
  <c r="X27" i="30"/>
  <c r="Y27" i="30"/>
  <c r="Z27" i="30"/>
  <c r="AA27" i="30"/>
  <c r="AB27" i="30"/>
  <c r="AC27" i="30"/>
  <c r="AD27" i="30"/>
  <c r="AE27" i="30"/>
  <c r="M14" i="30"/>
  <c r="N14" i="30"/>
  <c r="O14" i="30"/>
  <c r="P14" i="30"/>
  <c r="R14" i="30"/>
  <c r="Q14" i="30"/>
  <c r="M29" i="30"/>
  <c r="N29" i="30"/>
  <c r="O29" i="30"/>
  <c r="P29" i="30"/>
  <c r="R29" i="30"/>
  <c r="Q29" i="30"/>
  <c r="S29" i="30"/>
  <c r="T29" i="30"/>
  <c r="U29" i="30"/>
  <c r="V29" i="30"/>
  <c r="W29" i="30"/>
  <c r="X29" i="30"/>
  <c r="Y29" i="30"/>
  <c r="Z29" i="30"/>
  <c r="AA29" i="30"/>
  <c r="AB29" i="30"/>
  <c r="AC29" i="30"/>
  <c r="AD29" i="30"/>
  <c r="AE29" i="30"/>
  <c r="AF29" i="30"/>
  <c r="AG29" i="30"/>
  <c r="M40" i="30"/>
  <c r="N40" i="30"/>
  <c r="O40" i="30"/>
  <c r="P40" i="30"/>
  <c r="R40" i="30"/>
  <c r="Q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M34" i="30"/>
  <c r="N34" i="30"/>
  <c r="O34" i="30"/>
  <c r="P34" i="30"/>
  <c r="R34" i="30"/>
  <c r="Q34" i="30"/>
  <c r="S34" i="30"/>
  <c r="T34" i="30"/>
  <c r="U34" i="30"/>
  <c r="V34" i="30"/>
  <c r="W34" i="30"/>
  <c r="X34" i="30"/>
  <c r="Y34" i="30"/>
  <c r="Z34" i="30"/>
  <c r="AA34" i="30"/>
  <c r="AB34" i="30"/>
  <c r="AC34" i="30"/>
  <c r="AD34" i="30"/>
  <c r="AE34" i="30"/>
  <c r="AF34" i="30"/>
  <c r="AG34" i="30"/>
  <c r="AH34" i="30"/>
  <c r="AI34" i="30"/>
  <c r="AJ34" i="30"/>
  <c r="AK34" i="30"/>
  <c r="AL34" i="30"/>
  <c r="M41" i="30"/>
  <c r="N41" i="30"/>
  <c r="O41" i="30"/>
  <c r="P41" i="30"/>
  <c r="R41" i="30"/>
  <c r="Q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M57" i="30"/>
  <c r="N57" i="30"/>
  <c r="O57" i="30"/>
  <c r="P57" i="30"/>
  <c r="R57" i="30"/>
  <c r="Q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M49" i="30"/>
  <c r="N49" i="30"/>
  <c r="O49" i="30"/>
  <c r="P49" i="30"/>
  <c r="R49" i="30"/>
  <c r="Q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M28" i="30"/>
  <c r="N28" i="30"/>
  <c r="O28" i="30"/>
  <c r="P28" i="30"/>
  <c r="R28" i="30"/>
  <c r="Q28" i="30"/>
  <c r="S28" i="30"/>
  <c r="T28" i="30"/>
  <c r="U28" i="30"/>
  <c r="V28" i="30"/>
  <c r="W28" i="30"/>
  <c r="X28" i="30"/>
  <c r="Y28" i="30"/>
  <c r="Z28" i="30"/>
  <c r="AA28" i="30"/>
  <c r="AB28" i="30"/>
  <c r="AC28" i="30"/>
  <c r="AD28" i="30"/>
  <c r="AE28" i="30"/>
  <c r="AF28" i="30"/>
  <c r="M35" i="30"/>
  <c r="N35" i="30"/>
  <c r="O35" i="30"/>
  <c r="P35" i="30"/>
  <c r="R35" i="30"/>
  <c r="Q35" i="30"/>
  <c r="S35" i="30"/>
  <c r="T35" i="30"/>
  <c r="U35" i="30"/>
  <c r="V35" i="30"/>
  <c r="W35" i="30"/>
  <c r="X35" i="30"/>
  <c r="Y35" i="30"/>
  <c r="Z35" i="30"/>
  <c r="AA35" i="30"/>
  <c r="AB35" i="30"/>
  <c r="AC35" i="30"/>
  <c r="AD35" i="30"/>
  <c r="AE35" i="30"/>
  <c r="AF35" i="30"/>
  <c r="AG35" i="30"/>
  <c r="AH35" i="30"/>
  <c r="AI35" i="30"/>
  <c r="AJ35" i="30"/>
  <c r="AK35" i="30"/>
  <c r="AL35" i="30"/>
  <c r="AM35" i="30"/>
  <c r="M11" i="30"/>
  <c r="N11" i="30"/>
  <c r="O11"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M20" i="30"/>
  <c r="N20" i="30"/>
  <c r="O20" i="30"/>
  <c r="P20" i="30"/>
  <c r="Q20" i="30"/>
  <c r="R20" i="30"/>
  <c r="S20" i="30"/>
  <c r="T20" i="30"/>
  <c r="U20" i="30"/>
  <c r="V20" i="30"/>
  <c r="W20" i="30"/>
  <c r="X20" i="30"/>
  <c r="M31" i="30"/>
  <c r="N31" i="30"/>
  <c r="O31" i="30"/>
  <c r="P31" i="30"/>
  <c r="Q31" i="30"/>
  <c r="R31" i="30"/>
  <c r="S31" i="30"/>
  <c r="T31" i="30"/>
  <c r="U31" i="30"/>
  <c r="V31" i="30"/>
  <c r="W31" i="30"/>
  <c r="X31" i="30"/>
  <c r="Y31" i="30"/>
  <c r="Z31" i="30"/>
  <c r="AA31" i="30"/>
  <c r="AB31" i="30"/>
  <c r="AC31" i="30"/>
  <c r="AD31" i="30"/>
  <c r="AE31" i="30"/>
  <c r="AF31" i="30"/>
  <c r="AG31" i="30"/>
  <c r="AH31" i="30"/>
  <c r="AI31" i="30"/>
  <c r="M30" i="30"/>
  <c r="N30" i="30"/>
  <c r="O30" i="30"/>
  <c r="P30" i="30"/>
  <c r="R30" i="30"/>
  <c r="Q30" i="30"/>
  <c r="S30" i="30"/>
  <c r="T30" i="30"/>
  <c r="U30" i="30"/>
  <c r="V30" i="30"/>
  <c r="W30" i="30"/>
  <c r="X30" i="30"/>
  <c r="Y30" i="30"/>
  <c r="Z30" i="30"/>
  <c r="AA30" i="30"/>
  <c r="AB30" i="30"/>
  <c r="AC30" i="30"/>
  <c r="AD30" i="30"/>
  <c r="AE30" i="30"/>
  <c r="AF30" i="30"/>
  <c r="AG30" i="30"/>
  <c r="AH30"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M26" i="30"/>
  <c r="N26" i="30"/>
  <c r="O26" i="30"/>
  <c r="P26" i="30"/>
  <c r="R26" i="30"/>
  <c r="Q26" i="30"/>
  <c r="S26" i="30"/>
  <c r="T26" i="30"/>
  <c r="U26" i="30"/>
  <c r="V26" i="30"/>
  <c r="W26" i="30"/>
  <c r="X26" i="30"/>
  <c r="Y26" i="30"/>
  <c r="Z26" i="30"/>
  <c r="AA26" i="30"/>
  <c r="AB26" i="30"/>
  <c r="AC26" i="30"/>
  <c r="AD26" i="30"/>
  <c r="M13" i="30"/>
  <c r="N13" i="30"/>
  <c r="O13" i="30"/>
  <c r="P13" i="30"/>
  <c r="Q13" i="30"/>
  <c r="M53" i="30"/>
  <c r="N53" i="30"/>
  <c r="O53" i="30"/>
  <c r="P53" i="30"/>
  <c r="R53" i="30"/>
  <c r="Q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M33" i="30"/>
  <c r="N33" i="30"/>
  <c r="O33" i="30"/>
  <c r="P33" i="30"/>
  <c r="R33" i="30"/>
  <c r="Q33" i="30"/>
  <c r="S33" i="30"/>
  <c r="T33" i="30"/>
  <c r="U33" i="30"/>
  <c r="V33" i="30"/>
  <c r="W33" i="30"/>
  <c r="X33" i="30"/>
  <c r="Y33" i="30"/>
  <c r="Z33" i="30"/>
  <c r="AA33" i="30"/>
  <c r="AB33" i="30"/>
  <c r="AC33" i="30"/>
  <c r="AD33" i="30"/>
  <c r="AE33" i="30"/>
  <c r="AF33" i="30"/>
  <c r="AG33" i="30"/>
  <c r="AH33" i="30"/>
  <c r="AI33" i="30"/>
  <c r="AJ33" i="30"/>
  <c r="AK33" i="30"/>
  <c r="M16" i="30"/>
  <c r="N16" i="30"/>
  <c r="O16" i="30"/>
  <c r="P16" i="30"/>
  <c r="R16" i="30"/>
  <c r="Q16" i="30"/>
  <c r="S16" i="30"/>
  <c r="T16" i="30"/>
  <c r="M48" i="30"/>
  <c r="N48" i="30"/>
  <c r="O48" i="30"/>
  <c r="P48" i="30"/>
  <c r="R48" i="30"/>
  <c r="Q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M22" i="30"/>
  <c r="N22" i="30"/>
  <c r="O22" i="30"/>
  <c r="P22" i="30"/>
  <c r="R22" i="30"/>
  <c r="Q22" i="30"/>
  <c r="S22" i="30"/>
  <c r="T22" i="30"/>
  <c r="U22" i="30"/>
  <c r="V22" i="30"/>
  <c r="W22" i="30"/>
  <c r="X22" i="30"/>
  <c r="Y22" i="30"/>
  <c r="Z22" i="30"/>
  <c r="M47" i="30"/>
  <c r="N47" i="30"/>
  <c r="O47" i="30"/>
  <c r="P47" i="30"/>
  <c r="R47" i="30"/>
  <c r="Q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M23" i="30"/>
  <c r="N23" i="30"/>
  <c r="O23" i="30"/>
  <c r="P23" i="30"/>
  <c r="Q23" i="30"/>
  <c r="R23" i="30"/>
  <c r="S23" i="30"/>
  <c r="T23" i="30"/>
  <c r="U23" i="30"/>
  <c r="V23" i="30"/>
  <c r="W23" i="30"/>
  <c r="X23" i="30"/>
  <c r="Y23" i="30"/>
  <c r="Z23" i="30"/>
  <c r="AA23" i="30"/>
  <c r="M12" i="30"/>
  <c r="N12" i="30"/>
  <c r="O12" i="30"/>
  <c r="P12" i="30"/>
  <c r="M55" i="30"/>
  <c r="N55" i="30"/>
  <c r="O55" i="30"/>
  <c r="P55" i="30"/>
  <c r="R55" i="30"/>
  <c r="Q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M25" i="30"/>
  <c r="N25" i="30"/>
  <c r="O25" i="30"/>
  <c r="P25" i="30"/>
  <c r="R25" i="30"/>
  <c r="Q25" i="30"/>
  <c r="S25" i="30"/>
  <c r="T25" i="30"/>
  <c r="U25" i="30"/>
  <c r="V25" i="30"/>
  <c r="W25" i="30"/>
  <c r="X25" i="30"/>
  <c r="Y25" i="30"/>
  <c r="Z25" i="30"/>
  <c r="AA25" i="30"/>
  <c r="AB25" i="30"/>
  <c r="AC25"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M44" i="30"/>
  <c r="N44" i="30"/>
  <c r="O44" i="30"/>
  <c r="P44" i="30"/>
  <c r="R44" i="30"/>
  <c r="Q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M45" i="30"/>
  <c r="N45" i="30"/>
  <c r="O45" i="30"/>
  <c r="P45" i="30"/>
  <c r="R45" i="30"/>
  <c r="Q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alcChain>
</file>

<file path=xl/sharedStrings.xml><?xml version="1.0" encoding="utf-8"?>
<sst xmlns="http://schemas.openxmlformats.org/spreadsheetml/2006/main" count="1707" uniqueCount="524">
  <si>
    <t>Nº de entrada</t>
  </si>
  <si>
    <t>Cultivar</t>
  </si>
  <si>
    <t>Fecha de madurez</t>
  </si>
  <si>
    <t>Llenado de grano</t>
  </si>
  <si>
    <t>Roya de la hoja</t>
  </si>
  <si>
    <t>Roya del tallo</t>
  </si>
  <si>
    <t>Roya estriada</t>
  </si>
  <si>
    <t>Septoriosis de la hoja</t>
  </si>
  <si>
    <t>Mancha amarilla</t>
  </si>
  <si>
    <t>Fusariosis de la espiga</t>
  </si>
  <si>
    <t>Tizón bacteriano</t>
  </si>
  <si>
    <t>Estría bacteriana</t>
  </si>
  <si>
    <t>Plagas</t>
  </si>
  <si>
    <t>Helada</t>
  </si>
  <si>
    <t>Vuelco</t>
  </si>
  <si>
    <t>Desgrane</t>
  </si>
  <si>
    <t>Altura</t>
  </si>
  <si>
    <t xml:space="preserve">Aspecto </t>
  </si>
  <si>
    <t>Peso hectolítrico</t>
  </si>
  <si>
    <t>Peso de 1000 granos</t>
  </si>
  <si>
    <t>Promedio</t>
  </si>
  <si>
    <t>Parcelas</t>
  </si>
  <si>
    <t>Tipo:</t>
  </si>
  <si>
    <t>Textura:</t>
  </si>
  <si>
    <t>Macollaje</t>
  </si>
  <si>
    <t>Espigazón</t>
  </si>
  <si>
    <t>Elongación</t>
  </si>
  <si>
    <t>Sequía</t>
  </si>
  <si>
    <t>Altas temperaturas</t>
  </si>
  <si>
    <t>Heladas</t>
  </si>
  <si>
    <t>Severidad: S (severo); M (moderado); L (Leve)</t>
  </si>
  <si>
    <t>Rep. IV</t>
  </si>
  <si>
    <t>Análisis de Varianza</t>
  </si>
  <si>
    <t xml:space="preserve">Fuentes de variación </t>
  </si>
  <si>
    <t>Bloques</t>
  </si>
  <si>
    <t>Error experimental</t>
  </si>
  <si>
    <t>Total</t>
  </si>
  <si>
    <t>Suma de cuadrados</t>
  </si>
  <si>
    <t>Cuadrado medio</t>
  </si>
  <si>
    <t>F</t>
  </si>
  <si>
    <t>Grados de libertad</t>
  </si>
  <si>
    <t>Prueba DMS 0,05%</t>
  </si>
  <si>
    <t>kg/ha</t>
  </si>
  <si>
    <t>Rep I</t>
  </si>
  <si>
    <t>Rep II</t>
  </si>
  <si>
    <t>Rep III</t>
  </si>
  <si>
    <t>Código</t>
  </si>
  <si>
    <t>Valor mínimo</t>
  </si>
  <si>
    <t>Valor máximo</t>
  </si>
  <si>
    <t xml:space="preserve">Mediana </t>
  </si>
  <si>
    <t>N (participantes)</t>
  </si>
  <si>
    <t>Instrucciones</t>
  </si>
  <si>
    <t>Fecha de espigazón</t>
  </si>
  <si>
    <t>Fecha de siembra</t>
  </si>
  <si>
    <t>Oidio</t>
  </si>
  <si>
    <t>Fuentes de variación</t>
  </si>
  <si>
    <t xml:space="preserve">Diferencia </t>
  </si>
  <si>
    <t>Significancia</t>
  </si>
  <si>
    <t>Sin fungicida</t>
  </si>
  <si>
    <t>Con fungicida</t>
  </si>
  <si>
    <t>Grano lechoso</t>
  </si>
  <si>
    <t>Espigas</t>
  </si>
  <si>
    <t>Floración</t>
  </si>
  <si>
    <t>1 - 9 *</t>
  </si>
  <si>
    <t>Hojas secas</t>
  </si>
  <si>
    <t>Indicar el momento de la observación</t>
  </si>
  <si>
    <t>escala de 1 a 9 siendo</t>
  </si>
  <si>
    <t>1 lo mejor</t>
  </si>
  <si>
    <t>Presencia o Ausencia</t>
  </si>
  <si>
    <t>"</t>
  </si>
  <si>
    <t>Adversidades</t>
  </si>
  <si>
    <t>Precosecha</t>
  </si>
  <si>
    <t>Indicar ocurrencia</t>
  </si>
  <si>
    <t>Días Siembra-Espigazón</t>
  </si>
  <si>
    <t>Días Espigazón-Madurez</t>
  </si>
  <si>
    <t>ALGARROBO</t>
  </si>
  <si>
    <t>BASILIO</t>
  </si>
  <si>
    <t>BAGUETTE 750</t>
  </si>
  <si>
    <t>BUCK DESTELLO</t>
  </si>
  <si>
    <t>CEDRO</t>
  </si>
  <si>
    <t>KLEIN MINERVA</t>
  </si>
  <si>
    <t>RGT GARDELL</t>
  </si>
  <si>
    <t>SY 120</t>
  </si>
  <si>
    <t>SY 211</t>
  </si>
  <si>
    <t>DATOS ORDENADOS AUTOMÁTICAMENTE POR RENDIMIENTO</t>
  </si>
  <si>
    <t>n.Trat</t>
  </si>
  <si>
    <t>n.Bloq</t>
  </si>
  <si>
    <t>t:</t>
  </si>
  <si>
    <t>r:</t>
  </si>
  <si>
    <t>n:</t>
  </si>
  <si>
    <t>Suma:</t>
  </si>
  <si>
    <t>Media:</t>
  </si>
  <si>
    <t>C:</t>
  </si>
  <si>
    <t>gl(t):</t>
  </si>
  <si>
    <t>gl(r):</t>
  </si>
  <si>
    <t>gl(ee):</t>
  </si>
  <si>
    <t>SSTOT:</t>
  </si>
  <si>
    <t>SSR:</t>
  </si>
  <si>
    <t>SST:</t>
  </si>
  <si>
    <t>SSE:</t>
  </si>
  <si>
    <t>CME:</t>
  </si>
  <si>
    <t>CV%:</t>
  </si>
  <si>
    <t>SEM:</t>
  </si>
  <si>
    <t>SED:</t>
  </si>
  <si>
    <t>MDS:</t>
  </si>
  <si>
    <t>Calculo:</t>
  </si>
  <si>
    <t>BAGUETTE 680</t>
  </si>
  <si>
    <t>BAGUETTE PREMIUM 11</t>
  </si>
  <si>
    <t>KLEIN TITANIO CL</t>
  </si>
  <si>
    <t>P(F)</t>
  </si>
  <si>
    <t>R2:</t>
  </si>
  <si>
    <t>Rendimiento (kg/ha)</t>
  </si>
  <si>
    <t>RTO1SF</t>
  </si>
  <si>
    <t>RTO1CF</t>
  </si>
  <si>
    <t>RTO3SF</t>
  </si>
  <si>
    <t>RTO3CF</t>
  </si>
  <si>
    <t>RTO2CF</t>
  </si>
  <si>
    <t>RTO2SF</t>
  </si>
  <si>
    <t>RTO4SF</t>
  </si>
  <si>
    <t>RTO4CF</t>
  </si>
  <si>
    <t>ANVA CV x F:</t>
  </si>
  <si>
    <t>L:</t>
  </si>
  <si>
    <t>gl(L):</t>
  </si>
  <si>
    <t>SSL:</t>
  </si>
  <si>
    <t>SSR(L):</t>
  </si>
  <si>
    <t>SSLA:</t>
  </si>
  <si>
    <t>gl(LA):</t>
  </si>
  <si>
    <t>Interacción C x F</t>
  </si>
  <si>
    <t>P-Critico</t>
  </si>
  <si>
    <t>Diferencia mínima significativa (MDS), con alfa: 0,05%</t>
  </si>
  <si>
    <t>Localidad:</t>
  </si>
  <si>
    <t>Suelo:</t>
  </si>
  <si>
    <t>SIEMBRA</t>
  </si>
  <si>
    <t>LLUVIAS REGISTRADAS EN EL AÑO</t>
  </si>
  <si>
    <t>CARACTERÍSTICAS DEL SUELO</t>
  </si>
  <si>
    <t>TEMPERATURA REGISTRADAS EN EL AÑO</t>
  </si>
  <si>
    <t>CULTIVO ANTECESOR:</t>
  </si>
  <si>
    <t>FACTORES ABIÓTICOS</t>
  </si>
  <si>
    <t>Días Siembra-Madurez</t>
  </si>
  <si>
    <t>Ciclo Largo</t>
  </si>
  <si>
    <t>Ciclo Corto</t>
  </si>
  <si>
    <t>Ciclo Corto - intermedio</t>
  </si>
  <si>
    <t>Ciclo Largo - intermedio</t>
  </si>
  <si>
    <t>FECHA DE SIEMBRA Y DE PRINCIPALES ESTADOS FENOLÓGICOS</t>
  </si>
  <si>
    <t>CARACTERISTICAS DE LOS ENSAYOS</t>
  </si>
  <si>
    <t>Ver escalas en nota a pie de página, haciendo click aquí</t>
  </si>
  <si>
    <t>Información adicional</t>
  </si>
  <si>
    <t>Cuando no se diferencian con certeza, indicar como mancha foliar (MF)</t>
  </si>
  <si>
    <t>Momento de observación: en caso de ocurrencia de enfermedades en otros momentos anteriores ó posteriores, indicar fecha y estadío del huésped.</t>
  </si>
  <si>
    <t>* Coeficiente de Variación del ensayo (valores mayores a 15%, invalidan la comparación de medias que no resultan estadísticamente significativas):</t>
  </si>
  <si>
    <t>* R² (indica la proporción de la varianción de los datos que se debió al efecto de los tratamientos, cultivares):</t>
  </si>
  <si>
    <t>Si la diferencias entre dos medias es menor que la MDS, la diferencia es no significativa estadísticamente (ns).</t>
  </si>
  <si>
    <t>Si la diferencias entre dos medias es mayor que la MDS, la diferencia es estadísticamente significativa (s).</t>
  </si>
  <si>
    <t>Ensayo media general:</t>
  </si>
  <si>
    <t>P-crítica</t>
  </si>
  <si>
    <t>Si el test de F para fungicida resultó significativo, significa que el fungicida afectó el rendimiento de los cultivares.</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</si>
  <si>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</si>
  <si>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</si>
  <si>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</si>
  <si>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</si>
  <si>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INTERPRETACIÓN DE LOS RESULTADOS DE LA INTERACCIÓN VARIEDAD X FUNGICIDA</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</si>
  <si>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</si>
  <si>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</si>
  <si>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Dado que en la mayoría de las localidades de la RET los tratamientos con y sin fungicida no se aleatorizan entre sí, el efecto de fungicida que se mide por medio de este ANVA incluye otros efectos ambientales fortuitos.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</si>
  <si>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</si>
  <si>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</si>
  <si>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 Para interpretar los resultados, ver nota al pié de página, haciendo click aquí</t>
  </si>
  <si>
    <t>Promedio (Kg/ha)</t>
  </si>
  <si>
    <t>Fechas de siembra y principales estados fenológicos</t>
  </si>
  <si>
    <t>ANVA para comparar cultivares dentro de un mismo nivel de manejo</t>
  </si>
  <si>
    <t>Estadística descriptiva</t>
  </si>
  <si>
    <t>ANÁLISIS DE VARIANZA PARA COMPARAR CULTIVARES, FUNGICIDA Y LA INTERACCIÓN CULTIVAR x FUNGICIDA</t>
  </si>
  <si>
    <t>Para visualizar, cualquier hoja y dentro de éstas planilla, haga doble clic en el Enlace y será dirigido automáticamente a la hoja correspondiente.</t>
  </si>
  <si>
    <t>ANVA para comparar cultivares, fungicida y la interacción cultivar x fungicida</t>
  </si>
  <si>
    <t>Datos generales de los ensayos</t>
  </si>
  <si>
    <t>Comentarios particulares de los ensayos</t>
  </si>
  <si>
    <t>Comportamiento agronómico de los cultivares</t>
  </si>
  <si>
    <t>Enfermedades por cultivar</t>
  </si>
  <si>
    <t>Rendimiento por cultivar</t>
  </si>
  <si>
    <t>COMPORTAMIENTO AGRONÓMICO DE LOS CULTIVARES</t>
  </si>
  <si>
    <t>ENFERMEDADES POR CULTIVAR</t>
  </si>
  <si>
    <t>RENDIMIENTO POR CULTIVAR</t>
  </si>
  <si>
    <t>DATOS GENERALES DE LOS ENSAYOS</t>
  </si>
  <si>
    <t>COMENTARIOS PARTICULARES DE LOS ENSAYOS</t>
  </si>
  <si>
    <t>Al cargar los datos no se debe reemplazar el contenido de ninguna celda (las celdas para entrada de datos están vacías), en particular, las celdas rojas tienen fórmulas que no deben ser modificadas.</t>
  </si>
  <si>
    <t>El resto de los datos se cargan en las hojas cuyo nombre indica el dato a completar.</t>
  </si>
  <si>
    <t>Lo Nombres de los Cultivares se cargan en la hoja Fechas.</t>
  </si>
  <si>
    <t>Programa original realizado por el Ing. Agr. Alberto Hugo María Ballesteros (2007) con la colaboración del Lic. Ernesto Loponto, el Técnico Benjamín Mazzoli y el Sr. Fernando Barragán.</t>
  </si>
  <si>
    <t>Modificado en mar-2021 por P.E. Abbate.</t>
  </si>
  <si>
    <t>Los datos están ordenados por ciclo de los cultivares (época de siembra) y por aplicación de fungicida.</t>
  </si>
  <si>
    <t>ENLACES A LAS HOJAS DE LA PLANILLA</t>
  </si>
  <si>
    <t>En las hojas de análisis estadísticos no se deben cargar datos.</t>
  </si>
  <si>
    <t>Coordinador/a:</t>
  </si>
  <si>
    <t>Colaborador/a:</t>
  </si>
  <si>
    <t>Diseño estadístico del ensayos:</t>
  </si>
  <si>
    <t>PH:</t>
  </si>
  <si>
    <t>1º ÉPOCA: CICLO LARGO SIN FUNGICIDA</t>
  </si>
  <si>
    <t>1º ÉPOCA: CICLO LARGO CON FUNGICIDA</t>
  </si>
  <si>
    <t>4º ÉPOCA: CICLOS CORTOS SIN FUNGICIDA</t>
  </si>
  <si>
    <t>4º ÉPOCA: CICLOS CORTOS CON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</si>
  <si>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</si>
  <si>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</si>
  <si>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</si>
  <si>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</si>
  <si>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</si>
  <si>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</si>
  <si>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2º época, ciclos largos e intermedios sin fungicida</t>
  </si>
  <si>
    <t>3º época, ciclos corto e intermedio sin fungicida</t>
  </si>
  <si>
    <t>4º época, ciclos cortos sin fungicida</t>
  </si>
  <si>
    <t>1º época, ciclos largos con fungicida</t>
  </si>
  <si>
    <t>2º época, ciclos largos e intermedios con fungicida</t>
  </si>
  <si>
    <t>3º época, ciclos corto e intermedio con fungicida</t>
  </si>
  <si>
    <t>4º época, ciclos cortos con fungicida</t>
  </si>
  <si>
    <t>2º ÉPOCA: CICLOS LARGOS E INTERMEDIOS CON FUNG.</t>
  </si>
  <si>
    <t>2º ÉPOCA: CICLOS LARGOS E INTERMEDIOS SIN FUNG.</t>
  </si>
  <si>
    <t>3º ÉPOCA: CICLOS CORTOS E INTERMEDIOS SIN FUNG.</t>
  </si>
  <si>
    <t>3º ÉPOCA: CICLOS CORTOS E INTERMEDIOS CON FUNG.</t>
  </si>
  <si>
    <t>gl(TOT):</t>
  </si>
  <si>
    <t>Datos:</t>
  </si>
  <si>
    <t>Proteina en grano</t>
  </si>
  <si>
    <t>ESCALAS:</t>
  </si>
  <si>
    <t>Puccinia striiformis</t>
  </si>
  <si>
    <t>Oidio sp.</t>
  </si>
  <si>
    <t>Roya de la hoja (anaranjada)</t>
  </si>
  <si>
    <t>Roya estriada (amarilla)</t>
  </si>
  <si>
    <t>Roya del tallo (negra)</t>
  </si>
  <si>
    <t>Puccinia triticina (P. recondita)</t>
  </si>
  <si>
    <t>Puccinia graminis</t>
  </si>
  <si>
    <t>Ustilago tritici</t>
  </si>
  <si>
    <t>Carbón volador</t>
  </si>
  <si>
    <t>Septoriosis de la hoja (Mancha de la hoja)</t>
  </si>
  <si>
    <t>Fusarium sp.</t>
  </si>
  <si>
    <t>Pseudomonas syringae</t>
  </si>
  <si>
    <t>Tizón bacteriano (Bacteriosis de la hoja)</t>
  </si>
  <si>
    <t>Xanthomonas translucens</t>
  </si>
  <si>
    <t>Estría bacteriana (Bacteriosis de la espiga)</t>
  </si>
  <si>
    <t>Zymoseptoria tritici (Septoria tritici) "</t>
  </si>
  <si>
    <t>Drechslera tritici-repentis "</t>
  </si>
  <si>
    <t>ENFERMEDAD</t>
  </si>
  <si>
    <t>PATÓGENO</t>
  </si>
  <si>
    <t>ESCALA</t>
  </si>
  <si>
    <t>MOMENTO DE OBSERVACIÓN</t>
  </si>
  <si>
    <t>Cobb. Mod. *</t>
  </si>
  <si>
    <t>* Cobb Modificada:</t>
  </si>
  <si>
    <t>Doble dígito **</t>
  </si>
  <si>
    <t>** Doble dígito</t>
  </si>
  <si>
    <t>Primer dígito (0-9): es la altura en la planta que alcanza la enfermedad, 1: primera hoja, 9: espiga. Segundo dígito (0-9): porcentaje de tejido afectado por la enfermedad, 0=0%, 3=30%, 9=90%.</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</si>
  <si>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</si>
  <si>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Doble dígito ***</t>
  </si>
  <si>
    <t>P o A ****</t>
  </si>
  <si>
    <t>**** P ó A</t>
  </si>
  <si>
    <t>*** Doble dígito</t>
  </si>
  <si>
    <t>En el caso de Fusariosis, el primer dígito (0-9, 0=ausencia) corresponde a la Incidencia (proporción de espigas afectadas) y el segundo dígito (0-9, 0=ausencia) a la Severidad (proporción de espiguillas afectadas por espiga).</t>
  </si>
  <si>
    <t>MANEJO DE LOS ENSAYOS</t>
  </si>
  <si>
    <t>Fungicidas (F)</t>
  </si>
  <si>
    <t>Cultivar (C)</t>
  </si>
  <si>
    <t>Bloque</t>
  </si>
  <si>
    <t>Uso de Fertilizante (Dosis y productos):</t>
  </si>
  <si>
    <t>Uso de riego (en mm):</t>
  </si>
  <si>
    <t>Uso de herbicida (Dosis y productos):</t>
  </si>
  <si>
    <t>Uso de fungicida (Dosis y producto):</t>
  </si>
  <si>
    <t>Uso de insecticida (Dosis y producto):</t>
  </si>
  <si>
    <t>Uso de otros productos (Dosis y producto):</t>
  </si>
  <si>
    <t>Número total cultivares intervinientes:</t>
  </si>
  <si>
    <t>a) Número total de parcelas por ensayo:</t>
  </si>
  <si>
    <t>d) Largo promedio (m):</t>
  </si>
  <si>
    <t>e) Ancho (m):</t>
  </si>
  <si>
    <t>f) Distancia entre hileras (cm):</t>
  </si>
  <si>
    <t>g) Número de hileras:</t>
  </si>
  <si>
    <t>Materia orgánica (%):</t>
  </si>
  <si>
    <t>Fósforo (ppm):</t>
  </si>
  <si>
    <t>Potasio (ppm):</t>
  </si>
  <si>
    <t>Densidad semillas/m2:</t>
  </si>
  <si>
    <t>Densidad semillas kg/ha:</t>
  </si>
  <si>
    <t>Sistema: A mano / Maquina / Otro:</t>
  </si>
  <si>
    <t>Enero:</t>
  </si>
  <si>
    <t>Febrero:</t>
  </si>
  <si>
    <t>Marzo:</t>
  </si>
  <si>
    <t>Abril:</t>
  </si>
  <si>
    <t>Mayo:</t>
  </si>
  <si>
    <t>Junio:</t>
  </si>
  <si>
    <t>Julio:</t>
  </si>
  <si>
    <t>Agosto:</t>
  </si>
  <si>
    <t>Setiembre:</t>
  </si>
  <si>
    <t>Octubre:</t>
  </si>
  <si>
    <t>Noviembre:</t>
  </si>
  <si>
    <t>Diciembre:</t>
  </si>
  <si>
    <t>Suma del año:</t>
  </si>
  <si>
    <t>Coef. de variación entre cultivares</t>
  </si>
  <si>
    <t>Desvío estándar entre cultivares</t>
  </si>
  <si>
    <t>Promedio del ensayo</t>
  </si>
  <si>
    <t>Promedio del ensayo:</t>
  </si>
  <si>
    <t>Promedio del ensayo (kg/ha):</t>
  </si>
  <si>
    <t>Desvío estándar entre cultivares (kg/ha):</t>
  </si>
  <si>
    <t>Coef. de variación entre cultivares (%):</t>
  </si>
  <si>
    <t>Rendimiento máximo (kg/ha):</t>
  </si>
  <si>
    <t>Rendimiento mínimo (kg/ha):</t>
  </si>
  <si>
    <t>Mediana (kg/ha):</t>
  </si>
  <si>
    <t xml:space="preserve">A criterio del Comité de Cereales de Invierno, valores del coeficiente de variación del error experimental (CV)
</t>
  </si>
  <si>
    <t>mayores a 15%, invalidan la comparación de medias que no resulten estadísticamente significativas.</t>
  </si>
  <si>
    <t>ANÁLISIS DE VARIANZA PARA COMPARAR CULTIVARES DENTRO DE UN MISMO NIVEL DE MANEJO (fungicida, alta tecnología, etc.)</t>
  </si>
  <si>
    <t>A criterio del Comité de Cereales de Invierno, valores del coeficiente de variación del error experimental (CV) mayores a 15%, invalidan la comparación de medias que no resulten estadísticamente significativas.</t>
  </si>
  <si>
    <t>Coef. de variación del error experimental:</t>
  </si>
  <si>
    <t>ESTADÍSTICA DESCRIPTIVA</t>
  </si>
  <si>
    <t>1° Cuartíl (kg/ha):</t>
  </si>
  <si>
    <t>3° Cuartíl (kg/ha):</t>
  </si>
  <si>
    <t>1° Cuartíl</t>
  </si>
  <si>
    <t>3° Cuartíl</t>
  </si>
  <si>
    <t>Diferencia entre cultivares (ns=no sign.):</t>
  </si>
  <si>
    <t>* Valores de P(F) superiores a la P-crítica en cultivares, invalidan la prueba de la Mínima diferencia significativa (MDS).</t>
  </si>
  <si>
    <t>Mínima diferencia significativa (MDS) para comparar 2 medias:</t>
  </si>
  <si>
    <t>La planilla utiliza algunos rangos de celdas con nombre que no deben borrarse.</t>
  </si>
  <si>
    <t>Para poder trabajar con esta planilla es necesario tener en cuenta ciertos cuidados:</t>
  </si>
  <si>
    <t>PLANILLA VERSIÓN 3.10 DIC-2021</t>
  </si>
  <si>
    <t>P.E. Abbate. Abbate.pablo@gmail.com</t>
  </si>
  <si>
    <t>Subregión (según mapa 2021):</t>
  </si>
  <si>
    <t>MAPA DE SUBRERIONES TRIGUERAS ARGENTINAS Y DE OTROS CEREALES DE INVIERNO 2021</t>
  </si>
  <si>
    <t>Mapa oficial de la Red de Ensayos de Variedades de Trigo (RET), suegún Resolución INASE 487-2021.</t>
  </si>
  <si>
    <t>La descrioción del mapa puede consultarse en t.ly/EvML.</t>
  </si>
  <si>
    <t>Si se borran o insertan filas o columnas, es muy probable que los análisis estadísticos resulten incorrectos. Si quiere agregar información complementaria, hágalo en la hoja Comentarios o contacte a los autores de la planilla.</t>
  </si>
  <si>
    <t>No borrar ni insertar filas o columnas; celdas en este color tiene formulas que no deben modificarse</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</si>
  <si>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</si>
  <si>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</si>
  <si>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</si>
  <si>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</si>
  <si>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</si>
  <si>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</si>
  <si>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</si>
  <si>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TITULAR</t>
  </si>
  <si>
    <t>EMPRESA</t>
  </si>
  <si>
    <t>VARIEDADES</t>
  </si>
  <si>
    <t>CICLO</t>
  </si>
  <si>
    <t>INICIO RET</t>
  </si>
  <si>
    <t>N°RNC</t>
  </si>
  <si>
    <t>INIICIO RET</t>
  </si>
  <si>
    <t>ACA</t>
  </si>
  <si>
    <t xml:space="preserve">ACA 360 </t>
  </si>
  <si>
    <t>L</t>
  </si>
  <si>
    <t>I</t>
  </si>
  <si>
    <t>SAS FLORIMOND DESPREZ V. ET F.</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</si>
  <si>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</si>
  <si>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</si>
  <si>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</si>
  <si>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</si>
  <si>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</si>
  <si>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</si>
  <si>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</si>
  <si>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</si>
  <si>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</si>
  <si>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</si>
  <si>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</si>
  <si>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</si>
  <si>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</si>
  <si>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</si>
  <si>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</si>
  <si>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</si>
  <si>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</si>
  <si>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</si>
  <si>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</si>
  <si>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</si>
  <si>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</si>
  <si>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</si>
  <si>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</si>
  <si>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</si>
  <si>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</si>
  <si>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</si>
  <si>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</si>
  <si>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INTA</t>
  </si>
  <si>
    <t>BIOCERES 1008</t>
  </si>
  <si>
    <t>BUCK CLARAZ</t>
  </si>
  <si>
    <t>HOCARCARAÑA</t>
  </si>
  <si>
    <t>TIMBO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</si>
  <si>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</si>
  <si>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</si>
  <si>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</si>
  <si>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</si>
  <si>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</si>
  <si>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</si>
  <si>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</si>
  <si>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</si>
  <si>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</si>
  <si>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</si>
  <si>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</si>
  <si>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</si>
  <si>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</si>
  <si>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</si>
  <si>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</si>
  <si>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</si>
  <si>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</si>
  <si>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</si>
  <si>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</si>
  <si>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</si>
  <si>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</si>
  <si>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</si>
  <si>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</si>
  <si>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</si>
  <si>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</si>
  <si>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</si>
  <si>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</si>
  <si>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</si>
  <si>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</si>
  <si>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</si>
  <si>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</si>
  <si>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</si>
  <si>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</si>
  <si>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</si>
  <si>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</si>
  <si>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</si>
  <si>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</si>
  <si>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BIOINTA 1006</t>
  </si>
  <si>
    <t>MS INTA 815</t>
  </si>
  <si>
    <t>KLEIN VALOR</t>
  </si>
  <si>
    <t>LIMAGRAIN</t>
  </si>
  <si>
    <t>ALHAMBRA</t>
  </si>
  <si>
    <t>KLEIN POTRO</t>
  </si>
  <si>
    <t>BIOSEMINIS</t>
  </si>
  <si>
    <t>ALAMO</t>
  </si>
  <si>
    <t>RAGT2n</t>
  </si>
  <si>
    <t>MERCOSEED</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</si>
  <si>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</si>
  <si>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</si>
  <si>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</si>
  <si>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</si>
  <si>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</si>
  <si>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</si>
  <si>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</si>
  <si>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</si>
  <si>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</si>
  <si>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</si>
  <si>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</si>
  <si>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</si>
  <si>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</si>
  <si>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</si>
  <si>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</si>
  <si>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</si>
  <si>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330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</si>
  <si>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</si>
  <si>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</si>
  <si>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</si>
  <si>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</si>
  <si>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</si>
  <si>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</si>
  <si>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</si>
  <si>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</si>
  <si>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</si>
  <si>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</si>
  <si>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620</t>
  </si>
  <si>
    <t>BAGUETTE 550</t>
  </si>
  <si>
    <t>SERASEM IN VIVO-GROUP</t>
  </si>
  <si>
    <t xml:space="preserve">BAGUETTE 802 </t>
  </si>
  <si>
    <t>PURAMEL</t>
  </si>
  <si>
    <t>DL201TP</t>
  </si>
  <si>
    <t>SURSEM</t>
  </si>
  <si>
    <t xml:space="preserve">LAPACHO </t>
  </si>
  <si>
    <t>SRM NOGAL</t>
  </si>
  <si>
    <t>EEAOC</t>
  </si>
  <si>
    <t>D.Gamboa</t>
  </si>
  <si>
    <t>Bloques al azar</t>
  </si>
  <si>
    <t>Franco Arenoso</t>
  </si>
  <si>
    <t>Soja</t>
  </si>
  <si>
    <t>Maquina</t>
  </si>
  <si>
    <t>nitro doble 100kg/ha</t>
  </si>
  <si>
    <t>Glifosato (2,5l+0,8 2-4D+4g metsulfuron)</t>
  </si>
  <si>
    <t>Clorpirifos 0,6l</t>
  </si>
  <si>
    <t>m</t>
  </si>
  <si>
    <t>s</t>
  </si>
  <si>
    <t>l</t>
  </si>
  <si>
    <t>S/D</t>
  </si>
  <si>
    <t>Favorito II</t>
  </si>
  <si>
    <t>Prometeo</t>
  </si>
  <si>
    <t>Geminis</t>
  </si>
  <si>
    <t>100 años</t>
  </si>
  <si>
    <t>Minerva</t>
  </si>
  <si>
    <t>Sauce</t>
  </si>
  <si>
    <t>ACA 365</t>
  </si>
  <si>
    <t>Pacifico</t>
  </si>
  <si>
    <t>Sy 109</t>
  </si>
  <si>
    <t>Guayavo</t>
  </si>
  <si>
    <t>Selenio</t>
  </si>
  <si>
    <t>Quiriko</t>
  </si>
  <si>
    <t>Ñiandubay</t>
  </si>
  <si>
    <t>Pehuen</t>
  </si>
  <si>
    <t>ACA 603</t>
  </si>
  <si>
    <t>Bravio</t>
  </si>
  <si>
    <t>Sy 211</t>
  </si>
  <si>
    <t>Syn 120</t>
  </si>
  <si>
    <t>Pampero</t>
  </si>
  <si>
    <t>Is Tero</t>
  </si>
  <si>
    <t>ACA 363</t>
  </si>
  <si>
    <t>ACA 605</t>
  </si>
  <si>
    <t>ACA 921</t>
  </si>
  <si>
    <t>ACA 364</t>
  </si>
  <si>
    <t>MS INTA 521</t>
  </si>
  <si>
    <t>B 370502</t>
  </si>
  <si>
    <t>ACA 462</t>
  </si>
  <si>
    <t>Zaino</t>
  </si>
  <si>
    <t>Mutisia</t>
  </si>
  <si>
    <t>Potro</t>
  </si>
  <si>
    <t>Valor</t>
  </si>
  <si>
    <t>Aromo</t>
  </si>
  <si>
    <t>Nutria</t>
  </si>
  <si>
    <t>Bio 1008</t>
  </si>
  <si>
    <t>Tordo</t>
  </si>
  <si>
    <t>B 450</t>
  </si>
  <si>
    <t>Bio 1006</t>
  </si>
  <si>
    <t>Zaeta</t>
  </si>
  <si>
    <t>Elite 43</t>
  </si>
  <si>
    <t>Buck Audaz</t>
  </si>
  <si>
    <t>Hornero</t>
  </si>
  <si>
    <t>Alerce</t>
  </si>
  <si>
    <t>Ceibo</t>
  </si>
  <si>
    <t>GINkgo</t>
  </si>
  <si>
    <t>Fulgor</t>
  </si>
  <si>
    <t>Inta 817</t>
  </si>
  <si>
    <t>Colihue</t>
  </si>
  <si>
    <t>Elite 17</t>
  </si>
  <si>
    <t>ACA 920</t>
  </si>
  <si>
    <t>ACA 916</t>
  </si>
  <si>
    <t>ACA 460</t>
  </si>
  <si>
    <t>Nitrógeno (%):</t>
  </si>
  <si>
    <t>Aplustol tipico</t>
  </si>
  <si>
    <t xml:space="preserve">Provincia </t>
  </si>
  <si>
    <t>Catamarca</t>
  </si>
  <si>
    <t>Los Altos; Dpto. Santa Rosa, Catamarca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</si>
</sst>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31" x14ac:knownFonts="1">
    <font>
      <sz val="11"/>
      <name val="Calibri"/>
      <family val="2"/>
      <scheme val="minor"/>
    </font>
    <font>
      <u/>
      <sz val="10"/>
      <color indexed="12"/>
      <name val="Arial"/>
      <family val="2"/>
    </font>
    <font>
      <sz val="10"/>
      <name val="Arial"/>
      <family val="2"/>
      <charset val="1"/>
    </font>
    <font>
      <sz val="10"/>
      <name val="Arial"/>
      <family val="2"/>
    </font>
    <font>
      <b/>
      <sz val="11"/>
      <name val="Calibri"/>
      <family val="2"/>
      <scheme val="minor"/>
    </font>
    <font>
      <sz val="11"/>
      <color indexed="8"/>
      <name val="Calibri"/>
      <family val="2"/>
      <scheme val="minor"/>
    </font>
    <font>
      <u/>
      <sz val="11"/>
      <color indexed="12"/>
      <name val="Calibri"/>
      <family val="2"/>
      <scheme val="minor"/>
    </font>
    <font>
      <sz val="11"/>
      <color theme="5"/>
      <name val="Calibri"/>
      <family val="2"/>
      <scheme val="minor"/>
    </font>
    <font>
      <b/>
      <sz val="11"/>
      <color theme="5"/>
      <name val="Calibri"/>
      <family val="2"/>
      <scheme val="minor"/>
    </font>
    <font>
      <u/>
      <sz val="11"/>
      <color theme="5"/>
      <name val="Calibri"/>
      <family val="2"/>
      <scheme val="minor"/>
    </font>
    <font>
      <u/>
      <sz val="11"/>
      <name val="Calibri"/>
      <family val="2"/>
      <scheme val="minor"/>
    </font>
    <font>
      <sz val="11"/>
      <color rgb="FFC00000"/>
      <name val="Calibri"/>
      <family val="2"/>
      <scheme val="minor"/>
    </font>
    <font>
      <b/>
      <sz val="11"/>
      <color rgb="FFFF0000"/>
      <name val="Calibri"/>
      <family val="2"/>
      <scheme val="minor"/>
    </font>
    <font>
      <u/>
      <sz val="11"/>
      <color rgb="FFC00000"/>
      <name val="Calibri"/>
      <family val="2"/>
      <scheme val="minor"/>
    </font>
    <font>
      <b/>
      <sz val="12"/>
      <name val="Calibri"/>
      <family val="2"/>
      <scheme val="minor"/>
    </font>
    <font>
      <b/>
      <u/>
      <sz val="11"/>
      <color rgb="FFFF0000"/>
      <name val="Calibri"/>
      <family val="2"/>
      <scheme val="minor"/>
    </font>
    <font>
      <b/>
      <u/>
      <sz val="11"/>
      <name val="Calibri"/>
      <family val="2"/>
      <scheme val="minor"/>
    </font>
    <font>
      <sz val="11"/>
      <color rgb="FF000000"/>
      <name val="Calibri"/>
      <family val="2"/>
    </font>
    <font>
      <b/>
      <sz val="14"/>
      <color rgb="FF000000"/>
      <name val="Arial"/>
      <family val="2"/>
    </font>
    <font>
      <sz val="10"/>
      <color rgb="FF000000"/>
      <name val="Arial"/>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s>
  <fills count="1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indexed="51"/>
        <bgColor indexed="64"/>
      </patternFill>
    </fill>
    <fill>
      <patternFill patternType="solid">
        <fgColor indexed="57"/>
        <bgColor indexed="64"/>
      </patternFill>
    </fill>
    <fill>
      <patternFill patternType="solid">
        <fgColor indexed="50"/>
        <bgColor indexed="64"/>
      </patternFill>
    </fill>
    <fill>
      <patternFill patternType="solid">
        <fgColor indexed="49"/>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medium">
        <color indexed="64"/>
      </left>
      <right style="medium">
        <color indexed="64"/>
      </right>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0" fontId="17" fillId="0" borderId="0"/>
  </cellStyleXfs>
  <cellXfs count="284">
    <xf numFmtId="0" fontId="0" fillId="0" borderId="0" xfId="0"/>
    <xf numFmtId="0" fontId="1" fillId="0" borderId="0" xfId="1" applyAlignment="1" applyProtection="1">
      <protection hidden="1"/>
    </xf>
    <xf numFmtId="0" fontId="1" fillId="0" borderId="0" xfId="1" applyAlignment="1" applyProtection="1">
      <protection locked="0" hidden="1"/>
    </xf>
    <xf numFmtId="0" fontId="0" fillId="0" borderId="0" xfId="0" applyProtection="1">
      <protection hidden="1"/>
    </xf>
    <xf numFmtId="0" fontId="0" fillId="0" borderId="0" xfId="0" quotePrefix="1" applyAlignment="1" applyProtection="1">
      <alignment horizontal="left"/>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3" borderId="5" xfId="0" quotePrefix="1" applyNumberFormat="1" applyFill="1" applyBorder="1" applyAlignment="1" applyProtection="1">
      <alignment horizontal="left"/>
      <protection hidden="1"/>
    </xf>
    <xf numFmtId="2" fontId="0" fillId="3" borderId="9" xfId="0" applyNumberFormat="1" applyFill="1" applyBorder="1" applyProtection="1">
      <protection hidden="1"/>
    </xf>
    <xf numFmtId="2" fontId="0" fillId="6" borderId="5" xfId="0" quotePrefix="1" applyNumberFormat="1" applyFill="1" applyBorder="1" applyAlignment="1" applyProtection="1">
      <alignment horizontal="left"/>
      <protection hidden="1"/>
    </xf>
    <xf numFmtId="2" fontId="0" fillId="6" borderId="9" xfId="0" applyNumberFormat="1" applyFill="1" applyBorder="1" applyProtection="1">
      <protection hidden="1"/>
    </xf>
    <xf numFmtId="2" fontId="0" fillId="6" borderId="6" xfId="0" applyNumberFormat="1" applyFill="1" applyBorder="1" applyProtection="1">
      <protection hidden="1"/>
    </xf>
    <xf numFmtId="0" fontId="0" fillId="0" borderId="10" xfId="0" applyBorder="1" applyAlignment="1" applyProtection="1">
      <alignment vertical="center" wrapText="1"/>
      <protection hidden="1"/>
    </xf>
    <xf numFmtId="0" fontId="0" fillId="0" borderId="13" xfId="0" quotePrefix="1" applyBorder="1" applyAlignment="1" applyProtection="1">
      <alignment horizontal="left" vertical="center"/>
      <protection hidden="1"/>
    </xf>
    <xf numFmtId="0" fontId="0" fillId="0" borderId="12" xfId="0" applyBorder="1" applyAlignment="1" applyProtection="1">
      <alignment vertical="center"/>
      <protection hidden="1"/>
    </xf>
    <xf numFmtId="0" fontId="0" fillId="0" borderId="9" xfId="0" applyBorder="1" applyAlignment="1" applyProtection="1">
      <alignment vertical="center"/>
      <protection hidden="1"/>
    </xf>
    <xf numFmtId="2" fontId="4" fillId="0" borderId="7" xfId="0" applyNumberFormat="1" applyFont="1" applyBorder="1" applyAlignment="1" applyProtection="1">
      <alignment horizontal="center"/>
      <protection hidden="1"/>
    </xf>
    <xf numFmtId="0" fontId="0" fillId="0" borderId="8" xfId="0"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shrinkToFit="1"/>
      <protection hidden="1"/>
    </xf>
    <xf numFmtId="2" fontId="0" fillId="0" borderId="4" xfId="0" applyNumberFormat="1" applyBorder="1" applyAlignment="1" applyProtection="1">
      <alignment horizontal="center" vertical="center"/>
      <protection hidden="1"/>
    </xf>
    <xf numFmtId="0" fontId="0" fillId="0" borderId="1" xfId="0" applyBorder="1" applyProtection="1">
      <protection locked="0"/>
    </xf>
    <xf numFmtId="0" fontId="0" fillId="0" borderId="1" xfId="0" applyBorder="1" applyAlignment="1" applyProtection="1">
      <alignment horizontal="left"/>
      <protection hidden="1"/>
    </xf>
    <xf numFmtId="1" fontId="0" fillId="0" borderId="1" xfId="0" applyNumberFormat="1" applyBorder="1" applyAlignment="1" applyProtection="1">
      <alignment horizontal="center"/>
      <protection locked="0"/>
    </xf>
    <xf numFmtId="1" fontId="0" fillId="0" borderId="0" xfId="0" applyNumberFormat="1" applyProtection="1">
      <protection hidden="1"/>
    </xf>
    <xf numFmtId="164"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 fontId="5" fillId="0" borderId="1" xfId="0" applyNumberFormat="1" applyFont="1" applyBorder="1" applyAlignment="1" applyProtection="1">
      <alignment horizontal="center"/>
      <protection locked="0"/>
    </xf>
    <xf numFmtId="1" fontId="5" fillId="0" borderId="4" xfId="0" applyNumberFormat="1" applyFont="1" applyBorder="1" applyAlignment="1" applyProtection="1">
      <alignment horizontal="center"/>
      <protection locked="0"/>
    </xf>
    <xf numFmtId="1" fontId="0" fillId="0" borderId="1"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0" fontId="4" fillId="0" borderId="0" xfId="0" applyFont="1" applyProtection="1">
      <protection hidden="1"/>
    </xf>
    <xf numFmtId="0" fontId="4" fillId="0" borderId="0" xfId="0" applyFont="1" applyAlignment="1" applyProtection="1">
      <alignment horizontal="center"/>
      <protection hidden="1"/>
    </xf>
    <xf numFmtId="2" fontId="0" fillId="2" borderId="1" xfId="0" quotePrefix="1" applyNumberFormat="1" applyFill="1" applyBorder="1" applyProtection="1">
      <protection hidden="1"/>
    </xf>
    <xf numFmtId="2" fontId="0" fillId="2" borderId="1" xfId="0" applyNumberFormat="1" applyFill="1" applyBorder="1" applyProtection="1">
      <protection hidden="1"/>
    </xf>
    <xf numFmtId="2" fontId="0" fillId="8" borderId="1" xfId="0" quotePrefix="1" applyNumberFormat="1" applyFill="1" applyBorder="1" applyProtection="1">
      <protection hidden="1"/>
    </xf>
    <xf numFmtId="2" fontId="0" fillId="8" borderId="1" xfId="0" applyNumberFormat="1" applyFill="1" applyBorder="1" applyProtection="1">
      <protection hidden="1"/>
    </xf>
    <xf numFmtId="1" fontId="5" fillId="0" borderId="1" xfId="0" applyNumberFormat="1" applyFont="1" applyBorder="1" applyAlignment="1" applyProtection="1">
      <alignment horizontal="center"/>
      <protection hidden="1"/>
    </xf>
    <xf numFmtId="1" fontId="0" fillId="0" borderId="0" xfId="0" applyNumberFormat="1" applyProtection="1">
      <protection locked="0"/>
    </xf>
    <xf numFmtId="0" fontId="0" fillId="4" borderId="5" xfId="0" applyFill="1" applyBorder="1" applyAlignment="1" applyProtection="1">
      <alignment horizontal="left"/>
      <protection hidden="1"/>
    </xf>
    <xf numFmtId="0" fontId="0" fillId="4" borderId="9" xfId="0" quotePrefix="1" applyFill="1" applyBorder="1" applyAlignment="1" applyProtection="1">
      <alignment horizontal="left"/>
      <protection hidden="1"/>
    </xf>
    <xf numFmtId="0" fontId="0" fillId="4" borderId="9" xfId="0" applyFill="1" applyBorder="1" applyAlignment="1" applyProtection="1">
      <alignment horizontal="left"/>
      <protection hidden="1"/>
    </xf>
    <xf numFmtId="2" fontId="0" fillId="4" borderId="6" xfId="0" applyNumberFormat="1" applyFill="1" applyBorder="1" applyAlignment="1" applyProtection="1">
      <alignment horizontal="left"/>
      <protection hidden="1"/>
    </xf>
    <xf numFmtId="0" fontId="0" fillId="7" borderId="5" xfId="0" quotePrefix="1" applyFill="1" applyBorder="1" applyAlignment="1" applyProtection="1">
      <alignment horizontal="left"/>
      <protection hidden="1"/>
    </xf>
    <xf numFmtId="0" fontId="0" fillId="7" borderId="9" xfId="0" applyFill="1" applyBorder="1" applyAlignment="1" applyProtection="1">
      <alignment horizontal="left"/>
      <protection hidden="1"/>
    </xf>
    <xf numFmtId="2" fontId="0" fillId="7" borderId="6" xfId="0" applyNumberFormat="1" applyFill="1" applyBorder="1" applyAlignment="1" applyProtection="1">
      <alignment horizontal="left"/>
      <protection hidden="1"/>
    </xf>
    <xf numFmtId="0" fontId="0" fillId="0" borderId="8" xfId="0" applyBorder="1" applyAlignment="1" applyProtection="1">
      <alignment horizontal="center" vertical="center"/>
      <protection hidden="1"/>
    </xf>
    <xf numFmtId="0" fontId="0" fillId="5" borderId="5" xfId="0" quotePrefix="1" applyFill="1" applyBorder="1" applyAlignment="1" applyProtection="1">
      <alignment horizontal="left"/>
      <protection hidden="1"/>
    </xf>
    <xf numFmtId="0" fontId="0" fillId="5" borderId="9" xfId="0" applyFill="1" applyBorder="1" applyAlignment="1" applyProtection="1">
      <alignment horizontal="center"/>
      <protection hidden="1"/>
    </xf>
    <xf numFmtId="2" fontId="0" fillId="5" borderId="6" xfId="0" applyNumberFormat="1" applyFill="1" applyBorder="1" applyAlignment="1" applyProtection="1">
      <alignment horizontal="center"/>
      <protection hidden="1"/>
    </xf>
    <xf numFmtId="0" fontId="0" fillId="9" borderId="5" xfId="0" quotePrefix="1" applyFill="1" applyBorder="1" applyAlignment="1" applyProtection="1">
      <alignment horizontal="left"/>
      <protection hidden="1"/>
    </xf>
    <xf numFmtId="0" fontId="0" fillId="9" borderId="9" xfId="0" applyFill="1" applyBorder="1" applyAlignment="1" applyProtection="1">
      <alignment horizontal="center"/>
      <protection hidden="1"/>
    </xf>
    <xf numFmtId="2" fontId="0" fillId="9" borderId="6" xfId="0" applyNumberFormat="1" applyFill="1" applyBorder="1" applyAlignment="1" applyProtection="1">
      <alignment horizontal="center"/>
      <protection hidden="1"/>
    </xf>
    <xf numFmtId="1" fontId="5" fillId="0" borderId="0" xfId="0" applyNumberFormat="1" applyFont="1" applyAlignment="1" applyProtection="1">
      <alignment horizontal="center"/>
      <protection locked="0"/>
    </xf>
    <xf numFmtId="0" fontId="0" fillId="3" borderId="1" xfId="0" applyFill="1" applyBorder="1" applyProtection="1">
      <protection hidden="1"/>
    </xf>
    <xf numFmtId="0" fontId="0" fillId="6" borderId="1" xfId="0" applyFill="1" applyBorder="1" applyProtection="1">
      <protection hidden="1"/>
    </xf>
    <xf numFmtId="0" fontId="0" fillId="2" borderId="1" xfId="0" applyFill="1" applyBorder="1" applyProtection="1">
      <protection hidden="1"/>
    </xf>
    <xf numFmtId="0" fontId="0" fillId="8" borderId="1" xfId="0" applyFill="1" applyBorder="1" applyProtection="1">
      <protection hidden="1"/>
    </xf>
    <xf numFmtId="0" fontId="0" fillId="4" borderId="1" xfId="0" applyFill="1" applyBorder="1" applyProtection="1">
      <protection hidden="1"/>
    </xf>
    <xf numFmtId="0" fontId="0" fillId="7" borderId="1" xfId="0" applyFill="1" applyBorder="1" applyProtection="1">
      <protection hidden="1"/>
    </xf>
    <xf numFmtId="0" fontId="0" fillId="5" borderId="1" xfId="0" applyFill="1" applyBorder="1" applyProtection="1">
      <protection hidden="1"/>
    </xf>
    <xf numFmtId="0" fontId="0" fillId="9" borderId="1" xfId="0" applyFill="1" applyBorder="1" applyProtection="1">
      <protection hidden="1"/>
    </xf>
    <xf numFmtId="0" fontId="0" fillId="0" borderId="0" xfId="0" applyProtection="1">
      <protection locked="0"/>
    </xf>
    <xf numFmtId="0" fontId="0" fillId="0" borderId="1" xfId="0" applyBorder="1"/>
    <xf numFmtId="0" fontId="0" fillId="0" borderId="0" xfId="0" quotePrefix="1" applyAlignment="1">
      <alignment horizontal="left"/>
    </xf>
    <xf numFmtId="0" fontId="0" fillId="0" borderId="14" xfId="0" applyBorder="1" applyProtection="1">
      <protection locked="0"/>
    </xf>
    <xf numFmtId="0" fontId="0" fillId="0" borderId="16" xfId="0" applyBorder="1" applyProtection="1">
      <protection locked="0"/>
    </xf>
    <xf numFmtId="0" fontId="0" fillId="0" borderId="17" xfId="0" applyBorder="1" applyProtection="1">
      <protection locked="0"/>
    </xf>
    <xf numFmtId="164" fontId="0" fillId="0" borderId="17" xfId="0" applyNumberFormat="1" applyBorder="1" applyProtection="1">
      <protection locked="0"/>
    </xf>
    <xf numFmtId="0" fontId="0" fillId="0" borderId="18" xfId="0" applyBorder="1" applyProtection="1">
      <protection locked="0"/>
    </xf>
    <xf numFmtId="0" fontId="0" fillId="0" borderId="18" xfId="0" quotePrefix="1" applyBorder="1" applyAlignment="1">
      <alignment horizontal="left"/>
    </xf>
    <xf numFmtId="0" fontId="0" fillId="0" borderId="18" xfId="0" applyBorder="1" applyProtection="1">
      <protection hidden="1"/>
    </xf>
    <xf numFmtId="0" fontId="0" fillId="0" borderId="1" xfId="0" applyBorder="1" applyAlignment="1" applyProtection="1">
      <alignment horizontal="center"/>
      <protection locked="0"/>
    </xf>
    <xf numFmtId="0" fontId="0" fillId="0" borderId="0" xfId="0" applyAlignment="1">
      <alignment horizontal="center"/>
    </xf>
    <xf numFmtId="0" fontId="0" fillId="0" borderId="0" xfId="0" applyAlignment="1">
      <alignment horizontal="left"/>
    </xf>
    <xf numFmtId="2" fontId="0" fillId="3" borderId="6" xfId="0" applyNumberFormat="1" applyFill="1" applyBorder="1" applyProtection="1">
      <protection hidden="1"/>
    </xf>
    <xf numFmtId="0" fontId="0" fillId="0" borderId="1" xfId="0" quotePrefix="1" applyBorder="1" applyAlignment="1">
      <alignment horizontal="center" vertical="center" wrapText="1"/>
    </xf>
    <xf numFmtId="0" fontId="0" fillId="0" borderId="1" xfId="0" applyBorder="1" applyAlignment="1">
      <alignment horizontal="center" vertical="center" wrapText="1"/>
    </xf>
    <xf numFmtId="0" fontId="0" fillId="0" borderId="1" xfId="0" quotePrefix="1" applyBorder="1" applyAlignment="1" applyProtection="1">
      <alignment horizontal="left"/>
      <protection hidden="1"/>
    </xf>
    <xf numFmtId="14" fontId="0" fillId="0" borderId="1"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protection locked="0"/>
    </xf>
    <xf numFmtId="0" fontId="0" fillId="0" borderId="1" xfId="0" applyBorder="1" applyAlignment="1" applyProtection="1">
      <alignment horizontal="center"/>
      <protection hidden="1"/>
    </xf>
    <xf numFmtId="0" fontId="5" fillId="0" borderId="1" xfId="0" applyFont="1" applyBorder="1" applyAlignment="1" applyProtection="1">
      <alignment horizontal="center" vertical="top" wrapText="1"/>
      <protection locked="0"/>
    </xf>
    <xf numFmtId="0" fontId="0" fillId="0" borderId="1" xfId="0" applyBorder="1" applyProtection="1">
      <protection hidden="1"/>
    </xf>
    <xf numFmtId="14" fontId="0" fillId="0" borderId="1" xfId="0" applyNumberFormat="1" applyBorder="1" applyAlignment="1" applyProtection="1">
      <alignment horizontal="center"/>
      <protection hidden="1"/>
    </xf>
    <xf numFmtId="2" fontId="0" fillId="2" borderId="5" xfId="0" quotePrefix="1" applyNumberFormat="1" applyFill="1" applyBorder="1" applyAlignment="1" applyProtection="1">
      <alignment horizontal="left"/>
      <protection hidden="1"/>
    </xf>
    <xf numFmtId="2" fontId="0" fillId="2" borderId="9" xfId="0" applyNumberFormat="1" applyFill="1" applyBorder="1" applyAlignment="1" applyProtection="1">
      <alignment horizontal="left"/>
      <protection hidden="1"/>
    </xf>
    <xf numFmtId="2" fontId="0" fillId="2" borderId="6" xfId="0" applyNumberFormat="1" applyFill="1" applyBorder="1" applyAlignment="1" applyProtection="1">
      <alignment horizontal="left"/>
      <protection hidden="1"/>
    </xf>
    <xf numFmtId="2" fontId="0" fillId="8" borderId="5" xfId="0" quotePrefix="1" applyNumberFormat="1" applyFill="1" applyBorder="1" applyProtection="1">
      <protection hidden="1"/>
    </xf>
    <xf numFmtId="2" fontId="0" fillId="8" borderId="9" xfId="0" applyNumberFormat="1" applyFill="1" applyBorder="1" applyProtection="1">
      <protection hidden="1"/>
    </xf>
    <xf numFmtId="2" fontId="0" fillId="8" borderId="6" xfId="0" applyNumberFormat="1" applyFill="1" applyBorder="1" applyProtection="1">
      <protection hidden="1"/>
    </xf>
    <xf numFmtId="0" fontId="0" fillId="0" borderId="1" xfId="0" applyBorder="1" applyAlignment="1" applyProtection="1">
      <alignment horizontal="left"/>
      <protection locked="0"/>
    </xf>
    <xf numFmtId="16" fontId="0" fillId="0" borderId="0" xfId="0" applyNumberFormat="1" applyAlignment="1" applyProtection="1">
      <alignment horizontal="center" vertical="center" wrapText="1"/>
      <protection locked="0"/>
    </xf>
    <xf numFmtId="2" fontId="0" fillId="4" borderId="9" xfId="0" applyNumberFormat="1" applyFill="1" applyBorder="1" applyAlignment="1" applyProtection="1">
      <alignment horizontal="left"/>
      <protection hidden="1"/>
    </xf>
    <xf numFmtId="2" fontId="0" fillId="7" borderId="9"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164" fontId="0" fillId="0" borderId="0" xfId="0" applyNumberFormat="1"/>
    <xf numFmtId="0" fontId="6" fillId="0" borderId="0" xfId="1" applyFont="1" applyFill="1" applyAlignment="1" applyProtection="1">
      <protection locked="0"/>
    </xf>
    <xf numFmtId="1" fontId="0" fillId="0" borderId="0" xfId="0" applyNumberFormat="1" applyAlignment="1">
      <alignment horizontal="left"/>
    </xf>
    <xf numFmtId="0" fontId="0" fillId="0" borderId="1" xfId="0" applyBorder="1" applyAlignment="1" applyProtection="1">
      <alignment horizontal="center" vertical="center" wrapText="1"/>
      <protection hidden="1"/>
    </xf>
    <xf numFmtId="0" fontId="0" fillId="0" borderId="1" xfId="0" applyBorder="1" applyAlignment="1">
      <alignment horizontal="left"/>
    </xf>
    <xf numFmtId="164" fontId="0" fillId="0" borderId="0" xfId="0" applyNumberFormat="1" applyAlignment="1" applyProtection="1">
      <alignment horizontal="center"/>
      <protection locked="0"/>
    </xf>
    <xf numFmtId="16" fontId="0" fillId="0" borderId="1" xfId="0" applyNumberFormat="1" applyBorder="1"/>
    <xf numFmtId="0" fontId="0" fillId="0" borderId="8" xfId="0" applyBorder="1"/>
    <xf numFmtId="0" fontId="0" fillId="0" borderId="1" xfId="0" applyBorder="1" applyAlignment="1">
      <alignment horizontal="center"/>
    </xf>
    <xf numFmtId="0" fontId="0" fillId="0" borderId="1" xfId="0" applyBorder="1" applyAlignment="1" applyProtection="1">
      <alignment horizontal="center" vertical="center" wrapText="1"/>
      <protection locked="0"/>
    </xf>
    <xf numFmtId="0" fontId="0" fillId="0" borderId="1" xfId="0" applyBorder="1" applyProtection="1">
      <protection locked="0" hidden="1"/>
    </xf>
    <xf numFmtId="0" fontId="0" fillId="0" borderId="9" xfId="0" applyBorder="1" applyProtection="1">
      <protection hidden="1"/>
    </xf>
    <xf numFmtId="0" fontId="0" fillId="0" borderId="6" xfId="0" applyBorder="1" applyProtection="1">
      <protection hidden="1"/>
    </xf>
    <xf numFmtId="0" fontId="0" fillId="0" borderId="1" xfId="0" quotePrefix="1" applyBorder="1" applyAlignment="1" applyProtection="1">
      <alignment horizontal="center"/>
      <protection hidden="1"/>
    </xf>
    <xf numFmtId="164" fontId="0" fillId="0" borderId="1" xfId="0" applyNumberFormat="1" applyBorder="1" applyAlignment="1" applyProtection="1">
      <alignment horizontal="center"/>
      <protection hidden="1"/>
    </xf>
    <xf numFmtId="0" fontId="0" fillId="0" borderId="0" xfId="0" applyAlignment="1" applyProtection="1">
      <alignment horizontal="center" textRotation="90"/>
      <protection hidden="1"/>
    </xf>
    <xf numFmtId="9" fontId="0" fillId="0" borderId="1" xfId="0" applyNumberFormat="1" applyBorder="1" applyAlignment="1" applyProtection="1">
      <alignment horizontal="center"/>
      <protection hidden="1"/>
    </xf>
    <xf numFmtId="0" fontId="0" fillId="0" borderId="6" xfId="0" applyBorder="1" applyAlignment="1" applyProtection="1">
      <alignment horizontal="center"/>
      <protection hidden="1"/>
    </xf>
    <xf numFmtId="0" fontId="0" fillId="0" borderId="2" xfId="0" applyBorder="1" applyAlignment="1">
      <alignment horizontal="center"/>
    </xf>
    <xf numFmtId="0" fontId="0" fillId="0" borderId="19" xfId="0" applyBorder="1" applyAlignment="1">
      <alignment horizontal="center"/>
    </xf>
    <xf numFmtId="0" fontId="0" fillId="0" borderId="20" xfId="0" applyBorder="1"/>
    <xf numFmtId="0" fontId="0" fillId="0" borderId="22" xfId="0" applyBorder="1"/>
    <xf numFmtId="0" fontId="0" fillId="3" borderId="24" xfId="0" applyFill="1" applyBorder="1" applyProtection="1">
      <protection hidden="1"/>
    </xf>
    <xf numFmtId="0" fontId="0" fillId="2" borderId="24" xfId="0" quotePrefix="1" applyFill="1" applyBorder="1" applyAlignment="1" applyProtection="1">
      <alignment horizontal="left"/>
      <protection hidden="1"/>
    </xf>
    <xf numFmtId="0" fontId="0" fillId="4" borderId="24" xfId="0" quotePrefix="1" applyFill="1" applyBorder="1" applyAlignment="1" applyProtection="1">
      <alignment horizontal="left"/>
      <protection hidden="1"/>
    </xf>
    <xf numFmtId="0" fontId="0" fillId="5" borderId="24" xfId="0" quotePrefix="1" applyFill="1" applyBorder="1" applyAlignment="1" applyProtection="1">
      <alignment horizontal="left"/>
      <protection hidden="1"/>
    </xf>
    <xf numFmtId="0" fontId="4" fillId="0" borderId="0" xfId="0" applyFont="1"/>
    <xf numFmtId="2" fontId="0" fillId="5" borderId="9" xfId="0" applyNumberFormat="1" applyFill="1" applyBorder="1" applyAlignment="1" applyProtection="1">
      <alignment horizontal="center"/>
      <protection hidden="1"/>
    </xf>
    <xf numFmtId="2" fontId="0" fillId="9" borderId="9" xfId="0" applyNumberFormat="1" applyFill="1" applyBorder="1" applyAlignment="1" applyProtection="1">
      <alignment horizontal="center"/>
      <protection hidden="1"/>
    </xf>
    <xf numFmtId="0" fontId="4" fillId="0" borderId="0" xfId="0" quotePrefix="1" applyFont="1" applyAlignment="1" applyProtection="1">
      <alignment horizontal="left"/>
      <protection hidden="1"/>
    </xf>
    <xf numFmtId="0" fontId="0" fillId="0" borderId="4" xfId="0" applyBorder="1" applyProtection="1">
      <protection locked="0"/>
    </xf>
    <xf numFmtId="0" fontId="0" fillId="0" borderId="11" xfId="0" applyBorder="1" applyAlignment="1">
      <alignment horizontal="center" vertical="center" wrapText="1"/>
    </xf>
    <xf numFmtId="0" fontId="0" fillId="7" borderId="6" xfId="0" applyFill="1" applyBorder="1" applyAlignment="1" applyProtection="1">
      <alignment horizontal="left"/>
      <protection hidden="1"/>
    </xf>
    <xf numFmtId="0" fontId="0" fillId="9" borderId="6" xfId="0" applyFill="1" applyBorder="1" applyAlignment="1" applyProtection="1">
      <alignment horizontal="center"/>
      <protection hidden="1"/>
    </xf>
    <xf numFmtId="0" fontId="0" fillId="5" borderId="6" xfId="0" applyFill="1" applyBorder="1" applyAlignment="1" applyProtection="1">
      <alignment horizontal="center"/>
      <protection hidden="1"/>
    </xf>
    <xf numFmtId="0" fontId="1" fillId="0" borderId="0" xfId="1" quotePrefix="1" applyFill="1" applyAlignment="1" applyProtection="1">
      <alignment horizontal="left"/>
    </xf>
    <xf numFmtId="0" fontId="0" fillId="0" borderId="5" xfId="0" applyBorder="1" applyProtection="1">
      <protection hidden="1"/>
    </xf>
    <xf numFmtId="0" fontId="0" fillId="0" borderId="5" xfId="0" quotePrefix="1" applyBorder="1" applyAlignment="1" applyProtection="1">
      <alignment horizontal="left"/>
      <protection hidden="1"/>
    </xf>
    <xf numFmtId="0" fontId="4" fillId="0" borderId="0" xfId="0" quotePrefix="1" applyFont="1" applyAlignment="1">
      <alignment horizontal="left"/>
    </xf>
    <xf numFmtId="0" fontId="9" fillId="0" borderId="0" xfId="0" quotePrefix="1" applyFont="1" applyAlignment="1">
      <alignment horizontal="left"/>
    </xf>
    <xf numFmtId="0" fontId="10" fillId="0" borderId="0" xfId="0" applyFont="1"/>
    <xf numFmtId="0" fontId="0" fillId="4" borderId="6" xfId="0" applyFill="1" applyBorder="1" applyAlignment="1" applyProtection="1">
      <alignment horizontal="left"/>
      <protection hidden="1"/>
    </xf>
    <xf numFmtId="0" fontId="0" fillId="0" borderId="5" xfId="0" quotePrefix="1" applyBorder="1" applyAlignment="1" applyProtection="1">
      <alignment horizontal="left" vertical="center"/>
      <protection hidden="1"/>
    </xf>
    <xf numFmtId="2" fontId="0" fillId="0" borderId="6" xfId="0" applyNumberFormat="1" applyBorder="1" applyProtection="1">
      <protection hidden="1"/>
    </xf>
    <xf numFmtId="2" fontId="4" fillId="0" borderId="6"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protection hidden="1"/>
    </xf>
    <xf numFmtId="0" fontId="7" fillId="0" borderId="0" xfId="0" applyFont="1" applyProtection="1">
      <protection hidden="1"/>
    </xf>
    <xf numFmtId="164" fontId="7" fillId="0" borderId="0" xfId="0" applyNumberFormat="1" applyFont="1" applyAlignment="1" applyProtection="1">
      <alignment horizontal="center"/>
      <protection hidden="1"/>
    </xf>
    <xf numFmtId="2" fontId="7" fillId="0" borderId="0" xfId="0" applyNumberFormat="1" applyFont="1" applyAlignment="1" applyProtection="1">
      <alignment horizontal="center"/>
      <protection hidden="1"/>
    </xf>
    <xf numFmtId="0" fontId="8" fillId="0" borderId="0" xfId="0" applyFont="1" applyProtection="1">
      <protection hidden="1"/>
    </xf>
    <xf numFmtId="2" fontId="0" fillId="8" borderId="1" xfId="0" quotePrefix="1" applyNumberFormat="1" applyFill="1" applyBorder="1" applyAlignment="1" applyProtection="1">
      <alignment horizontal="left"/>
      <protection hidden="1"/>
    </xf>
    <xf numFmtId="2" fontId="0" fillId="2" borderId="1" xfId="0" quotePrefix="1" applyNumberFormat="1" applyFill="1" applyBorder="1" applyAlignment="1" applyProtection="1">
      <alignment horizontal="left"/>
      <protection hidden="1"/>
    </xf>
    <xf numFmtId="164" fontId="0" fillId="0" borderId="0" xfId="0" applyNumberFormat="1" applyProtection="1">
      <protection hidden="1"/>
    </xf>
    <xf numFmtId="164" fontId="7" fillId="0" borderId="1" xfId="0" applyNumberFormat="1" applyFont="1" applyBorder="1" applyAlignment="1" applyProtection="1">
      <alignment horizontal="center"/>
      <protection hidden="1"/>
    </xf>
    <xf numFmtId="0" fontId="11" fillId="0" borderId="1" xfId="0" applyFont="1" applyBorder="1" applyAlignment="1" applyProtection="1">
      <alignment horizontal="center"/>
      <protection hidden="1"/>
    </xf>
    <xf numFmtId="2" fontId="11" fillId="0" borderId="6" xfId="0" applyNumberFormat="1" applyFont="1" applyBorder="1" applyAlignment="1" applyProtection="1">
      <alignment horizontal="center"/>
      <protection hidden="1"/>
    </xf>
    <xf numFmtId="2" fontId="11" fillId="0" borderId="1" xfId="0" applyNumberFormat="1" applyFont="1" applyBorder="1" applyAlignment="1" applyProtection="1">
      <alignment horizontal="center"/>
      <protection hidden="1"/>
    </xf>
    <xf numFmtId="0" fontId="11" fillId="0" borderId="4" xfId="0" applyFont="1" applyBorder="1" applyAlignment="1" applyProtection="1">
      <alignment horizontal="center"/>
      <protection hidden="1"/>
    </xf>
    <xf numFmtId="2" fontId="11" fillId="0" borderId="0" xfId="0" applyNumberFormat="1" applyFont="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0" fontId="11" fillId="0" borderId="0" xfId="0" applyFont="1" applyAlignment="1" applyProtection="1">
      <alignment horizontal="center"/>
      <protection hidden="1"/>
    </xf>
    <xf numFmtId="2" fontId="0" fillId="2" borderId="9" xfId="0" applyNumberFormat="1" applyFill="1" applyBorder="1" applyProtection="1">
      <protection hidden="1"/>
    </xf>
    <xf numFmtId="2" fontId="0" fillId="2" borderId="6" xfId="0" applyNumberFormat="1" applyFill="1" applyBorder="1" applyProtection="1">
      <protection hidden="1"/>
    </xf>
    <xf numFmtId="0" fontId="0" fillId="4" borderId="6" xfId="0" quotePrefix="1" applyFill="1" applyBorder="1" applyAlignment="1" applyProtection="1">
      <alignment horizontal="left"/>
      <protection hidden="1"/>
    </xf>
    <xf numFmtId="0" fontId="12" fillId="0" borderId="0" xfId="0" applyFont="1" applyProtection="1">
      <protection hidden="1"/>
    </xf>
    <xf numFmtId="0" fontId="11" fillId="0" borderId="1" xfId="0" quotePrefix="1" applyFont="1" applyBorder="1" applyAlignment="1" applyProtection="1">
      <alignment horizontal="left"/>
      <protection hidden="1"/>
    </xf>
    <xf numFmtId="2" fontId="0" fillId="8" borderId="5" xfId="0" quotePrefix="1" applyNumberFormat="1" applyFill="1" applyBorder="1" applyAlignment="1" applyProtection="1">
      <alignment horizontal="left"/>
      <protection hidden="1"/>
    </xf>
    <xf numFmtId="0" fontId="0" fillId="4" borderId="5" xfId="0" quotePrefix="1" applyFill="1" applyBorder="1" applyAlignment="1" applyProtection="1">
      <alignment horizontal="left"/>
      <protection hidden="1"/>
    </xf>
    <xf numFmtId="166" fontId="11" fillId="0" borderId="1" xfId="3" applyNumberFormat="1" applyFont="1" applyBorder="1" applyAlignment="1" applyProtection="1">
      <alignment horizontal="center"/>
      <protection hidden="1"/>
    </xf>
    <xf numFmtId="165" fontId="11" fillId="0" borderId="1" xfId="3" applyNumberFormat="1" applyFont="1" applyBorder="1" applyAlignment="1" applyProtection="1">
      <alignment horizontal="center"/>
      <protection hidden="1"/>
    </xf>
    <xf numFmtId="0" fontId="13" fillId="0" borderId="0" xfId="0" quotePrefix="1" applyFont="1" applyAlignment="1">
      <alignment horizontal="left"/>
    </xf>
    <xf numFmtId="0" fontId="11" fillId="0" borderId="0" xfId="0" applyFont="1" applyAlignment="1">
      <alignment horizontal="right"/>
    </xf>
    <xf numFmtId="0" fontId="11" fillId="0" borderId="0" xfId="0" applyFont="1"/>
    <xf numFmtId="0" fontId="11" fillId="0" borderId="0" xfId="0" quotePrefix="1" applyFont="1" applyAlignment="1">
      <alignment horizontal="right"/>
    </xf>
    <xf numFmtId="0" fontId="11" fillId="0" borderId="0" xfId="0" applyFont="1" applyProtection="1">
      <protection hidden="1"/>
    </xf>
    <xf numFmtId="0" fontId="11" fillId="0" borderId="0" xfId="0" applyFont="1" applyAlignment="1">
      <alignment horizontal="left"/>
    </xf>
    <xf numFmtId="164" fontId="11" fillId="0" borderId="0" xfId="0" applyNumberFormat="1" applyFont="1"/>
    <xf numFmtId="0" fontId="11" fillId="0" borderId="0" xfId="0" quotePrefix="1" applyFont="1" applyAlignment="1">
      <alignment horizontal="left"/>
    </xf>
    <xf numFmtId="0" fontId="11" fillId="0" borderId="0" xfId="0" quotePrefix="1" applyFont="1" applyAlignment="1" applyProtection="1">
      <alignment horizontal="left"/>
      <protection hidden="1"/>
    </xf>
    <xf numFmtId="0" fontId="11" fillId="0" borderId="0" xfId="0" applyFont="1" applyAlignment="1" applyProtection="1">
      <alignment horizontal="left"/>
      <protection hidden="1"/>
    </xf>
    <xf numFmtId="164" fontId="11" fillId="10" borderId="0" xfId="0" applyNumberFormat="1" applyFont="1" applyFill="1"/>
    <xf numFmtId="164" fontId="11" fillId="0" borderId="0" xfId="0" applyNumberFormat="1" applyFont="1" applyAlignment="1">
      <alignment horizontal="right"/>
    </xf>
    <xf numFmtId="165" fontId="11" fillId="0" borderId="0" xfId="3" applyNumberFormat="1" applyFont="1" applyAlignment="1">
      <alignment horizontal="right"/>
    </xf>
    <xf numFmtId="0" fontId="11" fillId="0" borderId="1" xfId="0" applyFont="1" applyBorder="1" applyAlignment="1" applyProtection="1">
      <alignment horizontal="center" textRotation="90"/>
      <protection hidden="1"/>
    </xf>
    <xf numFmtId="1" fontId="11" fillId="0" borderId="1" xfId="0" applyNumberFormat="1" applyFont="1" applyBorder="1" applyAlignment="1" applyProtection="1">
      <alignment horizontal="left"/>
      <protection hidden="1"/>
    </xf>
    <xf numFmtId="164" fontId="11" fillId="0" borderId="1" xfId="0" applyNumberFormat="1" applyFont="1" applyBorder="1" applyAlignment="1" applyProtection="1">
      <alignment horizontal="center"/>
      <protection hidden="1"/>
    </xf>
    <xf numFmtId="164" fontId="11" fillId="0" borderId="0" xfId="0" applyNumberFormat="1" applyFont="1" applyAlignment="1" applyProtection="1">
      <alignment horizontal="right"/>
      <protection hidden="1"/>
    </xf>
    <xf numFmtId="0" fontId="11" fillId="0" borderId="1" xfId="0" applyFont="1" applyBorder="1" applyAlignment="1" applyProtection="1">
      <alignment horizontal="left"/>
      <protection hidden="1"/>
    </xf>
    <xf numFmtId="1" fontId="11" fillId="0" borderId="1" xfId="0" applyNumberFormat="1" applyFont="1" applyBorder="1" applyAlignment="1" applyProtection="1">
      <alignment horizontal="center"/>
      <protection hidden="1"/>
    </xf>
    <xf numFmtId="164" fontId="11" fillId="0" borderId="0" xfId="0" applyNumberFormat="1" applyFont="1" applyAlignment="1" applyProtection="1">
      <alignment horizontal="center"/>
      <protection hidden="1"/>
    </xf>
    <xf numFmtId="1" fontId="11" fillId="0" borderId="1" xfId="0" applyNumberFormat="1" applyFont="1" applyBorder="1" applyAlignment="1">
      <alignment horizontal="left"/>
    </xf>
    <xf numFmtId="1" fontId="11" fillId="0" borderId="5" xfId="0" applyNumberFormat="1" applyFont="1" applyBorder="1" applyAlignment="1" applyProtection="1">
      <alignment horizontal="left"/>
      <protection hidden="1"/>
    </xf>
    <xf numFmtId="164" fontId="0" fillId="0" borderId="1" xfId="0" applyNumberFormat="1" applyBorder="1" applyAlignment="1" applyProtection="1">
      <alignment horizontal="center"/>
      <protection locked="0"/>
    </xf>
    <xf numFmtId="164" fontId="0" fillId="0" borderId="1" xfId="0" applyNumberFormat="1" applyBorder="1" applyProtection="1">
      <protection locked="0"/>
    </xf>
    <xf numFmtId="164" fontId="0" fillId="0" borderId="1" xfId="0" applyNumberFormat="1" applyBorder="1" applyProtection="1">
      <protection hidden="1"/>
    </xf>
    <xf numFmtId="164" fontId="0" fillId="0" borderId="1" xfId="0" applyNumberFormat="1" applyBorder="1"/>
    <xf numFmtId="164" fontId="0" fillId="0" borderId="4" xfId="0" applyNumberFormat="1" applyBorder="1" applyProtection="1">
      <protection locked="0"/>
    </xf>
    <xf numFmtId="164" fontId="11" fillId="0" borderId="0" xfId="0" applyNumberFormat="1" applyFont="1" applyProtection="1">
      <protection hidden="1"/>
    </xf>
    <xf numFmtId="2" fontId="11" fillId="0" borderId="0" xfId="0" applyNumberFormat="1" applyFont="1" applyAlignment="1" applyProtection="1">
      <alignment horizontal="right"/>
      <protection hidden="1"/>
    </xf>
    <xf numFmtId="0" fontId="11" fillId="0" borderId="0" xfId="0" applyFont="1" applyAlignment="1" applyProtection="1">
      <alignment horizontal="right"/>
      <protection hidden="1"/>
    </xf>
    <xf numFmtId="0" fontId="9" fillId="0" borderId="0" xfId="0" quotePrefix="1" applyFont="1" applyAlignment="1">
      <alignment horizontal="center"/>
    </xf>
    <xf numFmtId="164" fontId="11" fillId="10" borderId="0" xfId="0" applyNumberFormat="1" applyFont="1" applyFill="1" applyAlignment="1">
      <alignment horizontal="right"/>
    </xf>
    <xf numFmtId="0" fontId="4" fillId="0" borderId="0" xfId="0" applyFont="1" applyAlignment="1" applyProtection="1">
      <alignment horizontal="left"/>
      <protection hidden="1"/>
    </xf>
    <xf numFmtId="0" fontId="0" fillId="0" borderId="6" xfId="0" applyBorder="1"/>
    <xf numFmtId="0" fontId="0" fillId="0" borderId="5" xfId="0" applyBorder="1"/>
    <xf numFmtId="0" fontId="0" fillId="0" borderId="5" xfId="0" quotePrefix="1" applyBorder="1" applyAlignment="1">
      <alignment horizontal="left"/>
    </xf>
    <xf numFmtId="0" fontId="0" fillId="0" borderId="9" xfId="0" applyBorder="1"/>
    <xf numFmtId="0" fontId="0" fillId="0" borderId="9" xfId="0" applyBorder="1" applyAlignment="1" applyProtection="1">
      <alignment horizontal="left"/>
      <protection hidden="1"/>
    </xf>
    <xf numFmtId="0" fontId="0" fillId="0" borderId="9" xfId="0" quotePrefix="1" applyBorder="1" applyAlignment="1" applyProtection="1">
      <alignment horizontal="left"/>
      <protection hidden="1"/>
    </xf>
    <xf numFmtId="16" fontId="0" fillId="0" borderId="5" xfId="0" quotePrefix="1" applyNumberFormat="1" applyBorder="1" applyAlignment="1" applyProtection="1">
      <alignment horizontal="left"/>
      <protection hidden="1"/>
    </xf>
    <xf numFmtId="0" fontId="12" fillId="0" borderId="0" xfId="0" applyFont="1" applyAlignment="1" applyProtection="1">
      <alignment horizontal="center"/>
      <protection hidden="1"/>
    </xf>
    <xf numFmtId="0" fontId="0" fillId="5" borderId="9" xfId="0" quotePrefix="1" applyFill="1" applyBorder="1" applyAlignment="1" applyProtection="1">
      <alignment horizontal="left"/>
      <protection hidden="1"/>
    </xf>
    <xf numFmtId="0" fontId="0" fillId="5" borderId="6" xfId="0" quotePrefix="1" applyFill="1" applyBorder="1" applyAlignment="1" applyProtection="1">
      <alignment horizontal="left"/>
      <protection hidden="1"/>
    </xf>
    <xf numFmtId="0" fontId="12" fillId="0" borderId="0" xfId="0" quotePrefix="1" applyFont="1" applyAlignment="1" applyProtection="1">
      <alignment horizontal="left"/>
      <protection hidden="1"/>
    </xf>
    <xf numFmtId="0" fontId="14" fillId="0" borderId="0" xfId="0" applyFont="1" applyAlignment="1" applyProtection="1">
      <alignment horizontal="left" vertical="center"/>
      <protection hidden="1"/>
    </xf>
    <xf numFmtId="0" fontId="15" fillId="0" borderId="0" xfId="0" quotePrefix="1" applyFont="1" applyAlignment="1" applyProtection="1">
      <alignment horizontal="left"/>
      <protection hidden="1"/>
    </xf>
    <xf numFmtId="0" fontId="16" fillId="0" borderId="0" xfId="0" quotePrefix="1" applyFont="1" applyAlignment="1">
      <alignment horizontal="left" vertical="center"/>
    </xf>
    <xf numFmtId="164" fontId="12" fillId="0" borderId="0" xfId="0" applyNumberFormat="1" applyFont="1" applyAlignment="1" applyProtection="1">
      <alignment horizontal="center"/>
      <protection hidden="1"/>
    </xf>
    <xf numFmtId="0" fontId="16" fillId="0" borderId="0" xfId="0" quotePrefix="1" applyFont="1" applyAlignment="1">
      <alignment horizontal="left"/>
    </xf>
    <xf numFmtId="0" fontId="18" fillId="0" borderId="0" xfId="4" applyFont="1"/>
    <xf numFmtId="0" fontId="17" fillId="0" borderId="0" xfId="4"/>
    <xf numFmtId="0" fontId="19" fillId="0" borderId="0" xfId="4" applyFont="1"/>
    <xf numFmtId="0" fontId="20" fillId="0" borderId="0" xfId="4" applyFont="1"/>
    <xf numFmtId="0" fontId="19" fillId="0" borderId="0" xfId="4" applyFont="1" applyAlignment="1">
      <alignment horizontal="left"/>
    </xf>
    <xf numFmtId="0" fontId="20" fillId="0" borderId="0" xfId="4" applyFont="1" applyAlignment="1">
      <alignment horizontal="left"/>
    </xf>
    <xf numFmtId="0" fontId="21" fillId="0" borderId="0" xfId="4" applyFont="1" applyAlignment="1">
      <alignment horizontal="left"/>
    </xf>
    <xf numFmtId="0" fontId="22" fillId="0" borderId="0" xfId="4" applyFont="1"/>
    <xf numFmtId="0" fontId="23" fillId="0" borderId="25" xfId="4" applyFont="1" applyBorder="1"/>
    <xf numFmtId="0" fontId="23" fillId="0" borderId="26" xfId="4" applyFont="1" applyBorder="1"/>
    <xf numFmtId="0" fontId="23" fillId="0" borderId="27" xfId="4" applyFont="1" applyBorder="1"/>
    <xf numFmtId="0" fontId="24" fillId="0" borderId="0" xfId="4" applyFont="1"/>
    <xf numFmtId="0" fontId="19" fillId="0" borderId="28" xfId="4" applyFont="1" applyBorder="1"/>
    <xf numFmtId="0" fontId="19" fillId="0" borderId="29" xfId="4" applyFont="1" applyBorder="1"/>
    <xf numFmtId="0" fontId="19" fillId="0" borderId="29" xfId="4" applyFont="1" applyBorder="1" applyAlignment="1">
      <alignment horizontal="left"/>
    </xf>
    <xf numFmtId="0" fontId="19" fillId="0" borderId="29" xfId="4" applyFont="1" applyBorder="1" applyAlignment="1">
      <alignment horizontal="center"/>
    </xf>
    <xf numFmtId="0" fontId="17" fillId="0" borderId="30" xfId="4" applyBorder="1" applyAlignment="1">
      <alignment horizontal="center"/>
    </xf>
    <xf numFmtId="0" fontId="17" fillId="0" borderId="29" xfId="4" applyBorder="1" applyAlignment="1">
      <alignment horizontal="left"/>
    </xf>
    <xf numFmtId="0" fontId="19" fillId="0" borderId="31" xfId="4" applyFont="1" applyBorder="1"/>
    <xf numFmtId="0" fontId="19" fillId="0" borderId="32" xfId="4" applyFont="1" applyBorder="1"/>
    <xf numFmtId="0" fontId="17" fillId="0" borderId="32" xfId="4" applyBorder="1" applyAlignment="1">
      <alignment horizontal="left"/>
    </xf>
    <xf numFmtId="0" fontId="19" fillId="0" borderId="32" xfId="4" applyFont="1" applyBorder="1" applyAlignment="1">
      <alignment horizontal="center"/>
    </xf>
    <xf numFmtId="0" fontId="17" fillId="0" borderId="33" xfId="4" applyBorder="1" applyAlignment="1">
      <alignment horizontal="center"/>
    </xf>
    <xf numFmtId="0" fontId="19" fillId="0" borderId="32" xfId="4" applyFont="1" applyBorder="1" applyAlignment="1">
      <alignment horizontal="left"/>
    </xf>
    <xf numFmtId="0" fontId="19" fillId="0" borderId="33" xfId="4" applyFont="1" applyBorder="1" applyAlignment="1">
      <alignment horizontal="center"/>
    </xf>
    <xf numFmtId="0" fontId="19" fillId="0" borderId="31" xfId="4" applyFont="1" applyBorder="1" applyAlignment="1">
      <alignment horizontal="left"/>
    </xf>
    <xf numFmtId="0" fontId="17" fillId="0" borderId="31" xfId="4" applyBorder="1" applyAlignment="1">
      <alignment horizontal="left"/>
    </xf>
    <xf numFmtId="0" fontId="19" fillId="0" borderId="34" xfId="4" applyFont="1" applyBorder="1"/>
    <xf numFmtId="0" fontId="19" fillId="0" borderId="34" xfId="4" applyFont="1" applyBorder="1" applyAlignment="1">
      <alignment horizontal="left"/>
    </xf>
    <xf numFmtId="0" fontId="19" fillId="0" borderId="34" xfId="4" applyFont="1" applyBorder="1" applyAlignment="1">
      <alignment horizontal="center"/>
    </xf>
    <xf numFmtId="0" fontId="17" fillId="0" borderId="35" xfId="4" applyBorder="1" applyAlignment="1">
      <alignment horizontal="center"/>
    </xf>
    <xf numFmtId="0" fontId="19" fillId="0" borderId="36" xfId="4" applyFont="1" applyBorder="1"/>
    <xf numFmtId="0" fontId="19" fillId="0" borderId="35" xfId="4" applyFont="1" applyBorder="1" applyAlignment="1">
      <alignment horizontal="center"/>
    </xf>
    <xf numFmtId="0" fontId="25" fillId="0" borderId="37" xfId="4" applyFont="1" applyBorder="1"/>
    <xf numFmtId="0" fontId="25" fillId="0" borderId="37" xfId="4" applyFont="1" applyBorder="1" applyAlignment="1">
      <alignment horizontal="center"/>
    </xf>
    <xf numFmtId="0" fontId="26" fillId="0" borderId="37" xfId="4" applyFont="1" applyBorder="1" applyAlignment="1">
      <alignment horizontal="center"/>
    </xf>
    <xf numFmtId="0" fontId="19" fillId="0" borderId="0" xfId="4" applyFont="1" applyAlignment="1">
      <alignment horizontal="center"/>
    </xf>
    <xf numFmtId="0" fontId="17" fillId="0" borderId="0" xfId="4" applyAlignment="1">
      <alignment horizontal="center"/>
    </xf>
    <xf numFmtId="0" fontId="27" fillId="0" borderId="0" xfId="4" applyFont="1" applyAlignment="1">
      <alignment wrapText="1"/>
    </xf>
    <xf numFmtId="0" fontId="25" fillId="0" borderId="0" xfId="4" applyFont="1" applyAlignment="1">
      <alignment horizontal="center"/>
    </xf>
    <xf numFmtId="0" fontId="19" fillId="0" borderId="0" xfId="4" applyFont="1" applyAlignment="1">
      <alignment wrapText="1"/>
    </xf>
    <xf numFmtId="0" fontId="25" fillId="0" borderId="0" xfId="4" applyFont="1"/>
    <xf numFmtId="0" fontId="26" fillId="0" borderId="0" xfId="4" applyFont="1" applyAlignment="1">
      <alignment horizontal="center"/>
    </xf>
    <xf numFmtId="0" fontId="28" fillId="0" borderId="0" xfId="4" applyFont="1" applyAlignment="1">
      <alignment horizontal="left" vertical="center" wrapText="1"/>
    </xf>
    <xf numFmtId="0" fontId="28" fillId="0" borderId="0" xfId="4" applyFont="1" applyAlignment="1">
      <alignment vertical="center" wrapText="1"/>
    </xf>
    <xf numFmtId="0" fontId="28" fillId="0" borderId="0" xfId="4" applyFont="1" applyAlignment="1">
      <alignment horizontal="center" vertical="center" wrapText="1"/>
    </xf>
    <xf numFmtId="0" fontId="29" fillId="0" borderId="0" xfId="4" applyFont="1"/>
    <xf numFmtId="0" fontId="29" fillId="0" borderId="0" xfId="4" applyFont="1" applyAlignment="1">
      <alignment horizontal="left"/>
    </xf>
    <xf numFmtId="0" fontId="29" fillId="0" borderId="0" xfId="4" applyFont="1" applyAlignment="1">
      <alignment horizontal="center"/>
    </xf>
    <xf numFmtId="0" fontId="30" fillId="0" borderId="0" xfId="4" applyFont="1" applyAlignment="1">
      <alignment horizontal="center"/>
    </xf>
    <xf numFmtId="0" fontId="25" fillId="0" borderId="0" xfId="4" applyFont="1" applyAlignment="1">
      <alignment horizontal="left"/>
    </xf>
    <xf numFmtId="0" fontId="25" fillId="0" borderId="33" xfId="4" applyFont="1" applyBorder="1" applyAlignment="1">
      <alignment horizontal="center"/>
    </xf>
    <xf numFmtId="0" fontId="19" fillId="0" borderId="37" xfId="4" applyFont="1" applyBorder="1"/>
    <xf numFmtId="0" fontId="19" fillId="0" borderId="37" xfId="4" applyFont="1" applyBorder="1" applyAlignment="1">
      <alignment horizontal="left"/>
    </xf>
    <xf numFmtId="0" fontId="19" fillId="0" borderId="37" xfId="4" applyFont="1" applyBorder="1" applyAlignment="1">
      <alignment horizontal="center"/>
    </xf>
    <xf numFmtId="0" fontId="17" fillId="0" borderId="37" xfId="4" applyBorder="1" applyAlignment="1">
      <alignment horizontal="center"/>
    </xf>
    <xf numFmtId="0" fontId="17" fillId="0" borderId="0" xfId="4" applyAlignment="1">
      <alignment horizontal="left"/>
    </xf>
    <xf numFmtId="0" fontId="0" fillId="0" borderId="17" xfId="0" applyBorder="1"/>
    <xf numFmtId="0" fontId="0" fillId="0" borderId="18" xfId="0" applyBorder="1" applyAlignment="1">
      <alignment horizontal="left"/>
    </xf>
    <xf numFmtId="0" fontId="0" fillId="0" borderId="21"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38" xfId="0" applyBorder="1"/>
    <xf numFmtId="0" fontId="4" fillId="0" borderId="14" xfId="0" applyFont="1" applyBorder="1"/>
  </cellXfs>
  <cellStyles count="5">
    <cellStyle name="Excel Built-in Normal" xfId="2"/>
    <cellStyle name="Hipervínculo" xfId="1" builtinId="8"/>
    <cellStyle name="Normal" xfId="0" builtinId="0" customBuiltin="1"/>
    <cellStyle name="Normal 2" xfId="4"/>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155174</xdr:rowOff>
    </xdr:to>
    <xdr:pic>
      <xdr:nvPicPr>
        <xdr:cNvPr id="3" name="Imagen 2">
          <a:extLst>
            <a:ext uri="{FF2B5EF4-FFF2-40B4-BE49-F238E27FC236}">
              <a16:creationId xmlns:a16="http://schemas.microsoft.com/office/drawing/2014/main" id="{00DBBF64-7EE9-4B1A-8CF9-71108C2D2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552450"/>
          <a:ext cx="7772400" cy="54955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F31"/>
  <sheetViews>
    <sheetView zoomScale="90" zoomScaleNormal="90" workbookViewId="0">
      <selection activeCell="A3" sqref="A3"/>
    </sheetView>
  </sheetViews>
  <sheetFormatPr baseColWidth="10" defaultColWidth="11.42578125" defaultRowHeight="15" x14ac:dyDescent="0.25"/>
  <cols>
    <col min="1" max="16384" width="11.42578125" style="3"/>
  </cols>
  <sheetData>
    <row r="1" spans="1:6" x14ac:dyDescent="0.25">
      <c r="A1" s="34" t="s">
        <v>313</v>
      </c>
    </row>
    <row r="2" spans="1:6" x14ac:dyDescent="0.25">
      <c r="A2" s="3" t="s">
        <v>314</v>
      </c>
    </row>
    <row r="4" spans="1:6" x14ac:dyDescent="0.25">
      <c r="A4" s="216" t="s">
        <v>312</v>
      </c>
    </row>
    <row r="5" spans="1:6" x14ac:dyDescent="0.25">
      <c r="A5" s="165" t="s">
        <v>184</v>
      </c>
    </row>
    <row r="6" spans="1:6" x14ac:dyDescent="0.25">
      <c r="A6" s="165" t="s">
        <v>319</v>
      </c>
    </row>
    <row r="7" spans="1:6" x14ac:dyDescent="0.25">
      <c r="A7" s="214" t="s">
        <v>311</v>
      </c>
    </row>
    <row r="9" spans="1:6" x14ac:dyDescent="0.25">
      <c r="A9" s="4" t="s">
        <v>186</v>
      </c>
    </row>
    <row r="10" spans="1:6" x14ac:dyDescent="0.25">
      <c r="A10" s="4" t="s">
        <v>185</v>
      </c>
    </row>
    <row r="11" spans="1:6" x14ac:dyDescent="0.25">
      <c r="A11" s="4" t="s">
        <v>191</v>
      </c>
    </row>
    <row r="13" spans="1:6" x14ac:dyDescent="0.25">
      <c r="A13" s="3" t="s">
        <v>189</v>
      </c>
    </row>
    <row r="14" spans="1:6" x14ac:dyDescent="0.25">
      <c r="A14" s="4" t="s">
        <v>200</v>
      </c>
    </row>
    <row r="15" spans="1:6" x14ac:dyDescent="0.25">
      <c r="B15" s="4" t="s">
        <v>201</v>
      </c>
      <c r="F15" s="57"/>
    </row>
    <row r="16" spans="1:6" x14ac:dyDescent="0.25">
      <c r="B16" s="4" t="s">
        <v>202</v>
      </c>
      <c r="F16" s="59"/>
    </row>
    <row r="17" spans="1:6" x14ac:dyDescent="0.25">
      <c r="B17" s="4" t="s">
        <v>203</v>
      </c>
      <c r="F17" s="61"/>
    </row>
    <row r="18" spans="1:6" x14ac:dyDescent="0.25">
      <c r="B18" s="3" t="s">
        <v>204</v>
      </c>
      <c r="F18" s="63"/>
    </row>
    <row r="20" spans="1:6" x14ac:dyDescent="0.25">
      <c r="B20" s="4" t="s">
        <v>205</v>
      </c>
      <c r="F20" s="57"/>
    </row>
    <row r="21" spans="1:6" x14ac:dyDescent="0.25">
      <c r="B21" s="4" t="s">
        <v>209</v>
      </c>
      <c r="F21" s="58"/>
    </row>
    <row r="22" spans="1:6" x14ac:dyDescent="0.25">
      <c r="B22" s="4" t="s">
        <v>206</v>
      </c>
      <c r="F22" s="59"/>
    </row>
    <row r="23" spans="1:6" x14ac:dyDescent="0.25">
      <c r="B23" s="4" t="s">
        <v>210</v>
      </c>
      <c r="F23" s="60"/>
    </row>
    <row r="24" spans="1:6" x14ac:dyDescent="0.25">
      <c r="B24" s="4" t="s">
        <v>207</v>
      </c>
      <c r="F24" s="61"/>
    </row>
    <row r="25" spans="1:6" x14ac:dyDescent="0.25">
      <c r="B25" s="4" t="s">
        <v>211</v>
      </c>
      <c r="F25" s="62"/>
    </row>
    <row r="26" spans="1:6" x14ac:dyDescent="0.25">
      <c r="B26" s="4" t="s">
        <v>208</v>
      </c>
      <c r="F26" s="64"/>
    </row>
    <row r="27" spans="1:6" x14ac:dyDescent="0.25">
      <c r="B27" s="4" t="s">
        <v>212</v>
      </c>
      <c r="F27" s="63"/>
    </row>
    <row r="30" spans="1:6" x14ac:dyDescent="0.25">
      <c r="A30" s="4" t="s">
        <v>187</v>
      </c>
    </row>
    <row r="31" spans="1:6" x14ac:dyDescent="0.25">
      <c r="A31" s="3" t="s">
        <v>188</v>
      </c>
    </row>
  </sheetData>
  <pageMargins left="0.75" right="0.75" top="1" bottom="1" header="0" footer="0"/>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E74"/>
  <sheetViews>
    <sheetView zoomScale="80" zoomScaleNormal="80" workbookViewId="0">
      <pane ySplit="5" topLeftCell="A60" activePane="bottomLeft" state="frozen"/>
      <selection pane="bottomLeft" activeCell="A60" sqref="A60"/>
    </sheetView>
  </sheetViews>
  <sheetFormatPr baseColWidth="10" defaultColWidth="11.42578125" defaultRowHeight="13.5" customHeight="1" x14ac:dyDescent="0.25"/>
  <cols>
    <col min="1" max="1" width="11.42578125" style="3"/>
    <col min="2" max="2" width="35.85546875" style="3" customWidth="1"/>
    <col min="3" max="3" width="20.85546875" style="7" customWidth="1"/>
    <col min="4" max="4" width="35.85546875" style="3" customWidth="1"/>
    <col min="5" max="5" width="20.85546875" style="7" customWidth="1"/>
    <col min="6" max="16384" width="11.42578125" style="3"/>
  </cols>
  <sheetData>
    <row r="1" spans="1:5" ht="13.5" customHeight="1" x14ac:dyDescent="0.25">
      <c r="A1" s="34" t="s">
        <v>303</v>
      </c>
    </row>
    <row r="2" spans="1:5" ht="13.5" customHeight="1" x14ac:dyDescent="0.25">
      <c r="A2" s="171" t="s">
        <v>320</v>
      </c>
    </row>
    <row r="3" spans="1:5" ht="13.5" customHeight="1" x14ac:dyDescent="0.25">
      <c r="A3" s="139"/>
    </row>
    <row r="4" spans="1:5" ht="13.5" customHeight="1" x14ac:dyDescent="0.25">
      <c r="B4" s="10" t="str">
        <f>Fechas!$C$4</f>
        <v>1º ÉPOCA: CICLO LARGO SIN FUNGICIDA</v>
      </c>
      <c r="C4" s="11"/>
      <c r="D4" s="12" t="str">
        <f>Fechas!$K$4</f>
        <v>1º ÉPOCA: CICLO LARGO CON FUNGICIDA</v>
      </c>
      <c r="E4" s="14"/>
    </row>
    <row r="5" spans="1:5" ht="13.5" customHeight="1" x14ac:dyDescent="0.25">
      <c r="B5" s="142" t="s">
        <v>111</v>
      </c>
      <c r="C5" s="112"/>
      <c r="D5" s="142" t="s">
        <v>111</v>
      </c>
      <c r="E5" s="143"/>
    </row>
    <row r="6" spans="1:5" ht="13.5" customHeight="1" x14ac:dyDescent="0.25">
      <c r="B6" s="188" t="s">
        <v>50</v>
      </c>
      <c r="C6" s="189">
        <f t="array" ref="C6">COUNT(IF(INDEX(RTO1SF_ORD,0,2)&gt;1,INDEX(RTO1SF_ORD,0,2)))</f>
        <v>30</v>
      </c>
      <c r="D6" s="188" t="s">
        <v>50</v>
      </c>
      <c r="E6" s="189">
        <f t="array" ref="E6">COUNT(IF(INDEX(RTO1CF_ORD,0,2)&gt;1,INDEX(RTO1CF_ORD,0,2)))</f>
        <v>0</v>
      </c>
    </row>
    <row r="7" spans="1:5" ht="13.5" customHeight="1" x14ac:dyDescent="0.25">
      <c r="B7" s="166" t="s">
        <v>292</v>
      </c>
      <c r="C7" s="186">
        <f t="array" ref="C7">IF(C6=0,"sd",AVERAGE(IF(INDEX(RTO1SF_ORD,0,2)&gt;1,INDEX(RTO1SF_ORD,0,2))))</f>
        <v>1649.8222232222222</v>
      </c>
      <c r="D7" s="166" t="s">
        <v>292</v>
      </c>
      <c r="E7" s="186" t="str">
        <f t="array" ref="E7">IF(E6=0,"sd",AVERAGE(IF(INDEX(RTO1CF_ORD,0,2)&gt;1,INDEX(RTO1CF_ORD,0,2))))</f>
        <v>sd</v>
      </c>
    </row>
    <row r="8" spans="1:5" ht="13.5" customHeight="1" x14ac:dyDescent="0.25">
      <c r="B8" s="166" t="s">
        <v>293</v>
      </c>
      <c r="C8" s="186">
        <f t="array" ref="C8">IF(C6=0,"sd",_xlfn.STDEV.S(IF(INDEX(RTO1SF_ORD,0,2)&gt;1,INDEX(RTO1SF_ORD,0,2))))</f>
        <v>333.42481150372231</v>
      </c>
      <c r="D8" s="166" t="s">
        <v>293</v>
      </c>
      <c r="E8" s="186" t="str">
        <f t="array" ref="E8">IF(E6=0,"sd",_xlfn.STDEV.S(IF(INDEX(RTO1CF_ORD,0,2)&gt;1,INDEX(RTO1CF_ORD,0,2))))</f>
        <v>sd</v>
      </c>
    </row>
    <row r="9" spans="1:5" ht="13.5" customHeight="1" x14ac:dyDescent="0.25">
      <c r="B9" s="166" t="s">
        <v>294</v>
      </c>
      <c r="C9" s="170">
        <f>IF(C6=0,"sd",C8/C7)</f>
        <v>0.20209741801908784</v>
      </c>
      <c r="D9" s="166" t="s">
        <v>294</v>
      </c>
      <c r="E9" s="170" t="str">
        <f>IF(E6=0,"sd",E8/E7)</f>
        <v>sd</v>
      </c>
    </row>
    <row r="10" spans="1:5" ht="13.5" customHeight="1" x14ac:dyDescent="0.25">
      <c r="B10" s="188" t="s">
        <v>295</v>
      </c>
      <c r="C10" s="186">
        <f t="array" ref="C10">IF(C6=0,"sd",MAX(IF(INDEX(RTO1SF_ORD,0,2)&gt;1,INDEX(RTO1SF_ORD,0,2))))</f>
        <v>2500</v>
      </c>
      <c r="D10" s="188" t="s">
        <v>295</v>
      </c>
      <c r="E10" s="186" t="str">
        <f t="array" ref="E10">IF(E6=0,"sd",MAX(IF(INDEX(RTO1CF_ORD,0,2)&gt;1,INDEX(RTO1CF_ORD,0,2))))</f>
        <v>sd</v>
      </c>
    </row>
    <row r="11" spans="1:5" ht="13.5" customHeight="1" x14ac:dyDescent="0.25">
      <c r="B11" s="188" t="s">
        <v>296</v>
      </c>
      <c r="C11" s="186">
        <f t="array" ref="C11">IF(C6=0,"sd",MIN(IF(INDEX(RTO1SF_ORD,0,2)&gt;1,INDEX(RTO1SF_ORD,0,2))))</f>
        <v>1100</v>
      </c>
      <c r="D11" s="188" t="s">
        <v>296</v>
      </c>
      <c r="E11" s="186" t="str">
        <f t="array" ref="E11">IF(E6=0,"sd",MIN(IF(INDEX(RTO1CF_ORD,0,2)&gt;1,INDEX(RTO1CF_ORD,0,2))))</f>
        <v>sd</v>
      </c>
    </row>
    <row r="12" spans="1:5" ht="13.5" customHeight="1" x14ac:dyDescent="0.25">
      <c r="B12" s="188" t="s">
        <v>304</v>
      </c>
      <c r="C12" s="186">
        <f t="array" ref="C12">IF(C6=0,"sd",QUARTILE(IF(INDEX(RTO1SF_ORD,0,2)&gt;1,INDEX(RTO1SF_ORD,0,2)),1))</f>
        <v>1482.5</v>
      </c>
      <c r="D12" s="188" t="s">
        <v>304</v>
      </c>
      <c r="E12" s="186" t="str">
        <f t="array" ref="E12">IF(E6=0,"sd",QUARTILE(IF(INDEX(RTO1CF_ORD,0,2)&gt;1,INDEX(RTO1CF_ORD,0,2)),1))</f>
        <v>sd</v>
      </c>
    </row>
    <row r="13" spans="1:5" ht="13.5" customHeight="1" x14ac:dyDescent="0.25">
      <c r="B13" s="188" t="s">
        <v>297</v>
      </c>
      <c r="C13" s="186">
        <f t="array" ref="C13">IF(C6=0,"sd",IF(C6=0,"sd",MEDIAN(IF(INDEX(RTO1SF_ORD,0,2)&gt;1,INDEX(RTO1SF_ORD,0,2)))))</f>
        <v>1628.6666666666667</v>
      </c>
      <c r="D13" s="188" t="s">
        <v>297</v>
      </c>
      <c r="E13" s="186" t="str">
        <f t="array" ref="E13">IF(E6=0,"sd",IF(E6=0,"sd",MEDIAN(IF(INDEX(RTO1CF_ORD,0,2)&gt;1,INDEX(RTO1CF_ORD,0,2)))))</f>
        <v>sd</v>
      </c>
    </row>
    <row r="14" spans="1:5" ht="13.5" customHeight="1" x14ac:dyDescent="0.25">
      <c r="B14" s="188" t="s">
        <v>305</v>
      </c>
      <c r="C14" s="186">
        <f t="array" ref="C14">IF(C6=0,"sd",QUARTILE(IF(INDEX(RTO1SF_ORD,0,2)&gt;1,INDEX(RTO1SF_ORD,0,2)),3))</f>
        <v>1854.1666666666667</v>
      </c>
      <c r="D14" s="188" t="s">
        <v>305</v>
      </c>
      <c r="E14" s="186" t="str">
        <f t="array" ref="E14">IF(E6=0,"sd",QUARTILE(IF(INDEX(RTO1CF_ORD,0,2)&gt;1,INDEX(RTO1CF_ORD,0,2)),3))</f>
        <v>sd</v>
      </c>
    </row>
    <row r="15" spans="1:5" ht="13.5" customHeight="1" x14ac:dyDescent="0.25">
      <c r="B15" s="166" t="s">
        <v>291</v>
      </c>
      <c r="C15" s="147"/>
      <c r="D15" s="166" t="s">
        <v>291</v>
      </c>
      <c r="E15" s="186"/>
    </row>
    <row r="16" spans="1:5" ht="13.5" customHeight="1" x14ac:dyDescent="0.25">
      <c r="B16" s="166" t="str">
        <f>Fechas!$G$5</f>
        <v>Días Siembra-Espigazón</v>
      </c>
      <c r="C16" s="186" t="str">
        <f>IFERROR(AVERAGEIFS(INDEX(CV1SF,0,COLUMNS(Fechas!$C$5:G$5)),INDEX(CV1SF,0,COLUMNS(Fechas!$C$5:G$5)),"&gt;1"),"sd")</f>
        <v>sd</v>
      </c>
      <c r="D16" s="166">
        <f>Fechas!$O$5</f>
        <v>0</v>
      </c>
      <c r="E16" s="186" t="str">
        <f>IFERROR(AVERAGEIFS(INDEX(CV1CF,0,COLUMNS(Fechas!$K$5:O$5)),INDEX(CV1CF,0,COLUMNS(Fechas!$K$5:O$5)),"&gt;1"),"sd")</f>
        <v>sd</v>
      </c>
    </row>
    <row r="17" spans="2:5" ht="13.5" customHeight="1" x14ac:dyDescent="0.25">
      <c r="B17" s="166" t="str">
        <f>Fechas!$H$5</f>
        <v>Días Espigazón-Madurez</v>
      </c>
      <c r="C17" s="186" t="str">
        <f>IFERROR(AVERAGEIFS(INDEX(CV1SF,0,COLUMNS(Fechas!$C$5:H$5)),INDEX(CV1SF,0,COLUMNS(Fechas!$C$5:H$5)),"&gt;1"),"sd")</f>
        <v>sd</v>
      </c>
      <c r="D17" s="166">
        <f>Fechas!$P$5</f>
        <v>0</v>
      </c>
      <c r="E17" s="186" t="str">
        <f>IFERROR(AVERAGEIFS(INDEX(CV1CF,0,COLUMNS(Fechas!$K$5:P$5)),INDEX(CV1CF,0,COLUMNS(Fechas!$K$5:P$5)),"&gt;1"),"sd")</f>
        <v>sd</v>
      </c>
    </row>
    <row r="18" spans="2:5" ht="13.5" customHeight="1" x14ac:dyDescent="0.25">
      <c r="B18" s="188" t="str">
        <f>Fechas!$I$5</f>
        <v>Días Siembra-Madurez</v>
      </c>
      <c r="C18" s="186" t="str">
        <f>IFERROR(AVERAGEIFS(INDEX(CV1SF,0,COLUMNS(Fechas!$C$5:I$5)),INDEX(CV1SF,0,COLUMNS(Fechas!$C$5:I$5)),"&gt;1"),"sd")</f>
        <v>sd</v>
      </c>
      <c r="D18" s="188">
        <f>Fechas!$Q$5</f>
        <v>0</v>
      </c>
      <c r="E18" s="186" t="str">
        <f>IFERROR(AVERAGEIFS(INDEX(CV1CF,0,COLUMNS(Fechas!$K$5:Q$5)),INDEX(CV1CF,0,COLUMNS(Fechas!$K$5:Q$5)),"&gt;1"),"sd")</f>
        <v>sd</v>
      </c>
    </row>
    <row r="19" spans="2:5" ht="13.5" customHeight="1" x14ac:dyDescent="0.25">
      <c r="B19" s="188" t="s">
        <v>308</v>
      </c>
      <c r="C19" s="156" t="str">
        <f>'ANVA-MDS'!H13</f>
        <v>***</v>
      </c>
      <c r="D19" s="188" t="s">
        <v>308</v>
      </c>
      <c r="E19" s="156" t="str">
        <f>'ANVA-MDS'!BT13</f>
        <v>ns</v>
      </c>
    </row>
    <row r="20" spans="2:5" ht="13.5" customHeight="1" x14ac:dyDescent="0.25">
      <c r="B20" s="188" t="s">
        <v>302</v>
      </c>
      <c r="C20" s="170">
        <f>'ANVA-MDS'!B20</f>
        <v>9.9911298366410703E-2</v>
      </c>
      <c r="D20" s="188" t="s">
        <v>302</v>
      </c>
      <c r="E20" s="170" t="str">
        <f>'ANVA-MDS'!BN20</f>
        <v>sd</v>
      </c>
    </row>
    <row r="21" spans="2:5" ht="13.5" customHeight="1" x14ac:dyDescent="0.25">
      <c r="B21" s="5"/>
      <c r="D21" s="5"/>
    </row>
    <row r="22" spans="2:5" ht="13.5" customHeight="1" x14ac:dyDescent="0.25">
      <c r="B22" s="151" t="str">
        <f>Fechas!$C$59</f>
        <v>2º ÉPOCA: CICLOS LARGOS E INTERMEDIOS SIN FUNG.</v>
      </c>
      <c r="C22" s="37"/>
      <c r="D22" s="150" t="str">
        <f>Fechas!$K$59</f>
        <v>2º ÉPOCA: CICLOS LARGOS E INTERMEDIOS CON FUNG.</v>
      </c>
      <c r="E22" s="39"/>
    </row>
    <row r="23" spans="2:5" ht="13.5" customHeight="1" x14ac:dyDescent="0.25">
      <c r="B23" s="16" t="s">
        <v>111</v>
      </c>
      <c r="C23" s="3"/>
      <c r="D23" s="142" t="s">
        <v>111</v>
      </c>
      <c r="E23" s="143"/>
    </row>
    <row r="24" spans="2:5" ht="13.5" customHeight="1" x14ac:dyDescent="0.25">
      <c r="B24" s="188" t="s">
        <v>50</v>
      </c>
      <c r="C24" s="189">
        <f t="array" ref="C24">COUNT(IF(INDEX(RTO2SF_ORD,0,2)&gt;1,INDEX(RTO2SF_ORD,0,2)))</f>
        <v>0</v>
      </c>
      <c r="D24" s="188" t="s">
        <v>50</v>
      </c>
      <c r="E24" s="189">
        <f t="array" ref="E24">COUNT(IF(INDEX(RTO2CF_ORD,0,2)&gt;1,INDEX(RTO2CF_ORD,0,2)))</f>
        <v>0</v>
      </c>
    </row>
    <row r="25" spans="2:5" ht="13.5" customHeight="1" x14ac:dyDescent="0.25">
      <c r="B25" s="166" t="s">
        <v>290</v>
      </c>
      <c r="C25" s="186" t="str">
        <f t="array" ref="C25">IF(C24=0,"sd",AVERAGE(IF(INDEX(RTO2SF_ORD,0,2)&gt;1,INDEX(RTO2SF_ORD,0,2))))</f>
        <v>sd</v>
      </c>
      <c r="D25" s="166" t="s">
        <v>290</v>
      </c>
      <c r="E25" s="186" t="str">
        <f t="array" ref="E25">IF(E24=0,"sd",AVERAGE(IF(INDEX(RTO2CF_ORD,0,2)&gt;1,INDEX(RTO2CF_ORD,0,2))))</f>
        <v>sd</v>
      </c>
    </row>
    <row r="26" spans="2:5" ht="13.5" customHeight="1" x14ac:dyDescent="0.25">
      <c r="B26" s="166" t="s">
        <v>289</v>
      </c>
      <c r="C26" s="186" t="str">
        <f t="array" ref="C26">IF(C24=0,"sd",_xlfn.STDEV.S(IF(INDEX(RTO2SF_ORD,0,2)&gt;1,INDEX(RTO2SF_ORD,0,2))))</f>
        <v>sd</v>
      </c>
      <c r="D26" s="166" t="s">
        <v>289</v>
      </c>
      <c r="E26" s="186" t="str">
        <f t="array" ref="E26">IF(E24=0,"sd",_xlfn.STDEV.S(IF(INDEX(RTO2CF_ORD,0,2)&gt;1,INDEX(RTO2CF_ORD,0,2))))</f>
        <v>sd</v>
      </c>
    </row>
    <row r="27" spans="2:5" ht="13.5" customHeight="1" x14ac:dyDescent="0.25">
      <c r="B27" s="166" t="s">
        <v>288</v>
      </c>
      <c r="C27" s="186" t="str">
        <f>IF(C24=0,"sd",C26/C25*100)</f>
        <v>sd</v>
      </c>
      <c r="D27" s="166" t="s">
        <v>288</v>
      </c>
      <c r="E27" s="186" t="str">
        <f>IF(E24=0,"sd",E26/E25*100)</f>
        <v>sd</v>
      </c>
    </row>
    <row r="28" spans="2:5" ht="13.5" customHeight="1" x14ac:dyDescent="0.25">
      <c r="B28" s="188" t="s">
        <v>48</v>
      </c>
      <c r="C28" s="186" t="str">
        <f t="array" ref="C28">IF(C24=0,"sd",MAX(IF(INDEX(RTO2SF_ORD,0,2)&gt;1,INDEX(RTO2SF_ORD,0,2))))</f>
        <v>sd</v>
      </c>
      <c r="D28" s="188" t="s">
        <v>48</v>
      </c>
      <c r="E28" s="186" t="str">
        <f t="array" ref="E28">IF(E24=0,"sd",MAX(IF(INDEX(RTO2CF_ORD,0,2)&gt;1,INDEX(RTO2CF_ORD,0,2))))</f>
        <v>sd</v>
      </c>
    </row>
    <row r="29" spans="2:5" ht="13.5" customHeight="1" x14ac:dyDescent="0.25">
      <c r="B29" s="188" t="s">
        <v>47</v>
      </c>
      <c r="C29" s="186" t="str">
        <f t="array" ref="C29">IF(C24=0,"sd",MIN(IF(INDEX(RTO2SF_ORD,0,2)&gt;1,INDEX(RTO2SF_ORD,0,2))))</f>
        <v>sd</v>
      </c>
      <c r="D29" s="188" t="s">
        <v>47</v>
      </c>
      <c r="E29" s="186" t="str">
        <f t="array" ref="E29">IF(E24=0,"sd",MIN(IF(INDEX(RTO2CF_ORD,0,2)&gt;1,INDEX(RTO2CF_ORD,0,2))))</f>
        <v>sd</v>
      </c>
    </row>
    <row r="30" spans="2:5" ht="13.5" customHeight="1" x14ac:dyDescent="0.25">
      <c r="B30" s="188" t="s">
        <v>306</v>
      </c>
      <c r="C30" s="186" t="str">
        <f t="array" ref="C30">IF(C24=0,"sd",QUARTILE(IF(INDEX(RTO2SF_ORD,0,2)&gt;1,INDEX(RTO2SF_ORD,0,2)),1))</f>
        <v>sd</v>
      </c>
      <c r="D30" s="188" t="s">
        <v>306</v>
      </c>
      <c r="E30" s="186" t="str">
        <f t="array" ref="E30">IF(E24=0,"sd",QUARTILE(IF(INDEX(RTO2CF_ORD,0,2)&gt;1,INDEX(RTO2CF_ORD,0,2)),1))</f>
        <v>sd</v>
      </c>
    </row>
    <row r="31" spans="2:5" ht="13.5" customHeight="1" x14ac:dyDescent="0.25">
      <c r="B31" s="188" t="s">
        <v>49</v>
      </c>
      <c r="C31" s="186" t="str">
        <f t="array" ref="C31">IF(C24=0,"sd",IF(C24=0,"sd",MEDIAN(IF(INDEX(RTO2SF_ORD,0,2)&gt;1,INDEX(RTO2SF_ORD,0,2)))))</f>
        <v>sd</v>
      </c>
      <c r="D31" s="188" t="s">
        <v>49</v>
      </c>
      <c r="E31" s="186" t="str">
        <f t="array" ref="E31">IF(E24=0,"sd",IF(E24=0,"sd",MEDIAN(IF(INDEX(RTO2CF_ORD,0,2)&gt;1,INDEX(RTO2CF_ORD,0,2)))))</f>
        <v>sd</v>
      </c>
    </row>
    <row r="32" spans="2:5" ht="13.5" customHeight="1" x14ac:dyDescent="0.25">
      <c r="B32" s="188" t="s">
        <v>307</v>
      </c>
      <c r="C32" s="186" t="str">
        <f t="array" ref="C32">IF(C24=0,"sd",QUARTILE(IF(INDEX(RTO2SF_ORD,0,2)&gt;1,INDEX(RTO2SF_ORD,0,2)),3))</f>
        <v>sd</v>
      </c>
      <c r="D32" s="188" t="s">
        <v>307</v>
      </c>
      <c r="E32" s="186" t="str">
        <f t="array" ref="E32">IF(E24=0,"sd",QUARTILE(IF(INDEX(RTO2CF_ORD,0,2)&gt;1,INDEX(RTO2CF_ORD,0,2)),3))</f>
        <v>sd</v>
      </c>
    </row>
    <row r="33" spans="2:5" ht="13.5" customHeight="1" x14ac:dyDescent="0.25">
      <c r="B33" s="166" t="s">
        <v>291</v>
      </c>
      <c r="C33" s="147"/>
      <c r="D33" s="166" t="s">
        <v>291</v>
      </c>
      <c r="E33" s="153"/>
    </row>
    <row r="34" spans="2:5" ht="13.5" customHeight="1" x14ac:dyDescent="0.25">
      <c r="B34" s="166" t="str">
        <f>Fechas!$G$60</f>
        <v>Días Siembra-Espigazón</v>
      </c>
      <c r="C34" s="186" t="str">
        <f>IFERROR(AVERAGEIFS(INDEX(CV2SF,0,COLUMNS(Fechas!$C$5:G$5)),INDEX(CV2SF,0,COLUMNS(Fechas!$C$5:G$5)),"&gt;1"),"sd")</f>
        <v>sd</v>
      </c>
      <c r="D34" s="166">
        <f>Fechas!$O$60</f>
        <v>0</v>
      </c>
      <c r="E34" s="186" t="str">
        <f>IFERROR(AVERAGEIFS(INDEX(CV2CF,0,COLUMNS(Fechas!$K$5:O$5)),INDEX(CV2CF,0,COLUMNS(Fechas!$K$5:O$5)),"&gt;1"),"sd")</f>
        <v>sd</v>
      </c>
    </row>
    <row r="35" spans="2:5" ht="13.5" customHeight="1" x14ac:dyDescent="0.25">
      <c r="B35" s="166" t="str">
        <f>Fechas!$H$60</f>
        <v>Días Espigazón-Madurez</v>
      </c>
      <c r="C35" s="186" t="str">
        <f>IFERROR(AVERAGEIFS(INDEX(CV2SF,0,COLUMNS(Fechas!$C$5:H$5)),INDEX(CV2SF,0,COLUMNS(Fechas!$C$5:H$5)),"&gt;1"),"sd")</f>
        <v>sd</v>
      </c>
      <c r="D35" s="166">
        <f>Fechas!$P$60</f>
        <v>0</v>
      </c>
      <c r="E35" s="186" t="str">
        <f>IFERROR(AVERAGEIFS(INDEX(CV2CF,0,COLUMNS(Fechas!$K$5:P$5)),INDEX(CV2CF,0,COLUMNS(Fechas!$K$5:P$5)),"&gt;1"),"sd")</f>
        <v>sd</v>
      </c>
    </row>
    <row r="36" spans="2:5" ht="13.5" customHeight="1" x14ac:dyDescent="0.25">
      <c r="B36" s="188" t="str">
        <f>Fechas!$I$60</f>
        <v>Días Siembra-Madurez</v>
      </c>
      <c r="C36" s="186" t="str">
        <f>IFERROR(AVERAGEIFS(INDEX(CV2SF,0,COLUMNS(Fechas!$C$5:I$5)),INDEX(CV2SF,0,COLUMNS(Fechas!$C$5:I$5)),"&gt;1"),"sd")</f>
        <v>sd</v>
      </c>
      <c r="D36" s="188">
        <f>Fechas!$Q$60</f>
        <v>0</v>
      </c>
      <c r="E36" s="186" t="str">
        <f>IFERROR(AVERAGEIFS(INDEX(CV2CF,0,COLUMNS(Fechas!$K$5:Q$5)),INDEX(CV2CF,0,COLUMNS(Fechas!$K$5:Q$5)),"&gt;1"),"sd")</f>
        <v>sd</v>
      </c>
    </row>
    <row r="37" spans="2:5" ht="13.5" customHeight="1" x14ac:dyDescent="0.25">
      <c r="B37" s="188" t="s">
        <v>308</v>
      </c>
      <c r="C37" s="156" t="str">
        <f>'ANVA-MDS'!H69</f>
        <v>ns</v>
      </c>
      <c r="D37" s="188" t="s">
        <v>308</v>
      </c>
      <c r="E37" s="156" t="str">
        <f>'ANVA-MDS'!BT69</f>
        <v>ns</v>
      </c>
    </row>
    <row r="38" spans="2:5" ht="13.5" customHeight="1" x14ac:dyDescent="0.25">
      <c r="B38" s="188" t="s">
        <v>302</v>
      </c>
      <c r="C38" s="170" t="str">
        <f>'ANVA-MDS'!B76</f>
        <v>sd</v>
      </c>
      <c r="D38" s="188" t="s">
        <v>302</v>
      </c>
      <c r="E38" s="170" t="str">
        <f>'ANVA-MDS'!BN76</f>
        <v>sd</v>
      </c>
    </row>
    <row r="39" spans="2:5" ht="13.5" customHeight="1" x14ac:dyDescent="0.25">
      <c r="B39" s="5"/>
      <c r="D39" s="5"/>
    </row>
    <row r="40" spans="2:5" ht="13.5" customHeight="1" x14ac:dyDescent="0.25">
      <c r="B40" s="42" t="str">
        <f>Fechas!$C$114</f>
        <v>3º ÉPOCA: CICLOS CORTOS E INTERMEDIOS SIN FUNG.</v>
      </c>
      <c r="C40" s="43"/>
      <c r="D40" s="46" t="str">
        <f>Fechas!$K$114</f>
        <v>3º ÉPOCA: CICLOS CORTOS E INTERMEDIOS CON FUNG.</v>
      </c>
      <c r="E40" s="47"/>
    </row>
    <row r="41" spans="2:5" ht="13.5" customHeight="1" x14ac:dyDescent="0.25">
      <c r="B41" s="16" t="s">
        <v>111</v>
      </c>
      <c r="C41" s="3"/>
      <c r="D41" s="142" t="s">
        <v>111</v>
      </c>
      <c r="E41" s="143"/>
    </row>
    <row r="42" spans="2:5" ht="13.5" customHeight="1" x14ac:dyDescent="0.25">
      <c r="B42" s="188" t="s">
        <v>50</v>
      </c>
      <c r="C42" s="189">
        <f t="array" ref="C42">COUNT(IF(INDEX(RTO3SF_ORD,0,2)&gt;1,INDEX(RTO3SF_ORD,0,2)))</f>
        <v>24</v>
      </c>
      <c r="D42" s="188" t="s">
        <v>50</v>
      </c>
      <c r="E42" s="189">
        <f t="array" ref="E42">COUNT(IF(INDEX(RTO3CF_ORD,0,2)&gt;1,INDEX(RTO3CF_ORD,0,2)))</f>
        <v>0</v>
      </c>
    </row>
    <row r="43" spans="2:5" ht="13.5" customHeight="1" x14ac:dyDescent="0.25">
      <c r="B43" s="166" t="s">
        <v>290</v>
      </c>
      <c r="C43" s="186">
        <f t="array" ref="C43">IF(C42=0,"sd",AVERAGE(IF(INDEX(RTO3SF_ORD,0,2)&gt;1,INDEX(RTO3SF_ORD,0,2))))</f>
        <v>1597.0833337499998</v>
      </c>
      <c r="D43" s="166" t="s">
        <v>290</v>
      </c>
      <c r="E43" s="186" t="str">
        <f t="array" ref="E43">IF(E42=0,"sd",AVERAGE(IF(INDEX(RTO3CF_ORD,0,2)&gt;1,INDEX(RTO3CF_ORD,0,2))))</f>
        <v>sd</v>
      </c>
    </row>
    <row r="44" spans="2:5" ht="13.5" customHeight="1" x14ac:dyDescent="0.25">
      <c r="B44" s="166" t="s">
        <v>289</v>
      </c>
      <c r="C44" s="186">
        <f t="array" ref="C44">IF(C42=0,"sd",_xlfn.STDEV.S(IF(INDEX(RTO3SF_ORD,0,2)&gt;1,INDEX(RTO3SF_ORD,0,2))))</f>
        <v>302.12981876677583</v>
      </c>
      <c r="D44" s="166" t="s">
        <v>289</v>
      </c>
      <c r="E44" s="186" t="str">
        <f t="array" ref="E44">IF(E42=0,"sd",_xlfn.STDEV.S(IF(INDEX(RTO3CF_ORD,0,2)&gt;1,INDEX(RTO3CF_ORD,0,2))))</f>
        <v>sd</v>
      </c>
    </row>
    <row r="45" spans="2:5" ht="13.5" customHeight="1" x14ac:dyDescent="0.25">
      <c r="B45" s="166" t="s">
        <v>288</v>
      </c>
      <c r="C45" s="186">
        <f>IF(C42=0,"sd",C44/C43*100)</f>
        <v>18.917598874278269</v>
      </c>
      <c r="D45" s="166" t="s">
        <v>288</v>
      </c>
      <c r="E45" s="186" t="str">
        <f>IF(E42=0,"sd",E44/E43*100)</f>
        <v>sd</v>
      </c>
    </row>
    <row r="46" spans="2:5" ht="13.5" customHeight="1" x14ac:dyDescent="0.25">
      <c r="B46" s="188" t="s">
        <v>48</v>
      </c>
      <c r="C46" s="186">
        <f t="array" ref="C46">IF(C42=0,"sd",MAX(IF(INDEX(RTO3SF_ORD,0,2)&gt;1,INDEX(RTO3SF_ORD,0,2))))</f>
        <v>2200</v>
      </c>
      <c r="D46" s="188" t="s">
        <v>48</v>
      </c>
      <c r="E46" s="186" t="str">
        <f t="array" ref="E46">IF(E42=0,"sd",MAX(IF(INDEX(RTO3CF_ORD,0,2)&gt;1,INDEX(RTO3CF_ORD,0,2))))</f>
        <v>sd</v>
      </c>
    </row>
    <row r="47" spans="2:5" ht="13.5" customHeight="1" x14ac:dyDescent="0.25">
      <c r="B47" s="188" t="s">
        <v>47</v>
      </c>
      <c r="C47" s="186">
        <f t="array" ref="C47">IF(C42=0,"sd",MIN(IF(INDEX(RTO3SF_ORD,0,2)&gt;1,INDEX(RTO3SF_ORD,0,2))))</f>
        <v>966.66666666666663</v>
      </c>
      <c r="D47" s="188" t="s">
        <v>47</v>
      </c>
      <c r="E47" s="186" t="str">
        <f t="array" ref="E47">IF(E42=0,"sd",MIN(IF(INDEX(RTO3CF_ORD,0,2)&gt;1,INDEX(RTO3CF_ORD,0,2))))</f>
        <v>sd</v>
      </c>
    </row>
    <row r="48" spans="2:5" ht="13.5" customHeight="1" x14ac:dyDescent="0.25">
      <c r="B48" s="188" t="s">
        <v>306</v>
      </c>
      <c r="C48" s="186">
        <f t="array" ref="C48">IF(C42=0,"sd",QUARTILE(IF(INDEX(RTO3SF_ORD,0,2)&gt;1,INDEX(RTO3SF_ORD,0,2)),1))</f>
        <v>1426.6666741666668</v>
      </c>
      <c r="D48" s="188" t="s">
        <v>306</v>
      </c>
      <c r="E48" s="186" t="str">
        <f t="array" ref="E48">IF(E42=0,"sd",QUARTILE(IF(INDEX(RTO3CF_ORD,0,2)&gt;1,INDEX(RTO3CF_ORD,0,2)),1))</f>
        <v>sd</v>
      </c>
    </row>
    <row r="49" spans="2:5" ht="13.5" customHeight="1" x14ac:dyDescent="0.25">
      <c r="B49" s="188" t="s">
        <v>49</v>
      </c>
      <c r="C49" s="186">
        <f t="array" ref="C49">IF(C42=0,"sd",IF(C42=0,"sd",MEDIAN(IF(INDEX(RTO3SF_ORD,0,2)&gt;1,INDEX(RTO3SF_ORD,0,2)))))</f>
        <v>1550</v>
      </c>
      <c r="D49" s="188" t="s">
        <v>49</v>
      </c>
      <c r="E49" s="186" t="str">
        <f t="array" ref="E49">IF(E42=0,"sd",IF(E42=0,"sd",MEDIAN(IF(INDEX(RTO3CF_ORD,0,2)&gt;1,INDEX(RTO3CF_ORD,0,2)))))</f>
        <v>sd</v>
      </c>
    </row>
    <row r="50" spans="2:5" ht="13.5" customHeight="1" x14ac:dyDescent="0.25">
      <c r="B50" s="188" t="s">
        <v>307</v>
      </c>
      <c r="C50" s="186">
        <f t="array" ref="C50">IF(C42=0,"sd",QUARTILE(IF(INDEX(RTO3SF_ORD,0,2)&gt;1,INDEX(RTO3SF_ORD,0,2)),3))</f>
        <v>1750</v>
      </c>
      <c r="D50" s="188" t="s">
        <v>307</v>
      </c>
      <c r="E50" s="186" t="str">
        <f t="array" ref="E50">IF(E42=0,"sd",QUARTILE(IF(INDEX(RTO3CF_ORD,0,2)&gt;1,INDEX(RTO3CF_ORD,0,2)),3))</f>
        <v>sd</v>
      </c>
    </row>
    <row r="51" spans="2:5" ht="13.5" customHeight="1" x14ac:dyDescent="0.25">
      <c r="B51" s="166" t="s">
        <v>291</v>
      </c>
      <c r="C51" s="147"/>
      <c r="D51" s="166" t="s">
        <v>291</v>
      </c>
      <c r="E51" s="153"/>
    </row>
    <row r="52" spans="2:5" ht="13.5" customHeight="1" x14ac:dyDescent="0.25">
      <c r="B52" s="166" t="str">
        <f>Fechas!$G$115</f>
        <v>Días Siembra-Espigazón</v>
      </c>
      <c r="C52" s="186" t="str">
        <f>IFERROR(AVERAGEIFS(INDEX(CV3SF,0,COLUMNS(Fechas!$C$5:G$5)),INDEX(CV3SF,0,COLUMNS(Fechas!$C$5:G$5)),"&gt;1"),"sd")</f>
        <v>sd</v>
      </c>
      <c r="D52" s="166">
        <f>Fechas!$O$115</f>
        <v>0</v>
      </c>
      <c r="E52" s="186" t="str">
        <f>IFERROR(AVERAGEIFS(INDEX(CV3CF,0,COLUMNS(Fechas!$K$5:O$5)),INDEX(CV3CF,0,COLUMNS(Fechas!$K$5:O$5)),"&gt;1"),"sd")</f>
        <v>sd</v>
      </c>
    </row>
    <row r="53" spans="2:5" ht="13.5" customHeight="1" x14ac:dyDescent="0.25">
      <c r="B53" s="166" t="str">
        <f>Fechas!$H$115</f>
        <v>Días Espigazón-Madurez</v>
      </c>
      <c r="C53" s="186" t="str">
        <f>IFERROR(AVERAGEIFS(INDEX(CV3SF,0,COLUMNS(Fechas!$C$5:H$5)),INDEX(CV3SF,0,COLUMNS(Fechas!$C$5:H$5)),"&gt;1"),"sd")</f>
        <v>sd</v>
      </c>
      <c r="D53" s="166">
        <f>Fechas!$P$115</f>
        <v>0</v>
      </c>
      <c r="E53" s="186" t="str">
        <f>IFERROR(AVERAGEIFS(INDEX(CV3CF,0,COLUMNS(Fechas!$K$5:P$5)),INDEX(CV3CF,0,COLUMNS(Fechas!$K$5:P$5)),"&gt;1"),"sd")</f>
        <v>sd</v>
      </c>
    </row>
    <row r="54" spans="2:5" ht="13.5" customHeight="1" x14ac:dyDescent="0.25">
      <c r="B54" s="188" t="str">
        <f>Fechas!$I$115</f>
        <v>Días Siembra-Madurez</v>
      </c>
      <c r="C54" s="186" t="str">
        <f>IFERROR(AVERAGEIFS(INDEX(CV3SF,0,COLUMNS(Fechas!$C$5:I$5)),INDEX(CV3SF,0,COLUMNS(Fechas!$C$5:I$5)),"&gt;1"),"sd")</f>
        <v>sd</v>
      </c>
      <c r="D54" s="188">
        <f>Fechas!$Q$115</f>
        <v>0</v>
      </c>
      <c r="E54" s="186" t="str">
        <f>IFERROR(AVERAGEIFS(INDEX(CV3CF,0,COLUMNS(Fechas!$K$5:Q$5)),INDEX(CV3CF,0,COLUMNS(Fechas!$K$5:Q$5)),"&gt;1"),"sd")</f>
        <v>sd</v>
      </c>
    </row>
    <row r="55" spans="2:5" ht="13.5" customHeight="1" x14ac:dyDescent="0.25">
      <c r="B55" s="188" t="s">
        <v>308</v>
      </c>
      <c r="C55" s="156" t="str">
        <f>'ANVA-MDS'!H124</f>
        <v>***</v>
      </c>
      <c r="D55" s="188" t="s">
        <v>308</v>
      </c>
      <c r="E55" s="156" t="str">
        <f>'ANVA-MDS'!BT124</f>
        <v>ns</v>
      </c>
    </row>
    <row r="56" spans="2:5" ht="13.5" customHeight="1" x14ac:dyDescent="0.25">
      <c r="B56" s="188" t="s">
        <v>302</v>
      </c>
      <c r="C56" s="170">
        <f>'ANVA-MDS'!B131</f>
        <v>0.11515880245896215</v>
      </c>
      <c r="D56" s="188" t="s">
        <v>302</v>
      </c>
      <c r="E56" s="170" t="str">
        <f>'ANVA-MDS'!BN131</f>
        <v>sd</v>
      </c>
    </row>
    <row r="57" spans="2:5" ht="13.5" customHeight="1" x14ac:dyDescent="0.25">
      <c r="B57" s="5"/>
      <c r="D57" s="5"/>
    </row>
    <row r="58" spans="2:5" ht="13.5" customHeight="1" x14ac:dyDescent="0.25">
      <c r="B58" s="50" t="str">
        <f>Fechas!$C$169</f>
        <v>4º ÉPOCA: CICLOS CORTOS SIN FUNGICIDA</v>
      </c>
      <c r="C58" s="51"/>
      <c r="D58" s="53" t="str">
        <f>Fechas!$K$169</f>
        <v>4º ÉPOCA: CICLOS CORTOS CON FUNGICIDA</v>
      </c>
      <c r="E58" s="133"/>
    </row>
    <row r="59" spans="2:5" ht="13.5" customHeight="1" x14ac:dyDescent="0.25">
      <c r="B59" s="16" t="s">
        <v>111</v>
      </c>
      <c r="C59" s="3"/>
      <c r="D59" s="142" t="s">
        <v>111</v>
      </c>
      <c r="E59" s="143"/>
    </row>
    <row r="60" spans="2:5" ht="13.5" customHeight="1" x14ac:dyDescent="0.25">
      <c r="B60" s="188" t="s">
        <v>50</v>
      </c>
      <c r="C60" s="189">
        <f t="array" ref="C60">COUNT(IF(INDEX(RTO4SF_ORD,0,2)&gt;1,INDEX(RTO4SF_ORD,0,2)))</f>
        <v>0</v>
      </c>
      <c r="D60" s="188" t="s">
        <v>50</v>
      </c>
      <c r="E60" s="189">
        <f t="array" ref="E60">COUNT(IF(INDEX(RTO4CF_ORD,0,2)&gt;1,INDEX(RTO4CF_ORD,0,2)))</f>
        <v>0</v>
      </c>
    </row>
    <row r="61" spans="2:5" ht="13.5" customHeight="1" x14ac:dyDescent="0.25">
      <c r="B61" s="166" t="s">
        <v>290</v>
      </c>
      <c r="C61" s="186" t="str">
        <f t="array" ref="C61">IF(C60=0,"sd",AVERAGE(IF(INDEX(RTO4SF_ORD,0,2)&gt;1,INDEX(RTO4SF_ORD,0,2))))</f>
        <v>sd</v>
      </c>
      <c r="D61" s="166" t="s">
        <v>290</v>
      </c>
      <c r="E61" s="186" t="str">
        <f t="array" ref="E61">IF(E60=0,"sd",AVERAGE(IF(INDEX(RTO4CF_ORD,0,2)&gt;1,INDEX(RTO4CF_ORD,0,2))))</f>
        <v>sd</v>
      </c>
    </row>
    <row r="62" spans="2:5" ht="13.5" customHeight="1" x14ac:dyDescent="0.25">
      <c r="B62" s="166" t="s">
        <v>289</v>
      </c>
      <c r="C62" s="186" t="str">
        <f t="array" ref="C62">IF(C60=0,"sd",_xlfn.STDEV.S(IF(INDEX(RTO4SF_ORD,0,2)&gt;1,INDEX(RTO4SF_ORD,0,2))))</f>
        <v>sd</v>
      </c>
      <c r="D62" s="166" t="s">
        <v>289</v>
      </c>
      <c r="E62" s="186" t="str">
        <f t="array" ref="E62">IF(E60=0,"sd",_xlfn.STDEV.S(IF(INDEX(RTO4CF_ORD,0,2)&gt;1,INDEX(RTO4CF_ORD,0,2))))</f>
        <v>sd</v>
      </c>
    </row>
    <row r="63" spans="2:5" ht="13.5" customHeight="1" x14ac:dyDescent="0.25">
      <c r="B63" s="166" t="s">
        <v>288</v>
      </c>
      <c r="C63" s="186" t="str">
        <f>IF(C60=0,"sd",C62/C61*100)</f>
        <v>sd</v>
      </c>
      <c r="D63" s="166" t="s">
        <v>288</v>
      </c>
      <c r="E63" s="186" t="str">
        <f>IF(E60=0,"sd",E62/E61*100)</f>
        <v>sd</v>
      </c>
    </row>
    <row r="64" spans="2:5" ht="13.5" customHeight="1" x14ac:dyDescent="0.25">
      <c r="B64" s="188" t="s">
        <v>48</v>
      </c>
      <c r="C64" s="186" t="str">
        <f t="array" ref="C64">IF(C60=0,"sd",MAX(IF(INDEX(RTO4SF_ORD,0,2)&gt;1,INDEX(RTO4SF_ORD,0,2))))</f>
        <v>sd</v>
      </c>
      <c r="D64" s="188" t="s">
        <v>48</v>
      </c>
      <c r="E64" s="186" t="str">
        <f t="array" ref="E64">IF(E60=0,"sd",MAX(IF(INDEX(RTO4CF_ORD,0,2)&gt;1,INDEX(RTO4CF_ORD,0,2))))</f>
        <v>sd</v>
      </c>
    </row>
    <row r="65" spans="2:5" ht="13.5" customHeight="1" x14ac:dyDescent="0.25">
      <c r="B65" s="188" t="s">
        <v>47</v>
      </c>
      <c r="C65" s="186" t="str">
        <f t="array" ref="C65">IF(C60=0,"sd",MIN(IF(INDEX(RTO4SF_ORD,0,2)&gt;1,INDEX(RTO4SF_ORD,0,2))))</f>
        <v>sd</v>
      </c>
      <c r="D65" s="188" t="s">
        <v>47</v>
      </c>
      <c r="E65" s="186" t="str">
        <f t="array" ref="E65">IF(E60=0,"sd",MIN(IF(INDEX(RTO4CF_ORD,0,2)&gt;1,INDEX(RTO4CF_ORD,0,2))))</f>
        <v>sd</v>
      </c>
    </row>
    <row r="66" spans="2:5" ht="13.5" customHeight="1" x14ac:dyDescent="0.25">
      <c r="B66" s="188" t="s">
        <v>306</v>
      </c>
      <c r="C66" s="186" t="str">
        <f t="array" ref="C66">IF(C60=0,"sd",QUARTILE(IF(INDEX(RTO4SF_ORD,0,2)&gt;1,INDEX(RTO4SF_ORD,0,2)),1))</f>
        <v>sd</v>
      </c>
      <c r="D66" s="188" t="s">
        <v>306</v>
      </c>
      <c r="E66" s="186" t="str">
        <f t="array" ref="E66">IF(E60=0,"sd",QUARTILE(IF(INDEX(RTO4CF_ORD,0,2)&gt;1,INDEX(RTO4CF_ORD,0,2)),1))</f>
        <v>sd</v>
      </c>
    </row>
    <row r="67" spans="2:5" ht="13.5" customHeight="1" x14ac:dyDescent="0.25">
      <c r="B67" s="188" t="s">
        <v>49</v>
      </c>
      <c r="C67" s="186" t="str">
        <f t="array" ref="C67">IF(C60=0,"sd",IF(C60=0,"sd",MEDIAN(IF(INDEX(RTO4SF_ORD,0,2)&gt;1,INDEX(RTO4SF_ORD,0,2)))))</f>
        <v>sd</v>
      </c>
      <c r="D67" s="188" t="s">
        <v>49</v>
      </c>
      <c r="E67" s="186" t="str">
        <f t="array" ref="E67">IF(E60=0,"sd",IF(E60=0,"sd",MEDIAN(IF(INDEX(RTO4CF_ORD,0,2)&gt;1,INDEX(RTO4CF_ORD,0,2)))))</f>
        <v>sd</v>
      </c>
    </row>
    <row r="68" spans="2:5" ht="13.5" customHeight="1" x14ac:dyDescent="0.25">
      <c r="B68" s="188" t="s">
        <v>307</v>
      </c>
      <c r="C68" s="186" t="str">
        <f t="array" ref="C68">IF(C60=0,"sd",QUARTILE(IF(INDEX(RTO4SF_ORD,0,2)&gt;1,INDEX(RTO4SF_ORD,0,2)),3))</f>
        <v>sd</v>
      </c>
      <c r="D68" s="188" t="s">
        <v>307</v>
      </c>
      <c r="E68" s="186" t="str">
        <f t="array" ref="E68">IF(E60=0,"sd",QUARTILE(IF(INDEX(RTO4CF_ORD,0,2)&gt;1,INDEX(RTO4CF_ORD,0,2)),3))</f>
        <v>sd</v>
      </c>
    </row>
    <row r="69" spans="2:5" ht="13.5" customHeight="1" x14ac:dyDescent="0.25">
      <c r="B69" s="166" t="s">
        <v>291</v>
      </c>
      <c r="C69" s="147"/>
      <c r="D69" s="166" t="s">
        <v>291</v>
      </c>
      <c r="E69" s="153"/>
    </row>
    <row r="70" spans="2:5" ht="13.5" customHeight="1" x14ac:dyDescent="0.25">
      <c r="B70" s="166" t="str">
        <f>Fechas!$G$170</f>
        <v>Días Siembra-Espigazón</v>
      </c>
      <c r="C70" s="186" t="str">
        <f>IFERROR(AVERAGEIFS(INDEX(CV4SF,0,COLUMNS(Fechas!$C$5:G$5)),INDEX(CV4SF,0,COLUMNS(Fechas!$C$5:G$5)),"&gt;1"),"sd")</f>
        <v>sd</v>
      </c>
      <c r="D70" s="166">
        <f>Fechas!$O$170</f>
        <v>0</v>
      </c>
      <c r="E70" s="186" t="str">
        <f>IFERROR(AVERAGEIFS(INDEX(CV4CF,0,COLUMNS(Fechas!$K$5:O$5)),INDEX(CV4CF,0,COLUMNS(Fechas!$K$5:O$5)),"&gt;1"),"sd")</f>
        <v>sd</v>
      </c>
    </row>
    <row r="71" spans="2:5" ht="13.5" customHeight="1" x14ac:dyDescent="0.25">
      <c r="B71" s="166" t="str">
        <f>Fechas!$H$170</f>
        <v>Días Espigazón-Madurez</v>
      </c>
      <c r="C71" s="186" t="str">
        <f>IFERROR(AVERAGEIFS(INDEX(CV4SF,0,COLUMNS(Fechas!$C$5:H$5)),INDEX(CV4SF,0,COLUMNS(Fechas!$C$5:H$5)),"&gt;1"),"sd")</f>
        <v>sd</v>
      </c>
      <c r="D71" s="166">
        <f>Fechas!$P$170</f>
        <v>0</v>
      </c>
      <c r="E71" s="186" t="str">
        <f>IFERROR(AVERAGEIFS(INDEX(CV4CF,0,COLUMNS(Fechas!$K$5:P$5)),INDEX(CV4CF,0,COLUMNS(Fechas!$K$5:P$5)),"&gt;1"),"sd")</f>
        <v>sd</v>
      </c>
    </row>
    <row r="72" spans="2:5" ht="13.5" customHeight="1" x14ac:dyDescent="0.25">
      <c r="B72" s="188" t="str">
        <f>Fechas!$I$170</f>
        <v>Días Siembra-Madurez</v>
      </c>
      <c r="C72" s="186" t="str">
        <f>IFERROR(AVERAGEIFS(INDEX(CV4SF,0,COLUMNS(Fechas!$C$5:I$5)),INDEX(CV4SF,0,COLUMNS(Fechas!$C$5:I$5)),"&gt;1"),"sd")</f>
        <v>sd</v>
      </c>
      <c r="D72" s="188">
        <f>Fechas!$Q$170</f>
        <v>0</v>
      </c>
      <c r="E72" s="186" t="str">
        <f>IFERROR(AVERAGEIFS(INDEX(CV4CF,0,COLUMNS(Fechas!$K$5:Q$5)),INDEX(CV4CF,0,COLUMNS(Fechas!$K$5:Q$5)),"&gt;1"),"sd")</f>
        <v>sd</v>
      </c>
    </row>
    <row r="73" spans="2:5" ht="13.5" customHeight="1" x14ac:dyDescent="0.25">
      <c r="B73" s="188" t="s">
        <v>308</v>
      </c>
      <c r="C73" s="156" t="str">
        <f>'ANVA-MDS'!H179</f>
        <v>ns</v>
      </c>
      <c r="D73" s="188" t="s">
        <v>308</v>
      </c>
      <c r="E73" s="156" t="str">
        <f>'ANVA-MDS'!BT179</f>
        <v>ns</v>
      </c>
    </row>
    <row r="74" spans="2:5" ht="13.5" customHeight="1" x14ac:dyDescent="0.25">
      <c r="B74" s="188" t="s">
        <v>302</v>
      </c>
      <c r="C74" s="170" t="str">
        <f>'ANVA-MDS'!B186</f>
        <v>sd</v>
      </c>
      <c r="D74" s="188" t="s">
        <v>302</v>
      </c>
      <c r="E74" s="170" t="str">
        <f>'ANVA-MDS'!BN186</f>
        <v>sd</v>
      </c>
    </row>
  </sheetData>
  <pageMargins left="0.75" right="0.75" top="1" bottom="1"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FC248"/>
  <sheetViews>
    <sheetView zoomScale="80" zoomScaleNormal="80" workbookViewId="0">
      <pane ySplit="5" topLeftCell="A6" activePane="bottomLeft" state="frozen"/>
      <selection pane="bottomLeft" activeCell="BS179" sqref="BS179"/>
    </sheetView>
  </sheetViews>
  <sheetFormatPr baseColWidth="10" defaultColWidth="11.42578125" defaultRowHeight="12.75" customHeight="1" x14ac:dyDescent="0.25"/>
  <cols>
    <col min="1" max="1" width="22.85546875" style="3" customWidth="1"/>
    <col min="2" max="4" width="20.85546875" style="3" customWidth="1"/>
    <col min="5" max="6" width="10.85546875" style="3" customWidth="1"/>
    <col min="7" max="8" width="10.85546875" style="6" customWidth="1"/>
    <col min="9" max="9" width="10.85546875" style="3" customWidth="1"/>
    <col min="10" max="10" width="3.85546875" style="3" customWidth="1"/>
    <col min="11" max="11" width="19.5703125" style="3" customWidth="1"/>
    <col min="12" max="12" width="9.85546875" style="28" customWidth="1"/>
    <col min="13" max="62" width="3.140625" style="6" customWidth="1"/>
    <col min="63" max="64" width="10.85546875" style="3" customWidth="1"/>
    <col min="65" max="65" width="22.5703125" style="3" customWidth="1"/>
    <col min="66" max="68" width="20.85546875" style="3" customWidth="1"/>
    <col min="69" max="73" width="10.85546875" style="3" customWidth="1"/>
    <col min="74" max="74" width="3.85546875" style="3" customWidth="1"/>
    <col min="75" max="75" width="19.5703125" style="3" customWidth="1"/>
    <col min="76" max="76" width="9.85546875" style="3" customWidth="1"/>
    <col min="77" max="128" width="3.140625" style="3" customWidth="1"/>
    <col min="129" max="157" width="10.85546875" style="3" customWidth="1"/>
    <col min="158" max="158" width="11.42578125" style="3" customWidth="1"/>
    <col min="159" max="159" width="13.140625" style="3" customWidth="1"/>
    <col min="160" max="160" width="11.42578125" style="3" customWidth="1"/>
    <col min="161" max="16384" width="11.42578125" style="3"/>
  </cols>
  <sheetData>
    <row r="1" spans="1:159" ht="12.75" customHeight="1" x14ac:dyDescent="0.25">
      <c r="A1" s="129" t="s">
        <v>300</v>
      </c>
      <c r="BM1" s="129" t="str">
        <f>A1</f>
        <v>ANÁLISIS DE VARIANZA PARA COMPARAR CULTIVARES DENTRO DE UN MISMO NIVEL DE MANEJO (fungicida, alta tecnología, etc.)</v>
      </c>
    </row>
    <row r="2" spans="1:159" ht="12.75" customHeight="1" x14ac:dyDescent="0.25">
      <c r="A2" s="171" t="s">
        <v>320</v>
      </c>
      <c r="BM2" s="129"/>
    </row>
    <row r="3" spans="1:159" ht="12.75" customHeight="1" x14ac:dyDescent="0.25">
      <c r="A3" s="171"/>
      <c r="BM3" s="129"/>
    </row>
    <row r="4" spans="1:159" s="165" customFormat="1" ht="15" x14ac:dyDescent="0.25">
      <c r="A4" s="217" t="s">
        <v>298</v>
      </c>
      <c r="G4" s="211"/>
      <c r="H4" s="211"/>
      <c r="L4" s="218"/>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M4" s="219" t="s">
        <v>298</v>
      </c>
    </row>
    <row r="5" spans="1:159" ht="15" x14ac:dyDescent="0.25">
      <c r="A5" s="217" t="s">
        <v>299</v>
      </c>
      <c r="BM5" s="219" t="s">
        <v>299</v>
      </c>
    </row>
    <row r="6" spans="1:159" s="139" customFormat="1" ht="12.75" customHeight="1" x14ac:dyDescent="0.25">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M6" s="171" t="str">
        <f>A2</f>
        <v>No borrar ni insertar filas o columnas; celdas en este color tiene formulas que no deben modificarse</v>
      </c>
    </row>
    <row r="7" spans="1:159" ht="103.5" customHeight="1" x14ac:dyDescent="0.25">
      <c r="J7" s="6"/>
      <c r="K7" s="6"/>
      <c r="M7" s="184" t="str">
        <f t="shared" ref="M7:AR7" si="0">IFERROR(INDEX(RTO1SF_ORD,M8,1),"sd")</f>
        <v>ACA 921</v>
      </c>
      <c r="N7" s="184" t="str">
        <f t="shared" si="0"/>
        <v>Sy 211</v>
      </c>
      <c r="O7" s="184" t="str">
        <f t="shared" si="0"/>
        <v>Selenio</v>
      </c>
      <c r="P7" s="184" t="str">
        <f t="shared" si="0"/>
        <v>MS INTA 415</v>
      </c>
      <c r="Q7" s="184" t="str">
        <f t="shared" si="0"/>
        <v>B 370502</v>
      </c>
      <c r="R7" s="184" t="str">
        <f t="shared" si="0"/>
        <v>ACA604</v>
      </c>
      <c r="S7" s="184" t="str">
        <f t="shared" si="0"/>
        <v>Pehuen</v>
      </c>
      <c r="T7" s="184" t="str">
        <f t="shared" si="0"/>
        <v>Is Tero</v>
      </c>
      <c r="U7" s="184" t="str">
        <f t="shared" si="0"/>
        <v>Guayavo</v>
      </c>
      <c r="V7" s="184" t="str">
        <f t="shared" si="0"/>
        <v>Ñiandubay</v>
      </c>
      <c r="W7" s="184" t="str">
        <f t="shared" si="0"/>
        <v>ACA 462</v>
      </c>
      <c r="X7" s="184" t="str">
        <f t="shared" si="0"/>
        <v>Pampero</v>
      </c>
      <c r="Y7" s="184" t="str">
        <f t="shared" si="0"/>
        <v>ACA 364</v>
      </c>
      <c r="Z7" s="184" t="str">
        <f t="shared" si="0"/>
        <v>ACA 917</v>
      </c>
      <c r="AA7" s="184" t="str">
        <f t="shared" si="0"/>
        <v>ACA 605</v>
      </c>
      <c r="AB7" s="184" t="str">
        <f t="shared" si="0"/>
        <v>MS INTA 521</v>
      </c>
      <c r="AC7" s="184" t="str">
        <f t="shared" si="0"/>
        <v>Sauce</v>
      </c>
      <c r="AD7" s="184" t="str">
        <f t="shared" si="0"/>
        <v>ACA 363</v>
      </c>
      <c r="AE7" s="184" t="str">
        <f t="shared" si="0"/>
        <v>ACA 365</v>
      </c>
      <c r="AF7" s="184" t="str">
        <f t="shared" si="0"/>
        <v>Syn 120</v>
      </c>
      <c r="AG7" s="184" t="str">
        <f t="shared" si="0"/>
        <v>100 años</v>
      </c>
      <c r="AH7" s="184" t="str">
        <f t="shared" si="0"/>
        <v>Geminis</v>
      </c>
      <c r="AI7" s="184" t="str">
        <f t="shared" si="0"/>
        <v>Minerva</v>
      </c>
      <c r="AJ7" s="184" t="str">
        <f t="shared" si="0"/>
        <v>Quiriko</v>
      </c>
      <c r="AK7" s="184" t="str">
        <f t="shared" si="0"/>
        <v>Prometeo</v>
      </c>
      <c r="AL7" s="184" t="str">
        <f t="shared" si="0"/>
        <v>ACA 603</v>
      </c>
      <c r="AM7" s="184" t="str">
        <f t="shared" si="0"/>
        <v>Bravio</v>
      </c>
      <c r="AN7" s="184" t="str">
        <f t="shared" si="0"/>
        <v>Sy 109</v>
      </c>
      <c r="AO7" s="184" t="str">
        <f t="shared" si="0"/>
        <v>Pacifico</v>
      </c>
      <c r="AP7" s="184" t="str">
        <f t="shared" si="0"/>
        <v>Favorito II</v>
      </c>
      <c r="AQ7" s="184">
        <f t="shared" si="0"/>
        <v>0</v>
      </c>
      <c r="AR7" s="184">
        <f t="shared" si="0"/>
        <v>0</v>
      </c>
      <c r="AS7" s="184">
        <f t="shared" ref="AS7:BJ7" si="1">IFERROR(INDEX(RTO1SF_ORD,AS8,1),"sd")</f>
        <v>0</v>
      </c>
      <c r="AT7" s="184">
        <f t="shared" si="1"/>
        <v>0</v>
      </c>
      <c r="AU7" s="184">
        <f t="shared" si="1"/>
        <v>0</v>
      </c>
      <c r="AV7" s="184">
        <f t="shared" si="1"/>
        <v>0</v>
      </c>
      <c r="AW7" s="184">
        <f t="shared" si="1"/>
        <v>0</v>
      </c>
      <c r="AX7" s="184">
        <f t="shared" si="1"/>
        <v>0</v>
      </c>
      <c r="AY7" s="184">
        <f t="shared" si="1"/>
        <v>0</v>
      </c>
      <c r="AZ7" s="184">
        <f t="shared" si="1"/>
        <v>0</v>
      </c>
      <c r="BA7" s="184">
        <f t="shared" si="1"/>
        <v>0</v>
      </c>
      <c r="BB7" s="184">
        <f t="shared" si="1"/>
        <v>0</v>
      </c>
      <c r="BC7" s="184">
        <f t="shared" si="1"/>
        <v>0</v>
      </c>
      <c r="BD7" s="184">
        <f t="shared" si="1"/>
        <v>0</v>
      </c>
      <c r="BE7" s="184">
        <f t="shared" si="1"/>
        <v>0</v>
      </c>
      <c r="BF7" s="184">
        <f t="shared" si="1"/>
        <v>0</v>
      </c>
      <c r="BG7" s="184">
        <f t="shared" si="1"/>
        <v>0</v>
      </c>
      <c r="BH7" s="184">
        <f t="shared" si="1"/>
        <v>0</v>
      </c>
      <c r="BI7" s="184">
        <f t="shared" si="1"/>
        <v>0</v>
      </c>
      <c r="BJ7" s="184">
        <f t="shared" si="1"/>
        <v>0</v>
      </c>
      <c r="BS7" s="6"/>
      <c r="BT7" s="6"/>
      <c r="BV7" s="6"/>
      <c r="BW7" s="6"/>
      <c r="BX7" s="28"/>
      <c r="BY7" s="184">
        <f t="shared" ref="BY7:DD7" si="2">IFERROR(INDEX(RTO1CF_ORD,BY8,1),"sd")</f>
        <v>0</v>
      </c>
      <c r="BZ7" s="184">
        <f t="shared" si="2"/>
        <v>0</v>
      </c>
      <c r="CA7" s="184">
        <f t="shared" si="2"/>
        <v>0</v>
      </c>
      <c r="CB7" s="184">
        <f t="shared" si="2"/>
        <v>0</v>
      </c>
      <c r="CC7" s="184">
        <f t="shared" si="2"/>
        <v>0</v>
      </c>
      <c r="CD7" s="184">
        <f t="shared" si="2"/>
        <v>0</v>
      </c>
      <c r="CE7" s="184">
        <f t="shared" si="2"/>
        <v>0</v>
      </c>
      <c r="CF7" s="184">
        <f t="shared" si="2"/>
        <v>0</v>
      </c>
      <c r="CG7" s="184">
        <f t="shared" si="2"/>
        <v>0</v>
      </c>
      <c r="CH7" s="184">
        <f t="shared" si="2"/>
        <v>0</v>
      </c>
      <c r="CI7" s="184">
        <f t="shared" si="2"/>
        <v>0</v>
      </c>
      <c r="CJ7" s="184">
        <f t="shared" si="2"/>
        <v>0</v>
      </c>
      <c r="CK7" s="184">
        <f t="shared" si="2"/>
        <v>0</v>
      </c>
      <c r="CL7" s="184">
        <f t="shared" si="2"/>
        <v>0</v>
      </c>
      <c r="CM7" s="184">
        <f t="shared" si="2"/>
        <v>0</v>
      </c>
      <c r="CN7" s="184">
        <f t="shared" si="2"/>
        <v>0</v>
      </c>
      <c r="CO7" s="184">
        <f t="shared" si="2"/>
        <v>0</v>
      </c>
      <c r="CP7" s="184">
        <f t="shared" si="2"/>
        <v>0</v>
      </c>
      <c r="CQ7" s="184">
        <f t="shared" si="2"/>
        <v>0</v>
      </c>
      <c r="CR7" s="184">
        <f t="shared" si="2"/>
        <v>0</v>
      </c>
      <c r="CS7" s="184">
        <f t="shared" si="2"/>
        <v>0</v>
      </c>
      <c r="CT7" s="184">
        <f t="shared" si="2"/>
        <v>0</v>
      </c>
      <c r="CU7" s="184">
        <f t="shared" si="2"/>
        <v>0</v>
      </c>
      <c r="CV7" s="184">
        <f t="shared" si="2"/>
        <v>0</v>
      </c>
      <c r="CW7" s="184">
        <f t="shared" si="2"/>
        <v>0</v>
      </c>
      <c r="CX7" s="184">
        <f t="shared" si="2"/>
        <v>0</v>
      </c>
      <c r="CY7" s="184">
        <f t="shared" si="2"/>
        <v>0</v>
      </c>
      <c r="CZ7" s="184">
        <f t="shared" si="2"/>
        <v>0</v>
      </c>
      <c r="DA7" s="184">
        <f t="shared" si="2"/>
        <v>0</v>
      </c>
      <c r="DB7" s="184">
        <f t="shared" si="2"/>
        <v>0</v>
      </c>
      <c r="DC7" s="184">
        <f t="shared" si="2"/>
        <v>0</v>
      </c>
      <c r="DD7" s="184">
        <f t="shared" si="2"/>
        <v>0</v>
      </c>
      <c r="DE7" s="184">
        <f t="shared" ref="DE7:DV7" si="3">IFERROR(INDEX(RTO1CF_ORD,DE8,1),"sd")</f>
        <v>0</v>
      </c>
      <c r="DF7" s="184">
        <f t="shared" si="3"/>
        <v>0</v>
      </c>
      <c r="DG7" s="184">
        <f t="shared" si="3"/>
        <v>0</v>
      </c>
      <c r="DH7" s="184">
        <f t="shared" si="3"/>
        <v>0</v>
      </c>
      <c r="DI7" s="184">
        <f t="shared" si="3"/>
        <v>0</v>
      </c>
      <c r="DJ7" s="184">
        <f t="shared" si="3"/>
        <v>0</v>
      </c>
      <c r="DK7" s="184">
        <f t="shared" si="3"/>
        <v>0</v>
      </c>
      <c r="DL7" s="184">
        <f t="shared" si="3"/>
        <v>0</v>
      </c>
      <c r="DM7" s="184">
        <f t="shared" si="3"/>
        <v>0</v>
      </c>
      <c r="DN7" s="184">
        <f t="shared" si="3"/>
        <v>0</v>
      </c>
      <c r="DO7" s="184">
        <f t="shared" si="3"/>
        <v>0</v>
      </c>
      <c r="DP7" s="184">
        <f t="shared" si="3"/>
        <v>0</v>
      </c>
      <c r="DQ7" s="184">
        <f t="shared" si="3"/>
        <v>0</v>
      </c>
      <c r="DR7" s="184">
        <f t="shared" si="3"/>
        <v>0</v>
      </c>
      <c r="DS7" s="184">
        <f t="shared" si="3"/>
        <v>0</v>
      </c>
      <c r="DT7" s="184">
        <f t="shared" si="3"/>
        <v>0</v>
      </c>
      <c r="DU7" s="184">
        <f t="shared" si="3"/>
        <v>0</v>
      </c>
      <c r="DV7" s="184">
        <f t="shared" si="3"/>
        <v>0</v>
      </c>
      <c r="DW7" s="115"/>
      <c r="DX7" s="115"/>
      <c r="DY7" s="115"/>
      <c r="DZ7" s="115"/>
      <c r="EA7" s="115"/>
      <c r="EC7" s="172" t="s">
        <v>112</v>
      </c>
      <c r="ED7" s="173" t="s">
        <v>1</v>
      </c>
      <c r="EE7" s="173">
        <v>1</v>
      </c>
      <c r="EF7" s="173">
        <v>2</v>
      </c>
      <c r="EG7" s="173">
        <v>3</v>
      </c>
      <c r="EH7" s="173">
        <v>4</v>
      </c>
      <c r="EI7" s="174" t="s">
        <v>86</v>
      </c>
      <c r="EJ7" s="174" t="s">
        <v>36</v>
      </c>
      <c r="EK7" s="173"/>
      <c r="EL7" s="173" t="s">
        <v>105</v>
      </c>
      <c r="EM7" s="173"/>
      <c r="EN7" s="175"/>
      <c r="EO7" s="172" t="s">
        <v>113</v>
      </c>
      <c r="EP7" s="173" t="s">
        <v>1</v>
      </c>
      <c r="EQ7" s="173">
        <v>1</v>
      </c>
      <c r="ER7" s="173">
        <v>2</v>
      </c>
      <c r="ES7" s="173">
        <v>3</v>
      </c>
      <c r="ET7" s="173">
        <v>4</v>
      </c>
      <c r="EU7" s="174" t="s">
        <v>86</v>
      </c>
      <c r="EV7" s="174" t="s">
        <v>36</v>
      </c>
      <c r="EW7" s="173"/>
      <c r="EX7" s="173" t="s">
        <v>105</v>
      </c>
      <c r="EY7" s="173"/>
      <c r="EZ7" s="175"/>
      <c r="FA7" s="174" t="s">
        <v>36</v>
      </c>
      <c r="FB7" s="175" t="s">
        <v>120</v>
      </c>
      <c r="FC7" s="175"/>
    </row>
    <row r="8" spans="1:159" ht="12.75" customHeight="1" x14ac:dyDescent="0.25">
      <c r="A8" s="10" t="str">
        <f>Fechas!$C$4</f>
        <v>1º ÉPOCA: CICLO LARGO SIN FUNGICIDA</v>
      </c>
      <c r="B8" s="11"/>
      <c r="C8" s="11"/>
      <c r="D8" s="11"/>
      <c r="E8" s="11"/>
      <c r="F8" s="11"/>
      <c r="G8" s="78"/>
      <c r="J8" s="6"/>
      <c r="K8" s="113" t="s">
        <v>1</v>
      </c>
      <c r="L8" s="114" t="s">
        <v>42</v>
      </c>
      <c r="M8" s="154">
        <v>1</v>
      </c>
      <c r="N8" s="154">
        <f>M8+1</f>
        <v>2</v>
      </c>
      <c r="O8" s="154">
        <f t="shared" ref="O8:BJ8" si="4">N8+1</f>
        <v>3</v>
      </c>
      <c r="P8" s="154">
        <f t="shared" si="4"/>
        <v>4</v>
      </c>
      <c r="Q8" s="154">
        <f t="shared" si="4"/>
        <v>5</v>
      </c>
      <c r="R8" s="154">
        <f t="shared" si="4"/>
        <v>6</v>
      </c>
      <c r="S8" s="154">
        <f t="shared" si="4"/>
        <v>7</v>
      </c>
      <c r="T8" s="154">
        <f t="shared" si="4"/>
        <v>8</v>
      </c>
      <c r="U8" s="154">
        <f t="shared" si="4"/>
        <v>9</v>
      </c>
      <c r="V8" s="154">
        <f t="shared" si="4"/>
        <v>10</v>
      </c>
      <c r="W8" s="154">
        <f t="shared" si="4"/>
        <v>11</v>
      </c>
      <c r="X8" s="154">
        <f t="shared" si="4"/>
        <v>12</v>
      </c>
      <c r="Y8" s="154">
        <f t="shared" si="4"/>
        <v>13</v>
      </c>
      <c r="Z8" s="154">
        <f t="shared" si="4"/>
        <v>14</v>
      </c>
      <c r="AA8" s="154">
        <f t="shared" si="4"/>
        <v>15</v>
      </c>
      <c r="AB8" s="154">
        <f t="shared" si="4"/>
        <v>16</v>
      </c>
      <c r="AC8" s="154">
        <f t="shared" si="4"/>
        <v>17</v>
      </c>
      <c r="AD8" s="154">
        <f t="shared" si="4"/>
        <v>18</v>
      </c>
      <c r="AE8" s="154">
        <f t="shared" si="4"/>
        <v>19</v>
      </c>
      <c r="AF8" s="154">
        <f t="shared" si="4"/>
        <v>20</v>
      </c>
      <c r="AG8" s="154">
        <f t="shared" si="4"/>
        <v>21</v>
      </c>
      <c r="AH8" s="154">
        <f t="shared" si="4"/>
        <v>22</v>
      </c>
      <c r="AI8" s="154">
        <f t="shared" si="4"/>
        <v>23</v>
      </c>
      <c r="AJ8" s="154">
        <f t="shared" si="4"/>
        <v>24</v>
      </c>
      <c r="AK8" s="154">
        <f t="shared" si="4"/>
        <v>25</v>
      </c>
      <c r="AL8" s="154">
        <f t="shared" si="4"/>
        <v>26</v>
      </c>
      <c r="AM8" s="154">
        <f t="shared" si="4"/>
        <v>27</v>
      </c>
      <c r="AN8" s="154">
        <f t="shared" si="4"/>
        <v>28</v>
      </c>
      <c r="AO8" s="154">
        <f t="shared" si="4"/>
        <v>29</v>
      </c>
      <c r="AP8" s="154">
        <f t="shared" si="4"/>
        <v>30</v>
      </c>
      <c r="AQ8" s="154">
        <f t="shared" si="4"/>
        <v>31</v>
      </c>
      <c r="AR8" s="154">
        <f t="shared" si="4"/>
        <v>32</v>
      </c>
      <c r="AS8" s="154">
        <f t="shared" si="4"/>
        <v>33</v>
      </c>
      <c r="AT8" s="154">
        <f t="shared" si="4"/>
        <v>34</v>
      </c>
      <c r="AU8" s="154">
        <f t="shared" si="4"/>
        <v>35</v>
      </c>
      <c r="AV8" s="154">
        <f t="shared" si="4"/>
        <v>36</v>
      </c>
      <c r="AW8" s="154">
        <f t="shared" si="4"/>
        <v>37</v>
      </c>
      <c r="AX8" s="154">
        <f t="shared" si="4"/>
        <v>38</v>
      </c>
      <c r="AY8" s="154">
        <f t="shared" si="4"/>
        <v>39</v>
      </c>
      <c r="AZ8" s="154">
        <f t="shared" si="4"/>
        <v>40</v>
      </c>
      <c r="BA8" s="154">
        <f t="shared" si="4"/>
        <v>41</v>
      </c>
      <c r="BB8" s="154">
        <f t="shared" si="4"/>
        <v>42</v>
      </c>
      <c r="BC8" s="154">
        <f t="shared" si="4"/>
        <v>43</v>
      </c>
      <c r="BD8" s="154">
        <f t="shared" si="4"/>
        <v>44</v>
      </c>
      <c r="BE8" s="154">
        <f t="shared" si="4"/>
        <v>45</v>
      </c>
      <c r="BF8" s="154">
        <f t="shared" si="4"/>
        <v>46</v>
      </c>
      <c r="BG8" s="154">
        <f t="shared" si="4"/>
        <v>47</v>
      </c>
      <c r="BH8" s="154">
        <f t="shared" si="4"/>
        <v>48</v>
      </c>
      <c r="BI8" s="154">
        <f t="shared" si="4"/>
        <v>49</v>
      </c>
      <c r="BJ8" s="154">
        <f t="shared" si="4"/>
        <v>50</v>
      </c>
      <c r="BM8" s="12" t="str">
        <f>Fechas!$K$4</f>
        <v>1º ÉPOCA: CICLO LARGO CON FUNGICIDA</v>
      </c>
      <c r="BN8" s="13"/>
      <c r="BO8" s="13"/>
      <c r="BP8" s="13"/>
      <c r="BQ8" s="13"/>
      <c r="BR8" s="13"/>
      <c r="BS8" s="14"/>
      <c r="BT8" s="6"/>
      <c r="BV8" s="6"/>
      <c r="BW8" s="113" t="s">
        <v>1</v>
      </c>
      <c r="BX8" s="114" t="s">
        <v>42</v>
      </c>
      <c r="BY8" s="154">
        <v>1</v>
      </c>
      <c r="BZ8" s="154">
        <f>BY8+1</f>
        <v>2</v>
      </c>
      <c r="CA8" s="154">
        <f t="shared" ref="CA8" si="5">BZ8+1</f>
        <v>3</v>
      </c>
      <c r="CB8" s="154">
        <f t="shared" ref="CB8" si="6">CA8+1</f>
        <v>4</v>
      </c>
      <c r="CC8" s="154">
        <f t="shared" ref="CC8" si="7">CB8+1</f>
        <v>5</v>
      </c>
      <c r="CD8" s="154">
        <f t="shared" ref="CD8" si="8">CC8+1</f>
        <v>6</v>
      </c>
      <c r="CE8" s="154">
        <f t="shared" ref="CE8" si="9">CD8+1</f>
        <v>7</v>
      </c>
      <c r="CF8" s="154">
        <f t="shared" ref="CF8" si="10">CE8+1</f>
        <v>8</v>
      </c>
      <c r="CG8" s="154">
        <f t="shared" ref="CG8" si="11">CF8+1</f>
        <v>9</v>
      </c>
      <c r="CH8" s="154">
        <f t="shared" ref="CH8" si="12">CG8+1</f>
        <v>10</v>
      </c>
      <c r="CI8" s="154">
        <f t="shared" ref="CI8" si="13">CH8+1</f>
        <v>11</v>
      </c>
      <c r="CJ8" s="154">
        <f t="shared" ref="CJ8" si="14">CI8+1</f>
        <v>12</v>
      </c>
      <c r="CK8" s="154">
        <f t="shared" ref="CK8" si="15">CJ8+1</f>
        <v>13</v>
      </c>
      <c r="CL8" s="154">
        <f t="shared" ref="CL8" si="16">CK8+1</f>
        <v>14</v>
      </c>
      <c r="CM8" s="154">
        <f t="shared" ref="CM8" si="17">CL8+1</f>
        <v>15</v>
      </c>
      <c r="CN8" s="154">
        <f t="shared" ref="CN8" si="18">CM8+1</f>
        <v>16</v>
      </c>
      <c r="CO8" s="154">
        <f t="shared" ref="CO8" si="19">CN8+1</f>
        <v>17</v>
      </c>
      <c r="CP8" s="154">
        <f t="shared" ref="CP8" si="20">CO8+1</f>
        <v>18</v>
      </c>
      <c r="CQ8" s="154">
        <f t="shared" ref="CQ8" si="21">CP8+1</f>
        <v>19</v>
      </c>
      <c r="CR8" s="154">
        <f t="shared" ref="CR8" si="22">CQ8+1</f>
        <v>20</v>
      </c>
      <c r="CS8" s="154">
        <f t="shared" ref="CS8" si="23">CR8+1</f>
        <v>21</v>
      </c>
      <c r="CT8" s="154">
        <f t="shared" ref="CT8" si="24">CS8+1</f>
        <v>22</v>
      </c>
      <c r="CU8" s="154">
        <f t="shared" ref="CU8" si="25">CT8+1</f>
        <v>23</v>
      </c>
      <c r="CV8" s="154">
        <f t="shared" ref="CV8" si="26">CU8+1</f>
        <v>24</v>
      </c>
      <c r="CW8" s="154">
        <f t="shared" ref="CW8" si="27">CV8+1</f>
        <v>25</v>
      </c>
      <c r="CX8" s="154">
        <f t="shared" ref="CX8" si="28">CW8+1</f>
        <v>26</v>
      </c>
      <c r="CY8" s="154">
        <f t="shared" ref="CY8" si="29">CX8+1</f>
        <v>27</v>
      </c>
      <c r="CZ8" s="154">
        <f t="shared" ref="CZ8" si="30">CY8+1</f>
        <v>28</v>
      </c>
      <c r="DA8" s="154">
        <f t="shared" ref="DA8" si="31">CZ8+1</f>
        <v>29</v>
      </c>
      <c r="DB8" s="154">
        <f t="shared" ref="DB8" si="32">DA8+1</f>
        <v>30</v>
      </c>
      <c r="DC8" s="154">
        <f t="shared" ref="DC8" si="33">DB8+1</f>
        <v>31</v>
      </c>
      <c r="DD8" s="154">
        <f t="shared" ref="DD8" si="34">DC8+1</f>
        <v>32</v>
      </c>
      <c r="DE8" s="154">
        <f t="shared" ref="DE8" si="35">DD8+1</f>
        <v>33</v>
      </c>
      <c r="DF8" s="154">
        <f t="shared" ref="DF8" si="36">DE8+1</f>
        <v>34</v>
      </c>
      <c r="DG8" s="154">
        <f t="shared" ref="DG8" si="37">DF8+1</f>
        <v>35</v>
      </c>
      <c r="DH8" s="154">
        <f t="shared" ref="DH8" si="38">DG8+1</f>
        <v>36</v>
      </c>
      <c r="DI8" s="154">
        <f t="shared" ref="DI8" si="39">DH8+1</f>
        <v>37</v>
      </c>
      <c r="DJ8" s="154">
        <f t="shared" ref="DJ8" si="40">DI8+1</f>
        <v>38</v>
      </c>
      <c r="DK8" s="154">
        <f t="shared" ref="DK8" si="41">DJ8+1</f>
        <v>39</v>
      </c>
      <c r="DL8" s="154">
        <f t="shared" ref="DL8" si="42">DK8+1</f>
        <v>40</v>
      </c>
      <c r="DM8" s="154">
        <f t="shared" ref="DM8" si="43">DL8+1</f>
        <v>41</v>
      </c>
      <c r="DN8" s="154">
        <f t="shared" ref="DN8" si="44">DM8+1</f>
        <v>42</v>
      </c>
      <c r="DO8" s="154">
        <f t="shared" ref="DO8" si="45">DN8+1</f>
        <v>43</v>
      </c>
      <c r="DP8" s="154">
        <f t="shared" ref="DP8" si="46">DO8+1</f>
        <v>44</v>
      </c>
      <c r="DQ8" s="154">
        <f t="shared" ref="DQ8" si="47">DP8+1</f>
        <v>45</v>
      </c>
      <c r="DR8" s="154">
        <f t="shared" ref="DR8" si="48">DQ8+1</f>
        <v>46</v>
      </c>
      <c r="DS8" s="154">
        <f t="shared" ref="DS8" si="49">DR8+1</f>
        <v>47</v>
      </c>
      <c r="DT8" s="154">
        <f t="shared" ref="DT8" si="50">DS8+1</f>
        <v>48</v>
      </c>
      <c r="DU8" s="154">
        <f t="shared" ref="DU8" si="51">DT8+1</f>
        <v>49</v>
      </c>
      <c r="DV8" s="154">
        <f t="shared" ref="DV8" si="52">DU8+1</f>
        <v>50</v>
      </c>
      <c r="DW8" s="6"/>
      <c r="DX8" s="6"/>
      <c r="DY8" s="6"/>
      <c r="DZ8" s="6"/>
      <c r="EA8" s="6"/>
      <c r="EC8" s="173">
        <v>1</v>
      </c>
      <c r="ED8" s="176" t="str">
        <f t="shared" ref="ED8:ED39" si="53">IFERROR(INDEX(RTO1CV,$EC8,1),0)</f>
        <v>Favorito II</v>
      </c>
      <c r="EE8" s="177">
        <f t="shared" ref="EE8:EH27" si="54">IFERROR(INDEX(RTO1SF,$EC8,EE$7),0)</f>
        <v>1000</v>
      </c>
      <c r="EF8" s="177">
        <f t="shared" si="54"/>
        <v>1100</v>
      </c>
      <c r="EG8" s="177">
        <f t="shared" si="54"/>
        <v>1200</v>
      </c>
      <c r="EH8" s="177">
        <f t="shared" si="54"/>
        <v>0</v>
      </c>
      <c r="EI8" s="177">
        <f t="shared" ref="EI8:EI39" si="55">COUNTIFS(EE8:EH8,"&gt;1")</f>
        <v>3</v>
      </c>
      <c r="EJ8" s="177">
        <f t="shared" ref="EJ8:EJ39" si="56">IFERROR(SUMIFS(EE8:EH8,EE8:EH8,"&gt;1"),0)</f>
        <v>3300</v>
      </c>
      <c r="EK8" s="173"/>
      <c r="EL8" s="173" t="s">
        <v>87</v>
      </c>
      <c r="EM8" s="177">
        <f>EE58*EI58</f>
        <v>30</v>
      </c>
      <c r="EN8" s="175"/>
      <c r="EO8" s="173">
        <v>1</v>
      </c>
      <c r="EP8" s="176" t="str">
        <f t="shared" ref="EP8:EP39" si="57">IFERROR(INDEX(RTO1CV,$EO8,1),0)</f>
        <v>Favorito II</v>
      </c>
      <c r="EQ8" s="177">
        <f>IFERROR(INDEX(RTO1CF,$EO8,'ANVA-MDS'!EE$7),0)</f>
        <v>0</v>
      </c>
      <c r="ER8" s="177">
        <f>IFERROR(INDEX(RTO1CF,$EO8,'ANVA-MDS'!EF$7),0)</f>
        <v>0</v>
      </c>
      <c r="ES8" s="177">
        <f>IFERROR(INDEX(RTO1CF,$EO8,'ANVA-MDS'!EG$7),0)</f>
        <v>0</v>
      </c>
      <c r="ET8" s="177">
        <f>IFERROR(INDEX(RTO1CF,$EO8,'ANVA-MDS'!EH$7),0)</f>
        <v>0</v>
      </c>
      <c r="EU8" s="177">
        <f t="shared" ref="EU8:EU39" si="58">COUNTIFS(EQ8:ET8,"&gt;1")</f>
        <v>0</v>
      </c>
      <c r="EV8" s="177">
        <f t="shared" ref="EV8:EV39" si="59">IFERROR(SUMIFS(EQ8:ET8,EQ8:ET8,"&gt;1"),0)</f>
        <v>0</v>
      </c>
      <c r="EW8" s="173"/>
      <c r="EX8" s="173" t="s">
        <v>87</v>
      </c>
      <c r="EY8" s="182">
        <f>EQ58*EU58</f>
        <v>0</v>
      </c>
      <c r="EZ8" s="175"/>
      <c r="FA8" s="177">
        <f t="shared" ref="FA8:FA39" si="60">EJ8+EV8</f>
        <v>3300</v>
      </c>
      <c r="FB8" s="173" t="s">
        <v>87</v>
      </c>
      <c r="FC8" s="187">
        <f>EY8</f>
        <v>0</v>
      </c>
    </row>
    <row r="9" spans="1:159" ht="12.75" customHeight="1" x14ac:dyDescent="0.25">
      <c r="J9" s="84">
        <v>1</v>
      </c>
      <c r="K9" s="185" t="str">
        <f t="shared" ref="K9:K40" si="61">IFERROR(INDEX(RTO1SF_ORD,J9,1),"sd")</f>
        <v>ACA 921</v>
      </c>
      <c r="L9" s="186">
        <f t="shared" ref="L9:L40" si="62">IFERROR(INDEX(RTO1SF_ORD,J9,2),"sd")</f>
        <v>2500</v>
      </c>
      <c r="M9" s="186" t="str">
        <f t="shared" ref="M9:V18" si="63">IF(M$8&gt;$J9,"",IF($K9=0,"",IF($F$13&gt;$G$13,"ns",IF(ABS($L9-INDEX(RTO1SF_ORD,M$8,2))&gt;$B$28,"s","ns"))))</f>
        <v>ns</v>
      </c>
      <c r="N9" s="186" t="str">
        <f t="shared" si="63"/>
        <v/>
      </c>
      <c r="O9" s="186" t="str">
        <f t="shared" si="63"/>
        <v/>
      </c>
      <c r="P9" s="186" t="str">
        <f t="shared" si="63"/>
        <v/>
      </c>
      <c r="Q9" s="186" t="str">
        <f t="shared" si="63"/>
        <v/>
      </c>
      <c r="R9" s="186" t="str">
        <f t="shared" si="63"/>
        <v/>
      </c>
      <c r="S9" s="186" t="str">
        <f t="shared" si="63"/>
        <v/>
      </c>
      <c r="T9" s="186" t="str">
        <f t="shared" si="63"/>
        <v/>
      </c>
      <c r="U9" s="186" t="str">
        <f t="shared" si="63"/>
        <v/>
      </c>
      <c r="V9" s="186" t="str">
        <f t="shared" si="63"/>
        <v/>
      </c>
      <c r="W9" s="186" t="str">
        <f t="shared" ref="W9:AF18" si="64">IF(W$8&gt;$J9,"",IF($K9=0,"",IF($F$13&gt;$G$13,"ns",IF(ABS($L9-INDEX(RTO1SF_ORD,W$8,2))&gt;$B$28,"s","ns"))))</f>
        <v/>
      </c>
      <c r="X9" s="186" t="str">
        <f t="shared" si="64"/>
        <v/>
      </c>
      <c r="Y9" s="186" t="str">
        <f t="shared" si="64"/>
        <v/>
      </c>
      <c r="Z9" s="186" t="str">
        <f t="shared" si="64"/>
        <v/>
      </c>
      <c r="AA9" s="186" t="str">
        <f t="shared" si="64"/>
        <v/>
      </c>
      <c r="AB9" s="186" t="str">
        <f t="shared" si="64"/>
        <v/>
      </c>
      <c r="AC9" s="186" t="str">
        <f t="shared" si="64"/>
        <v/>
      </c>
      <c r="AD9" s="186" t="str">
        <f t="shared" si="64"/>
        <v/>
      </c>
      <c r="AE9" s="186" t="str">
        <f t="shared" si="64"/>
        <v/>
      </c>
      <c r="AF9" s="186" t="str">
        <f t="shared" si="64"/>
        <v/>
      </c>
      <c r="AG9" s="186" t="str">
        <f t="shared" ref="AG9:AP18" si="65">IF(AG$8&gt;$J9,"",IF($K9=0,"",IF($F$13&gt;$G$13,"ns",IF(ABS($L9-INDEX(RTO1SF_ORD,AG$8,2))&gt;$B$28,"s","ns"))))</f>
        <v/>
      </c>
      <c r="AH9" s="186" t="str">
        <f t="shared" si="65"/>
        <v/>
      </c>
      <c r="AI9" s="186" t="str">
        <f t="shared" si="65"/>
        <v/>
      </c>
      <c r="AJ9" s="186" t="str">
        <f t="shared" si="65"/>
        <v/>
      </c>
      <c r="AK9" s="186" t="str">
        <f t="shared" si="65"/>
        <v/>
      </c>
      <c r="AL9" s="186" t="str">
        <f t="shared" si="65"/>
        <v/>
      </c>
      <c r="AM9" s="186" t="str">
        <f t="shared" si="65"/>
        <v/>
      </c>
      <c r="AN9" s="186" t="str">
        <f t="shared" si="65"/>
        <v/>
      </c>
      <c r="AO9" s="186" t="str">
        <f t="shared" si="65"/>
        <v/>
      </c>
      <c r="AP9" s="186" t="str">
        <f t="shared" si="65"/>
        <v/>
      </c>
      <c r="AQ9" s="186" t="str">
        <f t="shared" ref="AQ9:AZ18" si="66">IF(AQ$8&gt;$J9,"",IF($K9=0,"",IF($F$13&gt;$G$13,"ns",IF(ABS($L9-INDEX(RTO1SF_ORD,AQ$8,2))&gt;$B$28,"s","ns"))))</f>
        <v/>
      </c>
      <c r="AR9" s="186" t="str">
        <f t="shared" si="66"/>
        <v/>
      </c>
      <c r="AS9" s="186" t="str">
        <f t="shared" si="66"/>
        <v/>
      </c>
      <c r="AT9" s="186" t="str">
        <f t="shared" si="66"/>
        <v/>
      </c>
      <c r="AU9" s="186" t="str">
        <f t="shared" si="66"/>
        <v/>
      </c>
      <c r="AV9" s="186" t="str">
        <f t="shared" si="66"/>
        <v/>
      </c>
      <c r="AW9" s="186" t="str">
        <f t="shared" si="66"/>
        <v/>
      </c>
      <c r="AX9" s="186" t="str">
        <f t="shared" si="66"/>
        <v/>
      </c>
      <c r="AY9" s="186" t="str">
        <f t="shared" si="66"/>
        <v/>
      </c>
      <c r="AZ9" s="186" t="str">
        <f t="shared" si="66"/>
        <v/>
      </c>
      <c r="BA9" s="186" t="str">
        <f t="shared" ref="BA9:BJ18" si="67">IF(BA$8&gt;$J9,"",IF($K9=0,"",IF($F$13&gt;$G$13,"ns",IF(ABS($L9-INDEX(RTO1SF_ORD,BA$8,2))&gt;$B$28,"s","ns"))))</f>
        <v/>
      </c>
      <c r="BB9" s="186" t="str">
        <f t="shared" si="67"/>
        <v/>
      </c>
      <c r="BC9" s="186" t="str">
        <f t="shared" si="67"/>
        <v/>
      </c>
      <c r="BD9" s="186" t="str">
        <f t="shared" si="67"/>
        <v/>
      </c>
      <c r="BE9" s="186" t="str">
        <f t="shared" si="67"/>
        <v/>
      </c>
      <c r="BF9" s="186" t="str">
        <f t="shared" si="67"/>
        <v/>
      </c>
      <c r="BG9" s="186" t="str">
        <f t="shared" si="67"/>
        <v/>
      </c>
      <c r="BH9" s="186" t="str">
        <f t="shared" si="67"/>
        <v/>
      </c>
      <c r="BI9" s="186" t="str">
        <f t="shared" si="67"/>
        <v/>
      </c>
      <c r="BJ9" s="186" t="str">
        <f t="shared" si="67"/>
        <v/>
      </c>
      <c r="BS9" s="6"/>
      <c r="BT9" s="6"/>
      <c r="BV9" s="84">
        <v>1</v>
      </c>
      <c r="BW9" s="185">
        <f t="shared" ref="BW9:BW40" si="68">IFERROR(INDEX(RTO1CF_ORD,BV9,1),"sd")</f>
        <v>0</v>
      </c>
      <c r="BX9" s="186">
        <f t="shared" ref="BX9:BX40" si="69">IFERROR(INDEX(RTO1CF_ORD,BV9,2),"sd")</f>
        <v>0</v>
      </c>
      <c r="BY9" s="186" t="str">
        <f t="shared" ref="BY9:CH18" si="70">IF(BY$8&gt;$BV9,"",IF($BW9=0,"",IF($BR$13&gt;$BS$13,"ns",IF(ABS($BX9-INDEX(RTO1CF_ORD,BY$8,2))&gt;$BN$28,"s","ns"))))</f>
        <v/>
      </c>
      <c r="BZ9" s="186" t="str">
        <f t="shared" si="70"/>
        <v/>
      </c>
      <c r="CA9" s="186" t="str">
        <f t="shared" si="70"/>
        <v/>
      </c>
      <c r="CB9" s="186" t="str">
        <f t="shared" si="70"/>
        <v/>
      </c>
      <c r="CC9" s="186" t="str">
        <f t="shared" si="70"/>
        <v/>
      </c>
      <c r="CD9" s="186" t="str">
        <f t="shared" si="70"/>
        <v/>
      </c>
      <c r="CE9" s="186" t="str">
        <f t="shared" si="70"/>
        <v/>
      </c>
      <c r="CF9" s="186" t="str">
        <f t="shared" si="70"/>
        <v/>
      </c>
      <c r="CG9" s="186" t="str">
        <f t="shared" si="70"/>
        <v/>
      </c>
      <c r="CH9" s="186" t="str">
        <f t="shared" si="70"/>
        <v/>
      </c>
      <c r="CI9" s="186" t="str">
        <f t="shared" ref="CI9:CR18" si="71">IF(CI$8&gt;$BV9,"",IF($BW9=0,"",IF($BR$13&gt;$BS$13,"ns",IF(ABS($BX9-INDEX(RTO1CF_ORD,CI$8,2))&gt;$BN$28,"s","ns"))))</f>
        <v/>
      </c>
      <c r="CJ9" s="186" t="str">
        <f t="shared" si="71"/>
        <v/>
      </c>
      <c r="CK9" s="186" t="str">
        <f t="shared" si="71"/>
        <v/>
      </c>
      <c r="CL9" s="186" t="str">
        <f t="shared" si="71"/>
        <v/>
      </c>
      <c r="CM9" s="186" t="str">
        <f t="shared" si="71"/>
        <v/>
      </c>
      <c r="CN9" s="186" t="str">
        <f t="shared" si="71"/>
        <v/>
      </c>
      <c r="CO9" s="186" t="str">
        <f t="shared" si="71"/>
        <v/>
      </c>
      <c r="CP9" s="186" t="str">
        <f t="shared" si="71"/>
        <v/>
      </c>
      <c r="CQ9" s="186" t="str">
        <f t="shared" si="71"/>
        <v/>
      </c>
      <c r="CR9" s="186" t="str">
        <f t="shared" si="71"/>
        <v/>
      </c>
      <c r="CS9" s="186" t="str">
        <f t="shared" ref="CS9:DB18" si="72">IF(CS$8&gt;$BV9,"",IF($BW9=0,"",IF($BR$13&gt;$BS$13,"ns",IF(ABS($BX9-INDEX(RTO1CF_ORD,CS$8,2))&gt;$BN$28,"s","ns"))))</f>
        <v/>
      </c>
      <c r="CT9" s="186" t="str">
        <f t="shared" si="72"/>
        <v/>
      </c>
      <c r="CU9" s="186" t="str">
        <f t="shared" si="72"/>
        <v/>
      </c>
      <c r="CV9" s="186" t="str">
        <f t="shared" si="72"/>
        <v/>
      </c>
      <c r="CW9" s="186" t="str">
        <f t="shared" si="72"/>
        <v/>
      </c>
      <c r="CX9" s="186" t="str">
        <f t="shared" si="72"/>
        <v/>
      </c>
      <c r="CY9" s="186" t="str">
        <f t="shared" si="72"/>
        <v/>
      </c>
      <c r="CZ9" s="186" t="str">
        <f t="shared" si="72"/>
        <v/>
      </c>
      <c r="DA9" s="186" t="str">
        <f t="shared" si="72"/>
        <v/>
      </c>
      <c r="DB9" s="186" t="str">
        <f t="shared" si="72"/>
        <v/>
      </c>
      <c r="DC9" s="186" t="str">
        <f t="shared" ref="DC9:DL18" si="73">IF(DC$8&gt;$BV9,"",IF($BW9=0,"",IF($BR$13&gt;$BS$13,"ns",IF(ABS($BX9-INDEX(RTO1CF_ORD,DC$8,2))&gt;$BN$28,"s","ns"))))</f>
        <v/>
      </c>
      <c r="DD9" s="186" t="str">
        <f t="shared" si="73"/>
        <v/>
      </c>
      <c r="DE9" s="186" t="str">
        <f t="shared" si="73"/>
        <v/>
      </c>
      <c r="DF9" s="186" t="str">
        <f t="shared" si="73"/>
        <v/>
      </c>
      <c r="DG9" s="186" t="str">
        <f t="shared" si="73"/>
        <v/>
      </c>
      <c r="DH9" s="186" t="str">
        <f t="shared" si="73"/>
        <v/>
      </c>
      <c r="DI9" s="186" t="str">
        <f t="shared" si="73"/>
        <v/>
      </c>
      <c r="DJ9" s="186" t="str">
        <f t="shared" si="73"/>
        <v/>
      </c>
      <c r="DK9" s="186" t="str">
        <f t="shared" si="73"/>
        <v/>
      </c>
      <c r="DL9" s="186" t="str">
        <f t="shared" si="73"/>
        <v/>
      </c>
      <c r="DM9" s="186" t="str">
        <f t="shared" ref="DM9:DV18" si="74">IF(DM$8&gt;$BV9,"",IF($BW9=0,"",IF($BR$13&gt;$BS$13,"ns",IF(ABS($BX9-INDEX(RTO1CF_ORD,DM$8,2))&gt;$BN$28,"s","ns"))))</f>
        <v/>
      </c>
      <c r="DN9" s="186" t="str">
        <f t="shared" si="74"/>
        <v/>
      </c>
      <c r="DO9" s="186" t="str">
        <f t="shared" si="74"/>
        <v/>
      </c>
      <c r="DP9" s="186" t="str">
        <f t="shared" si="74"/>
        <v/>
      </c>
      <c r="DQ9" s="186" t="str">
        <f t="shared" si="74"/>
        <v/>
      </c>
      <c r="DR9" s="186" t="str">
        <f t="shared" si="74"/>
        <v/>
      </c>
      <c r="DS9" s="186" t="str">
        <f t="shared" si="74"/>
        <v/>
      </c>
      <c r="DT9" s="186" t="str">
        <f t="shared" si="74"/>
        <v/>
      </c>
      <c r="DU9" s="186" t="str">
        <f t="shared" si="74"/>
        <v/>
      </c>
      <c r="DV9" s="186" t="str">
        <f t="shared" si="74"/>
        <v/>
      </c>
      <c r="DW9" s="152"/>
      <c r="DX9" s="152"/>
      <c r="DY9" s="152"/>
      <c r="DZ9" s="152"/>
      <c r="EA9" s="152"/>
      <c r="EC9" s="173">
        <f t="shared" ref="EC9:EC40" si="75">EC8+1</f>
        <v>2</v>
      </c>
      <c r="ED9" s="176" t="str">
        <f t="shared" si="53"/>
        <v>Prometeo</v>
      </c>
      <c r="EE9" s="177">
        <f t="shared" si="54"/>
        <v>1500</v>
      </c>
      <c r="EF9" s="177">
        <f t="shared" si="54"/>
        <v>1260</v>
      </c>
      <c r="EG9" s="177">
        <f t="shared" si="54"/>
        <v>1480</v>
      </c>
      <c r="EH9" s="177">
        <f t="shared" si="54"/>
        <v>0</v>
      </c>
      <c r="EI9" s="177">
        <f t="shared" si="55"/>
        <v>3</v>
      </c>
      <c r="EJ9" s="177">
        <f t="shared" si="56"/>
        <v>4240</v>
      </c>
      <c r="EK9" s="173"/>
      <c r="EL9" s="173" t="s">
        <v>88</v>
      </c>
      <c r="EM9" s="177">
        <f>EI8*EI58</f>
        <v>3</v>
      </c>
      <c r="EN9" s="175"/>
      <c r="EO9" s="173">
        <f t="shared" ref="EO9:EO40" si="76">EO8+1</f>
        <v>2</v>
      </c>
      <c r="EP9" s="176" t="str">
        <f t="shared" si="57"/>
        <v>Prometeo</v>
      </c>
      <c r="EQ9" s="177">
        <f>IFERROR(INDEX(RTO1CF,$EO9,'ANVA-MDS'!EE$7),0)</f>
        <v>0</v>
      </c>
      <c r="ER9" s="177">
        <f>IFERROR(INDEX(RTO1CF,$EO9,'ANVA-MDS'!EF$7),0)</f>
        <v>0</v>
      </c>
      <c r="ES9" s="177">
        <f>IFERROR(INDEX(RTO1CF,$EO9,'ANVA-MDS'!EG$7),0)</f>
        <v>0</v>
      </c>
      <c r="ET9" s="177">
        <f>IFERROR(INDEX(RTO1CF,$EO9,'ANVA-MDS'!EH$7),0)</f>
        <v>0</v>
      </c>
      <c r="EU9" s="177">
        <f t="shared" si="58"/>
        <v>0</v>
      </c>
      <c r="EV9" s="177">
        <f t="shared" si="59"/>
        <v>0</v>
      </c>
      <c r="EW9" s="173"/>
      <c r="EX9" s="173" t="s">
        <v>88</v>
      </c>
      <c r="EY9" s="182">
        <f>EU8*EU58</f>
        <v>0</v>
      </c>
      <c r="EZ9" s="175"/>
      <c r="FA9" s="177">
        <f t="shared" si="60"/>
        <v>4240</v>
      </c>
      <c r="FB9" s="173" t="s">
        <v>88</v>
      </c>
      <c r="FC9" s="187">
        <f>EY9</f>
        <v>0</v>
      </c>
    </row>
    <row r="10" spans="1:159" ht="12.75" customHeight="1" x14ac:dyDescent="0.25">
      <c r="A10" s="3" t="s">
        <v>32</v>
      </c>
      <c r="B10" s="165" t="str">
        <f>IF(EI58=-1,"No hay datos disponibles SIN FUNGICIDA",IF(EI58=-2,"Error en los datos SIN FUNGICIDA !!!",IF(F13&gt;G13,"Sin diferencia significativa entre cultivares",IF(B20&gt;C20,"Coeficiente de variación muy alto","Datos sin problemas"))))</f>
        <v>Datos sin problemas</v>
      </c>
      <c r="J10" s="84">
        <v>2</v>
      </c>
      <c r="K10" s="185" t="str">
        <f t="shared" si="61"/>
        <v>Sy 211</v>
      </c>
      <c r="L10" s="186">
        <f t="shared" si="62"/>
        <v>2466.6666666666665</v>
      </c>
      <c r="M10" s="186" t="str">
        <f t="shared" si="63"/>
        <v>ns</v>
      </c>
      <c r="N10" s="186" t="str">
        <f t="shared" si="63"/>
        <v>ns</v>
      </c>
      <c r="O10" s="186" t="str">
        <f t="shared" si="63"/>
        <v/>
      </c>
      <c r="P10" s="186" t="str">
        <f t="shared" si="63"/>
        <v/>
      </c>
      <c r="Q10" s="186" t="str">
        <f t="shared" si="63"/>
        <v/>
      </c>
      <c r="R10" s="186" t="str">
        <f t="shared" si="63"/>
        <v/>
      </c>
      <c r="S10" s="186" t="str">
        <f t="shared" si="63"/>
        <v/>
      </c>
      <c r="T10" s="186" t="str">
        <f t="shared" si="63"/>
        <v/>
      </c>
      <c r="U10" s="186" t="str">
        <f t="shared" si="63"/>
        <v/>
      </c>
      <c r="V10" s="186" t="str">
        <f t="shared" si="63"/>
        <v/>
      </c>
      <c r="W10" s="186" t="str">
        <f t="shared" si="64"/>
        <v/>
      </c>
      <c r="X10" s="186" t="str">
        <f t="shared" si="64"/>
        <v/>
      </c>
      <c r="Y10" s="186" t="str">
        <f t="shared" si="64"/>
        <v/>
      </c>
      <c r="Z10" s="186" t="str">
        <f t="shared" si="64"/>
        <v/>
      </c>
      <c r="AA10" s="186" t="str">
        <f t="shared" si="64"/>
        <v/>
      </c>
      <c r="AB10" s="186" t="str">
        <f t="shared" si="64"/>
        <v/>
      </c>
      <c r="AC10" s="186" t="str">
        <f t="shared" si="64"/>
        <v/>
      </c>
      <c r="AD10" s="186" t="str">
        <f t="shared" si="64"/>
        <v/>
      </c>
      <c r="AE10" s="186" t="str">
        <f t="shared" si="64"/>
        <v/>
      </c>
      <c r="AF10" s="186" t="str">
        <f t="shared" si="64"/>
        <v/>
      </c>
      <c r="AG10" s="186" t="str">
        <f t="shared" si="65"/>
        <v/>
      </c>
      <c r="AH10" s="186" t="str">
        <f t="shared" si="65"/>
        <v/>
      </c>
      <c r="AI10" s="186" t="str">
        <f t="shared" si="65"/>
        <v/>
      </c>
      <c r="AJ10" s="186" t="str">
        <f t="shared" si="65"/>
        <v/>
      </c>
      <c r="AK10" s="186" t="str">
        <f t="shared" si="65"/>
        <v/>
      </c>
      <c r="AL10" s="186" t="str">
        <f t="shared" si="65"/>
        <v/>
      </c>
      <c r="AM10" s="186" t="str">
        <f t="shared" si="65"/>
        <v/>
      </c>
      <c r="AN10" s="186" t="str">
        <f t="shared" si="65"/>
        <v/>
      </c>
      <c r="AO10" s="186" t="str">
        <f t="shared" si="65"/>
        <v/>
      </c>
      <c r="AP10" s="186" t="str">
        <f t="shared" si="65"/>
        <v/>
      </c>
      <c r="AQ10" s="186" t="str">
        <f t="shared" si="66"/>
        <v/>
      </c>
      <c r="AR10" s="186" t="str">
        <f t="shared" si="66"/>
        <v/>
      </c>
      <c r="AS10" s="186" t="str">
        <f t="shared" si="66"/>
        <v/>
      </c>
      <c r="AT10" s="186" t="str">
        <f t="shared" si="66"/>
        <v/>
      </c>
      <c r="AU10" s="186" t="str">
        <f t="shared" si="66"/>
        <v/>
      </c>
      <c r="AV10" s="186" t="str">
        <f t="shared" si="66"/>
        <v/>
      </c>
      <c r="AW10" s="186" t="str">
        <f t="shared" si="66"/>
        <v/>
      </c>
      <c r="AX10" s="186" t="str">
        <f t="shared" si="66"/>
        <v/>
      </c>
      <c r="AY10" s="186" t="str">
        <f t="shared" si="66"/>
        <v/>
      </c>
      <c r="AZ10" s="186" t="str">
        <f t="shared" si="66"/>
        <v/>
      </c>
      <c r="BA10" s="186" t="str">
        <f t="shared" si="67"/>
        <v/>
      </c>
      <c r="BB10" s="186" t="str">
        <f t="shared" si="67"/>
        <v/>
      </c>
      <c r="BC10" s="186" t="str">
        <f t="shared" si="67"/>
        <v/>
      </c>
      <c r="BD10" s="186" t="str">
        <f t="shared" si="67"/>
        <v/>
      </c>
      <c r="BE10" s="186" t="str">
        <f t="shared" si="67"/>
        <v/>
      </c>
      <c r="BF10" s="186" t="str">
        <f t="shared" si="67"/>
        <v/>
      </c>
      <c r="BG10" s="186" t="str">
        <f t="shared" si="67"/>
        <v/>
      </c>
      <c r="BH10" s="186" t="str">
        <f t="shared" si="67"/>
        <v/>
      </c>
      <c r="BI10" s="186" t="str">
        <f t="shared" si="67"/>
        <v/>
      </c>
      <c r="BJ10" s="186" t="str">
        <f t="shared" si="67"/>
        <v/>
      </c>
      <c r="BM10" s="3" t="s">
        <v>32</v>
      </c>
      <c r="BN10" s="165" t="str">
        <f>IF(EU58=-1,"No hay datos disponibles CON FUNGICIDA",IF(EU58=-2,"Error en los datos CON FUNGICIDA !!!",IF(BR13&gt;BS13,"Sin diferencia significativa entre cultivares",IF(BN20&gt;BO20,"Coeficiente de variación muy alto","Datos sin problemas"))))</f>
        <v>No hay datos disponibles CON FUNGICIDA</v>
      </c>
      <c r="BS10" s="6"/>
      <c r="BT10" s="6"/>
      <c r="BV10" s="84">
        <v>2</v>
      </c>
      <c r="BW10" s="185">
        <f t="shared" si="68"/>
        <v>0</v>
      </c>
      <c r="BX10" s="186">
        <f t="shared" si="69"/>
        <v>0</v>
      </c>
      <c r="BY10" s="186" t="str">
        <f t="shared" si="70"/>
        <v/>
      </c>
      <c r="BZ10" s="186" t="str">
        <f t="shared" si="70"/>
        <v/>
      </c>
      <c r="CA10" s="186" t="str">
        <f t="shared" si="70"/>
        <v/>
      </c>
      <c r="CB10" s="186" t="str">
        <f t="shared" si="70"/>
        <v/>
      </c>
      <c r="CC10" s="186" t="str">
        <f t="shared" si="70"/>
        <v/>
      </c>
      <c r="CD10" s="186" t="str">
        <f t="shared" si="70"/>
        <v/>
      </c>
      <c r="CE10" s="186" t="str">
        <f t="shared" si="70"/>
        <v/>
      </c>
      <c r="CF10" s="186" t="str">
        <f t="shared" si="70"/>
        <v/>
      </c>
      <c r="CG10" s="186" t="str">
        <f t="shared" si="70"/>
        <v/>
      </c>
      <c r="CH10" s="186" t="str">
        <f t="shared" si="70"/>
        <v/>
      </c>
      <c r="CI10" s="186" t="str">
        <f t="shared" si="71"/>
        <v/>
      </c>
      <c r="CJ10" s="186" t="str">
        <f t="shared" si="71"/>
        <v/>
      </c>
      <c r="CK10" s="186" t="str">
        <f t="shared" si="71"/>
        <v/>
      </c>
      <c r="CL10" s="186" t="str">
        <f t="shared" si="71"/>
        <v/>
      </c>
      <c r="CM10" s="186" t="str">
        <f t="shared" si="71"/>
        <v/>
      </c>
      <c r="CN10" s="186" t="str">
        <f t="shared" si="71"/>
        <v/>
      </c>
      <c r="CO10" s="186" t="str">
        <f t="shared" si="71"/>
        <v/>
      </c>
      <c r="CP10" s="186" t="str">
        <f t="shared" si="71"/>
        <v/>
      </c>
      <c r="CQ10" s="186" t="str">
        <f t="shared" si="71"/>
        <v/>
      </c>
      <c r="CR10" s="186" t="str">
        <f t="shared" si="71"/>
        <v/>
      </c>
      <c r="CS10" s="186" t="str">
        <f t="shared" si="72"/>
        <v/>
      </c>
      <c r="CT10" s="186" t="str">
        <f t="shared" si="72"/>
        <v/>
      </c>
      <c r="CU10" s="186" t="str">
        <f t="shared" si="72"/>
        <v/>
      </c>
      <c r="CV10" s="186" t="str">
        <f t="shared" si="72"/>
        <v/>
      </c>
      <c r="CW10" s="186" t="str">
        <f t="shared" si="72"/>
        <v/>
      </c>
      <c r="CX10" s="186" t="str">
        <f t="shared" si="72"/>
        <v/>
      </c>
      <c r="CY10" s="186" t="str">
        <f t="shared" si="72"/>
        <v/>
      </c>
      <c r="CZ10" s="186" t="str">
        <f t="shared" si="72"/>
        <v/>
      </c>
      <c r="DA10" s="186" t="str">
        <f t="shared" si="72"/>
        <v/>
      </c>
      <c r="DB10" s="186" t="str">
        <f t="shared" si="72"/>
        <v/>
      </c>
      <c r="DC10" s="186" t="str">
        <f t="shared" si="73"/>
        <v/>
      </c>
      <c r="DD10" s="186" t="str">
        <f t="shared" si="73"/>
        <v/>
      </c>
      <c r="DE10" s="186" t="str">
        <f t="shared" si="73"/>
        <v/>
      </c>
      <c r="DF10" s="186" t="str">
        <f t="shared" si="73"/>
        <v/>
      </c>
      <c r="DG10" s="186" t="str">
        <f t="shared" si="73"/>
        <v/>
      </c>
      <c r="DH10" s="186" t="str">
        <f t="shared" si="73"/>
        <v/>
      </c>
      <c r="DI10" s="186" t="str">
        <f t="shared" si="73"/>
        <v/>
      </c>
      <c r="DJ10" s="186" t="str">
        <f t="shared" si="73"/>
        <v/>
      </c>
      <c r="DK10" s="186" t="str">
        <f t="shared" si="73"/>
        <v/>
      </c>
      <c r="DL10" s="186" t="str">
        <f t="shared" si="73"/>
        <v/>
      </c>
      <c r="DM10" s="186" t="str">
        <f t="shared" si="74"/>
        <v/>
      </c>
      <c r="DN10" s="186" t="str">
        <f t="shared" si="74"/>
        <v/>
      </c>
      <c r="DO10" s="186" t="str">
        <f t="shared" si="74"/>
        <v/>
      </c>
      <c r="DP10" s="186" t="str">
        <f t="shared" si="74"/>
        <v/>
      </c>
      <c r="DQ10" s="186" t="str">
        <f t="shared" si="74"/>
        <v/>
      </c>
      <c r="DR10" s="186" t="str">
        <f t="shared" si="74"/>
        <v/>
      </c>
      <c r="DS10" s="186" t="str">
        <f t="shared" si="74"/>
        <v/>
      </c>
      <c r="DT10" s="186" t="str">
        <f t="shared" si="74"/>
        <v/>
      </c>
      <c r="DU10" s="186" t="str">
        <f t="shared" si="74"/>
        <v/>
      </c>
      <c r="DV10" s="186" t="str">
        <f t="shared" si="74"/>
        <v/>
      </c>
      <c r="DW10" s="152"/>
      <c r="DX10" s="152"/>
      <c r="DY10" s="152"/>
      <c r="DZ10" s="152"/>
      <c r="EA10" s="152"/>
      <c r="EC10" s="173">
        <f t="shared" si="75"/>
        <v>3</v>
      </c>
      <c r="ED10" s="176" t="str">
        <f t="shared" si="53"/>
        <v>Geminis</v>
      </c>
      <c r="EE10" s="177">
        <f t="shared" si="54"/>
        <v>1600</v>
      </c>
      <c r="EF10" s="177">
        <f t="shared" si="54"/>
        <v>1500</v>
      </c>
      <c r="EG10" s="177">
        <f t="shared" si="54"/>
        <v>1400</v>
      </c>
      <c r="EH10" s="177">
        <f t="shared" si="54"/>
        <v>0</v>
      </c>
      <c r="EI10" s="177">
        <f t="shared" si="55"/>
        <v>3</v>
      </c>
      <c r="EJ10" s="177">
        <f t="shared" si="56"/>
        <v>4500</v>
      </c>
      <c r="EK10" s="173"/>
      <c r="EL10" s="173" t="s">
        <v>89</v>
      </c>
      <c r="EM10" s="173">
        <f>EM8*EM9</f>
        <v>90</v>
      </c>
      <c r="EN10" s="175"/>
      <c r="EO10" s="173">
        <f t="shared" si="76"/>
        <v>3</v>
      </c>
      <c r="EP10" s="176" t="str">
        <f t="shared" si="57"/>
        <v>Geminis</v>
      </c>
      <c r="EQ10" s="177">
        <f>IFERROR(INDEX(RTO1CF,$EO10,'ANVA-MDS'!EE$7),0)</f>
        <v>0</v>
      </c>
      <c r="ER10" s="177">
        <f>IFERROR(INDEX(RTO1CF,$EO10,'ANVA-MDS'!EF$7),0)</f>
        <v>0</v>
      </c>
      <c r="ES10" s="177">
        <f>IFERROR(INDEX(RTO1CF,$EO10,'ANVA-MDS'!EG$7),0)</f>
        <v>0</v>
      </c>
      <c r="ET10" s="177">
        <f>IFERROR(INDEX(RTO1CF,$EO10,'ANVA-MDS'!EH$7),0)</f>
        <v>0</v>
      </c>
      <c r="EU10" s="177">
        <f t="shared" si="58"/>
        <v>0</v>
      </c>
      <c r="EV10" s="177">
        <f t="shared" si="59"/>
        <v>0</v>
      </c>
      <c r="EW10" s="173"/>
      <c r="EX10" s="173" t="s">
        <v>89</v>
      </c>
      <c r="EY10" s="172">
        <f>EY8*EY9</f>
        <v>0</v>
      </c>
      <c r="EZ10" s="175"/>
      <c r="FA10" s="177">
        <f t="shared" si="60"/>
        <v>4500</v>
      </c>
      <c r="FB10" s="173" t="s">
        <v>89</v>
      </c>
      <c r="FC10" s="200" t="str">
        <f>IF(FC27&lt;&gt;1,"sd",FC21*FC8*FC9)</f>
        <v>sd</v>
      </c>
    </row>
    <row r="11" spans="1:159" ht="12.75" customHeight="1" x14ac:dyDescent="0.25">
      <c r="J11" s="84">
        <v>3</v>
      </c>
      <c r="K11" s="185" t="str">
        <f t="shared" si="61"/>
        <v>Selenio</v>
      </c>
      <c r="L11" s="186">
        <f t="shared" si="62"/>
        <v>1986.6666666666667</v>
      </c>
      <c r="M11" s="186" t="str">
        <f t="shared" si="63"/>
        <v>s</v>
      </c>
      <c r="N11" s="186" t="str">
        <f t="shared" si="63"/>
        <v>s</v>
      </c>
      <c r="O11" s="186" t="str">
        <f t="shared" si="63"/>
        <v>ns</v>
      </c>
      <c r="P11" s="186" t="str">
        <f t="shared" si="63"/>
        <v/>
      </c>
      <c r="Q11" s="186" t="str">
        <f t="shared" si="63"/>
        <v/>
      </c>
      <c r="R11" s="186" t="str">
        <f t="shared" si="63"/>
        <v/>
      </c>
      <c r="S11" s="186" t="str">
        <f t="shared" si="63"/>
        <v/>
      </c>
      <c r="T11" s="186" t="str">
        <f t="shared" si="63"/>
        <v/>
      </c>
      <c r="U11" s="186" t="str">
        <f t="shared" si="63"/>
        <v/>
      </c>
      <c r="V11" s="186" t="str">
        <f t="shared" si="63"/>
        <v/>
      </c>
      <c r="W11" s="186" t="str">
        <f t="shared" si="64"/>
        <v/>
      </c>
      <c r="X11" s="186" t="str">
        <f t="shared" si="64"/>
        <v/>
      </c>
      <c r="Y11" s="186" t="str">
        <f t="shared" si="64"/>
        <v/>
      </c>
      <c r="Z11" s="186" t="str">
        <f t="shared" si="64"/>
        <v/>
      </c>
      <c r="AA11" s="186" t="str">
        <f t="shared" si="64"/>
        <v/>
      </c>
      <c r="AB11" s="186" t="str">
        <f t="shared" si="64"/>
        <v/>
      </c>
      <c r="AC11" s="186" t="str">
        <f t="shared" si="64"/>
        <v/>
      </c>
      <c r="AD11" s="186" t="str">
        <f t="shared" si="64"/>
        <v/>
      </c>
      <c r="AE11" s="186" t="str">
        <f t="shared" si="64"/>
        <v/>
      </c>
      <c r="AF11" s="186" t="str">
        <f t="shared" si="64"/>
        <v/>
      </c>
      <c r="AG11" s="186" t="str">
        <f t="shared" si="65"/>
        <v/>
      </c>
      <c r="AH11" s="186" t="str">
        <f t="shared" si="65"/>
        <v/>
      </c>
      <c r="AI11" s="186" t="str">
        <f t="shared" si="65"/>
        <v/>
      </c>
      <c r="AJ11" s="186" t="str">
        <f t="shared" si="65"/>
        <v/>
      </c>
      <c r="AK11" s="186" t="str">
        <f t="shared" si="65"/>
        <v/>
      </c>
      <c r="AL11" s="186" t="str">
        <f t="shared" si="65"/>
        <v/>
      </c>
      <c r="AM11" s="186" t="str">
        <f t="shared" si="65"/>
        <v/>
      </c>
      <c r="AN11" s="186" t="str">
        <f t="shared" si="65"/>
        <v/>
      </c>
      <c r="AO11" s="186" t="str">
        <f t="shared" si="65"/>
        <v/>
      </c>
      <c r="AP11" s="186" t="str">
        <f t="shared" si="65"/>
        <v/>
      </c>
      <c r="AQ11" s="186" t="str">
        <f t="shared" si="66"/>
        <v/>
      </c>
      <c r="AR11" s="186" t="str">
        <f t="shared" si="66"/>
        <v/>
      </c>
      <c r="AS11" s="186" t="str">
        <f t="shared" si="66"/>
        <v/>
      </c>
      <c r="AT11" s="186" t="str">
        <f t="shared" si="66"/>
        <v/>
      </c>
      <c r="AU11" s="186" t="str">
        <f t="shared" si="66"/>
        <v/>
      </c>
      <c r="AV11" s="186" t="str">
        <f t="shared" si="66"/>
        <v/>
      </c>
      <c r="AW11" s="186" t="str">
        <f t="shared" si="66"/>
        <v/>
      </c>
      <c r="AX11" s="186" t="str">
        <f t="shared" si="66"/>
        <v/>
      </c>
      <c r="AY11" s="186" t="str">
        <f t="shared" si="66"/>
        <v/>
      </c>
      <c r="AZ11" s="186" t="str">
        <f t="shared" si="66"/>
        <v/>
      </c>
      <c r="BA11" s="186" t="str">
        <f t="shared" si="67"/>
        <v/>
      </c>
      <c r="BB11" s="186" t="str">
        <f t="shared" si="67"/>
        <v/>
      </c>
      <c r="BC11" s="186" t="str">
        <f t="shared" si="67"/>
        <v/>
      </c>
      <c r="BD11" s="186" t="str">
        <f t="shared" si="67"/>
        <v/>
      </c>
      <c r="BE11" s="186" t="str">
        <f t="shared" si="67"/>
        <v/>
      </c>
      <c r="BF11" s="186" t="str">
        <f t="shared" si="67"/>
        <v/>
      </c>
      <c r="BG11" s="186" t="str">
        <f t="shared" si="67"/>
        <v/>
      </c>
      <c r="BH11" s="186" t="str">
        <f t="shared" si="67"/>
        <v/>
      </c>
      <c r="BI11" s="186" t="str">
        <f t="shared" si="67"/>
        <v/>
      </c>
      <c r="BJ11" s="186" t="str">
        <f t="shared" si="67"/>
        <v/>
      </c>
      <c r="BS11" s="6"/>
      <c r="BT11" s="6"/>
      <c r="BV11" s="84">
        <v>3</v>
      </c>
      <c r="BW11" s="185">
        <f t="shared" si="68"/>
        <v>0</v>
      </c>
      <c r="BX11" s="186">
        <f t="shared" si="69"/>
        <v>0</v>
      </c>
      <c r="BY11" s="186" t="str">
        <f t="shared" si="70"/>
        <v/>
      </c>
      <c r="BZ11" s="186" t="str">
        <f t="shared" si="70"/>
        <v/>
      </c>
      <c r="CA11" s="186" t="str">
        <f t="shared" si="70"/>
        <v/>
      </c>
      <c r="CB11" s="186" t="str">
        <f t="shared" si="70"/>
        <v/>
      </c>
      <c r="CC11" s="186" t="str">
        <f t="shared" si="70"/>
        <v/>
      </c>
      <c r="CD11" s="186" t="str">
        <f t="shared" si="70"/>
        <v/>
      </c>
      <c r="CE11" s="186" t="str">
        <f t="shared" si="70"/>
        <v/>
      </c>
      <c r="CF11" s="186" t="str">
        <f t="shared" si="70"/>
        <v/>
      </c>
      <c r="CG11" s="186" t="str">
        <f t="shared" si="70"/>
        <v/>
      </c>
      <c r="CH11" s="186" t="str">
        <f t="shared" si="70"/>
        <v/>
      </c>
      <c r="CI11" s="186" t="str">
        <f t="shared" si="71"/>
        <v/>
      </c>
      <c r="CJ11" s="186" t="str">
        <f t="shared" si="71"/>
        <v/>
      </c>
      <c r="CK11" s="186" t="str">
        <f t="shared" si="71"/>
        <v/>
      </c>
      <c r="CL11" s="186" t="str">
        <f t="shared" si="71"/>
        <v/>
      </c>
      <c r="CM11" s="186" t="str">
        <f t="shared" si="71"/>
        <v/>
      </c>
      <c r="CN11" s="186" t="str">
        <f t="shared" si="71"/>
        <v/>
      </c>
      <c r="CO11" s="186" t="str">
        <f t="shared" si="71"/>
        <v/>
      </c>
      <c r="CP11" s="186" t="str">
        <f t="shared" si="71"/>
        <v/>
      </c>
      <c r="CQ11" s="186" t="str">
        <f t="shared" si="71"/>
        <v/>
      </c>
      <c r="CR11" s="186" t="str">
        <f t="shared" si="71"/>
        <v/>
      </c>
      <c r="CS11" s="186" t="str">
        <f t="shared" si="72"/>
        <v/>
      </c>
      <c r="CT11" s="186" t="str">
        <f t="shared" si="72"/>
        <v/>
      </c>
      <c r="CU11" s="186" t="str">
        <f t="shared" si="72"/>
        <v/>
      </c>
      <c r="CV11" s="186" t="str">
        <f t="shared" si="72"/>
        <v/>
      </c>
      <c r="CW11" s="186" t="str">
        <f t="shared" si="72"/>
        <v/>
      </c>
      <c r="CX11" s="186" t="str">
        <f t="shared" si="72"/>
        <v/>
      </c>
      <c r="CY11" s="186" t="str">
        <f t="shared" si="72"/>
        <v/>
      </c>
      <c r="CZ11" s="186" t="str">
        <f t="shared" si="72"/>
        <v/>
      </c>
      <c r="DA11" s="186" t="str">
        <f t="shared" si="72"/>
        <v/>
      </c>
      <c r="DB11" s="186" t="str">
        <f t="shared" si="72"/>
        <v/>
      </c>
      <c r="DC11" s="186" t="str">
        <f t="shared" si="73"/>
        <v/>
      </c>
      <c r="DD11" s="186" t="str">
        <f t="shared" si="73"/>
        <v/>
      </c>
      <c r="DE11" s="186" t="str">
        <f t="shared" si="73"/>
        <v/>
      </c>
      <c r="DF11" s="186" t="str">
        <f t="shared" si="73"/>
        <v/>
      </c>
      <c r="DG11" s="186" t="str">
        <f t="shared" si="73"/>
        <v/>
      </c>
      <c r="DH11" s="186" t="str">
        <f t="shared" si="73"/>
        <v/>
      </c>
      <c r="DI11" s="186" t="str">
        <f t="shared" si="73"/>
        <v/>
      </c>
      <c r="DJ11" s="186" t="str">
        <f t="shared" si="73"/>
        <v/>
      </c>
      <c r="DK11" s="186" t="str">
        <f t="shared" si="73"/>
        <v/>
      </c>
      <c r="DL11" s="186" t="str">
        <f t="shared" si="73"/>
        <v/>
      </c>
      <c r="DM11" s="186" t="str">
        <f t="shared" si="74"/>
        <v/>
      </c>
      <c r="DN11" s="186" t="str">
        <f t="shared" si="74"/>
        <v/>
      </c>
      <c r="DO11" s="186" t="str">
        <f t="shared" si="74"/>
        <v/>
      </c>
      <c r="DP11" s="186" t="str">
        <f t="shared" si="74"/>
        <v/>
      </c>
      <c r="DQ11" s="186" t="str">
        <f t="shared" si="74"/>
        <v/>
      </c>
      <c r="DR11" s="186" t="str">
        <f t="shared" si="74"/>
        <v/>
      </c>
      <c r="DS11" s="186" t="str">
        <f t="shared" si="74"/>
        <v/>
      </c>
      <c r="DT11" s="186" t="str">
        <f t="shared" si="74"/>
        <v/>
      </c>
      <c r="DU11" s="186" t="str">
        <f t="shared" si="74"/>
        <v/>
      </c>
      <c r="DV11" s="186" t="str">
        <f t="shared" si="74"/>
        <v/>
      </c>
      <c r="DW11" s="152"/>
      <c r="DX11" s="152"/>
      <c r="DY11" s="152"/>
      <c r="DZ11" s="152"/>
      <c r="EA11" s="152"/>
      <c r="EC11" s="173">
        <f t="shared" si="75"/>
        <v>4</v>
      </c>
      <c r="ED11" s="176" t="str">
        <f t="shared" si="53"/>
        <v>100 años</v>
      </c>
      <c r="EE11" s="177">
        <f t="shared" si="54"/>
        <v>1540</v>
      </c>
      <c r="EF11" s="177">
        <f t="shared" si="54"/>
        <v>1740</v>
      </c>
      <c r="EG11" s="177">
        <f t="shared" si="54"/>
        <v>1220</v>
      </c>
      <c r="EH11" s="177">
        <f t="shared" si="54"/>
        <v>0</v>
      </c>
      <c r="EI11" s="177">
        <f t="shared" si="55"/>
        <v>3</v>
      </c>
      <c r="EJ11" s="177">
        <f t="shared" si="56"/>
        <v>4500</v>
      </c>
      <c r="EK11" s="173"/>
      <c r="EL11" s="173" t="s">
        <v>90</v>
      </c>
      <c r="EM11" s="172">
        <f>SUMIFS(EE8:EH57,EE8:EH57,"&gt;1")</f>
        <v>148484</v>
      </c>
      <c r="EN11" s="175"/>
      <c r="EO11" s="173">
        <f t="shared" si="76"/>
        <v>4</v>
      </c>
      <c r="EP11" s="176" t="str">
        <f t="shared" si="57"/>
        <v>100 años</v>
      </c>
      <c r="EQ11" s="177">
        <f>IFERROR(INDEX(RTO1CF,$EO11,'ANVA-MDS'!EE$7),0)</f>
        <v>0</v>
      </c>
      <c r="ER11" s="177">
        <f>IFERROR(INDEX(RTO1CF,$EO11,'ANVA-MDS'!EF$7),0)</f>
        <v>0</v>
      </c>
      <c r="ES11" s="177">
        <f>IFERROR(INDEX(RTO1CF,$EO11,'ANVA-MDS'!EG$7),0)</f>
        <v>0</v>
      </c>
      <c r="ET11" s="177">
        <f>IFERROR(INDEX(RTO1CF,$EO11,'ANVA-MDS'!EH$7),0)</f>
        <v>0</v>
      </c>
      <c r="EU11" s="177">
        <f t="shared" si="58"/>
        <v>0</v>
      </c>
      <c r="EV11" s="177">
        <f t="shared" si="59"/>
        <v>0</v>
      </c>
      <c r="EW11" s="173"/>
      <c r="EX11" s="173" t="s">
        <v>90</v>
      </c>
      <c r="EY11" s="172">
        <f>SUMIFS(EQ8:ET57,EQ8:ET57,"&gt;1")</f>
        <v>0</v>
      </c>
      <c r="EZ11" s="175"/>
      <c r="FA11" s="177">
        <f t="shared" si="60"/>
        <v>4500</v>
      </c>
      <c r="FB11" s="173" t="s">
        <v>90</v>
      </c>
      <c r="FC11" s="200">
        <f>EM11+EY11</f>
        <v>148484</v>
      </c>
    </row>
    <row r="12" spans="1:159" ht="12.75" customHeight="1" x14ac:dyDescent="0.25">
      <c r="A12" s="136" t="s">
        <v>33</v>
      </c>
      <c r="B12" s="84" t="s">
        <v>40</v>
      </c>
      <c r="C12" s="117" t="s">
        <v>37</v>
      </c>
      <c r="D12" s="84" t="s">
        <v>38</v>
      </c>
      <c r="E12" s="84" t="s">
        <v>39</v>
      </c>
      <c r="F12" s="84" t="s">
        <v>109</v>
      </c>
      <c r="G12" s="117" t="s">
        <v>154</v>
      </c>
      <c r="J12" s="84">
        <v>4</v>
      </c>
      <c r="K12" s="185" t="str">
        <f t="shared" si="61"/>
        <v>MS INTA 415</v>
      </c>
      <c r="L12" s="186">
        <f t="shared" si="62"/>
        <v>1940</v>
      </c>
      <c r="M12" s="186" t="str">
        <f t="shared" si="63"/>
        <v>s</v>
      </c>
      <c r="N12" s="186" t="str">
        <f t="shared" si="63"/>
        <v>s</v>
      </c>
      <c r="O12" s="186" t="str">
        <f t="shared" si="63"/>
        <v>ns</v>
      </c>
      <c r="P12" s="186" t="str">
        <f t="shared" si="63"/>
        <v>ns</v>
      </c>
      <c r="Q12" s="186" t="str">
        <f t="shared" si="63"/>
        <v/>
      </c>
      <c r="R12" s="186" t="str">
        <f t="shared" si="63"/>
        <v/>
      </c>
      <c r="S12" s="186" t="str">
        <f t="shared" si="63"/>
        <v/>
      </c>
      <c r="T12" s="186" t="str">
        <f t="shared" si="63"/>
        <v/>
      </c>
      <c r="U12" s="186" t="str">
        <f t="shared" si="63"/>
        <v/>
      </c>
      <c r="V12" s="186" t="str">
        <f t="shared" si="63"/>
        <v/>
      </c>
      <c r="W12" s="186" t="str">
        <f t="shared" si="64"/>
        <v/>
      </c>
      <c r="X12" s="186" t="str">
        <f t="shared" si="64"/>
        <v/>
      </c>
      <c r="Y12" s="186" t="str">
        <f t="shared" si="64"/>
        <v/>
      </c>
      <c r="Z12" s="186" t="str">
        <f t="shared" si="64"/>
        <v/>
      </c>
      <c r="AA12" s="186" t="str">
        <f t="shared" si="64"/>
        <v/>
      </c>
      <c r="AB12" s="186" t="str">
        <f t="shared" si="64"/>
        <v/>
      </c>
      <c r="AC12" s="186" t="str">
        <f t="shared" si="64"/>
        <v/>
      </c>
      <c r="AD12" s="186" t="str">
        <f t="shared" si="64"/>
        <v/>
      </c>
      <c r="AE12" s="186" t="str">
        <f t="shared" si="64"/>
        <v/>
      </c>
      <c r="AF12" s="186" t="str">
        <f t="shared" si="64"/>
        <v/>
      </c>
      <c r="AG12" s="186" t="str">
        <f t="shared" si="65"/>
        <v/>
      </c>
      <c r="AH12" s="186" t="str">
        <f t="shared" si="65"/>
        <v/>
      </c>
      <c r="AI12" s="186" t="str">
        <f t="shared" si="65"/>
        <v/>
      </c>
      <c r="AJ12" s="186" t="str">
        <f t="shared" si="65"/>
        <v/>
      </c>
      <c r="AK12" s="186" t="str">
        <f t="shared" si="65"/>
        <v/>
      </c>
      <c r="AL12" s="186" t="str">
        <f t="shared" si="65"/>
        <v/>
      </c>
      <c r="AM12" s="186" t="str">
        <f t="shared" si="65"/>
        <v/>
      </c>
      <c r="AN12" s="186" t="str">
        <f t="shared" si="65"/>
        <v/>
      </c>
      <c r="AO12" s="186" t="str">
        <f t="shared" si="65"/>
        <v/>
      </c>
      <c r="AP12" s="186" t="str">
        <f t="shared" si="65"/>
        <v/>
      </c>
      <c r="AQ12" s="186" t="str">
        <f t="shared" si="66"/>
        <v/>
      </c>
      <c r="AR12" s="186" t="str">
        <f t="shared" si="66"/>
        <v/>
      </c>
      <c r="AS12" s="186" t="str">
        <f t="shared" si="66"/>
        <v/>
      </c>
      <c r="AT12" s="186" t="str">
        <f t="shared" si="66"/>
        <v/>
      </c>
      <c r="AU12" s="186" t="str">
        <f t="shared" si="66"/>
        <v/>
      </c>
      <c r="AV12" s="186" t="str">
        <f t="shared" si="66"/>
        <v/>
      </c>
      <c r="AW12" s="186" t="str">
        <f t="shared" si="66"/>
        <v/>
      </c>
      <c r="AX12" s="186" t="str">
        <f t="shared" si="66"/>
        <v/>
      </c>
      <c r="AY12" s="186" t="str">
        <f t="shared" si="66"/>
        <v/>
      </c>
      <c r="AZ12" s="186" t="str">
        <f t="shared" si="66"/>
        <v/>
      </c>
      <c r="BA12" s="186" t="str">
        <f t="shared" si="67"/>
        <v/>
      </c>
      <c r="BB12" s="186" t="str">
        <f t="shared" si="67"/>
        <v/>
      </c>
      <c r="BC12" s="186" t="str">
        <f t="shared" si="67"/>
        <v/>
      </c>
      <c r="BD12" s="186" t="str">
        <f t="shared" si="67"/>
        <v/>
      </c>
      <c r="BE12" s="186" t="str">
        <f t="shared" si="67"/>
        <v/>
      </c>
      <c r="BF12" s="186" t="str">
        <f t="shared" si="67"/>
        <v/>
      </c>
      <c r="BG12" s="186" t="str">
        <f t="shared" si="67"/>
        <v/>
      </c>
      <c r="BH12" s="186" t="str">
        <f t="shared" si="67"/>
        <v/>
      </c>
      <c r="BI12" s="186" t="str">
        <f t="shared" si="67"/>
        <v/>
      </c>
      <c r="BJ12" s="186" t="str">
        <f t="shared" si="67"/>
        <v/>
      </c>
      <c r="BM12" s="136" t="s">
        <v>33</v>
      </c>
      <c r="BN12" s="84" t="s">
        <v>40</v>
      </c>
      <c r="BO12" s="117" t="s">
        <v>37</v>
      </c>
      <c r="BP12" s="84" t="s">
        <v>38</v>
      </c>
      <c r="BQ12" s="84" t="s">
        <v>39</v>
      </c>
      <c r="BR12" s="84" t="s">
        <v>109</v>
      </c>
      <c r="BS12" s="117" t="s">
        <v>154</v>
      </c>
      <c r="BT12" s="6"/>
      <c r="BV12" s="84">
        <v>4</v>
      </c>
      <c r="BW12" s="185">
        <f t="shared" si="68"/>
        <v>0</v>
      </c>
      <c r="BX12" s="186">
        <f t="shared" si="69"/>
        <v>0</v>
      </c>
      <c r="BY12" s="186" t="str">
        <f t="shared" si="70"/>
        <v/>
      </c>
      <c r="BZ12" s="186" t="str">
        <f t="shared" si="70"/>
        <v/>
      </c>
      <c r="CA12" s="186" t="str">
        <f t="shared" si="70"/>
        <v/>
      </c>
      <c r="CB12" s="186" t="str">
        <f t="shared" si="70"/>
        <v/>
      </c>
      <c r="CC12" s="186" t="str">
        <f t="shared" si="70"/>
        <v/>
      </c>
      <c r="CD12" s="186" t="str">
        <f t="shared" si="70"/>
        <v/>
      </c>
      <c r="CE12" s="186" t="str">
        <f t="shared" si="70"/>
        <v/>
      </c>
      <c r="CF12" s="186" t="str">
        <f t="shared" si="70"/>
        <v/>
      </c>
      <c r="CG12" s="186" t="str">
        <f t="shared" si="70"/>
        <v/>
      </c>
      <c r="CH12" s="186" t="str">
        <f t="shared" si="70"/>
        <v/>
      </c>
      <c r="CI12" s="186" t="str">
        <f t="shared" si="71"/>
        <v/>
      </c>
      <c r="CJ12" s="186" t="str">
        <f t="shared" si="71"/>
        <v/>
      </c>
      <c r="CK12" s="186" t="str">
        <f t="shared" si="71"/>
        <v/>
      </c>
      <c r="CL12" s="186" t="str">
        <f t="shared" si="71"/>
        <v/>
      </c>
      <c r="CM12" s="186" t="str">
        <f t="shared" si="71"/>
        <v/>
      </c>
      <c r="CN12" s="186" t="str">
        <f t="shared" si="71"/>
        <v/>
      </c>
      <c r="CO12" s="186" t="str">
        <f t="shared" si="71"/>
        <v/>
      </c>
      <c r="CP12" s="186" t="str">
        <f t="shared" si="71"/>
        <v/>
      </c>
      <c r="CQ12" s="186" t="str">
        <f t="shared" si="71"/>
        <v/>
      </c>
      <c r="CR12" s="186" t="str">
        <f t="shared" si="71"/>
        <v/>
      </c>
      <c r="CS12" s="186" t="str">
        <f t="shared" si="72"/>
        <v/>
      </c>
      <c r="CT12" s="186" t="str">
        <f t="shared" si="72"/>
        <v/>
      </c>
      <c r="CU12" s="186" t="str">
        <f t="shared" si="72"/>
        <v/>
      </c>
      <c r="CV12" s="186" t="str">
        <f t="shared" si="72"/>
        <v/>
      </c>
      <c r="CW12" s="186" t="str">
        <f t="shared" si="72"/>
        <v/>
      </c>
      <c r="CX12" s="186" t="str">
        <f t="shared" si="72"/>
        <v/>
      </c>
      <c r="CY12" s="186" t="str">
        <f t="shared" si="72"/>
        <v/>
      </c>
      <c r="CZ12" s="186" t="str">
        <f t="shared" si="72"/>
        <v/>
      </c>
      <c r="DA12" s="186" t="str">
        <f t="shared" si="72"/>
        <v/>
      </c>
      <c r="DB12" s="186" t="str">
        <f t="shared" si="72"/>
        <v/>
      </c>
      <c r="DC12" s="186" t="str">
        <f t="shared" si="73"/>
        <v/>
      </c>
      <c r="DD12" s="186" t="str">
        <f t="shared" si="73"/>
        <v/>
      </c>
      <c r="DE12" s="186" t="str">
        <f t="shared" si="73"/>
        <v/>
      </c>
      <c r="DF12" s="186" t="str">
        <f t="shared" si="73"/>
        <v/>
      </c>
      <c r="DG12" s="186" t="str">
        <f t="shared" si="73"/>
        <v/>
      </c>
      <c r="DH12" s="186" t="str">
        <f t="shared" si="73"/>
        <v/>
      </c>
      <c r="DI12" s="186" t="str">
        <f t="shared" si="73"/>
        <v/>
      </c>
      <c r="DJ12" s="186" t="str">
        <f t="shared" si="73"/>
        <v/>
      </c>
      <c r="DK12" s="186" t="str">
        <f t="shared" si="73"/>
        <v/>
      </c>
      <c r="DL12" s="186" t="str">
        <f t="shared" si="73"/>
        <v/>
      </c>
      <c r="DM12" s="186" t="str">
        <f t="shared" si="74"/>
        <v/>
      </c>
      <c r="DN12" s="186" t="str">
        <f t="shared" si="74"/>
        <v/>
      </c>
      <c r="DO12" s="186" t="str">
        <f t="shared" si="74"/>
        <v/>
      </c>
      <c r="DP12" s="186" t="str">
        <f t="shared" si="74"/>
        <v/>
      </c>
      <c r="DQ12" s="186" t="str">
        <f t="shared" si="74"/>
        <v/>
      </c>
      <c r="DR12" s="186" t="str">
        <f t="shared" si="74"/>
        <v/>
      </c>
      <c r="DS12" s="186" t="str">
        <f t="shared" si="74"/>
        <v/>
      </c>
      <c r="DT12" s="186" t="str">
        <f t="shared" si="74"/>
        <v/>
      </c>
      <c r="DU12" s="186" t="str">
        <f t="shared" si="74"/>
        <v/>
      </c>
      <c r="DV12" s="186" t="str">
        <f t="shared" si="74"/>
        <v/>
      </c>
      <c r="DW12" s="152"/>
      <c r="DX12" s="152"/>
      <c r="DY12" s="152"/>
      <c r="DZ12" s="152"/>
      <c r="EA12" s="152"/>
      <c r="EC12" s="173">
        <f t="shared" si="75"/>
        <v>5</v>
      </c>
      <c r="ED12" s="176" t="str">
        <f t="shared" si="53"/>
        <v>Minerva</v>
      </c>
      <c r="EE12" s="177">
        <f t="shared" si="54"/>
        <v>1600</v>
      </c>
      <c r="EF12" s="177">
        <f t="shared" si="54"/>
        <v>1500</v>
      </c>
      <c r="EG12" s="177">
        <f t="shared" si="54"/>
        <v>1330</v>
      </c>
      <c r="EH12" s="177">
        <f t="shared" si="54"/>
        <v>0</v>
      </c>
      <c r="EI12" s="177">
        <f t="shared" si="55"/>
        <v>3</v>
      </c>
      <c r="EJ12" s="177">
        <f t="shared" si="56"/>
        <v>4430</v>
      </c>
      <c r="EK12" s="173"/>
      <c r="EL12" s="173" t="s">
        <v>91</v>
      </c>
      <c r="EM12" s="172">
        <f>IF(EI58&lt;&gt;1,"sd",EM11/EM10)</f>
        <v>1649.8222222222223</v>
      </c>
      <c r="EN12" s="175"/>
      <c r="EO12" s="173">
        <f t="shared" si="76"/>
        <v>5</v>
      </c>
      <c r="EP12" s="176" t="str">
        <f t="shared" si="57"/>
        <v>Minerva</v>
      </c>
      <c r="EQ12" s="177">
        <f>IFERROR(INDEX(RTO1CF,$EO12,'ANVA-MDS'!EE$7),0)</f>
        <v>0</v>
      </c>
      <c r="ER12" s="177">
        <f>IFERROR(INDEX(RTO1CF,$EO12,'ANVA-MDS'!EF$7),0)</f>
        <v>0</v>
      </c>
      <c r="ES12" s="177">
        <f>IFERROR(INDEX(RTO1CF,$EO12,'ANVA-MDS'!EG$7),0)</f>
        <v>0</v>
      </c>
      <c r="ET12" s="177">
        <f>IFERROR(INDEX(RTO1CF,$EO12,'ANVA-MDS'!EH$7),0)</f>
        <v>0</v>
      </c>
      <c r="EU12" s="177">
        <f t="shared" si="58"/>
        <v>0</v>
      </c>
      <c r="EV12" s="177">
        <f t="shared" si="59"/>
        <v>0</v>
      </c>
      <c r="EW12" s="173"/>
      <c r="EX12" s="173" t="s">
        <v>91</v>
      </c>
      <c r="EY12" s="172" t="str">
        <f>IF(EU58&lt;&gt;1,"sd",EY11/EY10)</f>
        <v>sd</v>
      </c>
      <c r="EZ12" s="175"/>
      <c r="FA12" s="177">
        <f t="shared" si="60"/>
        <v>4430</v>
      </c>
      <c r="FB12" s="173" t="s">
        <v>91</v>
      </c>
      <c r="FC12" s="172" t="str">
        <f>IF(FC27&lt;&gt;1,"sd",FC11/FC10)</f>
        <v>sd</v>
      </c>
    </row>
    <row r="13" spans="1:159" ht="12.75" customHeight="1" x14ac:dyDescent="0.25">
      <c r="A13" s="86" t="s">
        <v>1</v>
      </c>
      <c r="B13" s="154">
        <f>'ANVA-MDS'!EM14</f>
        <v>29</v>
      </c>
      <c r="C13" s="155">
        <f>'ANVA-MDS'!EM18</f>
        <v>9671973.1555555463</v>
      </c>
      <c r="D13" s="156">
        <f>IFERROR(C13/B13,"sd")</f>
        <v>333516.31570881192</v>
      </c>
      <c r="E13" s="156">
        <f>IFERROR(D13/D15,"sd")</f>
        <v>12.27477615618386</v>
      </c>
      <c r="F13" s="169">
        <f>IFERROR(FDIST(E13,B13,B15),"sd")</f>
        <v>1.1176235988540722E-15</v>
      </c>
      <c r="G13" s="84">
        <v>0.05</v>
      </c>
      <c r="H13" s="3" t="str">
        <f>IF(F13&gt;G13,"ns",IF(F13&lt;0.001,"***",IF(F13&lt;0.01,"**",IF(F13&lt;0.05,"*",""))))</f>
        <v>***</v>
      </c>
      <c r="J13" s="84">
        <v>5</v>
      </c>
      <c r="K13" s="185" t="str">
        <f t="shared" si="61"/>
        <v>B 370502</v>
      </c>
      <c r="L13" s="186">
        <f t="shared" si="62"/>
        <v>1933.3333333333333</v>
      </c>
      <c r="M13" s="186" t="str">
        <f t="shared" si="63"/>
        <v>s</v>
      </c>
      <c r="N13" s="186" t="str">
        <f t="shared" si="63"/>
        <v>s</v>
      </c>
      <c r="O13" s="186" t="str">
        <f t="shared" si="63"/>
        <v>ns</v>
      </c>
      <c r="P13" s="186" t="str">
        <f t="shared" si="63"/>
        <v>ns</v>
      </c>
      <c r="Q13" s="186" t="str">
        <f t="shared" si="63"/>
        <v>ns</v>
      </c>
      <c r="R13" s="186" t="str">
        <f t="shared" si="63"/>
        <v/>
      </c>
      <c r="S13" s="186" t="str">
        <f t="shared" si="63"/>
        <v/>
      </c>
      <c r="T13" s="186" t="str">
        <f t="shared" si="63"/>
        <v/>
      </c>
      <c r="U13" s="186" t="str">
        <f t="shared" si="63"/>
        <v/>
      </c>
      <c r="V13" s="186" t="str">
        <f t="shared" si="63"/>
        <v/>
      </c>
      <c r="W13" s="186" t="str">
        <f t="shared" si="64"/>
        <v/>
      </c>
      <c r="X13" s="186" t="str">
        <f t="shared" si="64"/>
        <v/>
      </c>
      <c r="Y13" s="186" t="str">
        <f t="shared" si="64"/>
        <v/>
      </c>
      <c r="Z13" s="186" t="str">
        <f t="shared" si="64"/>
        <v/>
      </c>
      <c r="AA13" s="186" t="str">
        <f t="shared" si="64"/>
        <v/>
      </c>
      <c r="AB13" s="186" t="str">
        <f t="shared" si="64"/>
        <v/>
      </c>
      <c r="AC13" s="186" t="str">
        <f t="shared" si="64"/>
        <v/>
      </c>
      <c r="AD13" s="186" t="str">
        <f t="shared" si="64"/>
        <v/>
      </c>
      <c r="AE13" s="186" t="str">
        <f t="shared" si="64"/>
        <v/>
      </c>
      <c r="AF13" s="186" t="str">
        <f t="shared" si="64"/>
        <v/>
      </c>
      <c r="AG13" s="186" t="str">
        <f t="shared" si="65"/>
        <v/>
      </c>
      <c r="AH13" s="186" t="str">
        <f t="shared" si="65"/>
        <v/>
      </c>
      <c r="AI13" s="186" t="str">
        <f t="shared" si="65"/>
        <v/>
      </c>
      <c r="AJ13" s="186" t="str">
        <f t="shared" si="65"/>
        <v/>
      </c>
      <c r="AK13" s="186" t="str">
        <f t="shared" si="65"/>
        <v/>
      </c>
      <c r="AL13" s="186" t="str">
        <f t="shared" si="65"/>
        <v/>
      </c>
      <c r="AM13" s="186" t="str">
        <f t="shared" si="65"/>
        <v/>
      </c>
      <c r="AN13" s="186" t="str">
        <f t="shared" si="65"/>
        <v/>
      </c>
      <c r="AO13" s="186" t="str">
        <f t="shared" si="65"/>
        <v/>
      </c>
      <c r="AP13" s="186" t="str">
        <f t="shared" si="65"/>
        <v/>
      </c>
      <c r="AQ13" s="186" t="str">
        <f t="shared" si="66"/>
        <v/>
      </c>
      <c r="AR13" s="186" t="str">
        <f t="shared" si="66"/>
        <v/>
      </c>
      <c r="AS13" s="186" t="str">
        <f t="shared" si="66"/>
        <v/>
      </c>
      <c r="AT13" s="186" t="str">
        <f t="shared" si="66"/>
        <v/>
      </c>
      <c r="AU13" s="186" t="str">
        <f t="shared" si="66"/>
        <v/>
      </c>
      <c r="AV13" s="186" t="str">
        <f t="shared" si="66"/>
        <v/>
      </c>
      <c r="AW13" s="186" t="str">
        <f t="shared" si="66"/>
        <v/>
      </c>
      <c r="AX13" s="186" t="str">
        <f t="shared" si="66"/>
        <v/>
      </c>
      <c r="AY13" s="186" t="str">
        <f t="shared" si="66"/>
        <v/>
      </c>
      <c r="AZ13" s="186" t="str">
        <f t="shared" si="66"/>
        <v/>
      </c>
      <c r="BA13" s="186" t="str">
        <f t="shared" si="67"/>
        <v/>
      </c>
      <c r="BB13" s="186" t="str">
        <f t="shared" si="67"/>
        <v/>
      </c>
      <c r="BC13" s="186" t="str">
        <f t="shared" si="67"/>
        <v/>
      </c>
      <c r="BD13" s="186" t="str">
        <f t="shared" si="67"/>
        <v/>
      </c>
      <c r="BE13" s="186" t="str">
        <f t="shared" si="67"/>
        <v/>
      </c>
      <c r="BF13" s="186" t="str">
        <f t="shared" si="67"/>
        <v/>
      </c>
      <c r="BG13" s="186" t="str">
        <f t="shared" si="67"/>
        <v/>
      </c>
      <c r="BH13" s="186" t="str">
        <f t="shared" si="67"/>
        <v/>
      </c>
      <c r="BI13" s="186" t="str">
        <f t="shared" si="67"/>
        <v/>
      </c>
      <c r="BJ13" s="186" t="str">
        <f t="shared" si="67"/>
        <v/>
      </c>
      <c r="BM13" s="86" t="s">
        <v>1</v>
      </c>
      <c r="BN13" s="154" t="str">
        <f>'ANVA-MDS'!EY14</f>
        <v>sd</v>
      </c>
      <c r="BO13" s="155" t="str">
        <f>'ANVA-MDS'!EY18</f>
        <v>sd</v>
      </c>
      <c r="BP13" s="156" t="str">
        <f>IFERROR(BO13/BN13,"sd")</f>
        <v>sd</v>
      </c>
      <c r="BQ13" s="156" t="str">
        <f>IFERROR(BP13/BP15,"sd")</f>
        <v>sd</v>
      </c>
      <c r="BR13" s="169" t="str">
        <f>IFERROR(FDIST(BQ13,BN13,BN15),"sd")</f>
        <v>sd</v>
      </c>
      <c r="BS13" s="84">
        <v>0.05</v>
      </c>
      <c r="BT13" s="3" t="str">
        <f>IF(BR13&gt;BS13,"ns",IF(BR13&lt;0.001,"***",IF(BR13&lt;0.01,"**",IF(BR13&lt;0.05,"*",""))))</f>
        <v>ns</v>
      </c>
      <c r="BV13" s="84">
        <v>5</v>
      </c>
      <c r="BW13" s="185">
        <f t="shared" si="68"/>
        <v>0</v>
      </c>
      <c r="BX13" s="186">
        <f t="shared" si="69"/>
        <v>0</v>
      </c>
      <c r="BY13" s="186" t="str">
        <f t="shared" si="70"/>
        <v/>
      </c>
      <c r="BZ13" s="186" t="str">
        <f t="shared" si="70"/>
        <v/>
      </c>
      <c r="CA13" s="186" t="str">
        <f t="shared" si="70"/>
        <v/>
      </c>
      <c r="CB13" s="186" t="str">
        <f t="shared" si="70"/>
        <v/>
      </c>
      <c r="CC13" s="186" t="str">
        <f t="shared" si="70"/>
        <v/>
      </c>
      <c r="CD13" s="186" t="str">
        <f t="shared" si="70"/>
        <v/>
      </c>
      <c r="CE13" s="186" t="str">
        <f t="shared" si="70"/>
        <v/>
      </c>
      <c r="CF13" s="186" t="str">
        <f t="shared" si="70"/>
        <v/>
      </c>
      <c r="CG13" s="186" t="str">
        <f t="shared" si="70"/>
        <v/>
      </c>
      <c r="CH13" s="186" t="str">
        <f t="shared" si="70"/>
        <v/>
      </c>
      <c r="CI13" s="186" t="str">
        <f t="shared" si="71"/>
        <v/>
      </c>
      <c r="CJ13" s="186" t="str">
        <f t="shared" si="71"/>
        <v/>
      </c>
      <c r="CK13" s="186" t="str">
        <f t="shared" si="71"/>
        <v/>
      </c>
      <c r="CL13" s="186" t="str">
        <f t="shared" si="71"/>
        <v/>
      </c>
      <c r="CM13" s="186" t="str">
        <f t="shared" si="71"/>
        <v/>
      </c>
      <c r="CN13" s="186" t="str">
        <f t="shared" si="71"/>
        <v/>
      </c>
      <c r="CO13" s="186" t="str">
        <f t="shared" si="71"/>
        <v/>
      </c>
      <c r="CP13" s="186" t="str">
        <f t="shared" si="71"/>
        <v/>
      </c>
      <c r="CQ13" s="186" t="str">
        <f t="shared" si="71"/>
        <v/>
      </c>
      <c r="CR13" s="186" t="str">
        <f t="shared" si="71"/>
        <v/>
      </c>
      <c r="CS13" s="186" t="str">
        <f t="shared" si="72"/>
        <v/>
      </c>
      <c r="CT13" s="186" t="str">
        <f t="shared" si="72"/>
        <v/>
      </c>
      <c r="CU13" s="186" t="str">
        <f t="shared" si="72"/>
        <v/>
      </c>
      <c r="CV13" s="186" t="str">
        <f t="shared" si="72"/>
        <v/>
      </c>
      <c r="CW13" s="186" t="str">
        <f t="shared" si="72"/>
        <v/>
      </c>
      <c r="CX13" s="186" t="str">
        <f t="shared" si="72"/>
        <v/>
      </c>
      <c r="CY13" s="186" t="str">
        <f t="shared" si="72"/>
        <v/>
      </c>
      <c r="CZ13" s="186" t="str">
        <f t="shared" si="72"/>
        <v/>
      </c>
      <c r="DA13" s="186" t="str">
        <f t="shared" si="72"/>
        <v/>
      </c>
      <c r="DB13" s="186" t="str">
        <f t="shared" si="72"/>
        <v/>
      </c>
      <c r="DC13" s="186" t="str">
        <f t="shared" si="73"/>
        <v/>
      </c>
      <c r="DD13" s="186" t="str">
        <f t="shared" si="73"/>
        <v/>
      </c>
      <c r="DE13" s="186" t="str">
        <f t="shared" si="73"/>
        <v/>
      </c>
      <c r="DF13" s="186" t="str">
        <f t="shared" si="73"/>
        <v/>
      </c>
      <c r="DG13" s="186" t="str">
        <f t="shared" si="73"/>
        <v/>
      </c>
      <c r="DH13" s="186" t="str">
        <f t="shared" si="73"/>
        <v/>
      </c>
      <c r="DI13" s="186" t="str">
        <f t="shared" si="73"/>
        <v/>
      </c>
      <c r="DJ13" s="186" t="str">
        <f t="shared" si="73"/>
        <v/>
      </c>
      <c r="DK13" s="186" t="str">
        <f t="shared" si="73"/>
        <v/>
      </c>
      <c r="DL13" s="186" t="str">
        <f t="shared" si="73"/>
        <v/>
      </c>
      <c r="DM13" s="186" t="str">
        <f t="shared" si="74"/>
        <v/>
      </c>
      <c r="DN13" s="186" t="str">
        <f t="shared" si="74"/>
        <v/>
      </c>
      <c r="DO13" s="186" t="str">
        <f t="shared" si="74"/>
        <v/>
      </c>
      <c r="DP13" s="186" t="str">
        <f t="shared" si="74"/>
        <v/>
      </c>
      <c r="DQ13" s="186" t="str">
        <f t="shared" si="74"/>
        <v/>
      </c>
      <c r="DR13" s="186" t="str">
        <f t="shared" si="74"/>
        <v/>
      </c>
      <c r="DS13" s="186" t="str">
        <f t="shared" si="74"/>
        <v/>
      </c>
      <c r="DT13" s="186" t="str">
        <f t="shared" si="74"/>
        <v/>
      </c>
      <c r="DU13" s="186" t="str">
        <f t="shared" si="74"/>
        <v/>
      </c>
      <c r="DV13" s="186" t="str">
        <f t="shared" si="74"/>
        <v/>
      </c>
      <c r="DW13" s="152"/>
      <c r="DX13" s="152"/>
      <c r="DY13" s="152"/>
      <c r="DZ13" s="152"/>
      <c r="EA13" s="152"/>
      <c r="EC13" s="173">
        <f t="shared" si="75"/>
        <v>6</v>
      </c>
      <c r="ED13" s="176" t="str">
        <f t="shared" si="53"/>
        <v>Sauce</v>
      </c>
      <c r="EE13" s="177">
        <f t="shared" si="54"/>
        <v>1680</v>
      </c>
      <c r="EF13" s="177">
        <f t="shared" si="54"/>
        <v>1640</v>
      </c>
      <c r="EG13" s="177">
        <f t="shared" si="54"/>
        <v>1400</v>
      </c>
      <c r="EH13" s="177">
        <f t="shared" si="54"/>
        <v>0</v>
      </c>
      <c r="EI13" s="177">
        <f t="shared" si="55"/>
        <v>3</v>
      </c>
      <c r="EJ13" s="177">
        <f t="shared" si="56"/>
        <v>4720</v>
      </c>
      <c r="EK13" s="173"/>
      <c r="EL13" s="173" t="s">
        <v>92</v>
      </c>
      <c r="EM13" s="172">
        <f>IF(EI58&lt;&gt;1,"sd",EM11^2/EM10)</f>
        <v>244972202.84444445</v>
      </c>
      <c r="EN13" s="175"/>
      <c r="EO13" s="173">
        <f t="shared" si="76"/>
        <v>6</v>
      </c>
      <c r="EP13" s="176" t="str">
        <f t="shared" si="57"/>
        <v>Sauce</v>
      </c>
      <c r="EQ13" s="177">
        <f>IFERROR(INDEX(RTO1CF,$EO13,'ANVA-MDS'!EE$7),0)</f>
        <v>0</v>
      </c>
      <c r="ER13" s="177">
        <f>IFERROR(INDEX(RTO1CF,$EO13,'ANVA-MDS'!EF$7),0)</f>
        <v>0</v>
      </c>
      <c r="ES13" s="177">
        <f>IFERROR(INDEX(RTO1CF,$EO13,'ANVA-MDS'!EG$7),0)</f>
        <v>0</v>
      </c>
      <c r="ET13" s="177">
        <f>IFERROR(INDEX(RTO1CF,$EO13,'ANVA-MDS'!EH$7),0)</f>
        <v>0</v>
      </c>
      <c r="EU13" s="177">
        <f t="shared" si="58"/>
        <v>0</v>
      </c>
      <c r="EV13" s="177">
        <f t="shared" si="59"/>
        <v>0</v>
      </c>
      <c r="EW13" s="173"/>
      <c r="EX13" s="173" t="s">
        <v>92</v>
      </c>
      <c r="EY13" s="172" t="str">
        <f>IF(EU58&lt;&gt;1,"sd",EY11^2/EY10)</f>
        <v>sd</v>
      </c>
      <c r="EZ13" s="175"/>
      <c r="FA13" s="177">
        <f t="shared" si="60"/>
        <v>4720</v>
      </c>
      <c r="FB13" s="173" t="s">
        <v>92</v>
      </c>
      <c r="FC13" s="172" t="str">
        <f>IF(FC27&lt;&gt;1,"sd",FC11^2/FC10)</f>
        <v>sd</v>
      </c>
    </row>
    <row r="14" spans="1:159" ht="12.75" customHeight="1" x14ac:dyDescent="0.25">
      <c r="A14" s="86" t="s">
        <v>34</v>
      </c>
      <c r="B14" s="154">
        <f>'ANVA-MDS'!EM15</f>
        <v>2</v>
      </c>
      <c r="C14" s="155">
        <f>'ANVA-MDS'!EM19</f>
        <v>265161.68888887763</v>
      </c>
      <c r="D14" s="156">
        <f t="shared" ref="D14:D15" si="77">IFERROR(C14/B14,"sd")</f>
        <v>132580.84444443882</v>
      </c>
      <c r="E14" s="156">
        <f>IFERROR(D14/D15,"sd")</f>
        <v>4.8795219648989452</v>
      </c>
      <c r="F14" s="169">
        <f>IFERROR(FDIST(E14,B14,B15),"sd")</f>
        <v>1.0999197413539587E-2</v>
      </c>
      <c r="G14" s="84">
        <v>0.05</v>
      </c>
      <c r="H14" s="3" t="str">
        <f>IF(F14&gt;G14,"ns",IF(F14&lt;0.001,"***",IF(F14&lt;0.01,"**",IF(F14&lt;0.05,"*",""))))</f>
        <v>*</v>
      </c>
      <c r="J14" s="84">
        <v>6</v>
      </c>
      <c r="K14" s="185" t="str">
        <f t="shared" si="61"/>
        <v>ACA604</v>
      </c>
      <c r="L14" s="186">
        <f t="shared" si="62"/>
        <v>1926.6666666666667</v>
      </c>
      <c r="M14" s="186" t="str">
        <f t="shared" si="63"/>
        <v>s</v>
      </c>
      <c r="N14" s="186" t="str">
        <f t="shared" si="63"/>
        <v>s</v>
      </c>
      <c r="O14" s="186" t="str">
        <f t="shared" si="63"/>
        <v>ns</v>
      </c>
      <c r="P14" s="186" t="str">
        <f t="shared" si="63"/>
        <v>ns</v>
      </c>
      <c r="Q14" s="186" t="str">
        <f t="shared" si="63"/>
        <v>ns</v>
      </c>
      <c r="R14" s="186" t="str">
        <f t="shared" si="63"/>
        <v>ns</v>
      </c>
      <c r="S14" s="186" t="str">
        <f t="shared" si="63"/>
        <v/>
      </c>
      <c r="T14" s="186" t="str">
        <f t="shared" si="63"/>
        <v/>
      </c>
      <c r="U14" s="186" t="str">
        <f t="shared" si="63"/>
        <v/>
      </c>
      <c r="V14" s="186" t="str">
        <f t="shared" si="63"/>
        <v/>
      </c>
      <c r="W14" s="186" t="str">
        <f t="shared" si="64"/>
        <v/>
      </c>
      <c r="X14" s="186" t="str">
        <f t="shared" si="64"/>
        <v/>
      </c>
      <c r="Y14" s="186" t="str">
        <f t="shared" si="64"/>
        <v/>
      </c>
      <c r="Z14" s="186" t="str">
        <f t="shared" si="64"/>
        <v/>
      </c>
      <c r="AA14" s="186" t="str">
        <f t="shared" si="64"/>
        <v/>
      </c>
      <c r="AB14" s="186" t="str">
        <f t="shared" si="64"/>
        <v/>
      </c>
      <c r="AC14" s="186" t="str">
        <f t="shared" si="64"/>
        <v/>
      </c>
      <c r="AD14" s="186" t="str">
        <f t="shared" si="64"/>
        <v/>
      </c>
      <c r="AE14" s="186" t="str">
        <f t="shared" si="64"/>
        <v/>
      </c>
      <c r="AF14" s="186" t="str">
        <f t="shared" si="64"/>
        <v/>
      </c>
      <c r="AG14" s="186" t="str">
        <f t="shared" si="65"/>
        <v/>
      </c>
      <c r="AH14" s="186" t="str">
        <f t="shared" si="65"/>
        <v/>
      </c>
      <c r="AI14" s="186" t="str">
        <f t="shared" si="65"/>
        <v/>
      </c>
      <c r="AJ14" s="186" t="str">
        <f t="shared" si="65"/>
        <v/>
      </c>
      <c r="AK14" s="186" t="str">
        <f t="shared" si="65"/>
        <v/>
      </c>
      <c r="AL14" s="186" t="str">
        <f t="shared" si="65"/>
        <v/>
      </c>
      <c r="AM14" s="186" t="str">
        <f t="shared" si="65"/>
        <v/>
      </c>
      <c r="AN14" s="186" t="str">
        <f t="shared" si="65"/>
        <v/>
      </c>
      <c r="AO14" s="186" t="str">
        <f t="shared" si="65"/>
        <v/>
      </c>
      <c r="AP14" s="186" t="str">
        <f t="shared" si="65"/>
        <v/>
      </c>
      <c r="AQ14" s="186" t="str">
        <f t="shared" si="66"/>
        <v/>
      </c>
      <c r="AR14" s="186" t="str">
        <f t="shared" si="66"/>
        <v/>
      </c>
      <c r="AS14" s="186" t="str">
        <f t="shared" si="66"/>
        <v/>
      </c>
      <c r="AT14" s="186" t="str">
        <f t="shared" si="66"/>
        <v/>
      </c>
      <c r="AU14" s="186" t="str">
        <f t="shared" si="66"/>
        <v/>
      </c>
      <c r="AV14" s="186" t="str">
        <f t="shared" si="66"/>
        <v/>
      </c>
      <c r="AW14" s="186" t="str">
        <f t="shared" si="66"/>
        <v/>
      </c>
      <c r="AX14" s="186" t="str">
        <f t="shared" si="66"/>
        <v/>
      </c>
      <c r="AY14" s="186" t="str">
        <f t="shared" si="66"/>
        <v/>
      </c>
      <c r="AZ14" s="186" t="str">
        <f t="shared" si="66"/>
        <v/>
      </c>
      <c r="BA14" s="186" t="str">
        <f t="shared" si="67"/>
        <v/>
      </c>
      <c r="BB14" s="186" t="str">
        <f t="shared" si="67"/>
        <v/>
      </c>
      <c r="BC14" s="186" t="str">
        <f t="shared" si="67"/>
        <v/>
      </c>
      <c r="BD14" s="186" t="str">
        <f t="shared" si="67"/>
        <v/>
      </c>
      <c r="BE14" s="186" t="str">
        <f t="shared" si="67"/>
        <v/>
      </c>
      <c r="BF14" s="186" t="str">
        <f t="shared" si="67"/>
        <v/>
      </c>
      <c r="BG14" s="186" t="str">
        <f t="shared" si="67"/>
        <v/>
      </c>
      <c r="BH14" s="186" t="str">
        <f t="shared" si="67"/>
        <v/>
      </c>
      <c r="BI14" s="186" t="str">
        <f t="shared" si="67"/>
        <v/>
      </c>
      <c r="BJ14" s="186" t="str">
        <f t="shared" si="67"/>
        <v/>
      </c>
      <c r="BM14" s="86" t="s">
        <v>34</v>
      </c>
      <c r="BN14" s="154" t="str">
        <f>'ANVA-MDS'!EY15</f>
        <v>sd</v>
      </c>
      <c r="BO14" s="155" t="str">
        <f>'ANVA-MDS'!EY19</f>
        <v>sd</v>
      </c>
      <c r="BP14" s="156" t="str">
        <f t="shared" ref="BP14:BP15" si="78">IFERROR(BO14/BN14,"sd")</f>
        <v>sd</v>
      </c>
      <c r="BQ14" s="156" t="str">
        <f>IFERROR(BP14/BP15,"sd")</f>
        <v>sd</v>
      </c>
      <c r="BR14" s="169" t="str">
        <f>IFERROR(FDIST(BQ14,BN14,BN15),"sd")</f>
        <v>sd</v>
      </c>
      <c r="BS14" s="84">
        <v>0.05</v>
      </c>
      <c r="BT14" s="3" t="str">
        <f>IF(BR14&gt;BS14,"ns",IF(BR14&lt;0.001,"***",IF(BR14&lt;0.01,"**",IF(BR14&lt;0.05,"*",""))))</f>
        <v>ns</v>
      </c>
      <c r="BV14" s="84">
        <v>6</v>
      </c>
      <c r="BW14" s="185">
        <f t="shared" si="68"/>
        <v>0</v>
      </c>
      <c r="BX14" s="186">
        <f t="shared" si="69"/>
        <v>0</v>
      </c>
      <c r="BY14" s="186" t="str">
        <f t="shared" si="70"/>
        <v/>
      </c>
      <c r="BZ14" s="186" t="str">
        <f t="shared" si="70"/>
        <v/>
      </c>
      <c r="CA14" s="186" t="str">
        <f t="shared" si="70"/>
        <v/>
      </c>
      <c r="CB14" s="186" t="str">
        <f t="shared" si="70"/>
        <v/>
      </c>
      <c r="CC14" s="186" t="str">
        <f t="shared" si="70"/>
        <v/>
      </c>
      <c r="CD14" s="186" t="str">
        <f t="shared" si="70"/>
        <v/>
      </c>
      <c r="CE14" s="186" t="str">
        <f t="shared" si="70"/>
        <v/>
      </c>
      <c r="CF14" s="186" t="str">
        <f t="shared" si="70"/>
        <v/>
      </c>
      <c r="CG14" s="186" t="str">
        <f t="shared" si="70"/>
        <v/>
      </c>
      <c r="CH14" s="186" t="str">
        <f t="shared" si="70"/>
        <v/>
      </c>
      <c r="CI14" s="186" t="str">
        <f t="shared" si="71"/>
        <v/>
      </c>
      <c r="CJ14" s="186" t="str">
        <f t="shared" si="71"/>
        <v/>
      </c>
      <c r="CK14" s="186" t="str">
        <f t="shared" si="71"/>
        <v/>
      </c>
      <c r="CL14" s="186" t="str">
        <f t="shared" si="71"/>
        <v/>
      </c>
      <c r="CM14" s="186" t="str">
        <f t="shared" si="71"/>
        <v/>
      </c>
      <c r="CN14" s="186" t="str">
        <f t="shared" si="71"/>
        <v/>
      </c>
      <c r="CO14" s="186" t="str">
        <f t="shared" si="71"/>
        <v/>
      </c>
      <c r="CP14" s="186" t="str">
        <f t="shared" si="71"/>
        <v/>
      </c>
      <c r="CQ14" s="186" t="str">
        <f t="shared" si="71"/>
        <v/>
      </c>
      <c r="CR14" s="186" t="str">
        <f t="shared" si="71"/>
        <v/>
      </c>
      <c r="CS14" s="186" t="str">
        <f t="shared" si="72"/>
        <v/>
      </c>
      <c r="CT14" s="186" t="str">
        <f t="shared" si="72"/>
        <v/>
      </c>
      <c r="CU14" s="186" t="str">
        <f t="shared" si="72"/>
        <v/>
      </c>
      <c r="CV14" s="186" t="str">
        <f t="shared" si="72"/>
        <v/>
      </c>
      <c r="CW14" s="186" t="str">
        <f t="shared" si="72"/>
        <v/>
      </c>
      <c r="CX14" s="186" t="str">
        <f t="shared" si="72"/>
        <v/>
      </c>
      <c r="CY14" s="186" t="str">
        <f t="shared" si="72"/>
        <v/>
      </c>
      <c r="CZ14" s="186" t="str">
        <f t="shared" si="72"/>
        <v/>
      </c>
      <c r="DA14" s="186" t="str">
        <f t="shared" si="72"/>
        <v/>
      </c>
      <c r="DB14" s="186" t="str">
        <f t="shared" si="72"/>
        <v/>
      </c>
      <c r="DC14" s="186" t="str">
        <f t="shared" si="73"/>
        <v/>
      </c>
      <c r="DD14" s="186" t="str">
        <f t="shared" si="73"/>
        <v/>
      </c>
      <c r="DE14" s="186" t="str">
        <f t="shared" si="73"/>
        <v/>
      </c>
      <c r="DF14" s="186" t="str">
        <f t="shared" si="73"/>
        <v/>
      </c>
      <c r="DG14" s="186" t="str">
        <f t="shared" si="73"/>
        <v/>
      </c>
      <c r="DH14" s="186" t="str">
        <f t="shared" si="73"/>
        <v/>
      </c>
      <c r="DI14" s="186" t="str">
        <f t="shared" si="73"/>
        <v/>
      </c>
      <c r="DJ14" s="186" t="str">
        <f t="shared" si="73"/>
        <v/>
      </c>
      <c r="DK14" s="186" t="str">
        <f t="shared" si="73"/>
        <v/>
      </c>
      <c r="DL14" s="186" t="str">
        <f t="shared" si="73"/>
        <v/>
      </c>
      <c r="DM14" s="186" t="str">
        <f t="shared" si="74"/>
        <v/>
      </c>
      <c r="DN14" s="186" t="str">
        <f t="shared" si="74"/>
        <v/>
      </c>
      <c r="DO14" s="186" t="str">
        <f t="shared" si="74"/>
        <v/>
      </c>
      <c r="DP14" s="186" t="str">
        <f t="shared" si="74"/>
        <v/>
      </c>
      <c r="DQ14" s="186" t="str">
        <f t="shared" si="74"/>
        <v/>
      </c>
      <c r="DR14" s="186" t="str">
        <f t="shared" si="74"/>
        <v/>
      </c>
      <c r="DS14" s="186" t="str">
        <f t="shared" si="74"/>
        <v/>
      </c>
      <c r="DT14" s="186" t="str">
        <f t="shared" si="74"/>
        <v/>
      </c>
      <c r="DU14" s="186" t="str">
        <f t="shared" si="74"/>
        <v/>
      </c>
      <c r="DV14" s="186" t="str">
        <f t="shared" si="74"/>
        <v/>
      </c>
      <c r="DW14" s="152"/>
      <c r="DX14" s="152"/>
      <c r="DY14" s="152"/>
      <c r="DZ14" s="152"/>
      <c r="EA14" s="152"/>
      <c r="EC14" s="173">
        <f t="shared" si="75"/>
        <v>7</v>
      </c>
      <c r="ED14" s="176" t="str">
        <f t="shared" si="53"/>
        <v>ACA 365</v>
      </c>
      <c r="EE14" s="177">
        <f t="shared" si="54"/>
        <v>1640</v>
      </c>
      <c r="EF14" s="177">
        <f t="shared" si="54"/>
        <v>1580</v>
      </c>
      <c r="EG14" s="177">
        <f t="shared" si="54"/>
        <v>1380</v>
      </c>
      <c r="EH14" s="177">
        <f t="shared" si="54"/>
        <v>0</v>
      </c>
      <c r="EI14" s="177">
        <f t="shared" si="55"/>
        <v>3</v>
      </c>
      <c r="EJ14" s="177">
        <f t="shared" si="56"/>
        <v>4600</v>
      </c>
      <c r="EK14" s="173"/>
      <c r="EL14" s="173" t="s">
        <v>93</v>
      </c>
      <c r="EM14" s="182">
        <f>IF(EI58&lt;&gt;1,"sd",EM8-1)</f>
        <v>29</v>
      </c>
      <c r="EN14" s="175"/>
      <c r="EO14" s="173">
        <f t="shared" si="76"/>
        <v>7</v>
      </c>
      <c r="EP14" s="176" t="str">
        <f t="shared" si="57"/>
        <v>ACA 365</v>
      </c>
      <c r="EQ14" s="177">
        <f>IFERROR(INDEX(RTO1CF,$EO14,'ANVA-MDS'!EE$7),0)</f>
        <v>0</v>
      </c>
      <c r="ER14" s="177">
        <f>IFERROR(INDEX(RTO1CF,$EO14,'ANVA-MDS'!EF$7),0)</f>
        <v>0</v>
      </c>
      <c r="ES14" s="177">
        <f>IFERROR(INDEX(RTO1CF,$EO14,'ANVA-MDS'!EG$7),0)</f>
        <v>0</v>
      </c>
      <c r="ET14" s="177">
        <f>IFERROR(INDEX(RTO1CF,$EO14,'ANVA-MDS'!EH$7),0)</f>
        <v>0</v>
      </c>
      <c r="EU14" s="177">
        <f t="shared" si="58"/>
        <v>0</v>
      </c>
      <c r="EV14" s="177">
        <f t="shared" si="59"/>
        <v>0</v>
      </c>
      <c r="EW14" s="173"/>
      <c r="EX14" s="173" t="s">
        <v>93</v>
      </c>
      <c r="EY14" s="182" t="str">
        <f>IF(EU58&lt;&gt;1,"sd",EY8-1)</f>
        <v>sd</v>
      </c>
      <c r="EZ14" s="175"/>
      <c r="FA14" s="177">
        <f t="shared" si="60"/>
        <v>4600</v>
      </c>
      <c r="FB14" s="173" t="s">
        <v>93</v>
      </c>
      <c r="FC14" s="182" t="str">
        <f>IF(FC27&lt;&gt;1,"sd",FC8-1)</f>
        <v>sd</v>
      </c>
    </row>
    <row r="15" spans="1:159" ht="12.75" customHeight="1" x14ac:dyDescent="0.25">
      <c r="A15" s="86" t="s">
        <v>35</v>
      </c>
      <c r="B15" s="157">
        <f>'ANVA-MDS'!EM16</f>
        <v>58</v>
      </c>
      <c r="C15" s="155">
        <f>'ANVA-MDS'!EM20</f>
        <v>1575910.3111111224</v>
      </c>
      <c r="D15" s="156">
        <f t="shared" si="77"/>
        <v>27170.867432950385</v>
      </c>
      <c r="E15" s="158"/>
      <c r="F15" s="158"/>
      <c r="J15" s="84">
        <v>7</v>
      </c>
      <c r="K15" s="185" t="str">
        <f t="shared" si="61"/>
        <v>Pehuen</v>
      </c>
      <c r="L15" s="186">
        <f t="shared" si="62"/>
        <v>1866.6666666666667</v>
      </c>
      <c r="M15" s="186" t="str">
        <f t="shared" si="63"/>
        <v>s</v>
      </c>
      <c r="N15" s="186" t="str">
        <f t="shared" si="63"/>
        <v>s</v>
      </c>
      <c r="O15" s="186" t="str">
        <f t="shared" si="63"/>
        <v>ns</v>
      </c>
      <c r="P15" s="186" t="str">
        <f t="shared" si="63"/>
        <v>ns</v>
      </c>
      <c r="Q15" s="186" t="str">
        <f t="shared" si="63"/>
        <v>ns</v>
      </c>
      <c r="R15" s="186" t="str">
        <f t="shared" si="63"/>
        <v>ns</v>
      </c>
      <c r="S15" s="186" t="str">
        <f t="shared" si="63"/>
        <v>ns</v>
      </c>
      <c r="T15" s="186" t="str">
        <f t="shared" si="63"/>
        <v/>
      </c>
      <c r="U15" s="186" t="str">
        <f t="shared" si="63"/>
        <v/>
      </c>
      <c r="V15" s="186" t="str">
        <f t="shared" si="63"/>
        <v/>
      </c>
      <c r="W15" s="186" t="str">
        <f t="shared" si="64"/>
        <v/>
      </c>
      <c r="X15" s="186" t="str">
        <f t="shared" si="64"/>
        <v/>
      </c>
      <c r="Y15" s="186" t="str">
        <f t="shared" si="64"/>
        <v/>
      </c>
      <c r="Z15" s="186" t="str">
        <f t="shared" si="64"/>
        <v/>
      </c>
      <c r="AA15" s="186" t="str">
        <f t="shared" si="64"/>
        <v/>
      </c>
      <c r="AB15" s="186" t="str">
        <f t="shared" si="64"/>
        <v/>
      </c>
      <c r="AC15" s="186" t="str">
        <f t="shared" si="64"/>
        <v/>
      </c>
      <c r="AD15" s="186" t="str">
        <f t="shared" si="64"/>
        <v/>
      </c>
      <c r="AE15" s="186" t="str">
        <f t="shared" si="64"/>
        <v/>
      </c>
      <c r="AF15" s="186" t="str">
        <f t="shared" si="64"/>
        <v/>
      </c>
      <c r="AG15" s="186" t="str">
        <f t="shared" si="65"/>
        <v/>
      </c>
      <c r="AH15" s="186" t="str">
        <f t="shared" si="65"/>
        <v/>
      </c>
      <c r="AI15" s="186" t="str">
        <f t="shared" si="65"/>
        <v/>
      </c>
      <c r="AJ15" s="186" t="str">
        <f t="shared" si="65"/>
        <v/>
      </c>
      <c r="AK15" s="186" t="str">
        <f t="shared" si="65"/>
        <v/>
      </c>
      <c r="AL15" s="186" t="str">
        <f t="shared" si="65"/>
        <v/>
      </c>
      <c r="AM15" s="186" t="str">
        <f t="shared" si="65"/>
        <v/>
      </c>
      <c r="AN15" s="186" t="str">
        <f t="shared" si="65"/>
        <v/>
      </c>
      <c r="AO15" s="186" t="str">
        <f t="shared" si="65"/>
        <v/>
      </c>
      <c r="AP15" s="186" t="str">
        <f t="shared" si="65"/>
        <v/>
      </c>
      <c r="AQ15" s="186" t="str">
        <f t="shared" si="66"/>
        <v/>
      </c>
      <c r="AR15" s="186" t="str">
        <f t="shared" si="66"/>
        <v/>
      </c>
      <c r="AS15" s="186" t="str">
        <f t="shared" si="66"/>
        <v/>
      </c>
      <c r="AT15" s="186" t="str">
        <f t="shared" si="66"/>
        <v/>
      </c>
      <c r="AU15" s="186" t="str">
        <f t="shared" si="66"/>
        <v/>
      </c>
      <c r="AV15" s="186" t="str">
        <f t="shared" si="66"/>
        <v/>
      </c>
      <c r="AW15" s="186" t="str">
        <f t="shared" si="66"/>
        <v/>
      </c>
      <c r="AX15" s="186" t="str">
        <f t="shared" si="66"/>
        <v/>
      </c>
      <c r="AY15" s="186" t="str">
        <f t="shared" si="66"/>
        <v/>
      </c>
      <c r="AZ15" s="186" t="str">
        <f t="shared" si="66"/>
        <v/>
      </c>
      <c r="BA15" s="186" t="str">
        <f t="shared" si="67"/>
        <v/>
      </c>
      <c r="BB15" s="186" t="str">
        <f t="shared" si="67"/>
        <v/>
      </c>
      <c r="BC15" s="186" t="str">
        <f t="shared" si="67"/>
        <v/>
      </c>
      <c r="BD15" s="186" t="str">
        <f t="shared" si="67"/>
        <v/>
      </c>
      <c r="BE15" s="186" t="str">
        <f t="shared" si="67"/>
        <v/>
      </c>
      <c r="BF15" s="186" t="str">
        <f t="shared" si="67"/>
        <v/>
      </c>
      <c r="BG15" s="186" t="str">
        <f t="shared" si="67"/>
        <v/>
      </c>
      <c r="BH15" s="186" t="str">
        <f t="shared" si="67"/>
        <v/>
      </c>
      <c r="BI15" s="186" t="str">
        <f t="shared" si="67"/>
        <v/>
      </c>
      <c r="BJ15" s="186" t="str">
        <f t="shared" si="67"/>
        <v/>
      </c>
      <c r="BM15" s="86" t="s">
        <v>35</v>
      </c>
      <c r="BN15" s="157" t="str">
        <f>'ANVA-MDS'!EY16</f>
        <v>sd</v>
      </c>
      <c r="BO15" s="155" t="str">
        <f>'ANVA-MDS'!EY20</f>
        <v>sd</v>
      </c>
      <c r="BP15" s="156" t="str">
        <f t="shared" si="78"/>
        <v>sd</v>
      </c>
      <c r="BQ15" s="158"/>
      <c r="BR15" s="158"/>
      <c r="BS15" s="6"/>
      <c r="BT15" s="6"/>
      <c r="BV15" s="84">
        <v>7</v>
      </c>
      <c r="BW15" s="185">
        <f t="shared" si="68"/>
        <v>0</v>
      </c>
      <c r="BX15" s="186">
        <f t="shared" si="69"/>
        <v>0</v>
      </c>
      <c r="BY15" s="186" t="str">
        <f t="shared" si="70"/>
        <v/>
      </c>
      <c r="BZ15" s="186" t="str">
        <f t="shared" si="70"/>
        <v/>
      </c>
      <c r="CA15" s="186" t="str">
        <f t="shared" si="70"/>
        <v/>
      </c>
      <c r="CB15" s="186" t="str">
        <f t="shared" si="70"/>
        <v/>
      </c>
      <c r="CC15" s="186" t="str">
        <f t="shared" si="70"/>
        <v/>
      </c>
      <c r="CD15" s="186" t="str">
        <f t="shared" si="70"/>
        <v/>
      </c>
      <c r="CE15" s="186" t="str">
        <f t="shared" si="70"/>
        <v/>
      </c>
      <c r="CF15" s="186" t="str">
        <f t="shared" si="70"/>
        <v/>
      </c>
      <c r="CG15" s="186" t="str">
        <f t="shared" si="70"/>
        <v/>
      </c>
      <c r="CH15" s="186" t="str">
        <f t="shared" si="70"/>
        <v/>
      </c>
      <c r="CI15" s="186" t="str">
        <f t="shared" si="71"/>
        <v/>
      </c>
      <c r="CJ15" s="186" t="str">
        <f t="shared" si="71"/>
        <v/>
      </c>
      <c r="CK15" s="186" t="str">
        <f t="shared" si="71"/>
        <v/>
      </c>
      <c r="CL15" s="186" t="str">
        <f t="shared" si="71"/>
        <v/>
      </c>
      <c r="CM15" s="186" t="str">
        <f t="shared" si="71"/>
        <v/>
      </c>
      <c r="CN15" s="186" t="str">
        <f t="shared" si="71"/>
        <v/>
      </c>
      <c r="CO15" s="186" t="str">
        <f t="shared" si="71"/>
        <v/>
      </c>
      <c r="CP15" s="186" t="str">
        <f t="shared" si="71"/>
        <v/>
      </c>
      <c r="CQ15" s="186" t="str">
        <f t="shared" si="71"/>
        <v/>
      </c>
      <c r="CR15" s="186" t="str">
        <f t="shared" si="71"/>
        <v/>
      </c>
      <c r="CS15" s="186" t="str">
        <f t="shared" si="72"/>
        <v/>
      </c>
      <c r="CT15" s="186" t="str">
        <f t="shared" si="72"/>
        <v/>
      </c>
      <c r="CU15" s="186" t="str">
        <f t="shared" si="72"/>
        <v/>
      </c>
      <c r="CV15" s="186" t="str">
        <f t="shared" si="72"/>
        <v/>
      </c>
      <c r="CW15" s="186" t="str">
        <f t="shared" si="72"/>
        <v/>
      </c>
      <c r="CX15" s="186" t="str">
        <f t="shared" si="72"/>
        <v/>
      </c>
      <c r="CY15" s="186" t="str">
        <f t="shared" si="72"/>
        <v/>
      </c>
      <c r="CZ15" s="186" t="str">
        <f t="shared" si="72"/>
        <v/>
      </c>
      <c r="DA15" s="186" t="str">
        <f t="shared" si="72"/>
        <v/>
      </c>
      <c r="DB15" s="186" t="str">
        <f t="shared" si="72"/>
        <v/>
      </c>
      <c r="DC15" s="186" t="str">
        <f t="shared" si="73"/>
        <v/>
      </c>
      <c r="DD15" s="186" t="str">
        <f t="shared" si="73"/>
        <v/>
      </c>
      <c r="DE15" s="186" t="str">
        <f t="shared" si="73"/>
        <v/>
      </c>
      <c r="DF15" s="186" t="str">
        <f t="shared" si="73"/>
        <v/>
      </c>
      <c r="DG15" s="186" t="str">
        <f t="shared" si="73"/>
        <v/>
      </c>
      <c r="DH15" s="186" t="str">
        <f t="shared" si="73"/>
        <v/>
      </c>
      <c r="DI15" s="186" t="str">
        <f t="shared" si="73"/>
        <v/>
      </c>
      <c r="DJ15" s="186" t="str">
        <f t="shared" si="73"/>
        <v/>
      </c>
      <c r="DK15" s="186" t="str">
        <f t="shared" si="73"/>
        <v/>
      </c>
      <c r="DL15" s="186" t="str">
        <f t="shared" si="73"/>
        <v/>
      </c>
      <c r="DM15" s="186" t="str">
        <f t="shared" si="74"/>
        <v/>
      </c>
      <c r="DN15" s="186" t="str">
        <f t="shared" si="74"/>
        <v/>
      </c>
      <c r="DO15" s="186" t="str">
        <f t="shared" si="74"/>
        <v/>
      </c>
      <c r="DP15" s="186" t="str">
        <f t="shared" si="74"/>
        <v/>
      </c>
      <c r="DQ15" s="186" t="str">
        <f t="shared" si="74"/>
        <v/>
      </c>
      <c r="DR15" s="186" t="str">
        <f t="shared" si="74"/>
        <v/>
      </c>
      <c r="DS15" s="186" t="str">
        <f t="shared" si="74"/>
        <v/>
      </c>
      <c r="DT15" s="186" t="str">
        <f t="shared" si="74"/>
        <v/>
      </c>
      <c r="DU15" s="186" t="str">
        <f t="shared" si="74"/>
        <v/>
      </c>
      <c r="DV15" s="186" t="str">
        <f t="shared" si="74"/>
        <v/>
      </c>
      <c r="DW15" s="152"/>
      <c r="DX15" s="152"/>
      <c r="DY15" s="152"/>
      <c r="DZ15" s="152"/>
      <c r="EA15" s="152"/>
      <c r="EC15" s="173">
        <f t="shared" si="75"/>
        <v>8</v>
      </c>
      <c r="ED15" s="176" t="str">
        <f t="shared" si="53"/>
        <v>Pacifico</v>
      </c>
      <c r="EE15" s="177">
        <f t="shared" si="54"/>
        <v>1240</v>
      </c>
      <c r="EF15" s="177">
        <f t="shared" si="54"/>
        <v>1000</v>
      </c>
      <c r="EG15" s="177">
        <f t="shared" si="54"/>
        <v>1100</v>
      </c>
      <c r="EH15" s="177">
        <f t="shared" si="54"/>
        <v>0</v>
      </c>
      <c r="EI15" s="177">
        <f t="shared" si="55"/>
        <v>3</v>
      </c>
      <c r="EJ15" s="177">
        <f t="shared" si="56"/>
        <v>3340</v>
      </c>
      <c r="EK15" s="173"/>
      <c r="EL15" s="173" t="s">
        <v>94</v>
      </c>
      <c r="EM15" s="182">
        <f>IF(EI58&lt;&gt;1,"sd",EM9-1)</f>
        <v>2</v>
      </c>
      <c r="EN15" s="175"/>
      <c r="EO15" s="173">
        <f t="shared" si="76"/>
        <v>8</v>
      </c>
      <c r="EP15" s="176" t="str">
        <f t="shared" si="57"/>
        <v>Pacifico</v>
      </c>
      <c r="EQ15" s="177">
        <f>IFERROR(INDEX(RTO1CF,$EO15,'ANVA-MDS'!EE$7),0)</f>
        <v>0</v>
      </c>
      <c r="ER15" s="177">
        <f>IFERROR(INDEX(RTO1CF,$EO15,'ANVA-MDS'!EF$7),0)</f>
        <v>0</v>
      </c>
      <c r="ES15" s="177">
        <f>IFERROR(INDEX(RTO1CF,$EO15,'ANVA-MDS'!EG$7),0)</f>
        <v>0</v>
      </c>
      <c r="ET15" s="177">
        <f>IFERROR(INDEX(RTO1CF,$EO15,'ANVA-MDS'!EH$7),0)</f>
        <v>0</v>
      </c>
      <c r="EU15" s="177">
        <f t="shared" si="58"/>
        <v>0</v>
      </c>
      <c r="EV15" s="177">
        <f t="shared" si="59"/>
        <v>0</v>
      </c>
      <c r="EW15" s="173"/>
      <c r="EX15" s="173" t="s">
        <v>94</v>
      </c>
      <c r="EY15" s="182" t="str">
        <f>IF(EU58&lt;&gt;1,"sd",EY9-1)</f>
        <v>sd</v>
      </c>
      <c r="EZ15" s="175"/>
      <c r="FA15" s="177">
        <f t="shared" si="60"/>
        <v>3340</v>
      </c>
      <c r="FB15" s="173" t="s">
        <v>94</v>
      </c>
      <c r="FC15" s="182" t="str">
        <f>IF(FC27&lt;&gt;1,"sd",(FC9-1)*FC21)</f>
        <v>sd</v>
      </c>
    </row>
    <row r="16" spans="1:159" ht="12.75" customHeight="1" x14ac:dyDescent="0.25">
      <c r="A16" s="86" t="s">
        <v>36</v>
      </c>
      <c r="B16" s="154">
        <f>EM17</f>
        <v>89</v>
      </c>
      <c r="C16" s="155">
        <f>'ANVA-MDS'!EM21</f>
        <v>11513045.155555546</v>
      </c>
      <c r="D16" s="158"/>
      <c r="E16" s="158"/>
      <c r="F16" s="158"/>
      <c r="J16" s="84">
        <v>8</v>
      </c>
      <c r="K16" s="185" t="str">
        <f t="shared" si="61"/>
        <v>Is Tero</v>
      </c>
      <c r="L16" s="186">
        <f t="shared" si="62"/>
        <v>1856.6666666666667</v>
      </c>
      <c r="M16" s="186" t="str">
        <f t="shared" si="63"/>
        <v>s</v>
      </c>
      <c r="N16" s="186" t="str">
        <f t="shared" si="63"/>
        <v>s</v>
      </c>
      <c r="O16" s="186" t="str">
        <f t="shared" si="63"/>
        <v>ns</v>
      </c>
      <c r="P16" s="186" t="str">
        <f t="shared" si="63"/>
        <v>ns</v>
      </c>
      <c r="Q16" s="186" t="str">
        <f t="shared" si="63"/>
        <v>ns</v>
      </c>
      <c r="R16" s="186" t="str">
        <f t="shared" si="63"/>
        <v>ns</v>
      </c>
      <c r="S16" s="186" t="str">
        <f t="shared" si="63"/>
        <v>ns</v>
      </c>
      <c r="T16" s="186" t="str">
        <f t="shared" si="63"/>
        <v>ns</v>
      </c>
      <c r="U16" s="186" t="str">
        <f t="shared" si="63"/>
        <v/>
      </c>
      <c r="V16" s="186" t="str">
        <f t="shared" si="63"/>
        <v/>
      </c>
      <c r="W16" s="186" t="str">
        <f t="shared" si="64"/>
        <v/>
      </c>
      <c r="X16" s="186" t="str">
        <f t="shared" si="64"/>
        <v/>
      </c>
      <c r="Y16" s="186" t="str">
        <f t="shared" si="64"/>
        <v/>
      </c>
      <c r="Z16" s="186" t="str">
        <f t="shared" si="64"/>
        <v/>
      </c>
      <c r="AA16" s="186" t="str">
        <f t="shared" si="64"/>
        <v/>
      </c>
      <c r="AB16" s="186" t="str">
        <f t="shared" si="64"/>
        <v/>
      </c>
      <c r="AC16" s="186" t="str">
        <f t="shared" si="64"/>
        <v/>
      </c>
      <c r="AD16" s="186" t="str">
        <f t="shared" si="64"/>
        <v/>
      </c>
      <c r="AE16" s="186" t="str">
        <f t="shared" si="64"/>
        <v/>
      </c>
      <c r="AF16" s="186" t="str">
        <f t="shared" si="64"/>
        <v/>
      </c>
      <c r="AG16" s="186" t="str">
        <f t="shared" si="65"/>
        <v/>
      </c>
      <c r="AH16" s="186" t="str">
        <f t="shared" si="65"/>
        <v/>
      </c>
      <c r="AI16" s="186" t="str">
        <f t="shared" si="65"/>
        <v/>
      </c>
      <c r="AJ16" s="186" t="str">
        <f t="shared" si="65"/>
        <v/>
      </c>
      <c r="AK16" s="186" t="str">
        <f t="shared" si="65"/>
        <v/>
      </c>
      <c r="AL16" s="186" t="str">
        <f t="shared" si="65"/>
        <v/>
      </c>
      <c r="AM16" s="186" t="str">
        <f t="shared" si="65"/>
        <v/>
      </c>
      <c r="AN16" s="186" t="str">
        <f t="shared" si="65"/>
        <v/>
      </c>
      <c r="AO16" s="186" t="str">
        <f t="shared" si="65"/>
        <v/>
      </c>
      <c r="AP16" s="186" t="str">
        <f t="shared" si="65"/>
        <v/>
      </c>
      <c r="AQ16" s="186" t="str">
        <f t="shared" si="66"/>
        <v/>
      </c>
      <c r="AR16" s="186" t="str">
        <f t="shared" si="66"/>
        <v/>
      </c>
      <c r="AS16" s="186" t="str">
        <f t="shared" si="66"/>
        <v/>
      </c>
      <c r="AT16" s="186" t="str">
        <f t="shared" si="66"/>
        <v/>
      </c>
      <c r="AU16" s="186" t="str">
        <f t="shared" si="66"/>
        <v/>
      </c>
      <c r="AV16" s="186" t="str">
        <f t="shared" si="66"/>
        <v/>
      </c>
      <c r="AW16" s="186" t="str">
        <f t="shared" si="66"/>
        <v/>
      </c>
      <c r="AX16" s="186" t="str">
        <f t="shared" si="66"/>
        <v/>
      </c>
      <c r="AY16" s="186" t="str">
        <f t="shared" si="66"/>
        <v/>
      </c>
      <c r="AZ16" s="186" t="str">
        <f t="shared" si="66"/>
        <v/>
      </c>
      <c r="BA16" s="186" t="str">
        <f t="shared" si="67"/>
        <v/>
      </c>
      <c r="BB16" s="186" t="str">
        <f t="shared" si="67"/>
        <v/>
      </c>
      <c r="BC16" s="186" t="str">
        <f t="shared" si="67"/>
        <v/>
      </c>
      <c r="BD16" s="186" t="str">
        <f t="shared" si="67"/>
        <v/>
      </c>
      <c r="BE16" s="186" t="str">
        <f t="shared" si="67"/>
        <v/>
      </c>
      <c r="BF16" s="186" t="str">
        <f t="shared" si="67"/>
        <v/>
      </c>
      <c r="BG16" s="186" t="str">
        <f t="shared" si="67"/>
        <v/>
      </c>
      <c r="BH16" s="186" t="str">
        <f t="shared" si="67"/>
        <v/>
      </c>
      <c r="BI16" s="186" t="str">
        <f t="shared" si="67"/>
        <v/>
      </c>
      <c r="BJ16" s="186" t="str">
        <f t="shared" si="67"/>
        <v/>
      </c>
      <c r="BM16" s="86" t="s">
        <v>36</v>
      </c>
      <c r="BN16" s="154" t="str">
        <f>EY17</f>
        <v>sd</v>
      </c>
      <c r="BO16" s="155" t="str">
        <f>'ANVA-MDS'!EY21</f>
        <v>sd</v>
      </c>
      <c r="BP16" s="158"/>
      <c r="BQ16" s="158"/>
      <c r="BR16" s="158"/>
      <c r="BS16" s="6"/>
      <c r="BT16" s="6"/>
      <c r="BV16" s="84">
        <v>8</v>
      </c>
      <c r="BW16" s="185">
        <f t="shared" si="68"/>
        <v>0</v>
      </c>
      <c r="BX16" s="186">
        <f t="shared" si="69"/>
        <v>0</v>
      </c>
      <c r="BY16" s="186" t="str">
        <f t="shared" si="70"/>
        <v/>
      </c>
      <c r="BZ16" s="186" t="str">
        <f t="shared" si="70"/>
        <v/>
      </c>
      <c r="CA16" s="186" t="str">
        <f t="shared" si="70"/>
        <v/>
      </c>
      <c r="CB16" s="186" t="str">
        <f t="shared" si="70"/>
        <v/>
      </c>
      <c r="CC16" s="186" t="str">
        <f t="shared" si="70"/>
        <v/>
      </c>
      <c r="CD16" s="186" t="str">
        <f t="shared" si="70"/>
        <v/>
      </c>
      <c r="CE16" s="186" t="str">
        <f t="shared" si="70"/>
        <v/>
      </c>
      <c r="CF16" s="186" t="str">
        <f t="shared" si="70"/>
        <v/>
      </c>
      <c r="CG16" s="186" t="str">
        <f t="shared" si="70"/>
        <v/>
      </c>
      <c r="CH16" s="186" t="str">
        <f t="shared" si="70"/>
        <v/>
      </c>
      <c r="CI16" s="186" t="str">
        <f t="shared" si="71"/>
        <v/>
      </c>
      <c r="CJ16" s="186" t="str">
        <f t="shared" si="71"/>
        <v/>
      </c>
      <c r="CK16" s="186" t="str">
        <f t="shared" si="71"/>
        <v/>
      </c>
      <c r="CL16" s="186" t="str">
        <f t="shared" si="71"/>
        <v/>
      </c>
      <c r="CM16" s="186" t="str">
        <f t="shared" si="71"/>
        <v/>
      </c>
      <c r="CN16" s="186" t="str">
        <f t="shared" si="71"/>
        <v/>
      </c>
      <c r="CO16" s="186" t="str">
        <f t="shared" si="71"/>
        <v/>
      </c>
      <c r="CP16" s="186" t="str">
        <f t="shared" si="71"/>
        <v/>
      </c>
      <c r="CQ16" s="186" t="str">
        <f t="shared" si="71"/>
        <v/>
      </c>
      <c r="CR16" s="186" t="str">
        <f t="shared" si="71"/>
        <v/>
      </c>
      <c r="CS16" s="186" t="str">
        <f t="shared" si="72"/>
        <v/>
      </c>
      <c r="CT16" s="186" t="str">
        <f t="shared" si="72"/>
        <v/>
      </c>
      <c r="CU16" s="186" t="str">
        <f t="shared" si="72"/>
        <v/>
      </c>
      <c r="CV16" s="186" t="str">
        <f t="shared" si="72"/>
        <v/>
      </c>
      <c r="CW16" s="186" t="str">
        <f t="shared" si="72"/>
        <v/>
      </c>
      <c r="CX16" s="186" t="str">
        <f t="shared" si="72"/>
        <v/>
      </c>
      <c r="CY16" s="186" t="str">
        <f t="shared" si="72"/>
        <v/>
      </c>
      <c r="CZ16" s="186" t="str">
        <f t="shared" si="72"/>
        <v/>
      </c>
      <c r="DA16" s="186" t="str">
        <f t="shared" si="72"/>
        <v/>
      </c>
      <c r="DB16" s="186" t="str">
        <f t="shared" si="72"/>
        <v/>
      </c>
      <c r="DC16" s="186" t="str">
        <f t="shared" si="73"/>
        <v/>
      </c>
      <c r="DD16" s="186" t="str">
        <f t="shared" si="73"/>
        <v/>
      </c>
      <c r="DE16" s="186" t="str">
        <f t="shared" si="73"/>
        <v/>
      </c>
      <c r="DF16" s="186" t="str">
        <f t="shared" si="73"/>
        <v/>
      </c>
      <c r="DG16" s="186" t="str">
        <f t="shared" si="73"/>
        <v/>
      </c>
      <c r="DH16" s="186" t="str">
        <f t="shared" si="73"/>
        <v/>
      </c>
      <c r="DI16" s="186" t="str">
        <f t="shared" si="73"/>
        <v/>
      </c>
      <c r="DJ16" s="186" t="str">
        <f t="shared" si="73"/>
        <v/>
      </c>
      <c r="DK16" s="186" t="str">
        <f t="shared" si="73"/>
        <v/>
      </c>
      <c r="DL16" s="186" t="str">
        <f t="shared" si="73"/>
        <v/>
      </c>
      <c r="DM16" s="186" t="str">
        <f t="shared" si="74"/>
        <v/>
      </c>
      <c r="DN16" s="186" t="str">
        <f t="shared" si="74"/>
        <v/>
      </c>
      <c r="DO16" s="186" t="str">
        <f t="shared" si="74"/>
        <v/>
      </c>
      <c r="DP16" s="186" t="str">
        <f t="shared" si="74"/>
        <v/>
      </c>
      <c r="DQ16" s="186" t="str">
        <f t="shared" si="74"/>
        <v/>
      </c>
      <c r="DR16" s="186" t="str">
        <f t="shared" si="74"/>
        <v/>
      </c>
      <c r="DS16" s="186" t="str">
        <f t="shared" si="74"/>
        <v/>
      </c>
      <c r="DT16" s="186" t="str">
        <f t="shared" si="74"/>
        <v/>
      </c>
      <c r="DU16" s="186" t="str">
        <f t="shared" si="74"/>
        <v/>
      </c>
      <c r="DV16" s="186" t="str">
        <f t="shared" si="74"/>
        <v/>
      </c>
      <c r="DW16" s="152"/>
      <c r="DX16" s="152"/>
      <c r="DY16" s="152"/>
      <c r="DZ16" s="152"/>
      <c r="EA16" s="152"/>
      <c r="EC16" s="173">
        <f t="shared" si="75"/>
        <v>9</v>
      </c>
      <c r="ED16" s="176" t="str">
        <f t="shared" si="53"/>
        <v>Sy 109</v>
      </c>
      <c r="EE16" s="177">
        <f t="shared" si="54"/>
        <v>1100</v>
      </c>
      <c r="EF16" s="177">
        <f t="shared" si="54"/>
        <v>1220</v>
      </c>
      <c r="EG16" s="177">
        <f t="shared" si="54"/>
        <v>1100</v>
      </c>
      <c r="EH16" s="177">
        <f t="shared" si="54"/>
        <v>0</v>
      </c>
      <c r="EI16" s="177">
        <f t="shared" si="55"/>
        <v>3</v>
      </c>
      <c r="EJ16" s="177">
        <f t="shared" si="56"/>
        <v>3420</v>
      </c>
      <c r="EK16" s="173"/>
      <c r="EL16" s="173" t="s">
        <v>95</v>
      </c>
      <c r="EM16" s="172">
        <f>IF(EI58&lt;&gt;1,"sd",EM14*EM15)</f>
        <v>58</v>
      </c>
      <c r="EN16" s="175"/>
      <c r="EO16" s="173">
        <f t="shared" si="76"/>
        <v>9</v>
      </c>
      <c r="EP16" s="176" t="str">
        <f t="shared" si="57"/>
        <v>Sy 109</v>
      </c>
      <c r="EQ16" s="177">
        <f>IFERROR(INDEX(RTO1CF,$EO16,'ANVA-MDS'!EE$7),0)</f>
        <v>0</v>
      </c>
      <c r="ER16" s="177">
        <f>IFERROR(INDEX(RTO1CF,$EO16,'ANVA-MDS'!EF$7),0)</f>
        <v>0</v>
      </c>
      <c r="ES16" s="177">
        <f>IFERROR(INDEX(RTO1CF,$EO16,'ANVA-MDS'!EG$7),0)</f>
        <v>0</v>
      </c>
      <c r="ET16" s="177">
        <f>IFERROR(INDEX(RTO1CF,$EO16,'ANVA-MDS'!EH$7),0)</f>
        <v>0</v>
      </c>
      <c r="EU16" s="177">
        <f t="shared" si="58"/>
        <v>0</v>
      </c>
      <c r="EV16" s="177">
        <f t="shared" si="59"/>
        <v>0</v>
      </c>
      <c r="EW16" s="173"/>
      <c r="EX16" s="173" t="s">
        <v>95</v>
      </c>
      <c r="EY16" s="172" t="str">
        <f>IF(EU58&lt;&gt;1,"sd",EY14*EY15)</f>
        <v>sd</v>
      </c>
      <c r="EZ16" s="175"/>
      <c r="FA16" s="177">
        <f t="shared" si="60"/>
        <v>3420</v>
      </c>
      <c r="FB16" s="173" t="s">
        <v>95</v>
      </c>
      <c r="FC16" s="200" t="str">
        <f>IF(FC27&lt;&gt;1,"sd",FC15*FC14)</f>
        <v>sd</v>
      </c>
    </row>
    <row r="17" spans="1:159" ht="12.75" customHeight="1" x14ac:dyDescent="0.25">
      <c r="A17" s="4" t="s">
        <v>309</v>
      </c>
      <c r="J17" s="84">
        <v>9</v>
      </c>
      <c r="K17" s="185" t="str">
        <f t="shared" si="61"/>
        <v>Guayavo</v>
      </c>
      <c r="L17" s="186">
        <f t="shared" si="62"/>
        <v>1846.6666666666667</v>
      </c>
      <c r="M17" s="186" t="str">
        <f t="shared" si="63"/>
        <v>s</v>
      </c>
      <c r="N17" s="186" t="str">
        <f t="shared" si="63"/>
        <v>s</v>
      </c>
      <c r="O17" s="186" t="str">
        <f t="shared" si="63"/>
        <v>ns</v>
      </c>
      <c r="P17" s="186" t="str">
        <f t="shared" si="63"/>
        <v>ns</v>
      </c>
      <c r="Q17" s="186" t="str">
        <f t="shared" si="63"/>
        <v>ns</v>
      </c>
      <c r="R17" s="186" t="str">
        <f t="shared" si="63"/>
        <v>ns</v>
      </c>
      <c r="S17" s="186" t="str">
        <f t="shared" si="63"/>
        <v>ns</v>
      </c>
      <c r="T17" s="186" t="str">
        <f t="shared" si="63"/>
        <v>ns</v>
      </c>
      <c r="U17" s="186" t="str">
        <f t="shared" si="63"/>
        <v>ns</v>
      </c>
      <c r="V17" s="186" t="str">
        <f t="shared" si="63"/>
        <v/>
      </c>
      <c r="W17" s="186" t="str">
        <f t="shared" si="64"/>
        <v/>
      </c>
      <c r="X17" s="186" t="str">
        <f t="shared" si="64"/>
        <v/>
      </c>
      <c r="Y17" s="186" t="str">
        <f t="shared" si="64"/>
        <v/>
      </c>
      <c r="Z17" s="186" t="str">
        <f t="shared" si="64"/>
        <v/>
      </c>
      <c r="AA17" s="186" t="str">
        <f t="shared" si="64"/>
        <v/>
      </c>
      <c r="AB17" s="186" t="str">
        <f t="shared" si="64"/>
        <v/>
      </c>
      <c r="AC17" s="186" t="str">
        <f t="shared" si="64"/>
        <v/>
      </c>
      <c r="AD17" s="186" t="str">
        <f t="shared" si="64"/>
        <v/>
      </c>
      <c r="AE17" s="186" t="str">
        <f t="shared" si="64"/>
        <v/>
      </c>
      <c r="AF17" s="186" t="str">
        <f t="shared" si="64"/>
        <v/>
      </c>
      <c r="AG17" s="186" t="str">
        <f t="shared" si="65"/>
        <v/>
      </c>
      <c r="AH17" s="186" t="str">
        <f t="shared" si="65"/>
        <v/>
      </c>
      <c r="AI17" s="186" t="str">
        <f t="shared" si="65"/>
        <v/>
      </c>
      <c r="AJ17" s="186" t="str">
        <f t="shared" si="65"/>
        <v/>
      </c>
      <c r="AK17" s="186" t="str">
        <f t="shared" si="65"/>
        <v/>
      </c>
      <c r="AL17" s="186" t="str">
        <f t="shared" si="65"/>
        <v/>
      </c>
      <c r="AM17" s="186" t="str">
        <f t="shared" si="65"/>
        <v/>
      </c>
      <c r="AN17" s="186" t="str">
        <f t="shared" si="65"/>
        <v/>
      </c>
      <c r="AO17" s="186" t="str">
        <f t="shared" si="65"/>
        <v/>
      </c>
      <c r="AP17" s="186" t="str">
        <f t="shared" si="65"/>
        <v/>
      </c>
      <c r="AQ17" s="186" t="str">
        <f t="shared" si="66"/>
        <v/>
      </c>
      <c r="AR17" s="186" t="str">
        <f t="shared" si="66"/>
        <v/>
      </c>
      <c r="AS17" s="186" t="str">
        <f t="shared" si="66"/>
        <v/>
      </c>
      <c r="AT17" s="186" t="str">
        <f t="shared" si="66"/>
        <v/>
      </c>
      <c r="AU17" s="186" t="str">
        <f t="shared" si="66"/>
        <v/>
      </c>
      <c r="AV17" s="186" t="str">
        <f t="shared" si="66"/>
        <v/>
      </c>
      <c r="AW17" s="186" t="str">
        <f t="shared" si="66"/>
        <v/>
      </c>
      <c r="AX17" s="186" t="str">
        <f t="shared" si="66"/>
        <v/>
      </c>
      <c r="AY17" s="186" t="str">
        <f t="shared" si="66"/>
        <v/>
      </c>
      <c r="AZ17" s="186" t="str">
        <f t="shared" si="66"/>
        <v/>
      </c>
      <c r="BA17" s="186" t="str">
        <f t="shared" si="67"/>
        <v/>
      </c>
      <c r="BB17" s="186" t="str">
        <f t="shared" si="67"/>
        <v/>
      </c>
      <c r="BC17" s="186" t="str">
        <f t="shared" si="67"/>
        <v/>
      </c>
      <c r="BD17" s="186" t="str">
        <f t="shared" si="67"/>
        <v/>
      </c>
      <c r="BE17" s="186" t="str">
        <f t="shared" si="67"/>
        <v/>
      </c>
      <c r="BF17" s="186" t="str">
        <f t="shared" si="67"/>
        <v/>
      </c>
      <c r="BG17" s="186" t="str">
        <f t="shared" si="67"/>
        <v/>
      </c>
      <c r="BH17" s="186" t="str">
        <f t="shared" si="67"/>
        <v/>
      </c>
      <c r="BI17" s="186" t="str">
        <f t="shared" si="67"/>
        <v/>
      </c>
      <c r="BJ17" s="186" t="str">
        <f t="shared" si="67"/>
        <v/>
      </c>
      <c r="BM17" s="4" t="s">
        <v>309</v>
      </c>
      <c r="BS17" s="6"/>
      <c r="BT17" s="6"/>
      <c r="BV17" s="84">
        <v>9</v>
      </c>
      <c r="BW17" s="185">
        <f t="shared" si="68"/>
        <v>0</v>
      </c>
      <c r="BX17" s="186">
        <f t="shared" si="69"/>
        <v>0</v>
      </c>
      <c r="BY17" s="186" t="str">
        <f t="shared" si="70"/>
        <v/>
      </c>
      <c r="BZ17" s="186" t="str">
        <f t="shared" si="70"/>
        <v/>
      </c>
      <c r="CA17" s="186" t="str">
        <f t="shared" si="70"/>
        <v/>
      </c>
      <c r="CB17" s="186" t="str">
        <f t="shared" si="70"/>
        <v/>
      </c>
      <c r="CC17" s="186" t="str">
        <f t="shared" si="70"/>
        <v/>
      </c>
      <c r="CD17" s="186" t="str">
        <f t="shared" si="70"/>
        <v/>
      </c>
      <c r="CE17" s="186" t="str">
        <f t="shared" si="70"/>
        <v/>
      </c>
      <c r="CF17" s="186" t="str">
        <f t="shared" si="70"/>
        <v/>
      </c>
      <c r="CG17" s="186" t="str">
        <f t="shared" si="70"/>
        <v/>
      </c>
      <c r="CH17" s="186" t="str">
        <f t="shared" si="70"/>
        <v/>
      </c>
      <c r="CI17" s="186" t="str">
        <f t="shared" si="71"/>
        <v/>
      </c>
      <c r="CJ17" s="186" t="str">
        <f t="shared" si="71"/>
        <v/>
      </c>
      <c r="CK17" s="186" t="str">
        <f t="shared" si="71"/>
        <v/>
      </c>
      <c r="CL17" s="186" t="str">
        <f t="shared" si="71"/>
        <v/>
      </c>
      <c r="CM17" s="186" t="str">
        <f t="shared" si="71"/>
        <v/>
      </c>
      <c r="CN17" s="186" t="str">
        <f t="shared" si="71"/>
        <v/>
      </c>
      <c r="CO17" s="186" t="str">
        <f t="shared" si="71"/>
        <v/>
      </c>
      <c r="CP17" s="186" t="str">
        <f t="shared" si="71"/>
        <v/>
      </c>
      <c r="CQ17" s="186" t="str">
        <f t="shared" si="71"/>
        <v/>
      </c>
      <c r="CR17" s="186" t="str">
        <f t="shared" si="71"/>
        <v/>
      </c>
      <c r="CS17" s="186" t="str">
        <f t="shared" si="72"/>
        <v/>
      </c>
      <c r="CT17" s="186" t="str">
        <f t="shared" si="72"/>
        <v/>
      </c>
      <c r="CU17" s="186" t="str">
        <f t="shared" si="72"/>
        <v/>
      </c>
      <c r="CV17" s="186" t="str">
        <f t="shared" si="72"/>
        <v/>
      </c>
      <c r="CW17" s="186" t="str">
        <f t="shared" si="72"/>
        <v/>
      </c>
      <c r="CX17" s="186" t="str">
        <f t="shared" si="72"/>
        <v/>
      </c>
      <c r="CY17" s="186" t="str">
        <f t="shared" si="72"/>
        <v/>
      </c>
      <c r="CZ17" s="186" t="str">
        <f t="shared" si="72"/>
        <v/>
      </c>
      <c r="DA17" s="186" t="str">
        <f t="shared" si="72"/>
        <v/>
      </c>
      <c r="DB17" s="186" t="str">
        <f t="shared" si="72"/>
        <v/>
      </c>
      <c r="DC17" s="186" t="str">
        <f t="shared" si="73"/>
        <v/>
      </c>
      <c r="DD17" s="186" t="str">
        <f t="shared" si="73"/>
        <v/>
      </c>
      <c r="DE17" s="186" t="str">
        <f t="shared" si="73"/>
        <v/>
      </c>
      <c r="DF17" s="186" t="str">
        <f t="shared" si="73"/>
        <v/>
      </c>
      <c r="DG17" s="186" t="str">
        <f t="shared" si="73"/>
        <v/>
      </c>
      <c r="DH17" s="186" t="str">
        <f t="shared" si="73"/>
        <v/>
      </c>
      <c r="DI17" s="186" t="str">
        <f t="shared" si="73"/>
        <v/>
      </c>
      <c r="DJ17" s="186" t="str">
        <f t="shared" si="73"/>
        <v/>
      </c>
      <c r="DK17" s="186" t="str">
        <f t="shared" si="73"/>
        <v/>
      </c>
      <c r="DL17" s="186" t="str">
        <f t="shared" si="73"/>
        <v/>
      </c>
      <c r="DM17" s="186" t="str">
        <f t="shared" si="74"/>
        <v/>
      </c>
      <c r="DN17" s="186" t="str">
        <f t="shared" si="74"/>
        <v/>
      </c>
      <c r="DO17" s="186" t="str">
        <f t="shared" si="74"/>
        <v/>
      </c>
      <c r="DP17" s="186" t="str">
        <f t="shared" si="74"/>
        <v/>
      </c>
      <c r="DQ17" s="186" t="str">
        <f t="shared" si="74"/>
        <v/>
      </c>
      <c r="DR17" s="186" t="str">
        <f t="shared" si="74"/>
        <v/>
      </c>
      <c r="DS17" s="186" t="str">
        <f t="shared" si="74"/>
        <v/>
      </c>
      <c r="DT17" s="186" t="str">
        <f t="shared" si="74"/>
        <v/>
      </c>
      <c r="DU17" s="186" t="str">
        <f t="shared" si="74"/>
        <v/>
      </c>
      <c r="DV17" s="186" t="str">
        <f t="shared" si="74"/>
        <v/>
      </c>
      <c r="DW17" s="152"/>
      <c r="DX17" s="152"/>
      <c r="DY17" s="152"/>
      <c r="DZ17" s="152"/>
      <c r="EA17" s="152"/>
      <c r="EC17" s="173">
        <f t="shared" si="75"/>
        <v>10</v>
      </c>
      <c r="ED17" s="176" t="str">
        <f t="shared" si="53"/>
        <v>Guayavo</v>
      </c>
      <c r="EE17" s="177">
        <f t="shared" si="54"/>
        <v>2000</v>
      </c>
      <c r="EF17" s="177">
        <f t="shared" si="54"/>
        <v>1840</v>
      </c>
      <c r="EG17" s="177">
        <f t="shared" si="54"/>
        <v>1700</v>
      </c>
      <c r="EH17" s="177">
        <f t="shared" si="54"/>
        <v>0</v>
      </c>
      <c r="EI17" s="177">
        <f t="shared" si="55"/>
        <v>3</v>
      </c>
      <c r="EJ17" s="177">
        <f t="shared" si="56"/>
        <v>5540</v>
      </c>
      <c r="EK17" s="173"/>
      <c r="EL17" s="173" t="s">
        <v>217</v>
      </c>
      <c r="EM17" s="172">
        <f>IF(EI58&lt;&gt;1,"sd",SUM(EM14:EM16))</f>
        <v>89</v>
      </c>
      <c r="EN17" s="175"/>
      <c r="EO17" s="173">
        <f t="shared" si="76"/>
        <v>10</v>
      </c>
      <c r="EP17" s="176" t="str">
        <f t="shared" si="57"/>
        <v>Guayavo</v>
      </c>
      <c r="EQ17" s="177">
        <f>IFERROR(INDEX(RTO1CF,$EO17,'ANVA-MDS'!EE$7),0)</f>
        <v>0</v>
      </c>
      <c r="ER17" s="177">
        <f>IFERROR(INDEX(RTO1CF,$EO17,'ANVA-MDS'!EF$7),0)</f>
        <v>0</v>
      </c>
      <c r="ES17" s="177">
        <f>IFERROR(INDEX(RTO1CF,$EO17,'ANVA-MDS'!EG$7),0)</f>
        <v>0</v>
      </c>
      <c r="ET17" s="177">
        <f>IFERROR(INDEX(RTO1CF,$EO17,'ANVA-MDS'!EH$7),0)</f>
        <v>0</v>
      </c>
      <c r="EU17" s="177">
        <f t="shared" si="58"/>
        <v>0</v>
      </c>
      <c r="EV17" s="177">
        <f t="shared" si="59"/>
        <v>0</v>
      </c>
      <c r="EW17" s="173"/>
      <c r="EX17" s="173" t="s">
        <v>217</v>
      </c>
      <c r="EY17" s="172" t="str">
        <f>IF(EU58&lt;&gt;1,"sd",SUM(EY14:EY16))</f>
        <v>sd</v>
      </c>
      <c r="EZ17" s="175"/>
      <c r="FA17" s="177">
        <f t="shared" si="60"/>
        <v>5540</v>
      </c>
      <c r="FB17" s="173" t="s">
        <v>98</v>
      </c>
      <c r="FC17" s="200" t="str">
        <f t="array" ref="FC17">IF(FC27&lt;&gt;1,"sd",SUM(IF(FA8:FA57&gt;1,(FA8:FA57)^2))/(FC9*FC21)-FC13)</f>
        <v>sd</v>
      </c>
    </row>
    <row r="18" spans="1:159" ht="12.75" customHeight="1" x14ac:dyDescent="0.25">
      <c r="A18" s="5"/>
      <c r="J18" s="84">
        <v>10</v>
      </c>
      <c r="K18" s="185" t="str">
        <f t="shared" si="61"/>
        <v>Ñiandubay</v>
      </c>
      <c r="L18" s="186">
        <f t="shared" si="62"/>
        <v>1806.6666666666667</v>
      </c>
      <c r="M18" s="186" t="str">
        <f t="shared" si="63"/>
        <v>s</v>
      </c>
      <c r="N18" s="186" t="str">
        <f t="shared" si="63"/>
        <v>s</v>
      </c>
      <c r="O18" s="186" t="str">
        <f t="shared" si="63"/>
        <v>ns</v>
      </c>
      <c r="P18" s="186" t="str">
        <f t="shared" si="63"/>
        <v>ns</v>
      </c>
      <c r="Q18" s="186" t="str">
        <f t="shared" si="63"/>
        <v>ns</v>
      </c>
      <c r="R18" s="186" t="str">
        <f t="shared" si="63"/>
        <v>ns</v>
      </c>
      <c r="S18" s="186" t="str">
        <f t="shared" si="63"/>
        <v>ns</v>
      </c>
      <c r="T18" s="186" t="str">
        <f t="shared" si="63"/>
        <v>ns</v>
      </c>
      <c r="U18" s="186" t="str">
        <f t="shared" si="63"/>
        <v>ns</v>
      </c>
      <c r="V18" s="186" t="str">
        <f t="shared" si="63"/>
        <v>ns</v>
      </c>
      <c r="W18" s="186" t="str">
        <f t="shared" si="64"/>
        <v/>
      </c>
      <c r="X18" s="186" t="str">
        <f t="shared" si="64"/>
        <v/>
      </c>
      <c r="Y18" s="186" t="str">
        <f t="shared" si="64"/>
        <v/>
      </c>
      <c r="Z18" s="186" t="str">
        <f t="shared" si="64"/>
        <v/>
      </c>
      <c r="AA18" s="186" t="str">
        <f t="shared" si="64"/>
        <v/>
      </c>
      <c r="AB18" s="186" t="str">
        <f t="shared" si="64"/>
        <v/>
      </c>
      <c r="AC18" s="186" t="str">
        <f t="shared" si="64"/>
        <v/>
      </c>
      <c r="AD18" s="186" t="str">
        <f t="shared" si="64"/>
        <v/>
      </c>
      <c r="AE18" s="186" t="str">
        <f t="shared" si="64"/>
        <v/>
      </c>
      <c r="AF18" s="186" t="str">
        <f t="shared" si="64"/>
        <v/>
      </c>
      <c r="AG18" s="186" t="str">
        <f t="shared" si="65"/>
        <v/>
      </c>
      <c r="AH18" s="186" t="str">
        <f t="shared" si="65"/>
        <v/>
      </c>
      <c r="AI18" s="186" t="str">
        <f t="shared" si="65"/>
        <v/>
      </c>
      <c r="AJ18" s="186" t="str">
        <f t="shared" si="65"/>
        <v/>
      </c>
      <c r="AK18" s="186" t="str">
        <f t="shared" si="65"/>
        <v/>
      </c>
      <c r="AL18" s="186" t="str">
        <f t="shared" si="65"/>
        <v/>
      </c>
      <c r="AM18" s="186" t="str">
        <f t="shared" si="65"/>
        <v/>
      </c>
      <c r="AN18" s="186" t="str">
        <f t="shared" si="65"/>
        <v/>
      </c>
      <c r="AO18" s="186" t="str">
        <f t="shared" si="65"/>
        <v/>
      </c>
      <c r="AP18" s="186" t="str">
        <f t="shared" si="65"/>
        <v/>
      </c>
      <c r="AQ18" s="186" t="str">
        <f t="shared" si="66"/>
        <v/>
      </c>
      <c r="AR18" s="186" t="str">
        <f t="shared" si="66"/>
        <v/>
      </c>
      <c r="AS18" s="186" t="str">
        <f t="shared" si="66"/>
        <v/>
      </c>
      <c r="AT18" s="186" t="str">
        <f t="shared" si="66"/>
        <v/>
      </c>
      <c r="AU18" s="186" t="str">
        <f t="shared" si="66"/>
        <v/>
      </c>
      <c r="AV18" s="186" t="str">
        <f t="shared" si="66"/>
        <v/>
      </c>
      <c r="AW18" s="186" t="str">
        <f t="shared" si="66"/>
        <v/>
      </c>
      <c r="AX18" s="186" t="str">
        <f t="shared" si="66"/>
        <v/>
      </c>
      <c r="AY18" s="186" t="str">
        <f t="shared" si="66"/>
        <v/>
      </c>
      <c r="AZ18" s="186" t="str">
        <f t="shared" si="66"/>
        <v/>
      </c>
      <c r="BA18" s="186" t="str">
        <f t="shared" si="67"/>
        <v/>
      </c>
      <c r="BB18" s="186" t="str">
        <f t="shared" si="67"/>
        <v/>
      </c>
      <c r="BC18" s="186" t="str">
        <f t="shared" si="67"/>
        <v/>
      </c>
      <c r="BD18" s="186" t="str">
        <f t="shared" si="67"/>
        <v/>
      </c>
      <c r="BE18" s="186" t="str">
        <f t="shared" si="67"/>
        <v/>
      </c>
      <c r="BF18" s="186" t="str">
        <f t="shared" si="67"/>
        <v/>
      </c>
      <c r="BG18" s="186" t="str">
        <f t="shared" si="67"/>
        <v/>
      </c>
      <c r="BH18" s="186" t="str">
        <f t="shared" si="67"/>
        <v/>
      </c>
      <c r="BI18" s="186" t="str">
        <f t="shared" si="67"/>
        <v/>
      </c>
      <c r="BJ18" s="186" t="str">
        <f t="shared" si="67"/>
        <v/>
      </c>
      <c r="BM18" s="5"/>
      <c r="BS18" s="6"/>
      <c r="BT18" s="6"/>
      <c r="BV18" s="84">
        <v>10</v>
      </c>
      <c r="BW18" s="185">
        <f t="shared" si="68"/>
        <v>0</v>
      </c>
      <c r="BX18" s="186">
        <f t="shared" si="69"/>
        <v>0</v>
      </c>
      <c r="BY18" s="186" t="str">
        <f t="shared" si="70"/>
        <v/>
      </c>
      <c r="BZ18" s="186" t="str">
        <f t="shared" si="70"/>
        <v/>
      </c>
      <c r="CA18" s="186" t="str">
        <f t="shared" si="70"/>
        <v/>
      </c>
      <c r="CB18" s="186" t="str">
        <f t="shared" si="70"/>
        <v/>
      </c>
      <c r="CC18" s="186" t="str">
        <f t="shared" si="70"/>
        <v/>
      </c>
      <c r="CD18" s="186" t="str">
        <f t="shared" si="70"/>
        <v/>
      </c>
      <c r="CE18" s="186" t="str">
        <f t="shared" si="70"/>
        <v/>
      </c>
      <c r="CF18" s="186" t="str">
        <f t="shared" si="70"/>
        <v/>
      </c>
      <c r="CG18" s="186" t="str">
        <f t="shared" si="70"/>
        <v/>
      </c>
      <c r="CH18" s="186" t="str">
        <f t="shared" si="70"/>
        <v/>
      </c>
      <c r="CI18" s="186" t="str">
        <f t="shared" si="71"/>
        <v/>
      </c>
      <c r="CJ18" s="186" t="str">
        <f t="shared" si="71"/>
        <v/>
      </c>
      <c r="CK18" s="186" t="str">
        <f t="shared" si="71"/>
        <v/>
      </c>
      <c r="CL18" s="186" t="str">
        <f t="shared" si="71"/>
        <v/>
      </c>
      <c r="CM18" s="186" t="str">
        <f t="shared" si="71"/>
        <v/>
      </c>
      <c r="CN18" s="186" t="str">
        <f t="shared" si="71"/>
        <v/>
      </c>
      <c r="CO18" s="186" t="str">
        <f t="shared" si="71"/>
        <v/>
      </c>
      <c r="CP18" s="186" t="str">
        <f t="shared" si="71"/>
        <v/>
      </c>
      <c r="CQ18" s="186" t="str">
        <f t="shared" si="71"/>
        <v/>
      </c>
      <c r="CR18" s="186" t="str">
        <f t="shared" si="71"/>
        <v/>
      </c>
      <c r="CS18" s="186" t="str">
        <f t="shared" si="72"/>
        <v/>
      </c>
      <c r="CT18" s="186" t="str">
        <f t="shared" si="72"/>
        <v/>
      </c>
      <c r="CU18" s="186" t="str">
        <f t="shared" si="72"/>
        <v/>
      </c>
      <c r="CV18" s="186" t="str">
        <f t="shared" si="72"/>
        <v/>
      </c>
      <c r="CW18" s="186" t="str">
        <f t="shared" si="72"/>
        <v/>
      </c>
      <c r="CX18" s="186" t="str">
        <f t="shared" si="72"/>
        <v/>
      </c>
      <c r="CY18" s="186" t="str">
        <f t="shared" si="72"/>
        <v/>
      </c>
      <c r="CZ18" s="186" t="str">
        <f t="shared" si="72"/>
        <v/>
      </c>
      <c r="DA18" s="186" t="str">
        <f t="shared" si="72"/>
        <v/>
      </c>
      <c r="DB18" s="186" t="str">
        <f t="shared" si="72"/>
        <v/>
      </c>
      <c r="DC18" s="186" t="str">
        <f t="shared" si="73"/>
        <v/>
      </c>
      <c r="DD18" s="186" t="str">
        <f t="shared" si="73"/>
        <v/>
      </c>
      <c r="DE18" s="186" t="str">
        <f t="shared" si="73"/>
        <v/>
      </c>
      <c r="DF18" s="186" t="str">
        <f t="shared" si="73"/>
        <v/>
      </c>
      <c r="DG18" s="186" t="str">
        <f t="shared" si="73"/>
        <v/>
      </c>
      <c r="DH18" s="186" t="str">
        <f t="shared" si="73"/>
        <v/>
      </c>
      <c r="DI18" s="186" t="str">
        <f t="shared" si="73"/>
        <v/>
      </c>
      <c r="DJ18" s="186" t="str">
        <f t="shared" si="73"/>
        <v/>
      </c>
      <c r="DK18" s="186" t="str">
        <f t="shared" si="73"/>
        <v/>
      </c>
      <c r="DL18" s="186" t="str">
        <f t="shared" si="73"/>
        <v/>
      </c>
      <c r="DM18" s="186" t="str">
        <f t="shared" si="74"/>
        <v/>
      </c>
      <c r="DN18" s="186" t="str">
        <f t="shared" si="74"/>
        <v/>
      </c>
      <c r="DO18" s="186" t="str">
        <f t="shared" si="74"/>
        <v/>
      </c>
      <c r="DP18" s="186" t="str">
        <f t="shared" si="74"/>
        <v/>
      </c>
      <c r="DQ18" s="186" t="str">
        <f t="shared" si="74"/>
        <v/>
      </c>
      <c r="DR18" s="186" t="str">
        <f t="shared" si="74"/>
        <v/>
      </c>
      <c r="DS18" s="186" t="str">
        <f t="shared" si="74"/>
        <v/>
      </c>
      <c r="DT18" s="186" t="str">
        <f t="shared" si="74"/>
        <v/>
      </c>
      <c r="DU18" s="186" t="str">
        <f t="shared" si="74"/>
        <v/>
      </c>
      <c r="DV18" s="186" t="str">
        <f t="shared" si="74"/>
        <v/>
      </c>
      <c r="DW18" s="152"/>
      <c r="DX18" s="152"/>
      <c r="DY18" s="152"/>
      <c r="DZ18" s="152"/>
      <c r="EA18" s="152"/>
      <c r="EC18" s="173">
        <f t="shared" si="75"/>
        <v>11</v>
      </c>
      <c r="ED18" s="176" t="str">
        <f t="shared" si="53"/>
        <v>Selenio</v>
      </c>
      <c r="EE18" s="177">
        <f t="shared" si="54"/>
        <v>2200</v>
      </c>
      <c r="EF18" s="177">
        <f t="shared" si="54"/>
        <v>2060</v>
      </c>
      <c r="EG18" s="177">
        <f t="shared" si="54"/>
        <v>1700</v>
      </c>
      <c r="EH18" s="177">
        <f t="shared" si="54"/>
        <v>0</v>
      </c>
      <c r="EI18" s="177">
        <f t="shared" si="55"/>
        <v>3</v>
      </c>
      <c r="EJ18" s="177">
        <f t="shared" si="56"/>
        <v>5960</v>
      </c>
      <c r="EK18" s="173"/>
      <c r="EL18" s="173" t="s">
        <v>98</v>
      </c>
      <c r="EM18" s="172">
        <f t="array" ref="EM18">IF(EI58&lt;&gt;1,"sd",SUM(IF(EJ8:EJ57&gt;1,(EJ8:EJ57)^2))/EM9-EM13)</f>
        <v>9671973.1555555463</v>
      </c>
      <c r="EN18" s="175"/>
      <c r="EO18" s="173">
        <f t="shared" si="76"/>
        <v>11</v>
      </c>
      <c r="EP18" s="176" t="str">
        <f t="shared" si="57"/>
        <v>Selenio</v>
      </c>
      <c r="EQ18" s="177">
        <f>IFERROR(INDEX(RTO1CF,$EO18,'ANVA-MDS'!EE$7),0)</f>
        <v>0</v>
      </c>
      <c r="ER18" s="177">
        <f>IFERROR(INDEX(RTO1CF,$EO18,'ANVA-MDS'!EF$7),0)</f>
        <v>0</v>
      </c>
      <c r="ES18" s="177">
        <f>IFERROR(INDEX(RTO1CF,$EO18,'ANVA-MDS'!EG$7),0)</f>
        <v>0</v>
      </c>
      <c r="ET18" s="177">
        <f>IFERROR(INDEX(RTO1CF,$EO18,'ANVA-MDS'!EH$7),0)</f>
        <v>0</v>
      </c>
      <c r="EU18" s="177">
        <f t="shared" si="58"/>
        <v>0</v>
      </c>
      <c r="EV18" s="177">
        <f t="shared" si="59"/>
        <v>0</v>
      </c>
      <c r="EW18" s="173"/>
      <c r="EX18" s="173" t="s">
        <v>98</v>
      </c>
      <c r="EY18" s="172" t="str">
        <f t="array" ref="EY18">IF(EU58&lt;&gt;1,"sd",SUM(IF(EV8:EV57&gt;1,(EV8:EV57)^2))/EY9-EY13)</f>
        <v>sd</v>
      </c>
      <c r="EZ18" s="175"/>
      <c r="FA18" s="177">
        <f t="shared" si="60"/>
        <v>5960</v>
      </c>
      <c r="FB18" s="178" t="s">
        <v>124</v>
      </c>
      <c r="FC18" s="200" t="str">
        <f t="array" ref="FC18">IF(FC27&lt;&gt;1,"sd",(SUM(IF(EE59:EH59&gt;1,(EE59:EH59)^2))+SUM(IF(EQ59:ET59&gt;1,(EQ59:ET59)^2)))/FC8-FC25-FC13)</f>
        <v>sd</v>
      </c>
    </row>
    <row r="19" spans="1:159" ht="12.75" customHeight="1" x14ac:dyDescent="0.25">
      <c r="A19" s="4" t="s">
        <v>149</v>
      </c>
      <c r="J19" s="84">
        <v>11</v>
      </c>
      <c r="K19" s="185" t="str">
        <f t="shared" si="61"/>
        <v>ACA 462</v>
      </c>
      <c r="L19" s="186">
        <f t="shared" si="62"/>
        <v>1693.3333333333333</v>
      </c>
      <c r="M19" s="186" t="str">
        <f t="shared" ref="M19:V28" si="79">IF(M$8&gt;$J19,"",IF($K19=0,"",IF($F$13&gt;$G$13,"ns",IF(ABS($L19-INDEX(RTO1SF_ORD,M$8,2))&gt;$B$28,"s","ns"))))</f>
        <v>s</v>
      </c>
      <c r="N19" s="186" t="str">
        <f t="shared" si="79"/>
        <v>s</v>
      </c>
      <c r="O19" s="186" t="str">
        <f t="shared" si="79"/>
        <v>s</v>
      </c>
      <c r="P19" s="186" t="str">
        <f t="shared" si="79"/>
        <v>ns</v>
      </c>
      <c r="Q19" s="186" t="str">
        <f t="shared" si="79"/>
        <v>ns</v>
      </c>
      <c r="R19" s="186" t="str">
        <f t="shared" si="79"/>
        <v>ns</v>
      </c>
      <c r="S19" s="186" t="str">
        <f t="shared" si="79"/>
        <v>ns</v>
      </c>
      <c r="T19" s="186" t="str">
        <f t="shared" si="79"/>
        <v>ns</v>
      </c>
      <c r="U19" s="186" t="str">
        <f t="shared" si="79"/>
        <v>ns</v>
      </c>
      <c r="V19" s="186" t="str">
        <f t="shared" si="79"/>
        <v>ns</v>
      </c>
      <c r="W19" s="186" t="str">
        <f t="shared" ref="W19:AF28" si="80">IF(W$8&gt;$J19,"",IF($K19=0,"",IF($F$13&gt;$G$13,"ns",IF(ABS($L19-INDEX(RTO1SF_ORD,W$8,2))&gt;$B$28,"s","ns"))))</f>
        <v>ns</v>
      </c>
      <c r="X19" s="186" t="str">
        <f t="shared" si="80"/>
        <v/>
      </c>
      <c r="Y19" s="186" t="str">
        <f t="shared" si="80"/>
        <v/>
      </c>
      <c r="Z19" s="186" t="str">
        <f t="shared" si="80"/>
        <v/>
      </c>
      <c r="AA19" s="186" t="str">
        <f t="shared" si="80"/>
        <v/>
      </c>
      <c r="AB19" s="186" t="str">
        <f t="shared" si="80"/>
        <v/>
      </c>
      <c r="AC19" s="186" t="str">
        <f t="shared" si="80"/>
        <v/>
      </c>
      <c r="AD19" s="186" t="str">
        <f t="shared" si="80"/>
        <v/>
      </c>
      <c r="AE19" s="186" t="str">
        <f t="shared" si="80"/>
        <v/>
      </c>
      <c r="AF19" s="186" t="str">
        <f t="shared" si="80"/>
        <v/>
      </c>
      <c r="AG19" s="186" t="str">
        <f t="shared" ref="AG19:AP28" si="81">IF(AG$8&gt;$J19,"",IF($K19=0,"",IF($F$13&gt;$G$13,"ns",IF(ABS($L19-INDEX(RTO1SF_ORD,AG$8,2))&gt;$B$28,"s","ns"))))</f>
        <v/>
      </c>
      <c r="AH19" s="186" t="str">
        <f t="shared" si="81"/>
        <v/>
      </c>
      <c r="AI19" s="186" t="str">
        <f t="shared" si="81"/>
        <v/>
      </c>
      <c r="AJ19" s="186" t="str">
        <f t="shared" si="81"/>
        <v/>
      </c>
      <c r="AK19" s="186" t="str">
        <f t="shared" si="81"/>
        <v/>
      </c>
      <c r="AL19" s="186" t="str">
        <f t="shared" si="81"/>
        <v/>
      </c>
      <c r="AM19" s="186" t="str">
        <f t="shared" si="81"/>
        <v/>
      </c>
      <c r="AN19" s="186" t="str">
        <f t="shared" si="81"/>
        <v/>
      </c>
      <c r="AO19" s="186" t="str">
        <f t="shared" si="81"/>
        <v/>
      </c>
      <c r="AP19" s="186" t="str">
        <f t="shared" si="81"/>
        <v/>
      </c>
      <c r="AQ19" s="186" t="str">
        <f t="shared" ref="AQ19:AZ28" si="82">IF(AQ$8&gt;$J19,"",IF($K19=0,"",IF($F$13&gt;$G$13,"ns",IF(ABS($L19-INDEX(RTO1SF_ORD,AQ$8,2))&gt;$B$28,"s","ns"))))</f>
        <v/>
      </c>
      <c r="AR19" s="186" t="str">
        <f t="shared" si="82"/>
        <v/>
      </c>
      <c r="AS19" s="186" t="str">
        <f t="shared" si="82"/>
        <v/>
      </c>
      <c r="AT19" s="186" t="str">
        <f t="shared" si="82"/>
        <v/>
      </c>
      <c r="AU19" s="186" t="str">
        <f t="shared" si="82"/>
        <v/>
      </c>
      <c r="AV19" s="186" t="str">
        <f t="shared" si="82"/>
        <v/>
      </c>
      <c r="AW19" s="186" t="str">
        <f t="shared" si="82"/>
        <v/>
      </c>
      <c r="AX19" s="186" t="str">
        <f t="shared" si="82"/>
        <v/>
      </c>
      <c r="AY19" s="186" t="str">
        <f t="shared" si="82"/>
        <v/>
      </c>
      <c r="AZ19" s="186" t="str">
        <f t="shared" si="82"/>
        <v/>
      </c>
      <c r="BA19" s="186" t="str">
        <f t="shared" ref="BA19:BJ28" si="83">IF(BA$8&gt;$J19,"",IF($K19=0,"",IF($F$13&gt;$G$13,"ns",IF(ABS($L19-INDEX(RTO1SF_ORD,BA$8,2))&gt;$B$28,"s","ns"))))</f>
        <v/>
      </c>
      <c r="BB19" s="186" t="str">
        <f t="shared" si="83"/>
        <v/>
      </c>
      <c r="BC19" s="186" t="str">
        <f t="shared" si="83"/>
        <v/>
      </c>
      <c r="BD19" s="186" t="str">
        <f t="shared" si="83"/>
        <v/>
      </c>
      <c r="BE19" s="186" t="str">
        <f t="shared" si="83"/>
        <v/>
      </c>
      <c r="BF19" s="186" t="str">
        <f t="shared" si="83"/>
        <v/>
      </c>
      <c r="BG19" s="186" t="str">
        <f t="shared" si="83"/>
        <v/>
      </c>
      <c r="BH19" s="186" t="str">
        <f t="shared" si="83"/>
        <v/>
      </c>
      <c r="BI19" s="186" t="str">
        <f t="shared" si="83"/>
        <v/>
      </c>
      <c r="BJ19" s="186" t="str">
        <f t="shared" si="83"/>
        <v/>
      </c>
      <c r="BM19" s="4" t="s">
        <v>149</v>
      </c>
      <c r="BS19" s="6"/>
      <c r="BT19" s="6"/>
      <c r="BV19" s="84">
        <v>11</v>
      </c>
      <c r="BW19" s="185">
        <f t="shared" si="68"/>
        <v>0</v>
      </c>
      <c r="BX19" s="186">
        <f t="shared" si="69"/>
        <v>0</v>
      </c>
      <c r="BY19" s="186" t="str">
        <f t="shared" ref="BY19:CH28" si="84">IF(BY$8&gt;$BV19,"",IF($BW19=0,"",IF($BR$13&gt;$BS$13,"ns",IF(ABS($BX19-INDEX(RTO1CF_ORD,BY$8,2))&gt;$BN$28,"s","ns"))))</f>
        <v/>
      </c>
      <c r="BZ19" s="186" t="str">
        <f t="shared" si="84"/>
        <v/>
      </c>
      <c r="CA19" s="186" t="str">
        <f t="shared" si="84"/>
        <v/>
      </c>
      <c r="CB19" s="186" t="str">
        <f t="shared" si="84"/>
        <v/>
      </c>
      <c r="CC19" s="186" t="str">
        <f t="shared" si="84"/>
        <v/>
      </c>
      <c r="CD19" s="186" t="str">
        <f t="shared" si="84"/>
        <v/>
      </c>
      <c r="CE19" s="186" t="str">
        <f t="shared" si="84"/>
        <v/>
      </c>
      <c r="CF19" s="186" t="str">
        <f t="shared" si="84"/>
        <v/>
      </c>
      <c r="CG19" s="186" t="str">
        <f t="shared" si="84"/>
        <v/>
      </c>
      <c r="CH19" s="186" t="str">
        <f t="shared" si="84"/>
        <v/>
      </c>
      <c r="CI19" s="186" t="str">
        <f t="shared" ref="CI19:CR28" si="85">IF(CI$8&gt;$BV19,"",IF($BW19=0,"",IF($BR$13&gt;$BS$13,"ns",IF(ABS($BX19-INDEX(RTO1CF_ORD,CI$8,2))&gt;$BN$28,"s","ns"))))</f>
        <v/>
      </c>
      <c r="CJ19" s="186" t="str">
        <f t="shared" si="85"/>
        <v/>
      </c>
      <c r="CK19" s="186" t="str">
        <f t="shared" si="85"/>
        <v/>
      </c>
      <c r="CL19" s="186" t="str">
        <f t="shared" si="85"/>
        <v/>
      </c>
      <c r="CM19" s="186" t="str">
        <f t="shared" si="85"/>
        <v/>
      </c>
      <c r="CN19" s="186" t="str">
        <f t="shared" si="85"/>
        <v/>
      </c>
      <c r="CO19" s="186" t="str">
        <f t="shared" si="85"/>
        <v/>
      </c>
      <c r="CP19" s="186" t="str">
        <f t="shared" si="85"/>
        <v/>
      </c>
      <c r="CQ19" s="186" t="str">
        <f t="shared" si="85"/>
        <v/>
      </c>
      <c r="CR19" s="186" t="str">
        <f t="shared" si="85"/>
        <v/>
      </c>
      <c r="CS19" s="186" t="str">
        <f t="shared" ref="CS19:DB28" si="86">IF(CS$8&gt;$BV19,"",IF($BW19=0,"",IF($BR$13&gt;$BS$13,"ns",IF(ABS($BX19-INDEX(RTO1CF_ORD,CS$8,2))&gt;$BN$28,"s","ns"))))</f>
        <v/>
      </c>
      <c r="CT19" s="186" t="str">
        <f t="shared" si="86"/>
        <v/>
      </c>
      <c r="CU19" s="186" t="str">
        <f t="shared" si="86"/>
        <v/>
      </c>
      <c r="CV19" s="186" t="str">
        <f t="shared" si="86"/>
        <v/>
      </c>
      <c r="CW19" s="186" t="str">
        <f t="shared" si="86"/>
        <v/>
      </c>
      <c r="CX19" s="186" t="str">
        <f t="shared" si="86"/>
        <v/>
      </c>
      <c r="CY19" s="186" t="str">
        <f t="shared" si="86"/>
        <v/>
      </c>
      <c r="CZ19" s="186" t="str">
        <f t="shared" si="86"/>
        <v/>
      </c>
      <c r="DA19" s="186" t="str">
        <f t="shared" si="86"/>
        <v/>
      </c>
      <c r="DB19" s="186" t="str">
        <f t="shared" si="86"/>
        <v/>
      </c>
      <c r="DC19" s="186" t="str">
        <f t="shared" ref="DC19:DL28" si="87">IF(DC$8&gt;$BV19,"",IF($BW19=0,"",IF($BR$13&gt;$BS$13,"ns",IF(ABS($BX19-INDEX(RTO1CF_ORD,DC$8,2))&gt;$BN$28,"s","ns"))))</f>
        <v/>
      </c>
      <c r="DD19" s="186" t="str">
        <f t="shared" si="87"/>
        <v/>
      </c>
      <c r="DE19" s="186" t="str">
        <f t="shared" si="87"/>
        <v/>
      </c>
      <c r="DF19" s="186" t="str">
        <f t="shared" si="87"/>
        <v/>
      </c>
      <c r="DG19" s="186" t="str">
        <f t="shared" si="87"/>
        <v/>
      </c>
      <c r="DH19" s="186" t="str">
        <f t="shared" si="87"/>
        <v/>
      </c>
      <c r="DI19" s="186" t="str">
        <f t="shared" si="87"/>
        <v/>
      </c>
      <c r="DJ19" s="186" t="str">
        <f t="shared" si="87"/>
        <v/>
      </c>
      <c r="DK19" s="186" t="str">
        <f t="shared" si="87"/>
        <v/>
      </c>
      <c r="DL19" s="186" t="str">
        <f t="shared" si="87"/>
        <v/>
      </c>
      <c r="DM19" s="186" t="str">
        <f t="shared" ref="DM19:DV28" si="88">IF(DM$8&gt;$BV19,"",IF($BW19=0,"",IF($BR$13&gt;$BS$13,"ns",IF(ABS($BX19-INDEX(RTO1CF_ORD,DM$8,2))&gt;$BN$28,"s","ns"))))</f>
        <v/>
      </c>
      <c r="DN19" s="186" t="str">
        <f t="shared" si="88"/>
        <v/>
      </c>
      <c r="DO19" s="186" t="str">
        <f t="shared" si="88"/>
        <v/>
      </c>
      <c r="DP19" s="186" t="str">
        <f t="shared" si="88"/>
        <v/>
      </c>
      <c r="DQ19" s="186" t="str">
        <f t="shared" si="88"/>
        <v/>
      </c>
      <c r="DR19" s="186" t="str">
        <f t="shared" si="88"/>
        <v/>
      </c>
      <c r="DS19" s="186" t="str">
        <f t="shared" si="88"/>
        <v/>
      </c>
      <c r="DT19" s="186" t="str">
        <f t="shared" si="88"/>
        <v/>
      </c>
      <c r="DU19" s="186" t="str">
        <f t="shared" si="88"/>
        <v/>
      </c>
      <c r="DV19" s="186" t="str">
        <f t="shared" si="88"/>
        <v/>
      </c>
      <c r="DW19" s="152"/>
      <c r="DX19" s="152"/>
      <c r="DY19" s="152"/>
      <c r="DZ19" s="152"/>
      <c r="EA19" s="152"/>
      <c r="EC19" s="173">
        <f t="shared" si="75"/>
        <v>12</v>
      </c>
      <c r="ED19" s="176" t="str">
        <f t="shared" si="53"/>
        <v>Quiriko</v>
      </c>
      <c r="EE19" s="177">
        <f t="shared" si="54"/>
        <v>1200</v>
      </c>
      <c r="EF19" s="177">
        <f t="shared" si="54"/>
        <v>1680</v>
      </c>
      <c r="EG19" s="177">
        <f t="shared" si="54"/>
        <v>1370</v>
      </c>
      <c r="EH19" s="177">
        <f t="shared" si="54"/>
        <v>0</v>
      </c>
      <c r="EI19" s="177">
        <f t="shared" si="55"/>
        <v>3</v>
      </c>
      <c r="EJ19" s="177">
        <f t="shared" si="56"/>
        <v>4250</v>
      </c>
      <c r="EK19" s="173"/>
      <c r="EL19" s="173" t="s">
        <v>97</v>
      </c>
      <c r="EM19" s="172">
        <f t="array" ref="EM19">IF(EI58&lt;&gt;1,"sd",SUM(IF(EE59:EH59&gt;1,(EE59:EH59)^2))/EM8-EM13)</f>
        <v>265161.68888887763</v>
      </c>
      <c r="EN19" s="175"/>
      <c r="EO19" s="173">
        <f t="shared" si="76"/>
        <v>12</v>
      </c>
      <c r="EP19" s="176" t="str">
        <f t="shared" si="57"/>
        <v>Quiriko</v>
      </c>
      <c r="EQ19" s="177">
        <f>IFERROR(INDEX(RTO1CF,$EO19,'ANVA-MDS'!EE$7),0)</f>
        <v>0</v>
      </c>
      <c r="ER19" s="177">
        <f>IFERROR(INDEX(RTO1CF,$EO19,'ANVA-MDS'!EF$7),0)</f>
        <v>0</v>
      </c>
      <c r="ES19" s="177">
        <f>IFERROR(INDEX(RTO1CF,$EO19,'ANVA-MDS'!EG$7),0)</f>
        <v>0</v>
      </c>
      <c r="ET19" s="177">
        <f>IFERROR(INDEX(RTO1CF,$EO19,'ANVA-MDS'!EH$7),0)</f>
        <v>0</v>
      </c>
      <c r="EU19" s="177">
        <f t="shared" si="58"/>
        <v>0</v>
      </c>
      <c r="EV19" s="177">
        <f t="shared" si="59"/>
        <v>0</v>
      </c>
      <c r="EW19" s="173"/>
      <c r="EX19" s="173" t="s">
        <v>97</v>
      </c>
      <c r="EY19" s="172" t="str">
        <f t="array" ref="EY19">IF(EU58&lt;&gt;1,"sd",SUM(IF(EQ59:ET59&gt;1,(EQ59:ET59)^2))/EY8-EY13)</f>
        <v>sd</v>
      </c>
      <c r="EZ19" s="175"/>
      <c r="FA19" s="177">
        <f t="shared" si="60"/>
        <v>4250</v>
      </c>
      <c r="FB19" s="173" t="s">
        <v>99</v>
      </c>
      <c r="FC19" s="200" t="str">
        <f>IF(FC27&lt;&gt;1,"sd",FC20-FC17-FC25-FC18-FC26)</f>
        <v>sd</v>
      </c>
    </row>
    <row r="20" spans="1:159" ht="12.75" customHeight="1" x14ac:dyDescent="0.25">
      <c r="A20" s="5"/>
      <c r="B20" s="170">
        <f>'ANVA-MDS'!EM23</f>
        <v>9.9911298366410703E-2</v>
      </c>
      <c r="C20" s="116">
        <v>0.15</v>
      </c>
      <c r="D20" s="3" t="str">
        <f>IF(B20&gt;C20,"ns","*")</f>
        <v>*</v>
      </c>
      <c r="J20" s="84">
        <v>12</v>
      </c>
      <c r="K20" s="185" t="str">
        <f t="shared" si="61"/>
        <v>Pampero</v>
      </c>
      <c r="L20" s="186">
        <f t="shared" si="62"/>
        <v>1670</v>
      </c>
      <c r="M20" s="186" t="str">
        <f t="shared" si="79"/>
        <v>s</v>
      </c>
      <c r="N20" s="186" t="str">
        <f t="shared" si="79"/>
        <v>s</v>
      </c>
      <c r="O20" s="186" t="str">
        <f t="shared" si="79"/>
        <v>s</v>
      </c>
      <c r="P20" s="186" t="str">
        <f t="shared" si="79"/>
        <v>s</v>
      </c>
      <c r="Q20" s="186" t="str">
        <f t="shared" si="79"/>
        <v>ns</v>
      </c>
      <c r="R20" s="186" t="str">
        <f t="shared" si="79"/>
        <v>ns</v>
      </c>
      <c r="S20" s="186" t="str">
        <f t="shared" si="79"/>
        <v>ns</v>
      </c>
      <c r="T20" s="186" t="str">
        <f t="shared" si="79"/>
        <v>ns</v>
      </c>
      <c r="U20" s="186" t="str">
        <f t="shared" si="79"/>
        <v>ns</v>
      </c>
      <c r="V20" s="186" t="str">
        <f t="shared" si="79"/>
        <v>ns</v>
      </c>
      <c r="W20" s="186" t="str">
        <f t="shared" si="80"/>
        <v>ns</v>
      </c>
      <c r="X20" s="186" t="str">
        <f t="shared" si="80"/>
        <v>ns</v>
      </c>
      <c r="Y20" s="186" t="str">
        <f t="shared" si="80"/>
        <v/>
      </c>
      <c r="Z20" s="186" t="str">
        <f t="shared" si="80"/>
        <v/>
      </c>
      <c r="AA20" s="186" t="str">
        <f t="shared" si="80"/>
        <v/>
      </c>
      <c r="AB20" s="186" t="str">
        <f t="shared" si="80"/>
        <v/>
      </c>
      <c r="AC20" s="186" t="str">
        <f t="shared" si="80"/>
        <v/>
      </c>
      <c r="AD20" s="186" t="str">
        <f t="shared" si="80"/>
        <v/>
      </c>
      <c r="AE20" s="186" t="str">
        <f t="shared" si="80"/>
        <v/>
      </c>
      <c r="AF20" s="186" t="str">
        <f t="shared" si="80"/>
        <v/>
      </c>
      <c r="AG20" s="186" t="str">
        <f t="shared" si="81"/>
        <v/>
      </c>
      <c r="AH20" s="186" t="str">
        <f t="shared" si="81"/>
        <v/>
      </c>
      <c r="AI20" s="186" t="str">
        <f t="shared" si="81"/>
        <v/>
      </c>
      <c r="AJ20" s="186" t="str">
        <f t="shared" si="81"/>
        <v/>
      </c>
      <c r="AK20" s="186" t="str">
        <f t="shared" si="81"/>
        <v/>
      </c>
      <c r="AL20" s="186" t="str">
        <f t="shared" si="81"/>
        <v/>
      </c>
      <c r="AM20" s="186" t="str">
        <f t="shared" si="81"/>
        <v/>
      </c>
      <c r="AN20" s="186" t="str">
        <f t="shared" si="81"/>
        <v/>
      </c>
      <c r="AO20" s="186" t="str">
        <f t="shared" si="81"/>
        <v/>
      </c>
      <c r="AP20" s="186" t="str">
        <f t="shared" si="81"/>
        <v/>
      </c>
      <c r="AQ20" s="186" t="str">
        <f t="shared" si="82"/>
        <v/>
      </c>
      <c r="AR20" s="186" t="str">
        <f t="shared" si="82"/>
        <v/>
      </c>
      <c r="AS20" s="186" t="str">
        <f t="shared" si="82"/>
        <v/>
      </c>
      <c r="AT20" s="186" t="str">
        <f t="shared" si="82"/>
        <v/>
      </c>
      <c r="AU20" s="186" t="str">
        <f t="shared" si="82"/>
        <v/>
      </c>
      <c r="AV20" s="186" t="str">
        <f t="shared" si="82"/>
        <v/>
      </c>
      <c r="AW20" s="186" t="str">
        <f t="shared" si="82"/>
        <v/>
      </c>
      <c r="AX20" s="186" t="str">
        <f t="shared" si="82"/>
        <v/>
      </c>
      <c r="AY20" s="186" t="str">
        <f t="shared" si="82"/>
        <v/>
      </c>
      <c r="AZ20" s="186" t="str">
        <f t="shared" si="82"/>
        <v/>
      </c>
      <c r="BA20" s="186" t="str">
        <f t="shared" si="83"/>
        <v/>
      </c>
      <c r="BB20" s="186" t="str">
        <f t="shared" si="83"/>
        <v/>
      </c>
      <c r="BC20" s="186" t="str">
        <f t="shared" si="83"/>
        <v/>
      </c>
      <c r="BD20" s="186" t="str">
        <f t="shared" si="83"/>
        <v/>
      </c>
      <c r="BE20" s="186" t="str">
        <f t="shared" si="83"/>
        <v/>
      </c>
      <c r="BF20" s="186" t="str">
        <f t="shared" si="83"/>
        <v/>
      </c>
      <c r="BG20" s="186" t="str">
        <f t="shared" si="83"/>
        <v/>
      </c>
      <c r="BH20" s="186" t="str">
        <f t="shared" si="83"/>
        <v/>
      </c>
      <c r="BI20" s="186" t="str">
        <f t="shared" si="83"/>
        <v/>
      </c>
      <c r="BJ20" s="186" t="str">
        <f t="shared" si="83"/>
        <v/>
      </c>
      <c r="BM20" s="5"/>
      <c r="BN20" s="170" t="str">
        <f>'ANVA-MDS'!EY23</f>
        <v>sd</v>
      </c>
      <c r="BO20" s="116">
        <v>0.15</v>
      </c>
      <c r="BP20" s="3" t="str">
        <f>IF(BN20&gt;BO20,"ns","*")</f>
        <v>ns</v>
      </c>
      <c r="BS20" s="6"/>
      <c r="BT20" s="6"/>
      <c r="BV20" s="84">
        <v>12</v>
      </c>
      <c r="BW20" s="185">
        <f t="shared" si="68"/>
        <v>0</v>
      </c>
      <c r="BX20" s="186">
        <f t="shared" si="69"/>
        <v>0</v>
      </c>
      <c r="BY20" s="186" t="str">
        <f t="shared" si="84"/>
        <v/>
      </c>
      <c r="BZ20" s="186" t="str">
        <f t="shared" si="84"/>
        <v/>
      </c>
      <c r="CA20" s="186" t="str">
        <f t="shared" si="84"/>
        <v/>
      </c>
      <c r="CB20" s="186" t="str">
        <f t="shared" si="84"/>
        <v/>
      </c>
      <c r="CC20" s="186" t="str">
        <f t="shared" si="84"/>
        <v/>
      </c>
      <c r="CD20" s="186" t="str">
        <f t="shared" si="84"/>
        <v/>
      </c>
      <c r="CE20" s="186" t="str">
        <f t="shared" si="84"/>
        <v/>
      </c>
      <c r="CF20" s="186" t="str">
        <f t="shared" si="84"/>
        <v/>
      </c>
      <c r="CG20" s="186" t="str">
        <f t="shared" si="84"/>
        <v/>
      </c>
      <c r="CH20" s="186" t="str">
        <f t="shared" si="84"/>
        <v/>
      </c>
      <c r="CI20" s="186" t="str">
        <f t="shared" si="85"/>
        <v/>
      </c>
      <c r="CJ20" s="186" t="str">
        <f t="shared" si="85"/>
        <v/>
      </c>
      <c r="CK20" s="186" t="str">
        <f t="shared" si="85"/>
        <v/>
      </c>
      <c r="CL20" s="186" t="str">
        <f t="shared" si="85"/>
        <v/>
      </c>
      <c r="CM20" s="186" t="str">
        <f t="shared" si="85"/>
        <v/>
      </c>
      <c r="CN20" s="186" t="str">
        <f t="shared" si="85"/>
        <v/>
      </c>
      <c r="CO20" s="186" t="str">
        <f t="shared" si="85"/>
        <v/>
      </c>
      <c r="CP20" s="186" t="str">
        <f t="shared" si="85"/>
        <v/>
      </c>
      <c r="CQ20" s="186" t="str">
        <f t="shared" si="85"/>
        <v/>
      </c>
      <c r="CR20" s="186" t="str">
        <f t="shared" si="85"/>
        <v/>
      </c>
      <c r="CS20" s="186" t="str">
        <f t="shared" si="86"/>
        <v/>
      </c>
      <c r="CT20" s="186" t="str">
        <f t="shared" si="86"/>
        <v/>
      </c>
      <c r="CU20" s="186" t="str">
        <f t="shared" si="86"/>
        <v/>
      </c>
      <c r="CV20" s="186" t="str">
        <f t="shared" si="86"/>
        <v/>
      </c>
      <c r="CW20" s="186" t="str">
        <f t="shared" si="86"/>
        <v/>
      </c>
      <c r="CX20" s="186" t="str">
        <f t="shared" si="86"/>
        <v/>
      </c>
      <c r="CY20" s="186" t="str">
        <f t="shared" si="86"/>
        <v/>
      </c>
      <c r="CZ20" s="186" t="str">
        <f t="shared" si="86"/>
        <v/>
      </c>
      <c r="DA20" s="186" t="str">
        <f t="shared" si="86"/>
        <v/>
      </c>
      <c r="DB20" s="186" t="str">
        <f t="shared" si="86"/>
        <v/>
      </c>
      <c r="DC20" s="186" t="str">
        <f t="shared" si="87"/>
        <v/>
      </c>
      <c r="DD20" s="186" t="str">
        <f t="shared" si="87"/>
        <v/>
      </c>
      <c r="DE20" s="186" t="str">
        <f t="shared" si="87"/>
        <v/>
      </c>
      <c r="DF20" s="186" t="str">
        <f t="shared" si="87"/>
        <v/>
      </c>
      <c r="DG20" s="186" t="str">
        <f t="shared" si="87"/>
        <v/>
      </c>
      <c r="DH20" s="186" t="str">
        <f t="shared" si="87"/>
        <v/>
      </c>
      <c r="DI20" s="186" t="str">
        <f t="shared" si="87"/>
        <v/>
      </c>
      <c r="DJ20" s="186" t="str">
        <f t="shared" si="87"/>
        <v/>
      </c>
      <c r="DK20" s="186" t="str">
        <f t="shared" si="87"/>
        <v/>
      </c>
      <c r="DL20" s="186" t="str">
        <f t="shared" si="87"/>
        <v/>
      </c>
      <c r="DM20" s="186" t="str">
        <f t="shared" si="88"/>
        <v/>
      </c>
      <c r="DN20" s="186" t="str">
        <f t="shared" si="88"/>
        <v/>
      </c>
      <c r="DO20" s="186" t="str">
        <f t="shared" si="88"/>
        <v/>
      </c>
      <c r="DP20" s="186" t="str">
        <f t="shared" si="88"/>
        <v/>
      </c>
      <c r="DQ20" s="186" t="str">
        <f t="shared" si="88"/>
        <v/>
      </c>
      <c r="DR20" s="186" t="str">
        <f t="shared" si="88"/>
        <v/>
      </c>
      <c r="DS20" s="186" t="str">
        <f t="shared" si="88"/>
        <v/>
      </c>
      <c r="DT20" s="186" t="str">
        <f t="shared" si="88"/>
        <v/>
      </c>
      <c r="DU20" s="186" t="str">
        <f t="shared" si="88"/>
        <v/>
      </c>
      <c r="DV20" s="186" t="str">
        <f t="shared" si="88"/>
        <v/>
      </c>
      <c r="DW20" s="152"/>
      <c r="DX20" s="152"/>
      <c r="DY20" s="152"/>
      <c r="DZ20" s="152"/>
      <c r="EA20" s="152"/>
      <c r="EC20" s="173">
        <f t="shared" si="75"/>
        <v>13</v>
      </c>
      <c r="ED20" s="176" t="str">
        <f t="shared" si="53"/>
        <v>Ñiandubay</v>
      </c>
      <c r="EE20" s="177">
        <f t="shared" si="54"/>
        <v>1800</v>
      </c>
      <c r="EF20" s="177">
        <f t="shared" si="54"/>
        <v>1920</v>
      </c>
      <c r="EG20" s="177">
        <f t="shared" si="54"/>
        <v>1700</v>
      </c>
      <c r="EH20" s="177">
        <f t="shared" si="54"/>
        <v>0</v>
      </c>
      <c r="EI20" s="177">
        <f t="shared" si="55"/>
        <v>3</v>
      </c>
      <c r="EJ20" s="177">
        <f t="shared" si="56"/>
        <v>5420</v>
      </c>
      <c r="EK20" s="173"/>
      <c r="EL20" s="173" t="s">
        <v>99</v>
      </c>
      <c r="EM20" s="172">
        <f>IF(EI58&lt;&gt;1,"sd",EM21-EM19-EM18)</f>
        <v>1575910.3111111224</v>
      </c>
      <c r="EN20" s="175"/>
      <c r="EO20" s="173">
        <f t="shared" si="76"/>
        <v>13</v>
      </c>
      <c r="EP20" s="176" t="str">
        <f t="shared" si="57"/>
        <v>Ñiandubay</v>
      </c>
      <c r="EQ20" s="177">
        <f>IFERROR(INDEX(RTO1CF,$EO20,'ANVA-MDS'!EE$7),0)</f>
        <v>0</v>
      </c>
      <c r="ER20" s="177">
        <f>IFERROR(INDEX(RTO1CF,$EO20,'ANVA-MDS'!EF$7),0)</f>
        <v>0</v>
      </c>
      <c r="ES20" s="177">
        <f>IFERROR(INDEX(RTO1CF,$EO20,'ANVA-MDS'!EG$7),0)</f>
        <v>0</v>
      </c>
      <c r="ET20" s="177">
        <f>IFERROR(INDEX(RTO1CF,$EO20,'ANVA-MDS'!EH$7),0)</f>
        <v>0</v>
      </c>
      <c r="EU20" s="177">
        <f t="shared" si="58"/>
        <v>0</v>
      </c>
      <c r="EV20" s="177">
        <f t="shared" si="59"/>
        <v>0</v>
      </c>
      <c r="EW20" s="173"/>
      <c r="EX20" s="173" t="s">
        <v>99</v>
      </c>
      <c r="EY20" s="172" t="str">
        <f>IF(EU58&lt;&gt;1,"sd",EY21-EY19-EY18)</f>
        <v>sd</v>
      </c>
      <c r="EZ20" s="175"/>
      <c r="FA20" s="177">
        <f t="shared" si="60"/>
        <v>5420</v>
      </c>
      <c r="FB20" s="173" t="s">
        <v>96</v>
      </c>
      <c r="FC20" s="200" t="str">
        <f t="array" ref="FC20">IF(FC27&lt;&gt;1,"sd",_xlfn.VAR.P(IF(EE8:EH57&gt;1,EE8:EH57),IF(EQ8:ET57&gt;1,EQ8:ET57))*FC10)</f>
        <v>sd</v>
      </c>
    </row>
    <row r="21" spans="1:159" ht="12.75" customHeight="1" x14ac:dyDescent="0.25">
      <c r="A21" s="4"/>
      <c r="J21" s="84">
        <v>13</v>
      </c>
      <c r="K21" s="185" t="str">
        <f t="shared" si="61"/>
        <v>ACA 364</v>
      </c>
      <c r="L21" s="186">
        <f t="shared" si="62"/>
        <v>1646.6666666666667</v>
      </c>
      <c r="M21" s="186" t="str">
        <f t="shared" si="79"/>
        <v>s</v>
      </c>
      <c r="N21" s="186" t="str">
        <f t="shared" si="79"/>
        <v>s</v>
      </c>
      <c r="O21" s="186" t="str">
        <f t="shared" si="79"/>
        <v>s</v>
      </c>
      <c r="P21" s="186" t="str">
        <f t="shared" si="79"/>
        <v>s</v>
      </c>
      <c r="Q21" s="186" t="str">
        <f t="shared" si="79"/>
        <v>s</v>
      </c>
      <c r="R21" s="186" t="str">
        <f t="shared" si="79"/>
        <v>s</v>
      </c>
      <c r="S21" s="186" t="str">
        <f t="shared" si="79"/>
        <v>ns</v>
      </c>
      <c r="T21" s="186" t="str">
        <f t="shared" si="79"/>
        <v>ns</v>
      </c>
      <c r="U21" s="186" t="str">
        <f t="shared" si="79"/>
        <v>ns</v>
      </c>
      <c r="V21" s="186" t="str">
        <f t="shared" si="79"/>
        <v>ns</v>
      </c>
      <c r="W21" s="186" t="str">
        <f t="shared" si="80"/>
        <v>ns</v>
      </c>
      <c r="X21" s="186" t="str">
        <f t="shared" si="80"/>
        <v>ns</v>
      </c>
      <c r="Y21" s="186" t="str">
        <f t="shared" si="80"/>
        <v>ns</v>
      </c>
      <c r="Z21" s="186" t="str">
        <f t="shared" si="80"/>
        <v/>
      </c>
      <c r="AA21" s="186" t="str">
        <f t="shared" si="80"/>
        <v/>
      </c>
      <c r="AB21" s="186" t="str">
        <f t="shared" si="80"/>
        <v/>
      </c>
      <c r="AC21" s="186" t="str">
        <f t="shared" si="80"/>
        <v/>
      </c>
      <c r="AD21" s="186" t="str">
        <f t="shared" si="80"/>
        <v/>
      </c>
      <c r="AE21" s="186" t="str">
        <f t="shared" si="80"/>
        <v/>
      </c>
      <c r="AF21" s="186" t="str">
        <f t="shared" si="80"/>
        <v/>
      </c>
      <c r="AG21" s="186" t="str">
        <f t="shared" si="81"/>
        <v/>
      </c>
      <c r="AH21" s="186" t="str">
        <f t="shared" si="81"/>
        <v/>
      </c>
      <c r="AI21" s="186" t="str">
        <f t="shared" si="81"/>
        <v/>
      </c>
      <c r="AJ21" s="186" t="str">
        <f t="shared" si="81"/>
        <v/>
      </c>
      <c r="AK21" s="186" t="str">
        <f t="shared" si="81"/>
        <v/>
      </c>
      <c r="AL21" s="186" t="str">
        <f t="shared" si="81"/>
        <v/>
      </c>
      <c r="AM21" s="186" t="str">
        <f t="shared" si="81"/>
        <v/>
      </c>
      <c r="AN21" s="186" t="str">
        <f t="shared" si="81"/>
        <v/>
      </c>
      <c r="AO21" s="186" t="str">
        <f t="shared" si="81"/>
        <v/>
      </c>
      <c r="AP21" s="186" t="str">
        <f t="shared" si="81"/>
        <v/>
      </c>
      <c r="AQ21" s="186" t="str">
        <f t="shared" si="82"/>
        <v/>
      </c>
      <c r="AR21" s="186" t="str">
        <f t="shared" si="82"/>
        <v/>
      </c>
      <c r="AS21" s="186" t="str">
        <f t="shared" si="82"/>
        <v/>
      </c>
      <c r="AT21" s="186" t="str">
        <f t="shared" si="82"/>
        <v/>
      </c>
      <c r="AU21" s="186" t="str">
        <f t="shared" si="82"/>
        <v/>
      </c>
      <c r="AV21" s="186" t="str">
        <f t="shared" si="82"/>
        <v/>
      </c>
      <c r="AW21" s="186" t="str">
        <f t="shared" si="82"/>
        <v/>
      </c>
      <c r="AX21" s="186" t="str">
        <f t="shared" si="82"/>
        <v/>
      </c>
      <c r="AY21" s="186" t="str">
        <f t="shared" si="82"/>
        <v/>
      </c>
      <c r="AZ21" s="186" t="str">
        <f t="shared" si="82"/>
        <v/>
      </c>
      <c r="BA21" s="186" t="str">
        <f t="shared" si="83"/>
        <v/>
      </c>
      <c r="BB21" s="186" t="str">
        <f t="shared" si="83"/>
        <v/>
      </c>
      <c r="BC21" s="186" t="str">
        <f t="shared" si="83"/>
        <v/>
      </c>
      <c r="BD21" s="186" t="str">
        <f t="shared" si="83"/>
        <v/>
      </c>
      <c r="BE21" s="186" t="str">
        <f t="shared" si="83"/>
        <v/>
      </c>
      <c r="BF21" s="186" t="str">
        <f t="shared" si="83"/>
        <v/>
      </c>
      <c r="BG21" s="186" t="str">
        <f t="shared" si="83"/>
        <v/>
      </c>
      <c r="BH21" s="186" t="str">
        <f t="shared" si="83"/>
        <v/>
      </c>
      <c r="BI21" s="186" t="str">
        <f t="shared" si="83"/>
        <v/>
      </c>
      <c r="BJ21" s="186" t="str">
        <f t="shared" si="83"/>
        <v/>
      </c>
      <c r="BS21" s="6"/>
      <c r="BT21" s="6"/>
      <c r="BV21" s="84">
        <v>13</v>
      </c>
      <c r="BW21" s="185">
        <f t="shared" si="68"/>
        <v>0</v>
      </c>
      <c r="BX21" s="186">
        <f t="shared" si="69"/>
        <v>0</v>
      </c>
      <c r="BY21" s="186" t="str">
        <f t="shared" si="84"/>
        <v/>
      </c>
      <c r="BZ21" s="186" t="str">
        <f t="shared" si="84"/>
        <v/>
      </c>
      <c r="CA21" s="186" t="str">
        <f t="shared" si="84"/>
        <v/>
      </c>
      <c r="CB21" s="186" t="str">
        <f t="shared" si="84"/>
        <v/>
      </c>
      <c r="CC21" s="186" t="str">
        <f t="shared" si="84"/>
        <v/>
      </c>
      <c r="CD21" s="186" t="str">
        <f t="shared" si="84"/>
        <v/>
      </c>
      <c r="CE21" s="186" t="str">
        <f t="shared" si="84"/>
        <v/>
      </c>
      <c r="CF21" s="186" t="str">
        <f t="shared" si="84"/>
        <v/>
      </c>
      <c r="CG21" s="186" t="str">
        <f t="shared" si="84"/>
        <v/>
      </c>
      <c r="CH21" s="186" t="str">
        <f t="shared" si="84"/>
        <v/>
      </c>
      <c r="CI21" s="186" t="str">
        <f t="shared" si="85"/>
        <v/>
      </c>
      <c r="CJ21" s="186" t="str">
        <f t="shared" si="85"/>
        <v/>
      </c>
      <c r="CK21" s="186" t="str">
        <f t="shared" si="85"/>
        <v/>
      </c>
      <c r="CL21" s="186" t="str">
        <f t="shared" si="85"/>
        <v/>
      </c>
      <c r="CM21" s="186" t="str">
        <f t="shared" si="85"/>
        <v/>
      </c>
      <c r="CN21" s="186" t="str">
        <f t="shared" si="85"/>
        <v/>
      </c>
      <c r="CO21" s="186" t="str">
        <f t="shared" si="85"/>
        <v/>
      </c>
      <c r="CP21" s="186" t="str">
        <f t="shared" si="85"/>
        <v/>
      </c>
      <c r="CQ21" s="186" t="str">
        <f t="shared" si="85"/>
        <v/>
      </c>
      <c r="CR21" s="186" t="str">
        <f t="shared" si="85"/>
        <v/>
      </c>
      <c r="CS21" s="186" t="str">
        <f t="shared" si="86"/>
        <v/>
      </c>
      <c r="CT21" s="186" t="str">
        <f t="shared" si="86"/>
        <v/>
      </c>
      <c r="CU21" s="186" t="str">
        <f t="shared" si="86"/>
        <v/>
      </c>
      <c r="CV21" s="186" t="str">
        <f t="shared" si="86"/>
        <v/>
      </c>
      <c r="CW21" s="186" t="str">
        <f t="shared" si="86"/>
        <v/>
      </c>
      <c r="CX21" s="186" t="str">
        <f t="shared" si="86"/>
        <v/>
      </c>
      <c r="CY21" s="186" t="str">
        <f t="shared" si="86"/>
        <v/>
      </c>
      <c r="CZ21" s="186" t="str">
        <f t="shared" si="86"/>
        <v/>
      </c>
      <c r="DA21" s="186" t="str">
        <f t="shared" si="86"/>
        <v/>
      </c>
      <c r="DB21" s="186" t="str">
        <f t="shared" si="86"/>
        <v/>
      </c>
      <c r="DC21" s="186" t="str">
        <f t="shared" si="87"/>
        <v/>
      </c>
      <c r="DD21" s="186" t="str">
        <f t="shared" si="87"/>
        <v/>
      </c>
      <c r="DE21" s="186" t="str">
        <f t="shared" si="87"/>
        <v/>
      </c>
      <c r="DF21" s="186" t="str">
        <f t="shared" si="87"/>
        <v/>
      </c>
      <c r="DG21" s="186" t="str">
        <f t="shared" si="87"/>
        <v/>
      </c>
      <c r="DH21" s="186" t="str">
        <f t="shared" si="87"/>
        <v/>
      </c>
      <c r="DI21" s="186" t="str">
        <f t="shared" si="87"/>
        <v/>
      </c>
      <c r="DJ21" s="186" t="str">
        <f t="shared" si="87"/>
        <v/>
      </c>
      <c r="DK21" s="186" t="str">
        <f t="shared" si="87"/>
        <v/>
      </c>
      <c r="DL21" s="186" t="str">
        <f t="shared" si="87"/>
        <v/>
      </c>
      <c r="DM21" s="186" t="str">
        <f t="shared" si="88"/>
        <v/>
      </c>
      <c r="DN21" s="186" t="str">
        <f t="shared" si="88"/>
        <v/>
      </c>
      <c r="DO21" s="186" t="str">
        <f t="shared" si="88"/>
        <v/>
      </c>
      <c r="DP21" s="186" t="str">
        <f t="shared" si="88"/>
        <v/>
      </c>
      <c r="DQ21" s="186" t="str">
        <f t="shared" si="88"/>
        <v/>
      </c>
      <c r="DR21" s="186" t="str">
        <f t="shared" si="88"/>
        <v/>
      </c>
      <c r="DS21" s="186" t="str">
        <f t="shared" si="88"/>
        <v/>
      </c>
      <c r="DT21" s="186" t="str">
        <f t="shared" si="88"/>
        <v/>
      </c>
      <c r="DU21" s="186" t="str">
        <f t="shared" si="88"/>
        <v/>
      </c>
      <c r="DV21" s="186" t="str">
        <f t="shared" si="88"/>
        <v/>
      </c>
      <c r="DW21" s="152"/>
      <c r="DX21" s="152"/>
      <c r="DY21" s="152"/>
      <c r="DZ21" s="152"/>
      <c r="EA21" s="152"/>
      <c r="EC21" s="173">
        <f t="shared" si="75"/>
        <v>14</v>
      </c>
      <c r="ED21" s="176" t="str">
        <f t="shared" si="53"/>
        <v>Pehuen</v>
      </c>
      <c r="EE21" s="177">
        <f t="shared" si="54"/>
        <v>1600</v>
      </c>
      <c r="EF21" s="177">
        <f t="shared" si="54"/>
        <v>2200</v>
      </c>
      <c r="EG21" s="177">
        <f t="shared" si="54"/>
        <v>1800</v>
      </c>
      <c r="EH21" s="177">
        <f t="shared" si="54"/>
        <v>0</v>
      </c>
      <c r="EI21" s="177">
        <f t="shared" si="55"/>
        <v>3</v>
      </c>
      <c r="EJ21" s="177">
        <f t="shared" si="56"/>
        <v>5600</v>
      </c>
      <c r="EK21" s="173"/>
      <c r="EL21" s="173" t="s">
        <v>96</v>
      </c>
      <c r="EM21" s="172">
        <f t="array" ref="EM21">IF(EI58&lt;&gt;1,"sd",SUM(IF(EE8:EH57&gt;1,(EE8:EH57)^2))-EM13)</f>
        <v>11513045.155555546</v>
      </c>
      <c r="EN21" s="175"/>
      <c r="EO21" s="173">
        <f t="shared" si="76"/>
        <v>14</v>
      </c>
      <c r="EP21" s="176" t="str">
        <f t="shared" si="57"/>
        <v>Pehuen</v>
      </c>
      <c r="EQ21" s="177">
        <f>IFERROR(INDEX(RTO1CF,$EO21,'ANVA-MDS'!EE$7),0)</f>
        <v>0</v>
      </c>
      <c r="ER21" s="177">
        <f>IFERROR(INDEX(RTO1CF,$EO21,'ANVA-MDS'!EF$7),0)</f>
        <v>0</v>
      </c>
      <c r="ES21" s="177">
        <f>IFERROR(INDEX(RTO1CF,$EO21,'ANVA-MDS'!EG$7),0)</f>
        <v>0</v>
      </c>
      <c r="ET21" s="177">
        <f>IFERROR(INDEX(RTO1CF,$EO21,'ANVA-MDS'!EH$7),0)</f>
        <v>0</v>
      </c>
      <c r="EU21" s="177">
        <f t="shared" si="58"/>
        <v>0</v>
      </c>
      <c r="EV21" s="177">
        <f t="shared" si="59"/>
        <v>0</v>
      </c>
      <c r="EW21" s="173"/>
      <c r="EX21" s="173" t="s">
        <v>96</v>
      </c>
      <c r="EY21" s="172" t="str">
        <f t="array" ref="EY21">IF(EU58&lt;&gt;1,"sd",SUM(IF(EQ8:ET57&gt;1,(EQ8:ET57)^2))-EY13)</f>
        <v>sd</v>
      </c>
      <c r="EZ21" s="175"/>
      <c r="FA21" s="177">
        <f t="shared" si="60"/>
        <v>5600</v>
      </c>
      <c r="FB21" s="179" t="s">
        <v>121</v>
      </c>
      <c r="FC21" s="200" t="str">
        <f>IF(FC27&lt;&gt;1,"sd",IF(EI58=0,0,1)+IF(EU58=0,0,1))</f>
        <v>sd</v>
      </c>
    </row>
    <row r="22" spans="1:159" ht="12.75" customHeight="1" x14ac:dyDescent="0.25">
      <c r="A22" s="4" t="s">
        <v>150</v>
      </c>
      <c r="J22" s="84">
        <v>14</v>
      </c>
      <c r="K22" s="185" t="str">
        <f t="shared" si="61"/>
        <v>ACA 917</v>
      </c>
      <c r="L22" s="186">
        <f t="shared" si="62"/>
        <v>1633.3333333333333</v>
      </c>
      <c r="M22" s="186" t="str">
        <f t="shared" si="79"/>
        <v>s</v>
      </c>
      <c r="N22" s="186" t="str">
        <f t="shared" si="79"/>
        <v>s</v>
      </c>
      <c r="O22" s="186" t="str">
        <f t="shared" si="79"/>
        <v>s</v>
      </c>
      <c r="P22" s="186" t="str">
        <f t="shared" si="79"/>
        <v>s</v>
      </c>
      <c r="Q22" s="186" t="str">
        <f t="shared" si="79"/>
        <v>s</v>
      </c>
      <c r="R22" s="186" t="str">
        <f t="shared" si="79"/>
        <v>s</v>
      </c>
      <c r="S22" s="186" t="str">
        <f t="shared" si="79"/>
        <v>ns</v>
      </c>
      <c r="T22" s="186" t="str">
        <f t="shared" si="79"/>
        <v>ns</v>
      </c>
      <c r="U22" s="186" t="str">
        <f t="shared" si="79"/>
        <v>ns</v>
      </c>
      <c r="V22" s="186" t="str">
        <f t="shared" si="79"/>
        <v>ns</v>
      </c>
      <c r="W22" s="186" t="str">
        <f t="shared" si="80"/>
        <v>ns</v>
      </c>
      <c r="X22" s="186" t="str">
        <f t="shared" si="80"/>
        <v>ns</v>
      </c>
      <c r="Y22" s="186" t="str">
        <f t="shared" si="80"/>
        <v>ns</v>
      </c>
      <c r="Z22" s="186" t="str">
        <f t="shared" si="80"/>
        <v>ns</v>
      </c>
      <c r="AA22" s="186" t="str">
        <f t="shared" si="80"/>
        <v/>
      </c>
      <c r="AB22" s="186" t="str">
        <f t="shared" si="80"/>
        <v/>
      </c>
      <c r="AC22" s="186" t="str">
        <f t="shared" si="80"/>
        <v/>
      </c>
      <c r="AD22" s="186" t="str">
        <f t="shared" si="80"/>
        <v/>
      </c>
      <c r="AE22" s="186" t="str">
        <f t="shared" si="80"/>
        <v/>
      </c>
      <c r="AF22" s="186" t="str">
        <f t="shared" si="80"/>
        <v/>
      </c>
      <c r="AG22" s="186" t="str">
        <f t="shared" si="81"/>
        <v/>
      </c>
      <c r="AH22" s="186" t="str">
        <f t="shared" si="81"/>
        <v/>
      </c>
      <c r="AI22" s="186" t="str">
        <f t="shared" si="81"/>
        <v/>
      </c>
      <c r="AJ22" s="186" t="str">
        <f t="shared" si="81"/>
        <v/>
      </c>
      <c r="AK22" s="186" t="str">
        <f t="shared" si="81"/>
        <v/>
      </c>
      <c r="AL22" s="186" t="str">
        <f t="shared" si="81"/>
        <v/>
      </c>
      <c r="AM22" s="186" t="str">
        <f t="shared" si="81"/>
        <v/>
      </c>
      <c r="AN22" s="186" t="str">
        <f t="shared" si="81"/>
        <v/>
      </c>
      <c r="AO22" s="186" t="str">
        <f t="shared" si="81"/>
        <v/>
      </c>
      <c r="AP22" s="186" t="str">
        <f t="shared" si="81"/>
        <v/>
      </c>
      <c r="AQ22" s="186" t="str">
        <f t="shared" si="82"/>
        <v/>
      </c>
      <c r="AR22" s="186" t="str">
        <f t="shared" si="82"/>
        <v/>
      </c>
      <c r="AS22" s="186" t="str">
        <f t="shared" si="82"/>
        <v/>
      </c>
      <c r="AT22" s="186" t="str">
        <f t="shared" si="82"/>
        <v/>
      </c>
      <c r="AU22" s="186" t="str">
        <f t="shared" si="82"/>
        <v/>
      </c>
      <c r="AV22" s="186" t="str">
        <f t="shared" si="82"/>
        <v/>
      </c>
      <c r="AW22" s="186" t="str">
        <f t="shared" si="82"/>
        <v/>
      </c>
      <c r="AX22" s="186" t="str">
        <f t="shared" si="82"/>
        <v/>
      </c>
      <c r="AY22" s="186" t="str">
        <f t="shared" si="82"/>
        <v/>
      </c>
      <c r="AZ22" s="186" t="str">
        <f t="shared" si="82"/>
        <v/>
      </c>
      <c r="BA22" s="186" t="str">
        <f t="shared" si="83"/>
        <v/>
      </c>
      <c r="BB22" s="186" t="str">
        <f t="shared" si="83"/>
        <v/>
      </c>
      <c r="BC22" s="186" t="str">
        <f t="shared" si="83"/>
        <v/>
      </c>
      <c r="BD22" s="186" t="str">
        <f t="shared" si="83"/>
        <v/>
      </c>
      <c r="BE22" s="186" t="str">
        <f t="shared" si="83"/>
        <v/>
      </c>
      <c r="BF22" s="186" t="str">
        <f t="shared" si="83"/>
        <v/>
      </c>
      <c r="BG22" s="186" t="str">
        <f t="shared" si="83"/>
        <v/>
      </c>
      <c r="BH22" s="186" t="str">
        <f t="shared" si="83"/>
        <v/>
      </c>
      <c r="BI22" s="186" t="str">
        <f t="shared" si="83"/>
        <v/>
      </c>
      <c r="BJ22" s="186" t="str">
        <f t="shared" si="83"/>
        <v/>
      </c>
      <c r="BM22" s="4" t="s">
        <v>150</v>
      </c>
      <c r="BS22" s="6"/>
      <c r="BT22" s="6"/>
      <c r="BV22" s="84">
        <v>14</v>
      </c>
      <c r="BW22" s="185">
        <f t="shared" si="68"/>
        <v>0</v>
      </c>
      <c r="BX22" s="186">
        <f t="shared" si="69"/>
        <v>0</v>
      </c>
      <c r="BY22" s="186" t="str">
        <f t="shared" si="84"/>
        <v/>
      </c>
      <c r="BZ22" s="186" t="str">
        <f t="shared" si="84"/>
        <v/>
      </c>
      <c r="CA22" s="186" t="str">
        <f t="shared" si="84"/>
        <v/>
      </c>
      <c r="CB22" s="186" t="str">
        <f t="shared" si="84"/>
        <v/>
      </c>
      <c r="CC22" s="186" t="str">
        <f t="shared" si="84"/>
        <v/>
      </c>
      <c r="CD22" s="186" t="str">
        <f t="shared" si="84"/>
        <v/>
      </c>
      <c r="CE22" s="186" t="str">
        <f t="shared" si="84"/>
        <v/>
      </c>
      <c r="CF22" s="186" t="str">
        <f t="shared" si="84"/>
        <v/>
      </c>
      <c r="CG22" s="186" t="str">
        <f t="shared" si="84"/>
        <v/>
      </c>
      <c r="CH22" s="186" t="str">
        <f t="shared" si="84"/>
        <v/>
      </c>
      <c r="CI22" s="186" t="str">
        <f t="shared" si="85"/>
        <v/>
      </c>
      <c r="CJ22" s="186" t="str">
        <f t="shared" si="85"/>
        <v/>
      </c>
      <c r="CK22" s="186" t="str">
        <f t="shared" si="85"/>
        <v/>
      </c>
      <c r="CL22" s="186" t="str">
        <f t="shared" si="85"/>
        <v/>
      </c>
      <c r="CM22" s="186" t="str">
        <f t="shared" si="85"/>
        <v/>
      </c>
      <c r="CN22" s="186" t="str">
        <f t="shared" si="85"/>
        <v/>
      </c>
      <c r="CO22" s="186" t="str">
        <f t="shared" si="85"/>
        <v/>
      </c>
      <c r="CP22" s="186" t="str">
        <f t="shared" si="85"/>
        <v/>
      </c>
      <c r="CQ22" s="186" t="str">
        <f t="shared" si="85"/>
        <v/>
      </c>
      <c r="CR22" s="186" t="str">
        <f t="shared" si="85"/>
        <v/>
      </c>
      <c r="CS22" s="186" t="str">
        <f t="shared" si="86"/>
        <v/>
      </c>
      <c r="CT22" s="186" t="str">
        <f t="shared" si="86"/>
        <v/>
      </c>
      <c r="CU22" s="186" t="str">
        <f t="shared" si="86"/>
        <v/>
      </c>
      <c r="CV22" s="186" t="str">
        <f t="shared" si="86"/>
        <v/>
      </c>
      <c r="CW22" s="186" t="str">
        <f t="shared" si="86"/>
        <v/>
      </c>
      <c r="CX22" s="186" t="str">
        <f t="shared" si="86"/>
        <v/>
      </c>
      <c r="CY22" s="186" t="str">
        <f t="shared" si="86"/>
        <v/>
      </c>
      <c r="CZ22" s="186" t="str">
        <f t="shared" si="86"/>
        <v/>
      </c>
      <c r="DA22" s="186" t="str">
        <f t="shared" si="86"/>
        <v/>
      </c>
      <c r="DB22" s="186" t="str">
        <f t="shared" si="86"/>
        <v/>
      </c>
      <c r="DC22" s="186" t="str">
        <f t="shared" si="87"/>
        <v/>
      </c>
      <c r="DD22" s="186" t="str">
        <f t="shared" si="87"/>
        <v/>
      </c>
      <c r="DE22" s="186" t="str">
        <f t="shared" si="87"/>
        <v/>
      </c>
      <c r="DF22" s="186" t="str">
        <f t="shared" si="87"/>
        <v/>
      </c>
      <c r="DG22" s="186" t="str">
        <f t="shared" si="87"/>
        <v/>
      </c>
      <c r="DH22" s="186" t="str">
        <f t="shared" si="87"/>
        <v/>
      </c>
      <c r="DI22" s="186" t="str">
        <f t="shared" si="87"/>
        <v/>
      </c>
      <c r="DJ22" s="186" t="str">
        <f t="shared" si="87"/>
        <v/>
      </c>
      <c r="DK22" s="186" t="str">
        <f t="shared" si="87"/>
        <v/>
      </c>
      <c r="DL22" s="186" t="str">
        <f t="shared" si="87"/>
        <v/>
      </c>
      <c r="DM22" s="186" t="str">
        <f t="shared" si="88"/>
        <v/>
      </c>
      <c r="DN22" s="186" t="str">
        <f t="shared" si="88"/>
        <v/>
      </c>
      <c r="DO22" s="186" t="str">
        <f t="shared" si="88"/>
        <v/>
      </c>
      <c r="DP22" s="186" t="str">
        <f t="shared" si="88"/>
        <v/>
      </c>
      <c r="DQ22" s="186" t="str">
        <f t="shared" si="88"/>
        <v/>
      </c>
      <c r="DR22" s="186" t="str">
        <f t="shared" si="88"/>
        <v/>
      </c>
      <c r="DS22" s="186" t="str">
        <f t="shared" si="88"/>
        <v/>
      </c>
      <c r="DT22" s="186" t="str">
        <f t="shared" si="88"/>
        <v/>
      </c>
      <c r="DU22" s="186" t="str">
        <f t="shared" si="88"/>
        <v/>
      </c>
      <c r="DV22" s="186" t="str">
        <f t="shared" si="88"/>
        <v/>
      </c>
      <c r="DW22" s="152"/>
      <c r="DX22" s="152"/>
      <c r="DY22" s="152"/>
      <c r="DZ22" s="152"/>
      <c r="EA22" s="152"/>
      <c r="EC22" s="173">
        <f t="shared" si="75"/>
        <v>15</v>
      </c>
      <c r="ED22" s="176" t="str">
        <f t="shared" si="53"/>
        <v>ACA604</v>
      </c>
      <c r="EE22" s="177">
        <f t="shared" si="54"/>
        <v>2000</v>
      </c>
      <c r="EF22" s="177">
        <f t="shared" si="54"/>
        <v>1980</v>
      </c>
      <c r="EG22" s="177">
        <f t="shared" si="54"/>
        <v>1800</v>
      </c>
      <c r="EH22" s="177">
        <f t="shared" si="54"/>
        <v>0</v>
      </c>
      <c r="EI22" s="177">
        <f t="shared" si="55"/>
        <v>3</v>
      </c>
      <c r="EJ22" s="177">
        <f t="shared" si="56"/>
        <v>5780</v>
      </c>
      <c r="EK22" s="173"/>
      <c r="EL22" s="173" t="s">
        <v>100</v>
      </c>
      <c r="EM22" s="172">
        <f>IF(EI58&lt;&gt;1,"sd",EM20/EM16)</f>
        <v>27170.867432950385</v>
      </c>
      <c r="EN22" s="175"/>
      <c r="EO22" s="173">
        <f t="shared" si="76"/>
        <v>15</v>
      </c>
      <c r="EP22" s="176" t="str">
        <f t="shared" si="57"/>
        <v>ACA604</v>
      </c>
      <c r="EQ22" s="177">
        <f>IFERROR(INDEX(RTO1CF,$EO22,'ANVA-MDS'!EE$7),0)</f>
        <v>0</v>
      </c>
      <c r="ER22" s="177">
        <f>IFERROR(INDEX(RTO1CF,$EO22,'ANVA-MDS'!EF$7),0)</f>
        <v>0</v>
      </c>
      <c r="ES22" s="177">
        <f>IFERROR(INDEX(RTO1CF,$EO22,'ANVA-MDS'!EG$7),0)</f>
        <v>0</v>
      </c>
      <c r="ET22" s="177">
        <f>IFERROR(INDEX(RTO1CF,$EO22,'ANVA-MDS'!EH$7),0)</f>
        <v>0</v>
      </c>
      <c r="EU22" s="177">
        <f t="shared" si="58"/>
        <v>0</v>
      </c>
      <c r="EV22" s="177">
        <f t="shared" si="59"/>
        <v>0</v>
      </c>
      <c r="EW22" s="173"/>
      <c r="EX22" s="173" t="s">
        <v>100</v>
      </c>
      <c r="EY22" s="172" t="str">
        <f>IF(EU58&lt;&gt;1,"sd",EY20/EY16)</f>
        <v>sd</v>
      </c>
      <c r="EZ22" s="175"/>
      <c r="FA22" s="177">
        <f t="shared" si="60"/>
        <v>5780</v>
      </c>
      <c r="FB22" s="179" t="s">
        <v>122</v>
      </c>
      <c r="FC22" s="200" t="str">
        <f>IF(FC27&lt;&gt;1,"sd",FC21-1)</f>
        <v>sd</v>
      </c>
    </row>
    <row r="23" spans="1:159" ht="12.75" customHeight="1" x14ac:dyDescent="0.25">
      <c r="B23" s="156">
        <f>'ANVA-MDS'!EM27</f>
        <v>0.84008818039668653</v>
      </c>
      <c r="J23" s="84">
        <v>15</v>
      </c>
      <c r="K23" s="185" t="str">
        <f t="shared" si="61"/>
        <v>ACA 605</v>
      </c>
      <c r="L23" s="186">
        <f t="shared" si="62"/>
        <v>1630.6666666666667</v>
      </c>
      <c r="M23" s="186" t="str">
        <f t="shared" si="79"/>
        <v>s</v>
      </c>
      <c r="N23" s="186" t="str">
        <f t="shared" si="79"/>
        <v>s</v>
      </c>
      <c r="O23" s="186" t="str">
        <f t="shared" si="79"/>
        <v>s</v>
      </c>
      <c r="P23" s="186" t="str">
        <f t="shared" si="79"/>
        <v>s</v>
      </c>
      <c r="Q23" s="186" t="str">
        <f t="shared" si="79"/>
        <v>s</v>
      </c>
      <c r="R23" s="186" t="str">
        <f t="shared" si="79"/>
        <v>s</v>
      </c>
      <c r="S23" s="186" t="str">
        <f t="shared" si="79"/>
        <v>ns</v>
      </c>
      <c r="T23" s="186" t="str">
        <f t="shared" si="79"/>
        <v>ns</v>
      </c>
      <c r="U23" s="186" t="str">
        <f t="shared" si="79"/>
        <v>ns</v>
      </c>
      <c r="V23" s="186" t="str">
        <f t="shared" si="79"/>
        <v>ns</v>
      </c>
      <c r="W23" s="186" t="str">
        <f t="shared" si="80"/>
        <v>ns</v>
      </c>
      <c r="X23" s="186" t="str">
        <f t="shared" si="80"/>
        <v>ns</v>
      </c>
      <c r="Y23" s="186" t="str">
        <f t="shared" si="80"/>
        <v>ns</v>
      </c>
      <c r="Z23" s="186" t="str">
        <f t="shared" si="80"/>
        <v>ns</v>
      </c>
      <c r="AA23" s="186" t="str">
        <f t="shared" si="80"/>
        <v>ns</v>
      </c>
      <c r="AB23" s="186" t="str">
        <f t="shared" si="80"/>
        <v/>
      </c>
      <c r="AC23" s="186" t="str">
        <f t="shared" si="80"/>
        <v/>
      </c>
      <c r="AD23" s="186" t="str">
        <f t="shared" si="80"/>
        <v/>
      </c>
      <c r="AE23" s="186" t="str">
        <f t="shared" si="80"/>
        <v/>
      </c>
      <c r="AF23" s="186" t="str">
        <f t="shared" si="80"/>
        <v/>
      </c>
      <c r="AG23" s="186" t="str">
        <f t="shared" si="81"/>
        <v/>
      </c>
      <c r="AH23" s="186" t="str">
        <f t="shared" si="81"/>
        <v/>
      </c>
      <c r="AI23" s="186" t="str">
        <f t="shared" si="81"/>
        <v/>
      </c>
      <c r="AJ23" s="186" t="str">
        <f t="shared" si="81"/>
        <v/>
      </c>
      <c r="AK23" s="186" t="str">
        <f t="shared" si="81"/>
        <v/>
      </c>
      <c r="AL23" s="186" t="str">
        <f t="shared" si="81"/>
        <v/>
      </c>
      <c r="AM23" s="186" t="str">
        <f t="shared" si="81"/>
        <v/>
      </c>
      <c r="AN23" s="186" t="str">
        <f t="shared" si="81"/>
        <v/>
      </c>
      <c r="AO23" s="186" t="str">
        <f t="shared" si="81"/>
        <v/>
      </c>
      <c r="AP23" s="186" t="str">
        <f t="shared" si="81"/>
        <v/>
      </c>
      <c r="AQ23" s="186" t="str">
        <f t="shared" si="82"/>
        <v/>
      </c>
      <c r="AR23" s="186" t="str">
        <f t="shared" si="82"/>
        <v/>
      </c>
      <c r="AS23" s="186" t="str">
        <f t="shared" si="82"/>
        <v/>
      </c>
      <c r="AT23" s="186" t="str">
        <f t="shared" si="82"/>
        <v/>
      </c>
      <c r="AU23" s="186" t="str">
        <f t="shared" si="82"/>
        <v/>
      </c>
      <c r="AV23" s="186" t="str">
        <f t="shared" si="82"/>
        <v/>
      </c>
      <c r="AW23" s="186" t="str">
        <f t="shared" si="82"/>
        <v/>
      </c>
      <c r="AX23" s="186" t="str">
        <f t="shared" si="82"/>
        <v/>
      </c>
      <c r="AY23" s="186" t="str">
        <f t="shared" si="82"/>
        <v/>
      </c>
      <c r="AZ23" s="186" t="str">
        <f t="shared" si="82"/>
        <v/>
      </c>
      <c r="BA23" s="186" t="str">
        <f t="shared" si="83"/>
        <v/>
      </c>
      <c r="BB23" s="186" t="str">
        <f t="shared" si="83"/>
        <v/>
      </c>
      <c r="BC23" s="186" t="str">
        <f t="shared" si="83"/>
        <v/>
      </c>
      <c r="BD23" s="186" t="str">
        <f t="shared" si="83"/>
        <v/>
      </c>
      <c r="BE23" s="186" t="str">
        <f t="shared" si="83"/>
        <v/>
      </c>
      <c r="BF23" s="186" t="str">
        <f t="shared" si="83"/>
        <v/>
      </c>
      <c r="BG23" s="186" t="str">
        <f t="shared" si="83"/>
        <v/>
      </c>
      <c r="BH23" s="186" t="str">
        <f t="shared" si="83"/>
        <v/>
      </c>
      <c r="BI23" s="186" t="str">
        <f t="shared" si="83"/>
        <v/>
      </c>
      <c r="BJ23" s="186" t="str">
        <f t="shared" si="83"/>
        <v/>
      </c>
      <c r="BM23" s="5"/>
      <c r="BN23" s="156" t="str">
        <f>'ANVA-MDS'!EY27</f>
        <v>sd</v>
      </c>
      <c r="BS23" s="6"/>
      <c r="BT23" s="6"/>
      <c r="BV23" s="84">
        <v>15</v>
      </c>
      <c r="BW23" s="185">
        <f t="shared" si="68"/>
        <v>0</v>
      </c>
      <c r="BX23" s="186">
        <f t="shared" si="69"/>
        <v>0</v>
      </c>
      <c r="BY23" s="186" t="str">
        <f t="shared" si="84"/>
        <v/>
      </c>
      <c r="BZ23" s="186" t="str">
        <f t="shared" si="84"/>
        <v/>
      </c>
      <c r="CA23" s="186" t="str">
        <f t="shared" si="84"/>
        <v/>
      </c>
      <c r="CB23" s="186" t="str">
        <f t="shared" si="84"/>
        <v/>
      </c>
      <c r="CC23" s="186" t="str">
        <f t="shared" si="84"/>
        <v/>
      </c>
      <c r="CD23" s="186" t="str">
        <f t="shared" si="84"/>
        <v/>
      </c>
      <c r="CE23" s="186" t="str">
        <f t="shared" si="84"/>
        <v/>
      </c>
      <c r="CF23" s="186" t="str">
        <f t="shared" si="84"/>
        <v/>
      </c>
      <c r="CG23" s="186" t="str">
        <f t="shared" si="84"/>
        <v/>
      </c>
      <c r="CH23" s="186" t="str">
        <f t="shared" si="84"/>
        <v/>
      </c>
      <c r="CI23" s="186" t="str">
        <f t="shared" si="85"/>
        <v/>
      </c>
      <c r="CJ23" s="186" t="str">
        <f t="shared" si="85"/>
        <v/>
      </c>
      <c r="CK23" s="186" t="str">
        <f t="shared" si="85"/>
        <v/>
      </c>
      <c r="CL23" s="186" t="str">
        <f t="shared" si="85"/>
        <v/>
      </c>
      <c r="CM23" s="186" t="str">
        <f t="shared" si="85"/>
        <v/>
      </c>
      <c r="CN23" s="186" t="str">
        <f t="shared" si="85"/>
        <v/>
      </c>
      <c r="CO23" s="186" t="str">
        <f t="shared" si="85"/>
        <v/>
      </c>
      <c r="CP23" s="186" t="str">
        <f t="shared" si="85"/>
        <v/>
      </c>
      <c r="CQ23" s="186" t="str">
        <f t="shared" si="85"/>
        <v/>
      </c>
      <c r="CR23" s="186" t="str">
        <f t="shared" si="85"/>
        <v/>
      </c>
      <c r="CS23" s="186" t="str">
        <f t="shared" si="86"/>
        <v/>
      </c>
      <c r="CT23" s="186" t="str">
        <f t="shared" si="86"/>
        <v/>
      </c>
      <c r="CU23" s="186" t="str">
        <f t="shared" si="86"/>
        <v/>
      </c>
      <c r="CV23" s="186" t="str">
        <f t="shared" si="86"/>
        <v/>
      </c>
      <c r="CW23" s="186" t="str">
        <f t="shared" si="86"/>
        <v/>
      </c>
      <c r="CX23" s="186" t="str">
        <f t="shared" si="86"/>
        <v/>
      </c>
      <c r="CY23" s="186" t="str">
        <f t="shared" si="86"/>
        <v/>
      </c>
      <c r="CZ23" s="186" t="str">
        <f t="shared" si="86"/>
        <v/>
      </c>
      <c r="DA23" s="186" t="str">
        <f t="shared" si="86"/>
        <v/>
      </c>
      <c r="DB23" s="186" t="str">
        <f t="shared" si="86"/>
        <v/>
      </c>
      <c r="DC23" s="186" t="str">
        <f t="shared" si="87"/>
        <v/>
      </c>
      <c r="DD23" s="186" t="str">
        <f t="shared" si="87"/>
        <v/>
      </c>
      <c r="DE23" s="186" t="str">
        <f t="shared" si="87"/>
        <v/>
      </c>
      <c r="DF23" s="186" t="str">
        <f t="shared" si="87"/>
        <v/>
      </c>
      <c r="DG23" s="186" t="str">
        <f t="shared" si="87"/>
        <v/>
      </c>
      <c r="DH23" s="186" t="str">
        <f t="shared" si="87"/>
        <v/>
      </c>
      <c r="DI23" s="186" t="str">
        <f t="shared" si="87"/>
        <v/>
      </c>
      <c r="DJ23" s="186" t="str">
        <f t="shared" si="87"/>
        <v/>
      </c>
      <c r="DK23" s="186" t="str">
        <f t="shared" si="87"/>
        <v/>
      </c>
      <c r="DL23" s="186" t="str">
        <f t="shared" si="87"/>
        <v/>
      </c>
      <c r="DM23" s="186" t="str">
        <f t="shared" si="88"/>
        <v/>
      </c>
      <c r="DN23" s="186" t="str">
        <f t="shared" si="88"/>
        <v/>
      </c>
      <c r="DO23" s="186" t="str">
        <f t="shared" si="88"/>
        <v/>
      </c>
      <c r="DP23" s="186" t="str">
        <f t="shared" si="88"/>
        <v/>
      </c>
      <c r="DQ23" s="186" t="str">
        <f t="shared" si="88"/>
        <v/>
      </c>
      <c r="DR23" s="186" t="str">
        <f t="shared" si="88"/>
        <v/>
      </c>
      <c r="DS23" s="186" t="str">
        <f t="shared" si="88"/>
        <v/>
      </c>
      <c r="DT23" s="186" t="str">
        <f t="shared" si="88"/>
        <v/>
      </c>
      <c r="DU23" s="186" t="str">
        <f t="shared" si="88"/>
        <v/>
      </c>
      <c r="DV23" s="186" t="str">
        <f t="shared" si="88"/>
        <v/>
      </c>
      <c r="DW23" s="152"/>
      <c r="DX23" s="152"/>
      <c r="DY23" s="152"/>
      <c r="DZ23" s="152"/>
      <c r="EA23" s="152"/>
      <c r="EC23" s="173">
        <f t="shared" si="75"/>
        <v>16</v>
      </c>
      <c r="ED23" s="176" t="str">
        <f t="shared" si="53"/>
        <v>ACA 603</v>
      </c>
      <c r="EE23" s="177">
        <f t="shared" si="54"/>
        <v>1440</v>
      </c>
      <c r="EF23" s="177">
        <f t="shared" si="54"/>
        <v>1380</v>
      </c>
      <c r="EG23" s="177">
        <f t="shared" si="54"/>
        <v>1400</v>
      </c>
      <c r="EH23" s="177">
        <f t="shared" si="54"/>
        <v>0</v>
      </c>
      <c r="EI23" s="177">
        <f t="shared" si="55"/>
        <v>3</v>
      </c>
      <c r="EJ23" s="177">
        <f t="shared" si="56"/>
        <v>4220</v>
      </c>
      <c r="EK23" s="173"/>
      <c r="EL23" s="173" t="s">
        <v>101</v>
      </c>
      <c r="EM23" s="183">
        <f>IF(EI58&lt;&gt;1,"sd",SQRT(EM22)/EM12)</f>
        <v>9.9911298366410703E-2</v>
      </c>
      <c r="EN23" s="175"/>
      <c r="EO23" s="173">
        <f t="shared" si="76"/>
        <v>16</v>
      </c>
      <c r="EP23" s="176" t="str">
        <f t="shared" si="57"/>
        <v>ACA 603</v>
      </c>
      <c r="EQ23" s="177">
        <f>IFERROR(INDEX(RTO1CF,$EO23,'ANVA-MDS'!EE$7),0)</f>
        <v>0</v>
      </c>
      <c r="ER23" s="177">
        <f>IFERROR(INDEX(RTO1CF,$EO23,'ANVA-MDS'!EF$7),0)</f>
        <v>0</v>
      </c>
      <c r="ES23" s="177">
        <f>IFERROR(INDEX(RTO1CF,$EO23,'ANVA-MDS'!EG$7),0)</f>
        <v>0</v>
      </c>
      <c r="ET23" s="177">
        <f>IFERROR(INDEX(RTO1CF,$EO23,'ANVA-MDS'!EH$7),0)</f>
        <v>0</v>
      </c>
      <c r="EU23" s="177">
        <f t="shared" si="58"/>
        <v>0</v>
      </c>
      <c r="EV23" s="177">
        <f t="shared" si="59"/>
        <v>0</v>
      </c>
      <c r="EW23" s="173"/>
      <c r="EX23" s="173" t="s">
        <v>101</v>
      </c>
      <c r="EY23" s="183" t="str">
        <f>IF(EU58&lt;&gt;1,"sd",SQRT(EY22)/EY12)</f>
        <v>sd</v>
      </c>
      <c r="EZ23" s="175"/>
      <c r="FA23" s="177">
        <f t="shared" si="60"/>
        <v>4220</v>
      </c>
      <c r="FB23" s="179" t="s">
        <v>126</v>
      </c>
      <c r="FC23" s="200" t="str">
        <f>IF(FC27&lt;&gt;1,"sd",FC22*FC14)</f>
        <v>sd</v>
      </c>
    </row>
    <row r="24" spans="1:159" ht="12.75" customHeight="1" x14ac:dyDescent="0.25">
      <c r="A24" s="5"/>
      <c r="J24" s="84">
        <v>16</v>
      </c>
      <c r="K24" s="185" t="str">
        <f t="shared" si="61"/>
        <v>MS INTA 521</v>
      </c>
      <c r="L24" s="186">
        <f t="shared" si="62"/>
        <v>1626.6666666666667</v>
      </c>
      <c r="M24" s="186" t="str">
        <f t="shared" si="79"/>
        <v>s</v>
      </c>
      <c r="N24" s="186" t="str">
        <f t="shared" si="79"/>
        <v>s</v>
      </c>
      <c r="O24" s="186" t="str">
        <f t="shared" si="79"/>
        <v>s</v>
      </c>
      <c r="P24" s="186" t="str">
        <f t="shared" si="79"/>
        <v>s</v>
      </c>
      <c r="Q24" s="186" t="str">
        <f t="shared" si="79"/>
        <v>s</v>
      </c>
      <c r="R24" s="186" t="str">
        <f t="shared" si="79"/>
        <v>s</v>
      </c>
      <c r="S24" s="186" t="str">
        <f t="shared" si="79"/>
        <v>ns</v>
      </c>
      <c r="T24" s="186" t="str">
        <f t="shared" si="79"/>
        <v>ns</v>
      </c>
      <c r="U24" s="186" t="str">
        <f t="shared" si="79"/>
        <v>ns</v>
      </c>
      <c r="V24" s="186" t="str">
        <f t="shared" si="79"/>
        <v>ns</v>
      </c>
      <c r="W24" s="186" t="str">
        <f t="shared" si="80"/>
        <v>ns</v>
      </c>
      <c r="X24" s="186" t="str">
        <f t="shared" si="80"/>
        <v>ns</v>
      </c>
      <c r="Y24" s="186" t="str">
        <f t="shared" si="80"/>
        <v>ns</v>
      </c>
      <c r="Z24" s="186" t="str">
        <f t="shared" si="80"/>
        <v>ns</v>
      </c>
      <c r="AA24" s="186" t="str">
        <f t="shared" si="80"/>
        <v>ns</v>
      </c>
      <c r="AB24" s="186" t="str">
        <f t="shared" si="80"/>
        <v>ns</v>
      </c>
      <c r="AC24" s="186" t="str">
        <f t="shared" si="80"/>
        <v/>
      </c>
      <c r="AD24" s="186" t="str">
        <f t="shared" si="80"/>
        <v/>
      </c>
      <c r="AE24" s="186" t="str">
        <f t="shared" si="80"/>
        <v/>
      </c>
      <c r="AF24" s="186" t="str">
        <f t="shared" si="80"/>
        <v/>
      </c>
      <c r="AG24" s="186" t="str">
        <f t="shared" si="81"/>
        <v/>
      </c>
      <c r="AH24" s="186" t="str">
        <f t="shared" si="81"/>
        <v/>
      </c>
      <c r="AI24" s="186" t="str">
        <f t="shared" si="81"/>
        <v/>
      </c>
      <c r="AJ24" s="186" t="str">
        <f t="shared" si="81"/>
        <v/>
      </c>
      <c r="AK24" s="186" t="str">
        <f t="shared" si="81"/>
        <v/>
      </c>
      <c r="AL24" s="186" t="str">
        <f t="shared" si="81"/>
        <v/>
      </c>
      <c r="AM24" s="186" t="str">
        <f t="shared" si="81"/>
        <v/>
      </c>
      <c r="AN24" s="186" t="str">
        <f t="shared" si="81"/>
        <v/>
      </c>
      <c r="AO24" s="186" t="str">
        <f t="shared" si="81"/>
        <v/>
      </c>
      <c r="AP24" s="186" t="str">
        <f t="shared" si="81"/>
        <v/>
      </c>
      <c r="AQ24" s="186" t="str">
        <f t="shared" si="82"/>
        <v/>
      </c>
      <c r="AR24" s="186" t="str">
        <f t="shared" si="82"/>
        <v/>
      </c>
      <c r="AS24" s="186" t="str">
        <f t="shared" si="82"/>
        <v/>
      </c>
      <c r="AT24" s="186" t="str">
        <f t="shared" si="82"/>
        <v/>
      </c>
      <c r="AU24" s="186" t="str">
        <f t="shared" si="82"/>
        <v/>
      </c>
      <c r="AV24" s="186" t="str">
        <f t="shared" si="82"/>
        <v/>
      </c>
      <c r="AW24" s="186" t="str">
        <f t="shared" si="82"/>
        <v/>
      </c>
      <c r="AX24" s="186" t="str">
        <f t="shared" si="82"/>
        <v/>
      </c>
      <c r="AY24" s="186" t="str">
        <f t="shared" si="82"/>
        <v/>
      </c>
      <c r="AZ24" s="186" t="str">
        <f t="shared" si="82"/>
        <v/>
      </c>
      <c r="BA24" s="186" t="str">
        <f t="shared" si="83"/>
        <v/>
      </c>
      <c r="BB24" s="186" t="str">
        <f t="shared" si="83"/>
        <v/>
      </c>
      <c r="BC24" s="186" t="str">
        <f t="shared" si="83"/>
        <v/>
      </c>
      <c r="BD24" s="186" t="str">
        <f t="shared" si="83"/>
        <v/>
      </c>
      <c r="BE24" s="186" t="str">
        <f t="shared" si="83"/>
        <v/>
      </c>
      <c r="BF24" s="186" t="str">
        <f t="shared" si="83"/>
        <v/>
      </c>
      <c r="BG24" s="186" t="str">
        <f t="shared" si="83"/>
        <v/>
      </c>
      <c r="BH24" s="186" t="str">
        <f t="shared" si="83"/>
        <v/>
      </c>
      <c r="BI24" s="186" t="str">
        <f t="shared" si="83"/>
        <v/>
      </c>
      <c r="BJ24" s="186" t="str">
        <f t="shared" si="83"/>
        <v/>
      </c>
      <c r="BM24" s="5"/>
      <c r="BS24" s="6"/>
      <c r="BT24" s="6"/>
      <c r="BV24" s="84">
        <v>16</v>
      </c>
      <c r="BW24" s="185">
        <f t="shared" si="68"/>
        <v>0</v>
      </c>
      <c r="BX24" s="186">
        <f t="shared" si="69"/>
        <v>0</v>
      </c>
      <c r="BY24" s="186" t="str">
        <f t="shared" si="84"/>
        <v/>
      </c>
      <c r="BZ24" s="186" t="str">
        <f t="shared" si="84"/>
        <v/>
      </c>
      <c r="CA24" s="186" t="str">
        <f t="shared" si="84"/>
        <v/>
      </c>
      <c r="CB24" s="186" t="str">
        <f t="shared" si="84"/>
        <v/>
      </c>
      <c r="CC24" s="186" t="str">
        <f t="shared" si="84"/>
        <v/>
      </c>
      <c r="CD24" s="186" t="str">
        <f t="shared" si="84"/>
        <v/>
      </c>
      <c r="CE24" s="186" t="str">
        <f t="shared" si="84"/>
        <v/>
      </c>
      <c r="CF24" s="186" t="str">
        <f t="shared" si="84"/>
        <v/>
      </c>
      <c r="CG24" s="186" t="str">
        <f t="shared" si="84"/>
        <v/>
      </c>
      <c r="CH24" s="186" t="str">
        <f t="shared" si="84"/>
        <v/>
      </c>
      <c r="CI24" s="186" t="str">
        <f t="shared" si="85"/>
        <v/>
      </c>
      <c r="CJ24" s="186" t="str">
        <f t="shared" si="85"/>
        <v/>
      </c>
      <c r="CK24" s="186" t="str">
        <f t="shared" si="85"/>
        <v/>
      </c>
      <c r="CL24" s="186" t="str">
        <f t="shared" si="85"/>
        <v/>
      </c>
      <c r="CM24" s="186" t="str">
        <f t="shared" si="85"/>
        <v/>
      </c>
      <c r="CN24" s="186" t="str">
        <f t="shared" si="85"/>
        <v/>
      </c>
      <c r="CO24" s="186" t="str">
        <f t="shared" si="85"/>
        <v/>
      </c>
      <c r="CP24" s="186" t="str">
        <f t="shared" si="85"/>
        <v/>
      </c>
      <c r="CQ24" s="186" t="str">
        <f t="shared" si="85"/>
        <v/>
      </c>
      <c r="CR24" s="186" t="str">
        <f t="shared" si="85"/>
        <v/>
      </c>
      <c r="CS24" s="186" t="str">
        <f t="shared" si="86"/>
        <v/>
      </c>
      <c r="CT24" s="186" t="str">
        <f t="shared" si="86"/>
        <v/>
      </c>
      <c r="CU24" s="186" t="str">
        <f t="shared" si="86"/>
        <v/>
      </c>
      <c r="CV24" s="186" t="str">
        <f t="shared" si="86"/>
        <v/>
      </c>
      <c r="CW24" s="186" t="str">
        <f t="shared" si="86"/>
        <v/>
      </c>
      <c r="CX24" s="186" t="str">
        <f t="shared" si="86"/>
        <v/>
      </c>
      <c r="CY24" s="186" t="str">
        <f t="shared" si="86"/>
        <v/>
      </c>
      <c r="CZ24" s="186" t="str">
        <f t="shared" si="86"/>
        <v/>
      </c>
      <c r="DA24" s="186" t="str">
        <f t="shared" si="86"/>
        <v/>
      </c>
      <c r="DB24" s="186" t="str">
        <f t="shared" si="86"/>
        <v/>
      </c>
      <c r="DC24" s="186" t="str">
        <f t="shared" si="87"/>
        <v/>
      </c>
      <c r="DD24" s="186" t="str">
        <f t="shared" si="87"/>
        <v/>
      </c>
      <c r="DE24" s="186" t="str">
        <f t="shared" si="87"/>
        <v/>
      </c>
      <c r="DF24" s="186" t="str">
        <f t="shared" si="87"/>
        <v/>
      </c>
      <c r="DG24" s="186" t="str">
        <f t="shared" si="87"/>
        <v/>
      </c>
      <c r="DH24" s="186" t="str">
        <f t="shared" si="87"/>
        <v/>
      </c>
      <c r="DI24" s="186" t="str">
        <f t="shared" si="87"/>
        <v/>
      </c>
      <c r="DJ24" s="186" t="str">
        <f t="shared" si="87"/>
        <v/>
      </c>
      <c r="DK24" s="186" t="str">
        <f t="shared" si="87"/>
        <v/>
      </c>
      <c r="DL24" s="186" t="str">
        <f t="shared" si="87"/>
        <v/>
      </c>
      <c r="DM24" s="186" t="str">
        <f t="shared" si="88"/>
        <v/>
      </c>
      <c r="DN24" s="186" t="str">
        <f t="shared" si="88"/>
        <v/>
      </c>
      <c r="DO24" s="186" t="str">
        <f t="shared" si="88"/>
        <v/>
      </c>
      <c r="DP24" s="186" t="str">
        <f t="shared" si="88"/>
        <v/>
      </c>
      <c r="DQ24" s="186" t="str">
        <f t="shared" si="88"/>
        <v/>
      </c>
      <c r="DR24" s="186" t="str">
        <f t="shared" si="88"/>
        <v/>
      </c>
      <c r="DS24" s="186" t="str">
        <f t="shared" si="88"/>
        <v/>
      </c>
      <c r="DT24" s="186" t="str">
        <f t="shared" si="88"/>
        <v/>
      </c>
      <c r="DU24" s="186" t="str">
        <f t="shared" si="88"/>
        <v/>
      </c>
      <c r="DV24" s="186" t="str">
        <f t="shared" si="88"/>
        <v/>
      </c>
      <c r="DW24" s="152"/>
      <c r="DX24" s="152"/>
      <c r="DY24" s="152"/>
      <c r="DZ24" s="152"/>
      <c r="EA24" s="152"/>
      <c r="EC24" s="173">
        <f t="shared" si="75"/>
        <v>17</v>
      </c>
      <c r="ED24" s="176" t="str">
        <f t="shared" si="53"/>
        <v>ACA 917</v>
      </c>
      <c r="EE24" s="177">
        <f t="shared" si="54"/>
        <v>1600</v>
      </c>
      <c r="EF24" s="177">
        <f t="shared" si="54"/>
        <v>1400</v>
      </c>
      <c r="EG24" s="177">
        <f t="shared" si="54"/>
        <v>1900</v>
      </c>
      <c r="EH24" s="177">
        <f t="shared" si="54"/>
        <v>0</v>
      </c>
      <c r="EI24" s="177">
        <f t="shared" si="55"/>
        <v>3</v>
      </c>
      <c r="EJ24" s="177">
        <f t="shared" si="56"/>
        <v>4900</v>
      </c>
      <c r="EK24" s="173"/>
      <c r="EL24" s="173" t="s">
        <v>102</v>
      </c>
      <c r="EM24" s="172">
        <f>IF(EI58&lt;&gt;1,"sd",SQRT(EM22/EM9))</f>
        <v>95.168039860992522</v>
      </c>
      <c r="EN24" s="175"/>
      <c r="EO24" s="173">
        <f t="shared" si="76"/>
        <v>17</v>
      </c>
      <c r="EP24" s="176" t="str">
        <f t="shared" si="57"/>
        <v>ACA 917</v>
      </c>
      <c r="EQ24" s="177">
        <f>IFERROR(INDEX(RTO1CF,$EO24,'ANVA-MDS'!EE$7),0)</f>
        <v>0</v>
      </c>
      <c r="ER24" s="177">
        <f>IFERROR(INDEX(RTO1CF,$EO24,'ANVA-MDS'!EF$7),0)</f>
        <v>0</v>
      </c>
      <c r="ES24" s="177">
        <f>IFERROR(INDEX(RTO1CF,$EO24,'ANVA-MDS'!EG$7),0)</f>
        <v>0</v>
      </c>
      <c r="ET24" s="177">
        <f>IFERROR(INDEX(RTO1CF,$EO24,'ANVA-MDS'!EH$7),0)</f>
        <v>0</v>
      </c>
      <c r="EU24" s="177">
        <f t="shared" si="58"/>
        <v>0</v>
      </c>
      <c r="EV24" s="177">
        <f t="shared" si="59"/>
        <v>0</v>
      </c>
      <c r="EW24" s="173"/>
      <c r="EX24" s="173" t="s">
        <v>102</v>
      </c>
      <c r="EY24" s="172" t="str">
        <f>IF(EU58&lt;&gt;1,"sd",SQRT(EY22/EY9))</f>
        <v>sd</v>
      </c>
      <c r="EZ24" s="175"/>
      <c r="FA24" s="177">
        <f t="shared" si="60"/>
        <v>4900</v>
      </c>
      <c r="FB24" s="173" t="s">
        <v>217</v>
      </c>
      <c r="FC24" s="200" t="str">
        <f>IF(FC27&lt;&gt;1,"sd",FC14+FC15+FC16+FC22+FC23)</f>
        <v>sd</v>
      </c>
    </row>
    <row r="25" spans="1:159" ht="12.75" customHeight="1" x14ac:dyDescent="0.25">
      <c r="A25" s="5"/>
      <c r="J25" s="84">
        <v>17</v>
      </c>
      <c r="K25" s="185" t="str">
        <f t="shared" si="61"/>
        <v>Sauce</v>
      </c>
      <c r="L25" s="186">
        <f t="shared" si="62"/>
        <v>1573.3333333333333</v>
      </c>
      <c r="M25" s="186" t="str">
        <f t="shared" si="79"/>
        <v>s</v>
      </c>
      <c r="N25" s="186" t="str">
        <f t="shared" si="79"/>
        <v>s</v>
      </c>
      <c r="O25" s="186" t="str">
        <f t="shared" si="79"/>
        <v>s</v>
      </c>
      <c r="P25" s="186" t="str">
        <f t="shared" si="79"/>
        <v>s</v>
      </c>
      <c r="Q25" s="186" t="str">
        <f t="shared" si="79"/>
        <v>s</v>
      </c>
      <c r="R25" s="186" t="str">
        <f t="shared" si="79"/>
        <v>s</v>
      </c>
      <c r="S25" s="186" t="str">
        <f t="shared" si="79"/>
        <v>s</v>
      </c>
      <c r="T25" s="186" t="str">
        <f t="shared" si="79"/>
        <v>s</v>
      </c>
      <c r="U25" s="186" t="str">
        <f t="shared" si="79"/>
        <v>s</v>
      </c>
      <c r="V25" s="186" t="str">
        <f t="shared" si="79"/>
        <v>ns</v>
      </c>
      <c r="W25" s="186" t="str">
        <f t="shared" si="80"/>
        <v>ns</v>
      </c>
      <c r="X25" s="186" t="str">
        <f t="shared" si="80"/>
        <v>ns</v>
      </c>
      <c r="Y25" s="186" t="str">
        <f t="shared" si="80"/>
        <v>ns</v>
      </c>
      <c r="Z25" s="186" t="str">
        <f t="shared" si="80"/>
        <v>ns</v>
      </c>
      <c r="AA25" s="186" t="str">
        <f t="shared" si="80"/>
        <v>ns</v>
      </c>
      <c r="AB25" s="186" t="str">
        <f t="shared" si="80"/>
        <v>ns</v>
      </c>
      <c r="AC25" s="186" t="str">
        <f t="shared" si="80"/>
        <v>ns</v>
      </c>
      <c r="AD25" s="186" t="str">
        <f t="shared" si="80"/>
        <v/>
      </c>
      <c r="AE25" s="186" t="str">
        <f t="shared" si="80"/>
        <v/>
      </c>
      <c r="AF25" s="186" t="str">
        <f t="shared" si="80"/>
        <v/>
      </c>
      <c r="AG25" s="186" t="str">
        <f t="shared" si="81"/>
        <v/>
      </c>
      <c r="AH25" s="186" t="str">
        <f t="shared" si="81"/>
        <v/>
      </c>
      <c r="AI25" s="186" t="str">
        <f t="shared" si="81"/>
        <v/>
      </c>
      <c r="AJ25" s="186" t="str">
        <f t="shared" si="81"/>
        <v/>
      </c>
      <c r="AK25" s="186" t="str">
        <f t="shared" si="81"/>
        <v/>
      </c>
      <c r="AL25" s="186" t="str">
        <f t="shared" si="81"/>
        <v/>
      </c>
      <c r="AM25" s="186" t="str">
        <f t="shared" si="81"/>
        <v/>
      </c>
      <c r="AN25" s="186" t="str">
        <f t="shared" si="81"/>
        <v/>
      </c>
      <c r="AO25" s="186" t="str">
        <f t="shared" si="81"/>
        <v/>
      </c>
      <c r="AP25" s="186" t="str">
        <f t="shared" si="81"/>
        <v/>
      </c>
      <c r="AQ25" s="186" t="str">
        <f t="shared" si="82"/>
        <v/>
      </c>
      <c r="AR25" s="186" t="str">
        <f t="shared" si="82"/>
        <v/>
      </c>
      <c r="AS25" s="186" t="str">
        <f t="shared" si="82"/>
        <v/>
      </c>
      <c r="AT25" s="186" t="str">
        <f t="shared" si="82"/>
        <v/>
      </c>
      <c r="AU25" s="186" t="str">
        <f t="shared" si="82"/>
        <v/>
      </c>
      <c r="AV25" s="186" t="str">
        <f t="shared" si="82"/>
        <v/>
      </c>
      <c r="AW25" s="186" t="str">
        <f t="shared" si="82"/>
        <v/>
      </c>
      <c r="AX25" s="186" t="str">
        <f t="shared" si="82"/>
        <v/>
      </c>
      <c r="AY25" s="186" t="str">
        <f t="shared" si="82"/>
        <v/>
      </c>
      <c r="AZ25" s="186" t="str">
        <f t="shared" si="82"/>
        <v/>
      </c>
      <c r="BA25" s="186" t="str">
        <f t="shared" si="83"/>
        <v/>
      </c>
      <c r="BB25" s="186" t="str">
        <f t="shared" si="83"/>
        <v/>
      </c>
      <c r="BC25" s="186" t="str">
        <f t="shared" si="83"/>
        <v/>
      </c>
      <c r="BD25" s="186" t="str">
        <f t="shared" si="83"/>
        <v/>
      </c>
      <c r="BE25" s="186" t="str">
        <f t="shared" si="83"/>
        <v/>
      </c>
      <c r="BF25" s="186" t="str">
        <f t="shared" si="83"/>
        <v/>
      </c>
      <c r="BG25" s="186" t="str">
        <f t="shared" si="83"/>
        <v/>
      </c>
      <c r="BH25" s="186" t="str">
        <f t="shared" si="83"/>
        <v/>
      </c>
      <c r="BI25" s="186" t="str">
        <f t="shared" si="83"/>
        <v/>
      </c>
      <c r="BJ25" s="186" t="str">
        <f t="shared" si="83"/>
        <v/>
      </c>
      <c r="BM25" s="5"/>
      <c r="BS25" s="6"/>
      <c r="BT25" s="6"/>
      <c r="BV25" s="84">
        <v>17</v>
      </c>
      <c r="BW25" s="185">
        <f t="shared" si="68"/>
        <v>0</v>
      </c>
      <c r="BX25" s="186">
        <f t="shared" si="69"/>
        <v>0</v>
      </c>
      <c r="BY25" s="186" t="str">
        <f t="shared" si="84"/>
        <v/>
      </c>
      <c r="BZ25" s="186" t="str">
        <f t="shared" si="84"/>
        <v/>
      </c>
      <c r="CA25" s="186" t="str">
        <f t="shared" si="84"/>
        <v/>
      </c>
      <c r="CB25" s="186" t="str">
        <f t="shared" si="84"/>
        <v/>
      </c>
      <c r="CC25" s="186" t="str">
        <f t="shared" si="84"/>
        <v/>
      </c>
      <c r="CD25" s="186" t="str">
        <f t="shared" si="84"/>
        <v/>
      </c>
      <c r="CE25" s="186" t="str">
        <f t="shared" si="84"/>
        <v/>
      </c>
      <c r="CF25" s="186" t="str">
        <f t="shared" si="84"/>
        <v/>
      </c>
      <c r="CG25" s="186" t="str">
        <f t="shared" si="84"/>
        <v/>
      </c>
      <c r="CH25" s="186" t="str">
        <f t="shared" si="84"/>
        <v/>
      </c>
      <c r="CI25" s="186" t="str">
        <f t="shared" si="85"/>
        <v/>
      </c>
      <c r="CJ25" s="186" t="str">
        <f t="shared" si="85"/>
        <v/>
      </c>
      <c r="CK25" s="186" t="str">
        <f t="shared" si="85"/>
        <v/>
      </c>
      <c r="CL25" s="186" t="str">
        <f t="shared" si="85"/>
        <v/>
      </c>
      <c r="CM25" s="186" t="str">
        <f t="shared" si="85"/>
        <v/>
      </c>
      <c r="CN25" s="186" t="str">
        <f t="shared" si="85"/>
        <v/>
      </c>
      <c r="CO25" s="186" t="str">
        <f t="shared" si="85"/>
        <v/>
      </c>
      <c r="CP25" s="186" t="str">
        <f t="shared" si="85"/>
        <v/>
      </c>
      <c r="CQ25" s="186" t="str">
        <f t="shared" si="85"/>
        <v/>
      </c>
      <c r="CR25" s="186" t="str">
        <f t="shared" si="85"/>
        <v/>
      </c>
      <c r="CS25" s="186" t="str">
        <f t="shared" si="86"/>
        <v/>
      </c>
      <c r="CT25" s="186" t="str">
        <f t="shared" si="86"/>
        <v/>
      </c>
      <c r="CU25" s="186" t="str">
        <f t="shared" si="86"/>
        <v/>
      </c>
      <c r="CV25" s="186" t="str">
        <f t="shared" si="86"/>
        <v/>
      </c>
      <c r="CW25" s="186" t="str">
        <f t="shared" si="86"/>
        <v/>
      </c>
      <c r="CX25" s="186" t="str">
        <f t="shared" si="86"/>
        <v/>
      </c>
      <c r="CY25" s="186" t="str">
        <f t="shared" si="86"/>
        <v/>
      </c>
      <c r="CZ25" s="186" t="str">
        <f t="shared" si="86"/>
        <v/>
      </c>
      <c r="DA25" s="186" t="str">
        <f t="shared" si="86"/>
        <v/>
      </c>
      <c r="DB25" s="186" t="str">
        <f t="shared" si="86"/>
        <v/>
      </c>
      <c r="DC25" s="186" t="str">
        <f t="shared" si="87"/>
        <v/>
      </c>
      <c r="DD25" s="186" t="str">
        <f t="shared" si="87"/>
        <v/>
      </c>
      <c r="DE25" s="186" t="str">
        <f t="shared" si="87"/>
        <v/>
      </c>
      <c r="DF25" s="186" t="str">
        <f t="shared" si="87"/>
        <v/>
      </c>
      <c r="DG25" s="186" t="str">
        <f t="shared" si="87"/>
        <v/>
      </c>
      <c r="DH25" s="186" t="str">
        <f t="shared" si="87"/>
        <v/>
      </c>
      <c r="DI25" s="186" t="str">
        <f t="shared" si="87"/>
        <v/>
      </c>
      <c r="DJ25" s="186" t="str">
        <f t="shared" si="87"/>
        <v/>
      </c>
      <c r="DK25" s="186" t="str">
        <f t="shared" si="87"/>
        <v/>
      </c>
      <c r="DL25" s="186" t="str">
        <f t="shared" si="87"/>
        <v/>
      </c>
      <c r="DM25" s="186" t="str">
        <f t="shared" si="88"/>
        <v/>
      </c>
      <c r="DN25" s="186" t="str">
        <f t="shared" si="88"/>
        <v/>
      </c>
      <c r="DO25" s="186" t="str">
        <f t="shared" si="88"/>
        <v/>
      </c>
      <c r="DP25" s="186" t="str">
        <f t="shared" si="88"/>
        <v/>
      </c>
      <c r="DQ25" s="186" t="str">
        <f t="shared" si="88"/>
        <v/>
      </c>
      <c r="DR25" s="186" t="str">
        <f t="shared" si="88"/>
        <v/>
      </c>
      <c r="DS25" s="186" t="str">
        <f t="shared" si="88"/>
        <v/>
      </c>
      <c r="DT25" s="186" t="str">
        <f t="shared" si="88"/>
        <v/>
      </c>
      <c r="DU25" s="186" t="str">
        <f t="shared" si="88"/>
        <v/>
      </c>
      <c r="DV25" s="186" t="str">
        <f t="shared" si="88"/>
        <v/>
      </c>
      <c r="DW25" s="152"/>
      <c r="DX25" s="152"/>
      <c r="DY25" s="152"/>
      <c r="DZ25" s="152"/>
      <c r="EA25" s="152"/>
      <c r="EC25" s="173">
        <f t="shared" si="75"/>
        <v>18</v>
      </c>
      <c r="ED25" s="176" t="str">
        <f t="shared" si="53"/>
        <v>MS INTA 415</v>
      </c>
      <c r="EE25" s="177">
        <f t="shared" si="54"/>
        <v>2000</v>
      </c>
      <c r="EF25" s="177">
        <f t="shared" si="54"/>
        <v>1800</v>
      </c>
      <c r="EG25" s="177">
        <f t="shared" si="54"/>
        <v>2020</v>
      </c>
      <c r="EH25" s="177">
        <f t="shared" si="54"/>
        <v>0</v>
      </c>
      <c r="EI25" s="177">
        <f t="shared" si="55"/>
        <v>3</v>
      </c>
      <c r="EJ25" s="177">
        <f t="shared" si="56"/>
        <v>5820</v>
      </c>
      <c r="EK25" s="173"/>
      <c r="EL25" s="173" t="s">
        <v>103</v>
      </c>
      <c r="EM25" s="172">
        <f>IF(EI58&lt;&gt;1,"sd",EM24*SQRT(2))</f>
        <v>134.58793267587896</v>
      </c>
      <c r="EN25" s="175"/>
      <c r="EO25" s="173">
        <f t="shared" si="76"/>
        <v>18</v>
      </c>
      <c r="EP25" s="176" t="str">
        <f t="shared" si="57"/>
        <v>MS INTA 415</v>
      </c>
      <c r="EQ25" s="177">
        <f>IFERROR(INDEX(RTO1CF,$EO25,'ANVA-MDS'!EE$7),0)</f>
        <v>0</v>
      </c>
      <c r="ER25" s="177">
        <f>IFERROR(INDEX(RTO1CF,$EO25,'ANVA-MDS'!EF$7),0)</f>
        <v>0</v>
      </c>
      <c r="ES25" s="177">
        <f>IFERROR(INDEX(RTO1CF,$EO25,'ANVA-MDS'!EG$7),0)</f>
        <v>0</v>
      </c>
      <c r="ET25" s="177">
        <f>IFERROR(INDEX(RTO1CF,$EO25,'ANVA-MDS'!EH$7),0)</f>
        <v>0</v>
      </c>
      <c r="EU25" s="177">
        <f t="shared" si="58"/>
        <v>0</v>
      </c>
      <c r="EV25" s="177">
        <f t="shared" si="59"/>
        <v>0</v>
      </c>
      <c r="EW25" s="173"/>
      <c r="EX25" s="173" t="s">
        <v>103</v>
      </c>
      <c r="EY25" s="172" t="str">
        <f>IF(EU58&lt;&gt;1,"sd",EY24*SQRT(2))</f>
        <v>sd</v>
      </c>
      <c r="EZ25" s="175"/>
      <c r="FA25" s="177">
        <f t="shared" si="60"/>
        <v>5820</v>
      </c>
      <c r="FB25" s="179" t="s">
        <v>123</v>
      </c>
      <c r="FC25" s="200" t="str">
        <f>IF(FC27&lt;&gt;1,"sd",(EM11^2+EY11^2)/(FC8*FC9)-FC13)</f>
        <v>sd</v>
      </c>
    </row>
    <row r="26" spans="1:159" ht="12.75" customHeight="1" x14ac:dyDescent="0.25">
      <c r="A26" s="4" t="s">
        <v>310</v>
      </c>
      <c r="J26" s="84">
        <v>18</v>
      </c>
      <c r="K26" s="185" t="str">
        <f t="shared" si="61"/>
        <v>ACA 363</v>
      </c>
      <c r="L26" s="186">
        <f t="shared" si="62"/>
        <v>1564</v>
      </c>
      <c r="M26" s="186" t="str">
        <f t="shared" si="79"/>
        <v>s</v>
      </c>
      <c r="N26" s="186" t="str">
        <f t="shared" si="79"/>
        <v>s</v>
      </c>
      <c r="O26" s="186" t="str">
        <f t="shared" si="79"/>
        <v>s</v>
      </c>
      <c r="P26" s="186" t="str">
        <f t="shared" si="79"/>
        <v>s</v>
      </c>
      <c r="Q26" s="186" t="str">
        <f t="shared" si="79"/>
        <v>s</v>
      </c>
      <c r="R26" s="186" t="str">
        <f t="shared" si="79"/>
        <v>s</v>
      </c>
      <c r="S26" s="186" t="str">
        <f t="shared" si="79"/>
        <v>s</v>
      </c>
      <c r="T26" s="186" t="str">
        <f t="shared" si="79"/>
        <v>s</v>
      </c>
      <c r="U26" s="186" t="str">
        <f t="shared" si="79"/>
        <v>s</v>
      </c>
      <c r="V26" s="186" t="str">
        <f t="shared" si="79"/>
        <v>ns</v>
      </c>
      <c r="W26" s="186" t="str">
        <f t="shared" si="80"/>
        <v>ns</v>
      </c>
      <c r="X26" s="186" t="str">
        <f t="shared" si="80"/>
        <v>ns</v>
      </c>
      <c r="Y26" s="186" t="str">
        <f t="shared" si="80"/>
        <v>ns</v>
      </c>
      <c r="Z26" s="186" t="str">
        <f t="shared" si="80"/>
        <v>ns</v>
      </c>
      <c r="AA26" s="186" t="str">
        <f t="shared" si="80"/>
        <v>ns</v>
      </c>
      <c r="AB26" s="186" t="str">
        <f t="shared" si="80"/>
        <v>ns</v>
      </c>
      <c r="AC26" s="186" t="str">
        <f t="shared" si="80"/>
        <v>ns</v>
      </c>
      <c r="AD26" s="186" t="str">
        <f t="shared" si="80"/>
        <v>ns</v>
      </c>
      <c r="AE26" s="186" t="str">
        <f t="shared" si="80"/>
        <v/>
      </c>
      <c r="AF26" s="186" t="str">
        <f t="shared" si="80"/>
        <v/>
      </c>
      <c r="AG26" s="186" t="str">
        <f t="shared" si="81"/>
        <v/>
      </c>
      <c r="AH26" s="186" t="str">
        <f t="shared" si="81"/>
        <v/>
      </c>
      <c r="AI26" s="186" t="str">
        <f t="shared" si="81"/>
        <v/>
      </c>
      <c r="AJ26" s="186" t="str">
        <f t="shared" si="81"/>
        <v/>
      </c>
      <c r="AK26" s="186" t="str">
        <f t="shared" si="81"/>
        <v/>
      </c>
      <c r="AL26" s="186" t="str">
        <f t="shared" si="81"/>
        <v/>
      </c>
      <c r="AM26" s="186" t="str">
        <f t="shared" si="81"/>
        <v/>
      </c>
      <c r="AN26" s="186" t="str">
        <f t="shared" si="81"/>
        <v/>
      </c>
      <c r="AO26" s="186" t="str">
        <f t="shared" si="81"/>
        <v/>
      </c>
      <c r="AP26" s="186" t="str">
        <f t="shared" si="81"/>
        <v/>
      </c>
      <c r="AQ26" s="186" t="str">
        <f t="shared" si="82"/>
        <v/>
      </c>
      <c r="AR26" s="186" t="str">
        <f t="shared" si="82"/>
        <v/>
      </c>
      <c r="AS26" s="186" t="str">
        <f t="shared" si="82"/>
        <v/>
      </c>
      <c r="AT26" s="186" t="str">
        <f t="shared" si="82"/>
        <v/>
      </c>
      <c r="AU26" s="186" t="str">
        <f t="shared" si="82"/>
        <v/>
      </c>
      <c r="AV26" s="186" t="str">
        <f t="shared" si="82"/>
        <v/>
      </c>
      <c r="AW26" s="186" t="str">
        <f t="shared" si="82"/>
        <v/>
      </c>
      <c r="AX26" s="186" t="str">
        <f t="shared" si="82"/>
        <v/>
      </c>
      <c r="AY26" s="186" t="str">
        <f t="shared" si="82"/>
        <v/>
      </c>
      <c r="AZ26" s="186" t="str">
        <f t="shared" si="82"/>
        <v/>
      </c>
      <c r="BA26" s="186" t="str">
        <f t="shared" si="83"/>
        <v/>
      </c>
      <c r="BB26" s="186" t="str">
        <f t="shared" si="83"/>
        <v/>
      </c>
      <c r="BC26" s="186" t="str">
        <f t="shared" si="83"/>
        <v/>
      </c>
      <c r="BD26" s="186" t="str">
        <f t="shared" si="83"/>
        <v/>
      </c>
      <c r="BE26" s="186" t="str">
        <f t="shared" si="83"/>
        <v/>
      </c>
      <c r="BF26" s="186" t="str">
        <f t="shared" si="83"/>
        <v/>
      </c>
      <c r="BG26" s="186" t="str">
        <f t="shared" si="83"/>
        <v/>
      </c>
      <c r="BH26" s="186" t="str">
        <f t="shared" si="83"/>
        <v/>
      </c>
      <c r="BI26" s="186" t="str">
        <f t="shared" si="83"/>
        <v/>
      </c>
      <c r="BJ26" s="186" t="str">
        <f t="shared" si="83"/>
        <v/>
      </c>
      <c r="BM26" s="4" t="s">
        <v>310</v>
      </c>
      <c r="BS26" s="6"/>
      <c r="BT26" s="6"/>
      <c r="BV26" s="84">
        <v>18</v>
      </c>
      <c r="BW26" s="185">
        <f t="shared" si="68"/>
        <v>0</v>
      </c>
      <c r="BX26" s="186">
        <f t="shared" si="69"/>
        <v>0</v>
      </c>
      <c r="BY26" s="186" t="str">
        <f t="shared" si="84"/>
        <v/>
      </c>
      <c r="BZ26" s="186" t="str">
        <f t="shared" si="84"/>
        <v/>
      </c>
      <c r="CA26" s="186" t="str">
        <f t="shared" si="84"/>
        <v/>
      </c>
      <c r="CB26" s="186" t="str">
        <f t="shared" si="84"/>
        <v/>
      </c>
      <c r="CC26" s="186" t="str">
        <f t="shared" si="84"/>
        <v/>
      </c>
      <c r="CD26" s="186" t="str">
        <f t="shared" si="84"/>
        <v/>
      </c>
      <c r="CE26" s="186" t="str">
        <f t="shared" si="84"/>
        <v/>
      </c>
      <c r="CF26" s="186" t="str">
        <f t="shared" si="84"/>
        <v/>
      </c>
      <c r="CG26" s="186" t="str">
        <f t="shared" si="84"/>
        <v/>
      </c>
      <c r="CH26" s="186" t="str">
        <f t="shared" si="84"/>
        <v/>
      </c>
      <c r="CI26" s="186" t="str">
        <f t="shared" si="85"/>
        <v/>
      </c>
      <c r="CJ26" s="186" t="str">
        <f t="shared" si="85"/>
        <v/>
      </c>
      <c r="CK26" s="186" t="str">
        <f t="shared" si="85"/>
        <v/>
      </c>
      <c r="CL26" s="186" t="str">
        <f t="shared" si="85"/>
        <v/>
      </c>
      <c r="CM26" s="186" t="str">
        <f t="shared" si="85"/>
        <v/>
      </c>
      <c r="CN26" s="186" t="str">
        <f t="shared" si="85"/>
        <v/>
      </c>
      <c r="CO26" s="186" t="str">
        <f t="shared" si="85"/>
        <v/>
      </c>
      <c r="CP26" s="186" t="str">
        <f t="shared" si="85"/>
        <v/>
      </c>
      <c r="CQ26" s="186" t="str">
        <f t="shared" si="85"/>
        <v/>
      </c>
      <c r="CR26" s="186" t="str">
        <f t="shared" si="85"/>
        <v/>
      </c>
      <c r="CS26" s="186" t="str">
        <f t="shared" si="86"/>
        <v/>
      </c>
      <c r="CT26" s="186" t="str">
        <f t="shared" si="86"/>
        <v/>
      </c>
      <c r="CU26" s="186" t="str">
        <f t="shared" si="86"/>
        <v/>
      </c>
      <c r="CV26" s="186" t="str">
        <f t="shared" si="86"/>
        <v/>
      </c>
      <c r="CW26" s="186" t="str">
        <f t="shared" si="86"/>
        <v/>
      </c>
      <c r="CX26" s="186" t="str">
        <f t="shared" si="86"/>
        <v/>
      </c>
      <c r="CY26" s="186" t="str">
        <f t="shared" si="86"/>
        <v/>
      </c>
      <c r="CZ26" s="186" t="str">
        <f t="shared" si="86"/>
        <v/>
      </c>
      <c r="DA26" s="186" t="str">
        <f t="shared" si="86"/>
        <v/>
      </c>
      <c r="DB26" s="186" t="str">
        <f t="shared" si="86"/>
        <v/>
      </c>
      <c r="DC26" s="186" t="str">
        <f t="shared" si="87"/>
        <v/>
      </c>
      <c r="DD26" s="186" t="str">
        <f t="shared" si="87"/>
        <v/>
      </c>
      <c r="DE26" s="186" t="str">
        <f t="shared" si="87"/>
        <v/>
      </c>
      <c r="DF26" s="186" t="str">
        <f t="shared" si="87"/>
        <v/>
      </c>
      <c r="DG26" s="186" t="str">
        <f t="shared" si="87"/>
        <v/>
      </c>
      <c r="DH26" s="186" t="str">
        <f t="shared" si="87"/>
        <v/>
      </c>
      <c r="DI26" s="186" t="str">
        <f t="shared" si="87"/>
        <v/>
      </c>
      <c r="DJ26" s="186" t="str">
        <f t="shared" si="87"/>
        <v/>
      </c>
      <c r="DK26" s="186" t="str">
        <f t="shared" si="87"/>
        <v/>
      </c>
      <c r="DL26" s="186" t="str">
        <f t="shared" si="87"/>
        <v/>
      </c>
      <c r="DM26" s="186" t="str">
        <f t="shared" si="88"/>
        <v/>
      </c>
      <c r="DN26" s="186" t="str">
        <f t="shared" si="88"/>
        <v/>
      </c>
      <c r="DO26" s="186" t="str">
        <f t="shared" si="88"/>
        <v/>
      </c>
      <c r="DP26" s="186" t="str">
        <f t="shared" si="88"/>
        <v/>
      </c>
      <c r="DQ26" s="186" t="str">
        <f t="shared" si="88"/>
        <v/>
      </c>
      <c r="DR26" s="186" t="str">
        <f t="shared" si="88"/>
        <v/>
      </c>
      <c r="DS26" s="186" t="str">
        <f t="shared" si="88"/>
        <v/>
      </c>
      <c r="DT26" s="186" t="str">
        <f t="shared" si="88"/>
        <v/>
      </c>
      <c r="DU26" s="186" t="str">
        <f t="shared" si="88"/>
        <v/>
      </c>
      <c r="DV26" s="186" t="str">
        <f t="shared" si="88"/>
        <v/>
      </c>
      <c r="DW26" s="152"/>
      <c r="DX26" s="152"/>
      <c r="DY26" s="152"/>
      <c r="DZ26" s="152"/>
      <c r="EA26" s="152"/>
      <c r="EC26" s="173">
        <f t="shared" si="75"/>
        <v>19</v>
      </c>
      <c r="ED26" s="176" t="str">
        <f t="shared" si="53"/>
        <v>Bravio</v>
      </c>
      <c r="EE26" s="177">
        <f t="shared" si="54"/>
        <v>1360</v>
      </c>
      <c r="EF26" s="177">
        <f t="shared" si="54"/>
        <v>1280</v>
      </c>
      <c r="EG26" s="177">
        <f t="shared" si="54"/>
        <v>1040</v>
      </c>
      <c r="EH26" s="177">
        <f t="shared" si="54"/>
        <v>0</v>
      </c>
      <c r="EI26" s="177">
        <f t="shared" si="55"/>
        <v>3</v>
      </c>
      <c r="EJ26" s="177">
        <f t="shared" si="56"/>
        <v>3680</v>
      </c>
      <c r="EK26" s="173"/>
      <c r="EL26" s="173" t="s">
        <v>104</v>
      </c>
      <c r="EM26" s="172">
        <f>IF(EI58&lt;&gt;1,"sd",TINV(0.05,EM16)*EM25)</f>
        <v>269.40701799226872</v>
      </c>
      <c r="EN26" s="175"/>
      <c r="EO26" s="173">
        <f t="shared" si="76"/>
        <v>19</v>
      </c>
      <c r="EP26" s="176" t="str">
        <f t="shared" si="57"/>
        <v>Bravio</v>
      </c>
      <c r="EQ26" s="177">
        <f>IFERROR(INDEX(RTO1CF,$EO26,'ANVA-MDS'!EE$7),0)</f>
        <v>0</v>
      </c>
      <c r="ER26" s="177">
        <f>IFERROR(INDEX(RTO1CF,$EO26,'ANVA-MDS'!EF$7),0)</f>
        <v>0</v>
      </c>
      <c r="ES26" s="177">
        <f>IFERROR(INDEX(RTO1CF,$EO26,'ANVA-MDS'!EG$7),0)</f>
        <v>0</v>
      </c>
      <c r="ET26" s="177">
        <f>IFERROR(INDEX(RTO1CF,$EO26,'ANVA-MDS'!EH$7),0)</f>
        <v>0</v>
      </c>
      <c r="EU26" s="177">
        <f t="shared" si="58"/>
        <v>0</v>
      </c>
      <c r="EV26" s="177">
        <f t="shared" si="59"/>
        <v>0</v>
      </c>
      <c r="EW26" s="173"/>
      <c r="EX26" s="173" t="s">
        <v>104</v>
      </c>
      <c r="EY26" s="172" t="str">
        <f>IF(EU58&lt;&gt;1,"sd",TINV(0.05,EY16)*EY25)</f>
        <v>sd</v>
      </c>
      <c r="EZ26" s="175"/>
      <c r="FA26" s="177">
        <f t="shared" si="60"/>
        <v>3680</v>
      </c>
      <c r="FB26" s="179" t="s">
        <v>125</v>
      </c>
      <c r="FC26" s="200" t="str">
        <f t="array" ref="FC26">IF(FC27&lt;&gt;1,"sd",(SUM(IF(EJ8:EJ57&gt;1,(EJ8:EJ57)^2))+SUM(IF(EV8:EV57&gt;1,(EV8:EV57)^2)))/FC9-FC17-FC25-FC13)</f>
        <v>sd</v>
      </c>
    </row>
    <row r="27" spans="1:159" ht="12.75" customHeight="1" x14ac:dyDescent="0.25">
      <c r="A27" s="5" t="s">
        <v>41</v>
      </c>
      <c r="J27" s="84">
        <v>19</v>
      </c>
      <c r="K27" s="185" t="str">
        <f t="shared" si="61"/>
        <v>ACA 365</v>
      </c>
      <c r="L27" s="186">
        <f t="shared" si="62"/>
        <v>1533.3333333333333</v>
      </c>
      <c r="M27" s="186" t="str">
        <f t="shared" si="79"/>
        <v>s</v>
      </c>
      <c r="N27" s="186" t="str">
        <f t="shared" si="79"/>
        <v>s</v>
      </c>
      <c r="O27" s="186" t="str">
        <f t="shared" si="79"/>
        <v>s</v>
      </c>
      <c r="P27" s="186" t="str">
        <f t="shared" si="79"/>
        <v>s</v>
      </c>
      <c r="Q27" s="186" t="str">
        <f t="shared" si="79"/>
        <v>s</v>
      </c>
      <c r="R27" s="186" t="str">
        <f t="shared" si="79"/>
        <v>s</v>
      </c>
      <c r="S27" s="186" t="str">
        <f t="shared" si="79"/>
        <v>s</v>
      </c>
      <c r="T27" s="186" t="str">
        <f t="shared" si="79"/>
        <v>s</v>
      </c>
      <c r="U27" s="186" t="str">
        <f t="shared" si="79"/>
        <v>s</v>
      </c>
      <c r="V27" s="186" t="str">
        <f t="shared" si="79"/>
        <v>s</v>
      </c>
      <c r="W27" s="186" t="str">
        <f t="shared" si="80"/>
        <v>ns</v>
      </c>
      <c r="X27" s="186" t="str">
        <f t="shared" si="80"/>
        <v>ns</v>
      </c>
      <c r="Y27" s="186" t="str">
        <f t="shared" si="80"/>
        <v>ns</v>
      </c>
      <c r="Z27" s="186" t="str">
        <f t="shared" si="80"/>
        <v>ns</v>
      </c>
      <c r="AA27" s="186" t="str">
        <f t="shared" si="80"/>
        <v>ns</v>
      </c>
      <c r="AB27" s="186" t="str">
        <f t="shared" si="80"/>
        <v>ns</v>
      </c>
      <c r="AC27" s="186" t="str">
        <f t="shared" si="80"/>
        <v>ns</v>
      </c>
      <c r="AD27" s="186" t="str">
        <f t="shared" si="80"/>
        <v>ns</v>
      </c>
      <c r="AE27" s="186" t="str">
        <f t="shared" si="80"/>
        <v>ns</v>
      </c>
      <c r="AF27" s="186" t="str">
        <f t="shared" si="80"/>
        <v/>
      </c>
      <c r="AG27" s="186" t="str">
        <f t="shared" si="81"/>
        <v/>
      </c>
      <c r="AH27" s="186" t="str">
        <f t="shared" si="81"/>
        <v/>
      </c>
      <c r="AI27" s="186" t="str">
        <f t="shared" si="81"/>
        <v/>
      </c>
      <c r="AJ27" s="186" t="str">
        <f t="shared" si="81"/>
        <v/>
      </c>
      <c r="AK27" s="186" t="str">
        <f t="shared" si="81"/>
        <v/>
      </c>
      <c r="AL27" s="186" t="str">
        <f t="shared" si="81"/>
        <v/>
      </c>
      <c r="AM27" s="186" t="str">
        <f t="shared" si="81"/>
        <v/>
      </c>
      <c r="AN27" s="186" t="str">
        <f t="shared" si="81"/>
        <v/>
      </c>
      <c r="AO27" s="186" t="str">
        <f t="shared" si="81"/>
        <v/>
      </c>
      <c r="AP27" s="186" t="str">
        <f t="shared" si="81"/>
        <v/>
      </c>
      <c r="AQ27" s="186" t="str">
        <f t="shared" si="82"/>
        <v/>
      </c>
      <c r="AR27" s="186" t="str">
        <f t="shared" si="82"/>
        <v/>
      </c>
      <c r="AS27" s="186" t="str">
        <f t="shared" si="82"/>
        <v/>
      </c>
      <c r="AT27" s="186" t="str">
        <f t="shared" si="82"/>
        <v/>
      </c>
      <c r="AU27" s="186" t="str">
        <f t="shared" si="82"/>
        <v/>
      </c>
      <c r="AV27" s="186" t="str">
        <f t="shared" si="82"/>
        <v/>
      </c>
      <c r="AW27" s="186" t="str">
        <f t="shared" si="82"/>
        <v/>
      </c>
      <c r="AX27" s="186" t="str">
        <f t="shared" si="82"/>
        <v/>
      </c>
      <c r="AY27" s="186" t="str">
        <f t="shared" si="82"/>
        <v/>
      </c>
      <c r="AZ27" s="186" t="str">
        <f t="shared" si="82"/>
        <v/>
      </c>
      <c r="BA27" s="186" t="str">
        <f t="shared" si="83"/>
        <v/>
      </c>
      <c r="BB27" s="186" t="str">
        <f t="shared" si="83"/>
        <v/>
      </c>
      <c r="BC27" s="186" t="str">
        <f t="shared" si="83"/>
        <v/>
      </c>
      <c r="BD27" s="186" t="str">
        <f t="shared" si="83"/>
        <v/>
      </c>
      <c r="BE27" s="186" t="str">
        <f t="shared" si="83"/>
        <v/>
      </c>
      <c r="BF27" s="186" t="str">
        <f t="shared" si="83"/>
        <v/>
      </c>
      <c r="BG27" s="186" t="str">
        <f t="shared" si="83"/>
        <v/>
      </c>
      <c r="BH27" s="186" t="str">
        <f t="shared" si="83"/>
        <v/>
      </c>
      <c r="BI27" s="186" t="str">
        <f t="shared" si="83"/>
        <v/>
      </c>
      <c r="BJ27" s="186" t="str">
        <f t="shared" si="83"/>
        <v/>
      </c>
      <c r="BM27" s="5" t="s">
        <v>41</v>
      </c>
      <c r="BS27" s="6"/>
      <c r="BT27" s="6"/>
      <c r="BV27" s="84">
        <v>19</v>
      </c>
      <c r="BW27" s="185">
        <f t="shared" si="68"/>
        <v>0</v>
      </c>
      <c r="BX27" s="186">
        <f t="shared" si="69"/>
        <v>0</v>
      </c>
      <c r="BY27" s="186" t="str">
        <f t="shared" si="84"/>
        <v/>
      </c>
      <c r="BZ27" s="186" t="str">
        <f t="shared" si="84"/>
        <v/>
      </c>
      <c r="CA27" s="186" t="str">
        <f t="shared" si="84"/>
        <v/>
      </c>
      <c r="CB27" s="186" t="str">
        <f t="shared" si="84"/>
        <v/>
      </c>
      <c r="CC27" s="186" t="str">
        <f t="shared" si="84"/>
        <v/>
      </c>
      <c r="CD27" s="186" t="str">
        <f t="shared" si="84"/>
        <v/>
      </c>
      <c r="CE27" s="186" t="str">
        <f t="shared" si="84"/>
        <v/>
      </c>
      <c r="CF27" s="186" t="str">
        <f t="shared" si="84"/>
        <v/>
      </c>
      <c r="CG27" s="186" t="str">
        <f t="shared" si="84"/>
        <v/>
      </c>
      <c r="CH27" s="186" t="str">
        <f t="shared" si="84"/>
        <v/>
      </c>
      <c r="CI27" s="186" t="str">
        <f t="shared" si="85"/>
        <v/>
      </c>
      <c r="CJ27" s="186" t="str">
        <f t="shared" si="85"/>
        <v/>
      </c>
      <c r="CK27" s="186" t="str">
        <f t="shared" si="85"/>
        <v/>
      </c>
      <c r="CL27" s="186" t="str">
        <f t="shared" si="85"/>
        <v/>
      </c>
      <c r="CM27" s="186" t="str">
        <f t="shared" si="85"/>
        <v/>
      </c>
      <c r="CN27" s="186" t="str">
        <f t="shared" si="85"/>
        <v/>
      </c>
      <c r="CO27" s="186" t="str">
        <f t="shared" si="85"/>
        <v/>
      </c>
      <c r="CP27" s="186" t="str">
        <f t="shared" si="85"/>
        <v/>
      </c>
      <c r="CQ27" s="186" t="str">
        <f t="shared" si="85"/>
        <v/>
      </c>
      <c r="CR27" s="186" t="str">
        <f t="shared" si="85"/>
        <v/>
      </c>
      <c r="CS27" s="186" t="str">
        <f t="shared" si="86"/>
        <v/>
      </c>
      <c r="CT27" s="186" t="str">
        <f t="shared" si="86"/>
        <v/>
      </c>
      <c r="CU27" s="186" t="str">
        <f t="shared" si="86"/>
        <v/>
      </c>
      <c r="CV27" s="186" t="str">
        <f t="shared" si="86"/>
        <v/>
      </c>
      <c r="CW27" s="186" t="str">
        <f t="shared" si="86"/>
        <v/>
      </c>
      <c r="CX27" s="186" t="str">
        <f t="shared" si="86"/>
        <v/>
      </c>
      <c r="CY27" s="186" t="str">
        <f t="shared" si="86"/>
        <v/>
      </c>
      <c r="CZ27" s="186" t="str">
        <f t="shared" si="86"/>
        <v/>
      </c>
      <c r="DA27" s="186" t="str">
        <f t="shared" si="86"/>
        <v/>
      </c>
      <c r="DB27" s="186" t="str">
        <f t="shared" si="86"/>
        <v/>
      </c>
      <c r="DC27" s="186" t="str">
        <f t="shared" si="87"/>
        <v/>
      </c>
      <c r="DD27" s="186" t="str">
        <f t="shared" si="87"/>
        <v/>
      </c>
      <c r="DE27" s="186" t="str">
        <f t="shared" si="87"/>
        <v/>
      </c>
      <c r="DF27" s="186" t="str">
        <f t="shared" si="87"/>
        <v/>
      </c>
      <c r="DG27" s="186" t="str">
        <f t="shared" si="87"/>
        <v/>
      </c>
      <c r="DH27" s="186" t="str">
        <f t="shared" si="87"/>
        <v/>
      </c>
      <c r="DI27" s="186" t="str">
        <f t="shared" si="87"/>
        <v/>
      </c>
      <c r="DJ27" s="186" t="str">
        <f t="shared" si="87"/>
        <v/>
      </c>
      <c r="DK27" s="186" t="str">
        <f t="shared" si="87"/>
        <v/>
      </c>
      <c r="DL27" s="186" t="str">
        <f t="shared" si="87"/>
        <v/>
      </c>
      <c r="DM27" s="186" t="str">
        <f t="shared" si="88"/>
        <v/>
      </c>
      <c r="DN27" s="186" t="str">
        <f t="shared" si="88"/>
        <v/>
      </c>
      <c r="DO27" s="186" t="str">
        <f t="shared" si="88"/>
        <v/>
      </c>
      <c r="DP27" s="186" t="str">
        <f t="shared" si="88"/>
        <v/>
      </c>
      <c r="DQ27" s="186" t="str">
        <f t="shared" si="88"/>
        <v/>
      </c>
      <c r="DR27" s="186" t="str">
        <f t="shared" si="88"/>
        <v/>
      </c>
      <c r="DS27" s="186" t="str">
        <f t="shared" si="88"/>
        <v/>
      </c>
      <c r="DT27" s="186" t="str">
        <f t="shared" si="88"/>
        <v/>
      </c>
      <c r="DU27" s="186" t="str">
        <f t="shared" si="88"/>
        <v/>
      </c>
      <c r="DV27" s="186" t="str">
        <f t="shared" si="88"/>
        <v/>
      </c>
      <c r="DW27" s="152"/>
      <c r="DX27" s="152"/>
      <c r="DY27" s="152"/>
      <c r="DZ27" s="152"/>
      <c r="EA27" s="152"/>
      <c r="EC27" s="173">
        <f t="shared" si="75"/>
        <v>20</v>
      </c>
      <c r="ED27" s="176" t="str">
        <f t="shared" si="53"/>
        <v>Sy 211</v>
      </c>
      <c r="EE27" s="177">
        <f t="shared" si="54"/>
        <v>2800</v>
      </c>
      <c r="EF27" s="177">
        <f t="shared" si="54"/>
        <v>2000</v>
      </c>
      <c r="EG27" s="177">
        <f t="shared" si="54"/>
        <v>2600</v>
      </c>
      <c r="EH27" s="177">
        <f t="shared" si="54"/>
        <v>0</v>
      </c>
      <c r="EI27" s="177">
        <f t="shared" si="55"/>
        <v>3</v>
      </c>
      <c r="EJ27" s="177">
        <f t="shared" si="56"/>
        <v>7400</v>
      </c>
      <c r="EK27" s="173"/>
      <c r="EL27" s="173" t="s">
        <v>110</v>
      </c>
      <c r="EM27" s="172">
        <f>IF(EI58&lt;&gt;1,"sd",EM18/EM21)</f>
        <v>0.84008818039668653</v>
      </c>
      <c r="EN27" s="175"/>
      <c r="EO27" s="173">
        <f t="shared" si="76"/>
        <v>20</v>
      </c>
      <c r="EP27" s="176" t="str">
        <f t="shared" si="57"/>
        <v>Sy 211</v>
      </c>
      <c r="EQ27" s="177">
        <f>IFERROR(INDEX(RTO1CF,$EO27,'ANVA-MDS'!EE$7),0)</f>
        <v>0</v>
      </c>
      <c r="ER27" s="177">
        <f>IFERROR(INDEX(RTO1CF,$EO27,'ANVA-MDS'!EF$7),0)</f>
        <v>0</v>
      </c>
      <c r="ES27" s="177">
        <f>IFERROR(INDEX(RTO1CF,$EO27,'ANVA-MDS'!EG$7),0)</f>
        <v>0</v>
      </c>
      <c r="ET27" s="177">
        <f>IFERROR(INDEX(RTO1CF,$EO27,'ANVA-MDS'!EH$7),0)</f>
        <v>0</v>
      </c>
      <c r="EU27" s="177">
        <f t="shared" si="58"/>
        <v>0</v>
      </c>
      <c r="EV27" s="177">
        <f t="shared" si="59"/>
        <v>0</v>
      </c>
      <c r="EW27" s="173"/>
      <c r="EX27" s="173" t="s">
        <v>110</v>
      </c>
      <c r="EY27" s="172" t="str">
        <f>IF(EU58&lt;&gt;1,"sd",EY18/EY21)</f>
        <v>sd</v>
      </c>
      <c r="EZ27" s="175"/>
      <c r="FA27" s="177">
        <f t="shared" si="60"/>
        <v>7400</v>
      </c>
      <c r="FB27" s="175" t="s">
        <v>218</v>
      </c>
      <c r="FC27" s="202">
        <f>IF(EI58&lt;&gt;1,EI58,IF(EU58&lt;&gt;1,EU58,1))</f>
        <v>-1</v>
      </c>
    </row>
    <row r="28" spans="1:159" ht="12.75" customHeight="1" x14ac:dyDescent="0.25">
      <c r="A28" s="5"/>
      <c r="B28" s="156">
        <f>'ANVA-MDS'!EM26</f>
        <v>269.40701799226872</v>
      </c>
      <c r="J28" s="84">
        <v>20</v>
      </c>
      <c r="K28" s="185" t="str">
        <f t="shared" si="61"/>
        <v>Syn 120</v>
      </c>
      <c r="L28" s="186">
        <f t="shared" si="62"/>
        <v>1500.0000199999999</v>
      </c>
      <c r="M28" s="186" t="str">
        <f t="shared" si="79"/>
        <v>s</v>
      </c>
      <c r="N28" s="186" t="str">
        <f t="shared" si="79"/>
        <v>s</v>
      </c>
      <c r="O28" s="186" t="str">
        <f t="shared" si="79"/>
        <v>s</v>
      </c>
      <c r="P28" s="186" t="str">
        <f t="shared" si="79"/>
        <v>s</v>
      </c>
      <c r="Q28" s="186" t="str">
        <f t="shared" si="79"/>
        <v>s</v>
      </c>
      <c r="R28" s="186" t="str">
        <f t="shared" si="79"/>
        <v>s</v>
      </c>
      <c r="S28" s="186" t="str">
        <f t="shared" si="79"/>
        <v>s</v>
      </c>
      <c r="T28" s="186" t="str">
        <f t="shared" si="79"/>
        <v>s</v>
      </c>
      <c r="U28" s="186" t="str">
        <f t="shared" si="79"/>
        <v>s</v>
      </c>
      <c r="V28" s="186" t="str">
        <f t="shared" si="79"/>
        <v>s</v>
      </c>
      <c r="W28" s="186" t="str">
        <f t="shared" si="80"/>
        <v>ns</v>
      </c>
      <c r="X28" s="186" t="str">
        <f t="shared" si="80"/>
        <v>ns</v>
      </c>
      <c r="Y28" s="186" t="str">
        <f t="shared" si="80"/>
        <v>ns</v>
      </c>
      <c r="Z28" s="186" t="str">
        <f t="shared" si="80"/>
        <v>ns</v>
      </c>
      <c r="AA28" s="186" t="str">
        <f t="shared" si="80"/>
        <v>ns</v>
      </c>
      <c r="AB28" s="186" t="str">
        <f t="shared" si="80"/>
        <v>ns</v>
      </c>
      <c r="AC28" s="186" t="str">
        <f t="shared" si="80"/>
        <v>ns</v>
      </c>
      <c r="AD28" s="186" t="str">
        <f t="shared" si="80"/>
        <v>ns</v>
      </c>
      <c r="AE28" s="186" t="str">
        <f t="shared" si="80"/>
        <v>ns</v>
      </c>
      <c r="AF28" s="186" t="str">
        <f t="shared" si="80"/>
        <v>ns</v>
      </c>
      <c r="AG28" s="186" t="str">
        <f t="shared" si="81"/>
        <v/>
      </c>
      <c r="AH28" s="186" t="str">
        <f t="shared" si="81"/>
        <v/>
      </c>
      <c r="AI28" s="186" t="str">
        <f t="shared" si="81"/>
        <v/>
      </c>
      <c r="AJ28" s="186" t="str">
        <f t="shared" si="81"/>
        <v/>
      </c>
      <c r="AK28" s="186" t="str">
        <f t="shared" si="81"/>
        <v/>
      </c>
      <c r="AL28" s="186" t="str">
        <f t="shared" si="81"/>
        <v/>
      </c>
      <c r="AM28" s="186" t="str">
        <f t="shared" si="81"/>
        <v/>
      </c>
      <c r="AN28" s="186" t="str">
        <f t="shared" si="81"/>
        <v/>
      </c>
      <c r="AO28" s="186" t="str">
        <f t="shared" si="81"/>
        <v/>
      </c>
      <c r="AP28" s="186" t="str">
        <f t="shared" si="81"/>
        <v/>
      </c>
      <c r="AQ28" s="186" t="str">
        <f t="shared" si="82"/>
        <v/>
      </c>
      <c r="AR28" s="186" t="str">
        <f t="shared" si="82"/>
        <v/>
      </c>
      <c r="AS28" s="186" t="str">
        <f t="shared" si="82"/>
        <v/>
      </c>
      <c r="AT28" s="186" t="str">
        <f t="shared" si="82"/>
        <v/>
      </c>
      <c r="AU28" s="186" t="str">
        <f t="shared" si="82"/>
        <v/>
      </c>
      <c r="AV28" s="186" t="str">
        <f t="shared" si="82"/>
        <v/>
      </c>
      <c r="AW28" s="186" t="str">
        <f t="shared" si="82"/>
        <v/>
      </c>
      <c r="AX28" s="186" t="str">
        <f t="shared" si="82"/>
        <v/>
      </c>
      <c r="AY28" s="186" t="str">
        <f t="shared" si="82"/>
        <v/>
      </c>
      <c r="AZ28" s="186" t="str">
        <f t="shared" si="82"/>
        <v/>
      </c>
      <c r="BA28" s="186" t="str">
        <f t="shared" si="83"/>
        <v/>
      </c>
      <c r="BB28" s="186" t="str">
        <f t="shared" si="83"/>
        <v/>
      </c>
      <c r="BC28" s="186" t="str">
        <f t="shared" si="83"/>
        <v/>
      </c>
      <c r="BD28" s="186" t="str">
        <f t="shared" si="83"/>
        <v/>
      </c>
      <c r="BE28" s="186" t="str">
        <f t="shared" si="83"/>
        <v/>
      </c>
      <c r="BF28" s="186" t="str">
        <f t="shared" si="83"/>
        <v/>
      </c>
      <c r="BG28" s="186" t="str">
        <f t="shared" si="83"/>
        <v/>
      </c>
      <c r="BH28" s="186" t="str">
        <f t="shared" si="83"/>
        <v/>
      </c>
      <c r="BI28" s="186" t="str">
        <f t="shared" si="83"/>
        <v/>
      </c>
      <c r="BJ28" s="186" t="str">
        <f t="shared" si="83"/>
        <v/>
      </c>
      <c r="BM28" s="5"/>
      <c r="BN28" s="156" t="str">
        <f>'ANVA-MDS'!EY26</f>
        <v>sd</v>
      </c>
      <c r="BS28" s="6"/>
      <c r="BT28" s="6"/>
      <c r="BV28" s="84">
        <v>20</v>
      </c>
      <c r="BW28" s="185">
        <f t="shared" si="68"/>
        <v>0</v>
      </c>
      <c r="BX28" s="186">
        <f t="shared" si="69"/>
        <v>0</v>
      </c>
      <c r="BY28" s="186" t="str">
        <f t="shared" si="84"/>
        <v/>
      </c>
      <c r="BZ28" s="186" t="str">
        <f t="shared" si="84"/>
        <v/>
      </c>
      <c r="CA28" s="186" t="str">
        <f t="shared" si="84"/>
        <v/>
      </c>
      <c r="CB28" s="186" t="str">
        <f t="shared" si="84"/>
        <v/>
      </c>
      <c r="CC28" s="186" t="str">
        <f t="shared" si="84"/>
        <v/>
      </c>
      <c r="CD28" s="186" t="str">
        <f t="shared" si="84"/>
        <v/>
      </c>
      <c r="CE28" s="186" t="str">
        <f t="shared" si="84"/>
        <v/>
      </c>
      <c r="CF28" s="186" t="str">
        <f t="shared" si="84"/>
        <v/>
      </c>
      <c r="CG28" s="186" t="str">
        <f t="shared" si="84"/>
        <v/>
      </c>
      <c r="CH28" s="186" t="str">
        <f t="shared" si="84"/>
        <v/>
      </c>
      <c r="CI28" s="186" t="str">
        <f t="shared" si="85"/>
        <v/>
      </c>
      <c r="CJ28" s="186" t="str">
        <f t="shared" si="85"/>
        <v/>
      </c>
      <c r="CK28" s="186" t="str">
        <f t="shared" si="85"/>
        <v/>
      </c>
      <c r="CL28" s="186" t="str">
        <f t="shared" si="85"/>
        <v/>
      </c>
      <c r="CM28" s="186" t="str">
        <f t="shared" si="85"/>
        <v/>
      </c>
      <c r="CN28" s="186" t="str">
        <f t="shared" si="85"/>
        <v/>
      </c>
      <c r="CO28" s="186" t="str">
        <f t="shared" si="85"/>
        <v/>
      </c>
      <c r="CP28" s="186" t="str">
        <f t="shared" si="85"/>
        <v/>
      </c>
      <c r="CQ28" s="186" t="str">
        <f t="shared" si="85"/>
        <v/>
      </c>
      <c r="CR28" s="186" t="str">
        <f t="shared" si="85"/>
        <v/>
      </c>
      <c r="CS28" s="186" t="str">
        <f t="shared" si="86"/>
        <v/>
      </c>
      <c r="CT28" s="186" t="str">
        <f t="shared" si="86"/>
        <v/>
      </c>
      <c r="CU28" s="186" t="str">
        <f t="shared" si="86"/>
        <v/>
      </c>
      <c r="CV28" s="186" t="str">
        <f t="shared" si="86"/>
        <v/>
      </c>
      <c r="CW28" s="186" t="str">
        <f t="shared" si="86"/>
        <v/>
      </c>
      <c r="CX28" s="186" t="str">
        <f t="shared" si="86"/>
        <v/>
      </c>
      <c r="CY28" s="186" t="str">
        <f t="shared" si="86"/>
        <v/>
      </c>
      <c r="CZ28" s="186" t="str">
        <f t="shared" si="86"/>
        <v/>
      </c>
      <c r="DA28" s="186" t="str">
        <f t="shared" si="86"/>
        <v/>
      </c>
      <c r="DB28" s="186" t="str">
        <f t="shared" si="86"/>
        <v/>
      </c>
      <c r="DC28" s="186" t="str">
        <f t="shared" si="87"/>
        <v/>
      </c>
      <c r="DD28" s="186" t="str">
        <f t="shared" si="87"/>
        <v/>
      </c>
      <c r="DE28" s="186" t="str">
        <f t="shared" si="87"/>
        <v/>
      </c>
      <c r="DF28" s="186" t="str">
        <f t="shared" si="87"/>
        <v/>
      </c>
      <c r="DG28" s="186" t="str">
        <f t="shared" si="87"/>
        <v/>
      </c>
      <c r="DH28" s="186" t="str">
        <f t="shared" si="87"/>
        <v/>
      </c>
      <c r="DI28" s="186" t="str">
        <f t="shared" si="87"/>
        <v/>
      </c>
      <c r="DJ28" s="186" t="str">
        <f t="shared" si="87"/>
        <v/>
      </c>
      <c r="DK28" s="186" t="str">
        <f t="shared" si="87"/>
        <v/>
      </c>
      <c r="DL28" s="186" t="str">
        <f t="shared" si="87"/>
        <v/>
      </c>
      <c r="DM28" s="186" t="str">
        <f t="shared" si="88"/>
        <v/>
      </c>
      <c r="DN28" s="186" t="str">
        <f t="shared" si="88"/>
        <v/>
      </c>
      <c r="DO28" s="186" t="str">
        <f t="shared" si="88"/>
        <v/>
      </c>
      <c r="DP28" s="186" t="str">
        <f t="shared" si="88"/>
        <v/>
      </c>
      <c r="DQ28" s="186" t="str">
        <f t="shared" si="88"/>
        <v/>
      </c>
      <c r="DR28" s="186" t="str">
        <f t="shared" si="88"/>
        <v/>
      </c>
      <c r="DS28" s="186" t="str">
        <f t="shared" si="88"/>
        <v/>
      </c>
      <c r="DT28" s="186" t="str">
        <f t="shared" si="88"/>
        <v/>
      </c>
      <c r="DU28" s="186" t="str">
        <f t="shared" si="88"/>
        <v/>
      </c>
      <c r="DV28" s="186" t="str">
        <f t="shared" si="88"/>
        <v/>
      </c>
      <c r="DW28" s="152"/>
      <c r="DX28" s="152"/>
      <c r="DY28" s="152"/>
      <c r="DZ28" s="152"/>
      <c r="EA28" s="152"/>
      <c r="EC28" s="173">
        <f t="shared" si="75"/>
        <v>21</v>
      </c>
      <c r="ED28" s="176" t="str">
        <f t="shared" si="53"/>
        <v>Syn 120</v>
      </c>
      <c r="EE28" s="177">
        <f t="shared" ref="EE28:EH47" si="89">IFERROR(INDEX(RTO1SF,$EC28,EE$7),0)</f>
        <v>1600</v>
      </c>
      <c r="EF28" s="177">
        <f t="shared" si="89"/>
        <v>1500</v>
      </c>
      <c r="EG28" s="177">
        <f t="shared" si="89"/>
        <v>1400</v>
      </c>
      <c r="EH28" s="177">
        <f t="shared" si="89"/>
        <v>0</v>
      </c>
      <c r="EI28" s="177">
        <f t="shared" si="55"/>
        <v>3</v>
      </c>
      <c r="EJ28" s="177">
        <f t="shared" si="56"/>
        <v>4500</v>
      </c>
      <c r="EK28" s="173"/>
      <c r="EL28" s="175"/>
      <c r="EM28" s="175"/>
      <c r="EN28" s="175"/>
      <c r="EO28" s="173">
        <f t="shared" si="76"/>
        <v>21</v>
      </c>
      <c r="EP28" s="176" t="str">
        <f t="shared" si="57"/>
        <v>Syn 120</v>
      </c>
      <c r="EQ28" s="177">
        <f>IFERROR(INDEX(RTO1CF,$EO28,'ANVA-MDS'!EE$7),0)</f>
        <v>0</v>
      </c>
      <c r="ER28" s="177">
        <f>IFERROR(INDEX(RTO1CF,$EO28,'ANVA-MDS'!EF$7),0)</f>
        <v>0</v>
      </c>
      <c r="ES28" s="177">
        <f>IFERROR(INDEX(RTO1CF,$EO28,'ANVA-MDS'!EG$7),0)</f>
        <v>0</v>
      </c>
      <c r="ET28" s="177">
        <f>IFERROR(INDEX(RTO1CF,$EO28,'ANVA-MDS'!EH$7),0)</f>
        <v>0</v>
      </c>
      <c r="EU28" s="177">
        <f t="shared" si="58"/>
        <v>0</v>
      </c>
      <c r="EV28" s="177">
        <f t="shared" si="59"/>
        <v>0</v>
      </c>
      <c r="EW28" s="173"/>
      <c r="EX28" s="175"/>
      <c r="EY28" s="175"/>
      <c r="EZ28" s="175"/>
      <c r="FA28" s="177">
        <f t="shared" si="60"/>
        <v>4500</v>
      </c>
    </row>
    <row r="29" spans="1:159" ht="12.75" customHeight="1" x14ac:dyDescent="0.25">
      <c r="A29" s="5" t="s">
        <v>151</v>
      </c>
      <c r="J29" s="84">
        <v>21</v>
      </c>
      <c r="K29" s="185" t="str">
        <f t="shared" si="61"/>
        <v>100 años</v>
      </c>
      <c r="L29" s="186">
        <f t="shared" si="62"/>
        <v>1500.00001</v>
      </c>
      <c r="M29" s="186" t="str">
        <f t="shared" ref="M29:V38" si="90">IF(M$8&gt;$J29,"",IF($K29=0,"",IF($F$13&gt;$G$13,"ns",IF(ABS($L29-INDEX(RTO1SF_ORD,M$8,2))&gt;$B$28,"s","ns"))))</f>
        <v>s</v>
      </c>
      <c r="N29" s="186" t="str">
        <f t="shared" si="90"/>
        <v>s</v>
      </c>
      <c r="O29" s="186" t="str">
        <f t="shared" si="90"/>
        <v>s</v>
      </c>
      <c r="P29" s="186" t="str">
        <f t="shared" si="90"/>
        <v>s</v>
      </c>
      <c r="Q29" s="186" t="str">
        <f t="shared" si="90"/>
        <v>s</v>
      </c>
      <c r="R29" s="186" t="str">
        <f t="shared" si="90"/>
        <v>s</v>
      </c>
      <c r="S29" s="186" t="str">
        <f t="shared" si="90"/>
        <v>s</v>
      </c>
      <c r="T29" s="186" t="str">
        <f t="shared" si="90"/>
        <v>s</v>
      </c>
      <c r="U29" s="186" t="str">
        <f t="shared" si="90"/>
        <v>s</v>
      </c>
      <c r="V29" s="186" t="str">
        <f t="shared" si="90"/>
        <v>s</v>
      </c>
      <c r="W29" s="186" t="str">
        <f t="shared" ref="W29:AF38" si="91">IF(W$8&gt;$J29,"",IF($K29=0,"",IF($F$13&gt;$G$13,"ns",IF(ABS($L29-INDEX(RTO1SF_ORD,W$8,2))&gt;$B$28,"s","ns"))))</f>
        <v>ns</v>
      </c>
      <c r="X29" s="186" t="str">
        <f t="shared" si="91"/>
        <v>ns</v>
      </c>
      <c r="Y29" s="186" t="str">
        <f t="shared" si="91"/>
        <v>ns</v>
      </c>
      <c r="Z29" s="186" t="str">
        <f t="shared" si="91"/>
        <v>ns</v>
      </c>
      <c r="AA29" s="186" t="str">
        <f t="shared" si="91"/>
        <v>ns</v>
      </c>
      <c r="AB29" s="186" t="str">
        <f t="shared" si="91"/>
        <v>ns</v>
      </c>
      <c r="AC29" s="186" t="str">
        <f t="shared" si="91"/>
        <v>ns</v>
      </c>
      <c r="AD29" s="186" t="str">
        <f t="shared" si="91"/>
        <v>ns</v>
      </c>
      <c r="AE29" s="186" t="str">
        <f t="shared" si="91"/>
        <v>ns</v>
      </c>
      <c r="AF29" s="186" t="str">
        <f t="shared" si="91"/>
        <v>ns</v>
      </c>
      <c r="AG29" s="186" t="str">
        <f t="shared" ref="AG29:AP38" si="92">IF(AG$8&gt;$J29,"",IF($K29=0,"",IF($F$13&gt;$G$13,"ns",IF(ABS($L29-INDEX(RTO1SF_ORD,AG$8,2))&gt;$B$28,"s","ns"))))</f>
        <v>ns</v>
      </c>
      <c r="AH29" s="186" t="str">
        <f t="shared" si="92"/>
        <v/>
      </c>
      <c r="AI29" s="186" t="str">
        <f t="shared" si="92"/>
        <v/>
      </c>
      <c r="AJ29" s="186" t="str">
        <f t="shared" si="92"/>
        <v/>
      </c>
      <c r="AK29" s="186" t="str">
        <f t="shared" si="92"/>
        <v/>
      </c>
      <c r="AL29" s="186" t="str">
        <f t="shared" si="92"/>
        <v/>
      </c>
      <c r="AM29" s="186" t="str">
        <f t="shared" si="92"/>
        <v/>
      </c>
      <c r="AN29" s="186" t="str">
        <f t="shared" si="92"/>
        <v/>
      </c>
      <c r="AO29" s="186" t="str">
        <f t="shared" si="92"/>
        <v/>
      </c>
      <c r="AP29" s="186" t="str">
        <f t="shared" si="92"/>
        <v/>
      </c>
      <c r="AQ29" s="186" t="str">
        <f t="shared" ref="AQ29:AZ38" si="93">IF(AQ$8&gt;$J29,"",IF($K29=0,"",IF($F$13&gt;$G$13,"ns",IF(ABS($L29-INDEX(RTO1SF_ORD,AQ$8,2))&gt;$B$28,"s","ns"))))</f>
        <v/>
      </c>
      <c r="AR29" s="186" t="str">
        <f t="shared" si="93"/>
        <v/>
      </c>
      <c r="AS29" s="186" t="str">
        <f t="shared" si="93"/>
        <v/>
      </c>
      <c r="AT29" s="186" t="str">
        <f t="shared" si="93"/>
        <v/>
      </c>
      <c r="AU29" s="186" t="str">
        <f t="shared" si="93"/>
        <v/>
      </c>
      <c r="AV29" s="186" t="str">
        <f t="shared" si="93"/>
        <v/>
      </c>
      <c r="AW29" s="186" t="str">
        <f t="shared" si="93"/>
        <v/>
      </c>
      <c r="AX29" s="186" t="str">
        <f t="shared" si="93"/>
        <v/>
      </c>
      <c r="AY29" s="186" t="str">
        <f t="shared" si="93"/>
        <v/>
      </c>
      <c r="AZ29" s="186" t="str">
        <f t="shared" si="93"/>
        <v/>
      </c>
      <c r="BA29" s="186" t="str">
        <f t="shared" ref="BA29:BJ38" si="94">IF(BA$8&gt;$J29,"",IF($K29=0,"",IF($F$13&gt;$G$13,"ns",IF(ABS($L29-INDEX(RTO1SF_ORD,BA$8,2))&gt;$B$28,"s","ns"))))</f>
        <v/>
      </c>
      <c r="BB29" s="186" t="str">
        <f t="shared" si="94"/>
        <v/>
      </c>
      <c r="BC29" s="186" t="str">
        <f t="shared" si="94"/>
        <v/>
      </c>
      <c r="BD29" s="186" t="str">
        <f t="shared" si="94"/>
        <v/>
      </c>
      <c r="BE29" s="186" t="str">
        <f t="shared" si="94"/>
        <v/>
      </c>
      <c r="BF29" s="186" t="str">
        <f t="shared" si="94"/>
        <v/>
      </c>
      <c r="BG29" s="186" t="str">
        <f t="shared" si="94"/>
        <v/>
      </c>
      <c r="BH29" s="186" t="str">
        <f t="shared" si="94"/>
        <v/>
      </c>
      <c r="BI29" s="186" t="str">
        <f t="shared" si="94"/>
        <v/>
      </c>
      <c r="BJ29" s="186" t="str">
        <f t="shared" si="94"/>
        <v/>
      </c>
      <c r="BM29" s="5" t="s">
        <v>151</v>
      </c>
      <c r="BS29" s="6"/>
      <c r="BT29" s="6"/>
      <c r="BV29" s="84">
        <v>21</v>
      </c>
      <c r="BW29" s="185">
        <f t="shared" si="68"/>
        <v>0</v>
      </c>
      <c r="BX29" s="186">
        <f t="shared" si="69"/>
        <v>0</v>
      </c>
      <c r="BY29" s="186" t="str">
        <f t="shared" ref="BY29:CH38" si="95">IF(BY$8&gt;$BV29,"",IF($BW29=0,"",IF($BR$13&gt;$BS$13,"ns",IF(ABS($BX29-INDEX(RTO1CF_ORD,BY$8,2))&gt;$BN$28,"s","ns"))))</f>
        <v/>
      </c>
      <c r="BZ29" s="186" t="str">
        <f t="shared" si="95"/>
        <v/>
      </c>
      <c r="CA29" s="186" t="str">
        <f t="shared" si="95"/>
        <v/>
      </c>
      <c r="CB29" s="186" t="str">
        <f t="shared" si="95"/>
        <v/>
      </c>
      <c r="CC29" s="186" t="str">
        <f t="shared" si="95"/>
        <v/>
      </c>
      <c r="CD29" s="186" t="str">
        <f t="shared" si="95"/>
        <v/>
      </c>
      <c r="CE29" s="186" t="str">
        <f t="shared" si="95"/>
        <v/>
      </c>
      <c r="CF29" s="186" t="str">
        <f t="shared" si="95"/>
        <v/>
      </c>
      <c r="CG29" s="186" t="str">
        <f t="shared" si="95"/>
        <v/>
      </c>
      <c r="CH29" s="186" t="str">
        <f t="shared" si="95"/>
        <v/>
      </c>
      <c r="CI29" s="186" t="str">
        <f t="shared" ref="CI29:CR38" si="96">IF(CI$8&gt;$BV29,"",IF($BW29=0,"",IF($BR$13&gt;$BS$13,"ns",IF(ABS($BX29-INDEX(RTO1CF_ORD,CI$8,2))&gt;$BN$28,"s","ns"))))</f>
        <v/>
      </c>
      <c r="CJ29" s="186" t="str">
        <f t="shared" si="96"/>
        <v/>
      </c>
      <c r="CK29" s="186" t="str">
        <f t="shared" si="96"/>
        <v/>
      </c>
      <c r="CL29" s="186" t="str">
        <f t="shared" si="96"/>
        <v/>
      </c>
      <c r="CM29" s="186" t="str">
        <f t="shared" si="96"/>
        <v/>
      </c>
      <c r="CN29" s="186" t="str">
        <f t="shared" si="96"/>
        <v/>
      </c>
      <c r="CO29" s="186" t="str">
        <f t="shared" si="96"/>
        <v/>
      </c>
      <c r="CP29" s="186" t="str">
        <f t="shared" si="96"/>
        <v/>
      </c>
      <c r="CQ29" s="186" t="str">
        <f t="shared" si="96"/>
        <v/>
      </c>
      <c r="CR29" s="186" t="str">
        <f t="shared" si="96"/>
        <v/>
      </c>
      <c r="CS29" s="186" t="str">
        <f t="shared" ref="CS29:DB38" si="97">IF(CS$8&gt;$BV29,"",IF($BW29=0,"",IF($BR$13&gt;$BS$13,"ns",IF(ABS($BX29-INDEX(RTO1CF_ORD,CS$8,2))&gt;$BN$28,"s","ns"))))</f>
        <v/>
      </c>
      <c r="CT29" s="186" t="str">
        <f t="shared" si="97"/>
        <v/>
      </c>
      <c r="CU29" s="186" t="str">
        <f t="shared" si="97"/>
        <v/>
      </c>
      <c r="CV29" s="186" t="str">
        <f t="shared" si="97"/>
        <v/>
      </c>
      <c r="CW29" s="186" t="str">
        <f t="shared" si="97"/>
        <v/>
      </c>
      <c r="CX29" s="186" t="str">
        <f t="shared" si="97"/>
        <v/>
      </c>
      <c r="CY29" s="186" t="str">
        <f t="shared" si="97"/>
        <v/>
      </c>
      <c r="CZ29" s="186" t="str">
        <f t="shared" si="97"/>
        <v/>
      </c>
      <c r="DA29" s="186" t="str">
        <f t="shared" si="97"/>
        <v/>
      </c>
      <c r="DB29" s="186" t="str">
        <f t="shared" si="97"/>
        <v/>
      </c>
      <c r="DC29" s="186" t="str">
        <f t="shared" ref="DC29:DL38" si="98">IF(DC$8&gt;$BV29,"",IF($BW29=0,"",IF($BR$13&gt;$BS$13,"ns",IF(ABS($BX29-INDEX(RTO1CF_ORD,DC$8,2))&gt;$BN$28,"s","ns"))))</f>
        <v/>
      </c>
      <c r="DD29" s="186" t="str">
        <f t="shared" si="98"/>
        <v/>
      </c>
      <c r="DE29" s="186" t="str">
        <f t="shared" si="98"/>
        <v/>
      </c>
      <c r="DF29" s="186" t="str">
        <f t="shared" si="98"/>
        <v/>
      </c>
      <c r="DG29" s="186" t="str">
        <f t="shared" si="98"/>
        <v/>
      </c>
      <c r="DH29" s="186" t="str">
        <f t="shared" si="98"/>
        <v/>
      </c>
      <c r="DI29" s="186" t="str">
        <f t="shared" si="98"/>
        <v/>
      </c>
      <c r="DJ29" s="186" t="str">
        <f t="shared" si="98"/>
        <v/>
      </c>
      <c r="DK29" s="186" t="str">
        <f t="shared" si="98"/>
        <v/>
      </c>
      <c r="DL29" s="186" t="str">
        <f t="shared" si="98"/>
        <v/>
      </c>
      <c r="DM29" s="186" t="str">
        <f t="shared" ref="DM29:DV38" si="99">IF(DM$8&gt;$BV29,"",IF($BW29=0,"",IF($BR$13&gt;$BS$13,"ns",IF(ABS($BX29-INDEX(RTO1CF_ORD,DM$8,2))&gt;$BN$28,"s","ns"))))</f>
        <v/>
      </c>
      <c r="DN29" s="186" t="str">
        <f t="shared" si="99"/>
        <v/>
      </c>
      <c r="DO29" s="186" t="str">
        <f t="shared" si="99"/>
        <v/>
      </c>
      <c r="DP29" s="186" t="str">
        <f t="shared" si="99"/>
        <v/>
      </c>
      <c r="DQ29" s="186" t="str">
        <f t="shared" si="99"/>
        <v/>
      </c>
      <c r="DR29" s="186" t="str">
        <f t="shared" si="99"/>
        <v/>
      </c>
      <c r="DS29" s="186" t="str">
        <f t="shared" si="99"/>
        <v/>
      </c>
      <c r="DT29" s="186" t="str">
        <f t="shared" si="99"/>
        <v/>
      </c>
      <c r="DU29" s="186" t="str">
        <f t="shared" si="99"/>
        <v/>
      </c>
      <c r="DV29" s="186" t="str">
        <f t="shared" si="99"/>
        <v/>
      </c>
      <c r="DW29" s="152"/>
      <c r="DX29" s="152"/>
      <c r="DY29" s="152"/>
      <c r="DZ29" s="152"/>
      <c r="EA29" s="152"/>
      <c r="EC29" s="173">
        <f t="shared" si="75"/>
        <v>22</v>
      </c>
      <c r="ED29" s="176" t="str">
        <f t="shared" si="53"/>
        <v>Pampero</v>
      </c>
      <c r="EE29" s="177">
        <f t="shared" si="89"/>
        <v>1800</v>
      </c>
      <c r="EF29" s="177">
        <f t="shared" si="89"/>
        <v>1630</v>
      </c>
      <c r="EG29" s="177">
        <f t="shared" si="89"/>
        <v>1580</v>
      </c>
      <c r="EH29" s="177">
        <f t="shared" si="89"/>
        <v>0</v>
      </c>
      <c r="EI29" s="177">
        <f t="shared" si="55"/>
        <v>3</v>
      </c>
      <c r="EJ29" s="177">
        <f t="shared" si="56"/>
        <v>5010</v>
      </c>
      <c r="EK29" s="173"/>
      <c r="EL29" s="175"/>
      <c r="EM29" s="175"/>
      <c r="EN29" s="175"/>
      <c r="EO29" s="173">
        <f t="shared" si="76"/>
        <v>22</v>
      </c>
      <c r="EP29" s="176" t="str">
        <f t="shared" si="57"/>
        <v>Pampero</v>
      </c>
      <c r="EQ29" s="177">
        <f>IFERROR(INDEX(RTO1CF,$EO29,'ANVA-MDS'!EE$7),0)</f>
        <v>0</v>
      </c>
      <c r="ER29" s="177">
        <f>IFERROR(INDEX(RTO1CF,$EO29,'ANVA-MDS'!EF$7),0)</f>
        <v>0</v>
      </c>
      <c r="ES29" s="177">
        <f>IFERROR(INDEX(RTO1CF,$EO29,'ANVA-MDS'!EG$7),0)</f>
        <v>0</v>
      </c>
      <c r="ET29" s="177">
        <f>IFERROR(INDEX(RTO1CF,$EO29,'ANVA-MDS'!EH$7),0)</f>
        <v>0</v>
      </c>
      <c r="EU29" s="177">
        <f t="shared" si="58"/>
        <v>0</v>
      </c>
      <c r="EV29" s="177">
        <f t="shared" si="59"/>
        <v>0</v>
      </c>
      <c r="EW29" s="173"/>
      <c r="EX29" s="175"/>
      <c r="EY29" s="175"/>
      <c r="EZ29" s="175"/>
      <c r="FA29" s="177">
        <f t="shared" si="60"/>
        <v>5010</v>
      </c>
    </row>
    <row r="30" spans="1:159" ht="12.75" customHeight="1" x14ac:dyDescent="0.25">
      <c r="A30" s="5" t="s">
        <v>152</v>
      </c>
      <c r="J30" s="84">
        <v>22</v>
      </c>
      <c r="K30" s="185" t="str">
        <f t="shared" si="61"/>
        <v>Geminis</v>
      </c>
      <c r="L30" s="186">
        <f t="shared" si="62"/>
        <v>1500</v>
      </c>
      <c r="M30" s="186" t="str">
        <f t="shared" si="90"/>
        <v>s</v>
      </c>
      <c r="N30" s="186" t="str">
        <f t="shared" si="90"/>
        <v>s</v>
      </c>
      <c r="O30" s="186" t="str">
        <f t="shared" si="90"/>
        <v>s</v>
      </c>
      <c r="P30" s="186" t="str">
        <f t="shared" si="90"/>
        <v>s</v>
      </c>
      <c r="Q30" s="186" t="str">
        <f t="shared" si="90"/>
        <v>s</v>
      </c>
      <c r="R30" s="186" t="str">
        <f t="shared" si="90"/>
        <v>s</v>
      </c>
      <c r="S30" s="186" t="str">
        <f t="shared" si="90"/>
        <v>s</v>
      </c>
      <c r="T30" s="186" t="str">
        <f t="shared" si="90"/>
        <v>s</v>
      </c>
      <c r="U30" s="186" t="str">
        <f t="shared" si="90"/>
        <v>s</v>
      </c>
      <c r="V30" s="186" t="str">
        <f t="shared" si="90"/>
        <v>s</v>
      </c>
      <c r="W30" s="186" t="str">
        <f t="shared" si="91"/>
        <v>ns</v>
      </c>
      <c r="X30" s="186" t="str">
        <f t="shared" si="91"/>
        <v>ns</v>
      </c>
      <c r="Y30" s="186" t="str">
        <f t="shared" si="91"/>
        <v>ns</v>
      </c>
      <c r="Z30" s="186" t="str">
        <f t="shared" si="91"/>
        <v>ns</v>
      </c>
      <c r="AA30" s="186" t="str">
        <f t="shared" si="91"/>
        <v>ns</v>
      </c>
      <c r="AB30" s="186" t="str">
        <f t="shared" si="91"/>
        <v>ns</v>
      </c>
      <c r="AC30" s="186" t="str">
        <f t="shared" si="91"/>
        <v>ns</v>
      </c>
      <c r="AD30" s="186" t="str">
        <f t="shared" si="91"/>
        <v>ns</v>
      </c>
      <c r="AE30" s="186" t="str">
        <f t="shared" si="91"/>
        <v>ns</v>
      </c>
      <c r="AF30" s="186" t="str">
        <f t="shared" si="91"/>
        <v>ns</v>
      </c>
      <c r="AG30" s="186" t="str">
        <f t="shared" si="92"/>
        <v>ns</v>
      </c>
      <c r="AH30" s="186" t="str">
        <f t="shared" si="92"/>
        <v>ns</v>
      </c>
      <c r="AI30" s="186" t="str">
        <f t="shared" si="92"/>
        <v/>
      </c>
      <c r="AJ30" s="186" t="str">
        <f t="shared" si="92"/>
        <v/>
      </c>
      <c r="AK30" s="186" t="str">
        <f t="shared" si="92"/>
        <v/>
      </c>
      <c r="AL30" s="186" t="str">
        <f t="shared" si="92"/>
        <v/>
      </c>
      <c r="AM30" s="186" t="str">
        <f t="shared" si="92"/>
        <v/>
      </c>
      <c r="AN30" s="186" t="str">
        <f t="shared" si="92"/>
        <v/>
      </c>
      <c r="AO30" s="186" t="str">
        <f t="shared" si="92"/>
        <v/>
      </c>
      <c r="AP30" s="186" t="str">
        <f t="shared" si="92"/>
        <v/>
      </c>
      <c r="AQ30" s="186" t="str">
        <f t="shared" si="93"/>
        <v/>
      </c>
      <c r="AR30" s="186" t="str">
        <f t="shared" si="93"/>
        <v/>
      </c>
      <c r="AS30" s="186" t="str">
        <f t="shared" si="93"/>
        <v/>
      </c>
      <c r="AT30" s="186" t="str">
        <f t="shared" si="93"/>
        <v/>
      </c>
      <c r="AU30" s="186" t="str">
        <f t="shared" si="93"/>
        <v/>
      </c>
      <c r="AV30" s="186" t="str">
        <f t="shared" si="93"/>
        <v/>
      </c>
      <c r="AW30" s="186" t="str">
        <f t="shared" si="93"/>
        <v/>
      </c>
      <c r="AX30" s="186" t="str">
        <f t="shared" si="93"/>
        <v/>
      </c>
      <c r="AY30" s="186" t="str">
        <f t="shared" si="93"/>
        <v/>
      </c>
      <c r="AZ30" s="186" t="str">
        <f t="shared" si="93"/>
        <v/>
      </c>
      <c r="BA30" s="186" t="str">
        <f t="shared" si="94"/>
        <v/>
      </c>
      <c r="BB30" s="186" t="str">
        <f t="shared" si="94"/>
        <v/>
      </c>
      <c r="BC30" s="186" t="str">
        <f t="shared" si="94"/>
        <v/>
      </c>
      <c r="BD30" s="186" t="str">
        <f t="shared" si="94"/>
        <v/>
      </c>
      <c r="BE30" s="186" t="str">
        <f t="shared" si="94"/>
        <v/>
      </c>
      <c r="BF30" s="186" t="str">
        <f t="shared" si="94"/>
        <v/>
      </c>
      <c r="BG30" s="186" t="str">
        <f t="shared" si="94"/>
        <v/>
      </c>
      <c r="BH30" s="186" t="str">
        <f t="shared" si="94"/>
        <v/>
      </c>
      <c r="BI30" s="186" t="str">
        <f t="shared" si="94"/>
        <v/>
      </c>
      <c r="BJ30" s="186" t="str">
        <f t="shared" si="94"/>
        <v/>
      </c>
      <c r="BM30" s="5" t="s">
        <v>152</v>
      </c>
      <c r="BS30" s="6"/>
      <c r="BT30" s="6"/>
      <c r="BV30" s="84">
        <v>22</v>
      </c>
      <c r="BW30" s="185">
        <f t="shared" si="68"/>
        <v>0</v>
      </c>
      <c r="BX30" s="186">
        <f t="shared" si="69"/>
        <v>0</v>
      </c>
      <c r="BY30" s="186" t="str">
        <f t="shared" si="95"/>
        <v/>
      </c>
      <c r="BZ30" s="186" t="str">
        <f t="shared" si="95"/>
        <v/>
      </c>
      <c r="CA30" s="186" t="str">
        <f t="shared" si="95"/>
        <v/>
      </c>
      <c r="CB30" s="186" t="str">
        <f t="shared" si="95"/>
        <v/>
      </c>
      <c r="CC30" s="186" t="str">
        <f t="shared" si="95"/>
        <v/>
      </c>
      <c r="CD30" s="186" t="str">
        <f t="shared" si="95"/>
        <v/>
      </c>
      <c r="CE30" s="186" t="str">
        <f t="shared" si="95"/>
        <v/>
      </c>
      <c r="CF30" s="186" t="str">
        <f t="shared" si="95"/>
        <v/>
      </c>
      <c r="CG30" s="186" t="str">
        <f t="shared" si="95"/>
        <v/>
      </c>
      <c r="CH30" s="186" t="str">
        <f t="shared" si="95"/>
        <v/>
      </c>
      <c r="CI30" s="186" t="str">
        <f t="shared" si="96"/>
        <v/>
      </c>
      <c r="CJ30" s="186" t="str">
        <f t="shared" si="96"/>
        <v/>
      </c>
      <c r="CK30" s="186" t="str">
        <f t="shared" si="96"/>
        <v/>
      </c>
      <c r="CL30" s="186" t="str">
        <f t="shared" si="96"/>
        <v/>
      </c>
      <c r="CM30" s="186" t="str">
        <f t="shared" si="96"/>
        <v/>
      </c>
      <c r="CN30" s="186" t="str">
        <f t="shared" si="96"/>
        <v/>
      </c>
      <c r="CO30" s="186" t="str">
        <f t="shared" si="96"/>
        <v/>
      </c>
      <c r="CP30" s="186" t="str">
        <f t="shared" si="96"/>
        <v/>
      </c>
      <c r="CQ30" s="186" t="str">
        <f t="shared" si="96"/>
        <v/>
      </c>
      <c r="CR30" s="186" t="str">
        <f t="shared" si="96"/>
        <v/>
      </c>
      <c r="CS30" s="186" t="str">
        <f t="shared" si="97"/>
        <v/>
      </c>
      <c r="CT30" s="186" t="str">
        <f t="shared" si="97"/>
        <v/>
      </c>
      <c r="CU30" s="186" t="str">
        <f t="shared" si="97"/>
        <v/>
      </c>
      <c r="CV30" s="186" t="str">
        <f t="shared" si="97"/>
        <v/>
      </c>
      <c r="CW30" s="186" t="str">
        <f t="shared" si="97"/>
        <v/>
      </c>
      <c r="CX30" s="186" t="str">
        <f t="shared" si="97"/>
        <v/>
      </c>
      <c r="CY30" s="186" t="str">
        <f t="shared" si="97"/>
        <v/>
      </c>
      <c r="CZ30" s="186" t="str">
        <f t="shared" si="97"/>
        <v/>
      </c>
      <c r="DA30" s="186" t="str">
        <f t="shared" si="97"/>
        <v/>
      </c>
      <c r="DB30" s="186" t="str">
        <f t="shared" si="97"/>
        <v/>
      </c>
      <c r="DC30" s="186" t="str">
        <f t="shared" si="98"/>
        <v/>
      </c>
      <c r="DD30" s="186" t="str">
        <f t="shared" si="98"/>
        <v/>
      </c>
      <c r="DE30" s="186" t="str">
        <f t="shared" si="98"/>
        <v/>
      </c>
      <c r="DF30" s="186" t="str">
        <f t="shared" si="98"/>
        <v/>
      </c>
      <c r="DG30" s="186" t="str">
        <f t="shared" si="98"/>
        <v/>
      </c>
      <c r="DH30" s="186" t="str">
        <f t="shared" si="98"/>
        <v/>
      </c>
      <c r="DI30" s="186" t="str">
        <f t="shared" si="98"/>
        <v/>
      </c>
      <c r="DJ30" s="186" t="str">
        <f t="shared" si="98"/>
        <v/>
      </c>
      <c r="DK30" s="186" t="str">
        <f t="shared" si="98"/>
        <v/>
      </c>
      <c r="DL30" s="186" t="str">
        <f t="shared" si="98"/>
        <v/>
      </c>
      <c r="DM30" s="186" t="str">
        <f t="shared" si="99"/>
        <v/>
      </c>
      <c r="DN30" s="186" t="str">
        <f t="shared" si="99"/>
        <v/>
      </c>
      <c r="DO30" s="186" t="str">
        <f t="shared" si="99"/>
        <v/>
      </c>
      <c r="DP30" s="186" t="str">
        <f t="shared" si="99"/>
        <v/>
      </c>
      <c r="DQ30" s="186" t="str">
        <f t="shared" si="99"/>
        <v/>
      </c>
      <c r="DR30" s="186" t="str">
        <f t="shared" si="99"/>
        <v/>
      </c>
      <c r="DS30" s="186" t="str">
        <f t="shared" si="99"/>
        <v/>
      </c>
      <c r="DT30" s="186" t="str">
        <f t="shared" si="99"/>
        <v/>
      </c>
      <c r="DU30" s="186" t="str">
        <f t="shared" si="99"/>
        <v/>
      </c>
      <c r="DV30" s="186" t="str">
        <f t="shared" si="99"/>
        <v/>
      </c>
      <c r="DW30" s="152"/>
      <c r="DX30" s="152"/>
      <c r="DY30" s="152"/>
      <c r="DZ30" s="152"/>
      <c r="EA30" s="152"/>
      <c r="EC30" s="173">
        <f t="shared" si="75"/>
        <v>23</v>
      </c>
      <c r="ED30" s="176" t="str">
        <f t="shared" si="53"/>
        <v>Is Tero</v>
      </c>
      <c r="EE30" s="177">
        <f t="shared" si="89"/>
        <v>1870</v>
      </c>
      <c r="EF30" s="177">
        <f t="shared" si="89"/>
        <v>1920</v>
      </c>
      <c r="EG30" s="177">
        <f t="shared" si="89"/>
        <v>1780</v>
      </c>
      <c r="EH30" s="177">
        <f t="shared" si="89"/>
        <v>0</v>
      </c>
      <c r="EI30" s="177">
        <f t="shared" si="55"/>
        <v>3</v>
      </c>
      <c r="EJ30" s="177">
        <f t="shared" si="56"/>
        <v>5570</v>
      </c>
      <c r="EK30" s="173"/>
      <c r="EL30" s="175"/>
      <c r="EM30" s="175"/>
      <c r="EN30" s="175"/>
      <c r="EO30" s="173">
        <f t="shared" si="76"/>
        <v>23</v>
      </c>
      <c r="EP30" s="176" t="str">
        <f t="shared" si="57"/>
        <v>Is Tero</v>
      </c>
      <c r="EQ30" s="177">
        <f>IFERROR(INDEX(RTO1CF,$EO30,'ANVA-MDS'!EE$7),0)</f>
        <v>0</v>
      </c>
      <c r="ER30" s="177">
        <f>IFERROR(INDEX(RTO1CF,$EO30,'ANVA-MDS'!EF$7),0)</f>
        <v>0</v>
      </c>
      <c r="ES30" s="177">
        <f>IFERROR(INDEX(RTO1CF,$EO30,'ANVA-MDS'!EG$7),0)</f>
        <v>0</v>
      </c>
      <c r="ET30" s="177">
        <f>IFERROR(INDEX(RTO1CF,$EO30,'ANVA-MDS'!EH$7),0)</f>
        <v>0</v>
      </c>
      <c r="EU30" s="177">
        <f t="shared" si="58"/>
        <v>0</v>
      </c>
      <c r="EV30" s="177">
        <f t="shared" si="59"/>
        <v>0</v>
      </c>
      <c r="EW30" s="173"/>
      <c r="EX30" s="175"/>
      <c r="EY30" s="175"/>
      <c r="EZ30" s="175"/>
      <c r="FA30" s="177">
        <f t="shared" si="60"/>
        <v>5570</v>
      </c>
    </row>
    <row r="31" spans="1:159" ht="12.75" customHeight="1" x14ac:dyDescent="0.25">
      <c r="A31" s="6"/>
      <c r="J31" s="84">
        <v>23</v>
      </c>
      <c r="K31" s="185" t="str">
        <f t="shared" si="61"/>
        <v>Minerva</v>
      </c>
      <c r="L31" s="186">
        <f t="shared" si="62"/>
        <v>1476.6666666666667</v>
      </c>
      <c r="M31" s="186" t="str">
        <f t="shared" si="90"/>
        <v>s</v>
      </c>
      <c r="N31" s="186" t="str">
        <f t="shared" si="90"/>
        <v>s</v>
      </c>
      <c r="O31" s="186" t="str">
        <f t="shared" si="90"/>
        <v>s</v>
      </c>
      <c r="P31" s="186" t="str">
        <f t="shared" si="90"/>
        <v>s</v>
      </c>
      <c r="Q31" s="186" t="str">
        <f t="shared" si="90"/>
        <v>s</v>
      </c>
      <c r="R31" s="186" t="str">
        <f t="shared" si="90"/>
        <v>s</v>
      </c>
      <c r="S31" s="186" t="str">
        <f t="shared" si="90"/>
        <v>s</v>
      </c>
      <c r="T31" s="186" t="str">
        <f t="shared" si="90"/>
        <v>s</v>
      </c>
      <c r="U31" s="186" t="str">
        <f t="shared" si="90"/>
        <v>s</v>
      </c>
      <c r="V31" s="186" t="str">
        <f t="shared" si="90"/>
        <v>s</v>
      </c>
      <c r="W31" s="186" t="str">
        <f t="shared" si="91"/>
        <v>ns</v>
      </c>
      <c r="X31" s="186" t="str">
        <f t="shared" si="91"/>
        <v>ns</v>
      </c>
      <c r="Y31" s="186" t="str">
        <f t="shared" si="91"/>
        <v>ns</v>
      </c>
      <c r="Z31" s="186" t="str">
        <f t="shared" si="91"/>
        <v>ns</v>
      </c>
      <c r="AA31" s="186" t="str">
        <f t="shared" si="91"/>
        <v>ns</v>
      </c>
      <c r="AB31" s="186" t="str">
        <f t="shared" si="91"/>
        <v>ns</v>
      </c>
      <c r="AC31" s="186" t="str">
        <f t="shared" si="91"/>
        <v>ns</v>
      </c>
      <c r="AD31" s="186" t="str">
        <f t="shared" si="91"/>
        <v>ns</v>
      </c>
      <c r="AE31" s="186" t="str">
        <f t="shared" si="91"/>
        <v>ns</v>
      </c>
      <c r="AF31" s="186" t="str">
        <f t="shared" si="91"/>
        <v>ns</v>
      </c>
      <c r="AG31" s="186" t="str">
        <f t="shared" si="92"/>
        <v>ns</v>
      </c>
      <c r="AH31" s="186" t="str">
        <f t="shared" si="92"/>
        <v>ns</v>
      </c>
      <c r="AI31" s="186" t="str">
        <f t="shared" si="92"/>
        <v>ns</v>
      </c>
      <c r="AJ31" s="186" t="str">
        <f t="shared" si="92"/>
        <v/>
      </c>
      <c r="AK31" s="186" t="str">
        <f t="shared" si="92"/>
        <v/>
      </c>
      <c r="AL31" s="186" t="str">
        <f t="shared" si="92"/>
        <v/>
      </c>
      <c r="AM31" s="186" t="str">
        <f t="shared" si="92"/>
        <v/>
      </c>
      <c r="AN31" s="186" t="str">
        <f t="shared" si="92"/>
        <v/>
      </c>
      <c r="AO31" s="186" t="str">
        <f t="shared" si="92"/>
        <v/>
      </c>
      <c r="AP31" s="186" t="str">
        <f t="shared" si="92"/>
        <v/>
      </c>
      <c r="AQ31" s="186" t="str">
        <f t="shared" si="93"/>
        <v/>
      </c>
      <c r="AR31" s="186" t="str">
        <f t="shared" si="93"/>
        <v/>
      </c>
      <c r="AS31" s="186" t="str">
        <f t="shared" si="93"/>
        <v/>
      </c>
      <c r="AT31" s="186" t="str">
        <f t="shared" si="93"/>
        <v/>
      </c>
      <c r="AU31" s="186" t="str">
        <f t="shared" si="93"/>
        <v/>
      </c>
      <c r="AV31" s="186" t="str">
        <f t="shared" si="93"/>
        <v/>
      </c>
      <c r="AW31" s="186" t="str">
        <f t="shared" si="93"/>
        <v/>
      </c>
      <c r="AX31" s="186" t="str">
        <f t="shared" si="93"/>
        <v/>
      </c>
      <c r="AY31" s="186" t="str">
        <f t="shared" si="93"/>
        <v/>
      </c>
      <c r="AZ31" s="186" t="str">
        <f t="shared" si="93"/>
        <v/>
      </c>
      <c r="BA31" s="186" t="str">
        <f t="shared" si="94"/>
        <v/>
      </c>
      <c r="BB31" s="186" t="str">
        <f t="shared" si="94"/>
        <v/>
      </c>
      <c r="BC31" s="186" t="str">
        <f t="shared" si="94"/>
        <v/>
      </c>
      <c r="BD31" s="186" t="str">
        <f t="shared" si="94"/>
        <v/>
      </c>
      <c r="BE31" s="186" t="str">
        <f t="shared" si="94"/>
        <v/>
      </c>
      <c r="BF31" s="186" t="str">
        <f t="shared" si="94"/>
        <v/>
      </c>
      <c r="BG31" s="186" t="str">
        <f t="shared" si="94"/>
        <v/>
      </c>
      <c r="BH31" s="186" t="str">
        <f t="shared" si="94"/>
        <v/>
      </c>
      <c r="BI31" s="186" t="str">
        <f t="shared" si="94"/>
        <v/>
      </c>
      <c r="BJ31" s="186" t="str">
        <f t="shared" si="94"/>
        <v/>
      </c>
      <c r="BM31" s="6"/>
      <c r="BS31" s="6"/>
      <c r="BT31" s="6"/>
      <c r="BU31" s="115"/>
      <c r="BV31" s="84">
        <v>23</v>
      </c>
      <c r="BW31" s="185">
        <f t="shared" si="68"/>
        <v>0</v>
      </c>
      <c r="BX31" s="186">
        <f t="shared" si="69"/>
        <v>0</v>
      </c>
      <c r="BY31" s="186" t="str">
        <f t="shared" si="95"/>
        <v/>
      </c>
      <c r="BZ31" s="186" t="str">
        <f t="shared" si="95"/>
        <v/>
      </c>
      <c r="CA31" s="186" t="str">
        <f t="shared" si="95"/>
        <v/>
      </c>
      <c r="CB31" s="186" t="str">
        <f t="shared" si="95"/>
        <v/>
      </c>
      <c r="CC31" s="186" t="str">
        <f t="shared" si="95"/>
        <v/>
      </c>
      <c r="CD31" s="186" t="str">
        <f t="shared" si="95"/>
        <v/>
      </c>
      <c r="CE31" s="186" t="str">
        <f t="shared" si="95"/>
        <v/>
      </c>
      <c r="CF31" s="186" t="str">
        <f t="shared" si="95"/>
        <v/>
      </c>
      <c r="CG31" s="186" t="str">
        <f t="shared" si="95"/>
        <v/>
      </c>
      <c r="CH31" s="186" t="str">
        <f t="shared" si="95"/>
        <v/>
      </c>
      <c r="CI31" s="186" t="str">
        <f t="shared" si="96"/>
        <v/>
      </c>
      <c r="CJ31" s="186" t="str">
        <f t="shared" si="96"/>
        <v/>
      </c>
      <c r="CK31" s="186" t="str">
        <f t="shared" si="96"/>
        <v/>
      </c>
      <c r="CL31" s="186" t="str">
        <f t="shared" si="96"/>
        <v/>
      </c>
      <c r="CM31" s="186" t="str">
        <f t="shared" si="96"/>
        <v/>
      </c>
      <c r="CN31" s="186" t="str">
        <f t="shared" si="96"/>
        <v/>
      </c>
      <c r="CO31" s="186" t="str">
        <f t="shared" si="96"/>
        <v/>
      </c>
      <c r="CP31" s="186" t="str">
        <f t="shared" si="96"/>
        <v/>
      </c>
      <c r="CQ31" s="186" t="str">
        <f t="shared" si="96"/>
        <v/>
      </c>
      <c r="CR31" s="186" t="str">
        <f t="shared" si="96"/>
        <v/>
      </c>
      <c r="CS31" s="186" t="str">
        <f t="shared" si="97"/>
        <v/>
      </c>
      <c r="CT31" s="186" t="str">
        <f t="shared" si="97"/>
        <v/>
      </c>
      <c r="CU31" s="186" t="str">
        <f t="shared" si="97"/>
        <v/>
      </c>
      <c r="CV31" s="186" t="str">
        <f t="shared" si="97"/>
        <v/>
      </c>
      <c r="CW31" s="186" t="str">
        <f t="shared" si="97"/>
        <v/>
      </c>
      <c r="CX31" s="186" t="str">
        <f t="shared" si="97"/>
        <v/>
      </c>
      <c r="CY31" s="186" t="str">
        <f t="shared" si="97"/>
        <v/>
      </c>
      <c r="CZ31" s="186" t="str">
        <f t="shared" si="97"/>
        <v/>
      </c>
      <c r="DA31" s="186" t="str">
        <f t="shared" si="97"/>
        <v/>
      </c>
      <c r="DB31" s="186" t="str">
        <f t="shared" si="97"/>
        <v/>
      </c>
      <c r="DC31" s="186" t="str">
        <f t="shared" si="98"/>
        <v/>
      </c>
      <c r="DD31" s="186" t="str">
        <f t="shared" si="98"/>
        <v/>
      </c>
      <c r="DE31" s="186" t="str">
        <f t="shared" si="98"/>
        <v/>
      </c>
      <c r="DF31" s="186" t="str">
        <f t="shared" si="98"/>
        <v/>
      </c>
      <c r="DG31" s="186" t="str">
        <f t="shared" si="98"/>
        <v/>
      </c>
      <c r="DH31" s="186" t="str">
        <f t="shared" si="98"/>
        <v/>
      </c>
      <c r="DI31" s="186" t="str">
        <f t="shared" si="98"/>
        <v/>
      </c>
      <c r="DJ31" s="186" t="str">
        <f t="shared" si="98"/>
        <v/>
      </c>
      <c r="DK31" s="186" t="str">
        <f t="shared" si="98"/>
        <v/>
      </c>
      <c r="DL31" s="186" t="str">
        <f t="shared" si="98"/>
        <v/>
      </c>
      <c r="DM31" s="186" t="str">
        <f t="shared" si="99"/>
        <v/>
      </c>
      <c r="DN31" s="186" t="str">
        <f t="shared" si="99"/>
        <v/>
      </c>
      <c r="DO31" s="186" t="str">
        <f t="shared" si="99"/>
        <v/>
      </c>
      <c r="DP31" s="186" t="str">
        <f t="shared" si="99"/>
        <v/>
      </c>
      <c r="DQ31" s="186" t="str">
        <f t="shared" si="99"/>
        <v/>
      </c>
      <c r="DR31" s="186" t="str">
        <f t="shared" si="99"/>
        <v/>
      </c>
      <c r="DS31" s="186" t="str">
        <f t="shared" si="99"/>
        <v/>
      </c>
      <c r="DT31" s="186" t="str">
        <f t="shared" si="99"/>
        <v/>
      </c>
      <c r="DU31" s="186" t="str">
        <f t="shared" si="99"/>
        <v/>
      </c>
      <c r="DV31" s="186" t="str">
        <f t="shared" si="99"/>
        <v/>
      </c>
      <c r="DW31" s="152"/>
      <c r="DX31" s="152"/>
      <c r="DY31" s="152"/>
      <c r="DZ31" s="152"/>
      <c r="EA31" s="152"/>
      <c r="EC31" s="173">
        <f t="shared" si="75"/>
        <v>24</v>
      </c>
      <c r="ED31" s="176" t="str">
        <f t="shared" si="53"/>
        <v>ACA 363</v>
      </c>
      <c r="EE31" s="177">
        <f t="shared" si="89"/>
        <v>1600</v>
      </c>
      <c r="EF31" s="177">
        <f t="shared" si="89"/>
        <v>1560</v>
      </c>
      <c r="EG31" s="177">
        <f t="shared" si="89"/>
        <v>1532</v>
      </c>
      <c r="EH31" s="177">
        <f t="shared" si="89"/>
        <v>0</v>
      </c>
      <c r="EI31" s="177">
        <f t="shared" si="55"/>
        <v>3</v>
      </c>
      <c r="EJ31" s="177">
        <f t="shared" si="56"/>
        <v>4692</v>
      </c>
      <c r="EK31" s="173"/>
      <c r="EL31" s="175"/>
      <c r="EM31" s="175"/>
      <c r="EN31" s="175"/>
      <c r="EO31" s="173">
        <f t="shared" si="76"/>
        <v>24</v>
      </c>
      <c r="EP31" s="176" t="str">
        <f t="shared" si="57"/>
        <v>ACA 363</v>
      </c>
      <c r="EQ31" s="177">
        <f>IFERROR(INDEX(RTO1CF,$EO31,'ANVA-MDS'!EE$7),0)</f>
        <v>0</v>
      </c>
      <c r="ER31" s="177">
        <f>IFERROR(INDEX(RTO1CF,$EO31,'ANVA-MDS'!EF$7),0)</f>
        <v>0</v>
      </c>
      <c r="ES31" s="177">
        <f>IFERROR(INDEX(RTO1CF,$EO31,'ANVA-MDS'!EG$7),0)</f>
        <v>0</v>
      </c>
      <c r="ET31" s="177">
        <f>IFERROR(INDEX(RTO1CF,$EO31,'ANVA-MDS'!EH$7),0)</f>
        <v>0</v>
      </c>
      <c r="EU31" s="177">
        <f t="shared" si="58"/>
        <v>0</v>
      </c>
      <c r="EV31" s="177">
        <f t="shared" si="59"/>
        <v>0</v>
      </c>
      <c r="EW31" s="173"/>
      <c r="EX31" s="175"/>
      <c r="EY31" s="175"/>
      <c r="EZ31" s="175"/>
      <c r="FA31" s="177">
        <f t="shared" si="60"/>
        <v>4692</v>
      </c>
      <c r="FB31" s="179"/>
      <c r="FC31" s="175"/>
    </row>
    <row r="32" spans="1:159" ht="12.75" customHeight="1" x14ac:dyDescent="0.25">
      <c r="A32" s="4" t="s">
        <v>153</v>
      </c>
      <c r="J32" s="84">
        <v>24</v>
      </c>
      <c r="K32" s="185" t="str">
        <f t="shared" si="61"/>
        <v>Quiriko</v>
      </c>
      <c r="L32" s="186">
        <f t="shared" si="62"/>
        <v>1416.6666666666667</v>
      </c>
      <c r="M32" s="186" t="str">
        <f t="shared" si="90"/>
        <v>s</v>
      </c>
      <c r="N32" s="186" t="str">
        <f t="shared" si="90"/>
        <v>s</v>
      </c>
      <c r="O32" s="186" t="str">
        <f t="shared" si="90"/>
        <v>s</v>
      </c>
      <c r="P32" s="186" t="str">
        <f t="shared" si="90"/>
        <v>s</v>
      </c>
      <c r="Q32" s="186" t="str">
        <f t="shared" si="90"/>
        <v>s</v>
      </c>
      <c r="R32" s="186" t="str">
        <f t="shared" si="90"/>
        <v>s</v>
      </c>
      <c r="S32" s="186" t="str">
        <f t="shared" si="90"/>
        <v>s</v>
      </c>
      <c r="T32" s="186" t="str">
        <f t="shared" si="90"/>
        <v>s</v>
      </c>
      <c r="U32" s="186" t="str">
        <f t="shared" si="90"/>
        <v>s</v>
      </c>
      <c r="V32" s="186" t="str">
        <f t="shared" si="90"/>
        <v>s</v>
      </c>
      <c r="W32" s="186" t="str">
        <f t="shared" si="91"/>
        <v>s</v>
      </c>
      <c r="X32" s="186" t="str">
        <f t="shared" si="91"/>
        <v>ns</v>
      </c>
      <c r="Y32" s="186" t="str">
        <f t="shared" si="91"/>
        <v>ns</v>
      </c>
      <c r="Z32" s="186" t="str">
        <f t="shared" si="91"/>
        <v>ns</v>
      </c>
      <c r="AA32" s="186" t="str">
        <f t="shared" si="91"/>
        <v>ns</v>
      </c>
      <c r="AB32" s="186" t="str">
        <f t="shared" si="91"/>
        <v>ns</v>
      </c>
      <c r="AC32" s="186" t="str">
        <f t="shared" si="91"/>
        <v>ns</v>
      </c>
      <c r="AD32" s="186" t="str">
        <f t="shared" si="91"/>
        <v>ns</v>
      </c>
      <c r="AE32" s="186" t="str">
        <f t="shared" si="91"/>
        <v>ns</v>
      </c>
      <c r="AF32" s="186" t="str">
        <f t="shared" si="91"/>
        <v>ns</v>
      </c>
      <c r="AG32" s="186" t="str">
        <f t="shared" si="92"/>
        <v>ns</v>
      </c>
      <c r="AH32" s="186" t="str">
        <f t="shared" si="92"/>
        <v>ns</v>
      </c>
      <c r="AI32" s="186" t="str">
        <f t="shared" si="92"/>
        <v>ns</v>
      </c>
      <c r="AJ32" s="186" t="str">
        <f t="shared" si="92"/>
        <v>ns</v>
      </c>
      <c r="AK32" s="186" t="str">
        <f t="shared" si="92"/>
        <v/>
      </c>
      <c r="AL32" s="186" t="str">
        <f t="shared" si="92"/>
        <v/>
      </c>
      <c r="AM32" s="186" t="str">
        <f t="shared" si="92"/>
        <v/>
      </c>
      <c r="AN32" s="186" t="str">
        <f t="shared" si="92"/>
        <v/>
      </c>
      <c r="AO32" s="186" t="str">
        <f t="shared" si="92"/>
        <v/>
      </c>
      <c r="AP32" s="186" t="str">
        <f t="shared" si="92"/>
        <v/>
      </c>
      <c r="AQ32" s="186" t="str">
        <f t="shared" si="93"/>
        <v/>
      </c>
      <c r="AR32" s="186" t="str">
        <f t="shared" si="93"/>
        <v/>
      </c>
      <c r="AS32" s="186" t="str">
        <f t="shared" si="93"/>
        <v/>
      </c>
      <c r="AT32" s="186" t="str">
        <f t="shared" si="93"/>
        <v/>
      </c>
      <c r="AU32" s="186" t="str">
        <f t="shared" si="93"/>
        <v/>
      </c>
      <c r="AV32" s="186" t="str">
        <f t="shared" si="93"/>
        <v/>
      </c>
      <c r="AW32" s="186" t="str">
        <f t="shared" si="93"/>
        <v/>
      </c>
      <c r="AX32" s="186" t="str">
        <f t="shared" si="93"/>
        <v/>
      </c>
      <c r="AY32" s="186" t="str">
        <f t="shared" si="93"/>
        <v/>
      </c>
      <c r="AZ32" s="186" t="str">
        <f t="shared" si="93"/>
        <v/>
      </c>
      <c r="BA32" s="186" t="str">
        <f t="shared" si="94"/>
        <v/>
      </c>
      <c r="BB32" s="186" t="str">
        <f t="shared" si="94"/>
        <v/>
      </c>
      <c r="BC32" s="186" t="str">
        <f t="shared" si="94"/>
        <v/>
      </c>
      <c r="BD32" s="186" t="str">
        <f t="shared" si="94"/>
        <v/>
      </c>
      <c r="BE32" s="186" t="str">
        <f t="shared" si="94"/>
        <v/>
      </c>
      <c r="BF32" s="186" t="str">
        <f t="shared" si="94"/>
        <v/>
      </c>
      <c r="BG32" s="186" t="str">
        <f t="shared" si="94"/>
        <v/>
      </c>
      <c r="BH32" s="186" t="str">
        <f t="shared" si="94"/>
        <v/>
      </c>
      <c r="BI32" s="186" t="str">
        <f t="shared" si="94"/>
        <v/>
      </c>
      <c r="BJ32" s="186" t="str">
        <f t="shared" si="94"/>
        <v/>
      </c>
      <c r="BM32" s="4" t="s">
        <v>153</v>
      </c>
      <c r="BS32" s="6"/>
      <c r="BT32" s="6"/>
      <c r="BU32" s="6"/>
      <c r="BV32" s="84">
        <v>24</v>
      </c>
      <c r="BW32" s="185">
        <f t="shared" si="68"/>
        <v>0</v>
      </c>
      <c r="BX32" s="186">
        <f t="shared" si="69"/>
        <v>0</v>
      </c>
      <c r="BY32" s="186" t="str">
        <f t="shared" si="95"/>
        <v/>
      </c>
      <c r="BZ32" s="186" t="str">
        <f t="shared" si="95"/>
        <v/>
      </c>
      <c r="CA32" s="186" t="str">
        <f t="shared" si="95"/>
        <v/>
      </c>
      <c r="CB32" s="186" t="str">
        <f t="shared" si="95"/>
        <v/>
      </c>
      <c r="CC32" s="186" t="str">
        <f t="shared" si="95"/>
        <v/>
      </c>
      <c r="CD32" s="186" t="str">
        <f t="shared" si="95"/>
        <v/>
      </c>
      <c r="CE32" s="186" t="str">
        <f t="shared" si="95"/>
        <v/>
      </c>
      <c r="CF32" s="186" t="str">
        <f t="shared" si="95"/>
        <v/>
      </c>
      <c r="CG32" s="186" t="str">
        <f t="shared" si="95"/>
        <v/>
      </c>
      <c r="CH32" s="186" t="str">
        <f t="shared" si="95"/>
        <v/>
      </c>
      <c r="CI32" s="186" t="str">
        <f t="shared" si="96"/>
        <v/>
      </c>
      <c r="CJ32" s="186" t="str">
        <f t="shared" si="96"/>
        <v/>
      </c>
      <c r="CK32" s="186" t="str">
        <f t="shared" si="96"/>
        <v/>
      </c>
      <c r="CL32" s="186" t="str">
        <f t="shared" si="96"/>
        <v/>
      </c>
      <c r="CM32" s="186" t="str">
        <f t="shared" si="96"/>
        <v/>
      </c>
      <c r="CN32" s="186" t="str">
        <f t="shared" si="96"/>
        <v/>
      </c>
      <c r="CO32" s="186" t="str">
        <f t="shared" si="96"/>
        <v/>
      </c>
      <c r="CP32" s="186" t="str">
        <f t="shared" si="96"/>
        <v/>
      </c>
      <c r="CQ32" s="186" t="str">
        <f t="shared" si="96"/>
        <v/>
      </c>
      <c r="CR32" s="186" t="str">
        <f t="shared" si="96"/>
        <v/>
      </c>
      <c r="CS32" s="186" t="str">
        <f t="shared" si="97"/>
        <v/>
      </c>
      <c r="CT32" s="186" t="str">
        <f t="shared" si="97"/>
        <v/>
      </c>
      <c r="CU32" s="186" t="str">
        <f t="shared" si="97"/>
        <v/>
      </c>
      <c r="CV32" s="186" t="str">
        <f t="shared" si="97"/>
        <v/>
      </c>
      <c r="CW32" s="186" t="str">
        <f t="shared" si="97"/>
        <v/>
      </c>
      <c r="CX32" s="186" t="str">
        <f t="shared" si="97"/>
        <v/>
      </c>
      <c r="CY32" s="186" t="str">
        <f t="shared" si="97"/>
        <v/>
      </c>
      <c r="CZ32" s="186" t="str">
        <f t="shared" si="97"/>
        <v/>
      </c>
      <c r="DA32" s="186" t="str">
        <f t="shared" si="97"/>
        <v/>
      </c>
      <c r="DB32" s="186" t="str">
        <f t="shared" si="97"/>
        <v/>
      </c>
      <c r="DC32" s="186" t="str">
        <f t="shared" si="98"/>
        <v/>
      </c>
      <c r="DD32" s="186" t="str">
        <f t="shared" si="98"/>
        <v/>
      </c>
      <c r="DE32" s="186" t="str">
        <f t="shared" si="98"/>
        <v/>
      </c>
      <c r="DF32" s="186" t="str">
        <f t="shared" si="98"/>
        <v/>
      </c>
      <c r="DG32" s="186" t="str">
        <f t="shared" si="98"/>
        <v/>
      </c>
      <c r="DH32" s="186" t="str">
        <f t="shared" si="98"/>
        <v/>
      </c>
      <c r="DI32" s="186" t="str">
        <f t="shared" si="98"/>
        <v/>
      </c>
      <c r="DJ32" s="186" t="str">
        <f t="shared" si="98"/>
        <v/>
      </c>
      <c r="DK32" s="186" t="str">
        <f t="shared" si="98"/>
        <v/>
      </c>
      <c r="DL32" s="186" t="str">
        <f t="shared" si="98"/>
        <v/>
      </c>
      <c r="DM32" s="186" t="str">
        <f t="shared" si="99"/>
        <v/>
      </c>
      <c r="DN32" s="186" t="str">
        <f t="shared" si="99"/>
        <v/>
      </c>
      <c r="DO32" s="186" t="str">
        <f t="shared" si="99"/>
        <v/>
      </c>
      <c r="DP32" s="186" t="str">
        <f t="shared" si="99"/>
        <v/>
      </c>
      <c r="DQ32" s="186" t="str">
        <f t="shared" si="99"/>
        <v/>
      </c>
      <c r="DR32" s="186" t="str">
        <f t="shared" si="99"/>
        <v/>
      </c>
      <c r="DS32" s="186" t="str">
        <f t="shared" si="99"/>
        <v/>
      </c>
      <c r="DT32" s="186" t="str">
        <f t="shared" si="99"/>
        <v/>
      </c>
      <c r="DU32" s="186" t="str">
        <f t="shared" si="99"/>
        <v/>
      </c>
      <c r="DV32" s="186" t="str">
        <f t="shared" si="99"/>
        <v/>
      </c>
      <c r="DW32" s="152"/>
      <c r="DX32" s="152"/>
      <c r="DY32" s="152"/>
      <c r="DZ32" s="152"/>
      <c r="EA32" s="152"/>
      <c r="EC32" s="173">
        <f t="shared" si="75"/>
        <v>25</v>
      </c>
      <c r="ED32" s="176" t="str">
        <f t="shared" si="53"/>
        <v>ACA 605</v>
      </c>
      <c r="EE32" s="177">
        <f t="shared" si="89"/>
        <v>1720</v>
      </c>
      <c r="EF32" s="177">
        <f t="shared" si="89"/>
        <v>1640</v>
      </c>
      <c r="EG32" s="177">
        <f t="shared" si="89"/>
        <v>1532</v>
      </c>
      <c r="EH32" s="177">
        <f t="shared" si="89"/>
        <v>0</v>
      </c>
      <c r="EI32" s="177">
        <f t="shared" si="55"/>
        <v>3</v>
      </c>
      <c r="EJ32" s="177">
        <f t="shared" si="56"/>
        <v>4892</v>
      </c>
      <c r="EK32" s="173"/>
      <c r="EL32" s="175"/>
      <c r="EM32" s="175"/>
      <c r="EN32" s="175"/>
      <c r="EO32" s="173">
        <f t="shared" si="76"/>
        <v>25</v>
      </c>
      <c r="EP32" s="176" t="str">
        <f t="shared" si="57"/>
        <v>ACA 605</v>
      </c>
      <c r="EQ32" s="177">
        <f>IFERROR(INDEX(RTO1CF,$EO32,'ANVA-MDS'!EE$7),0)</f>
        <v>0</v>
      </c>
      <c r="ER32" s="177">
        <f>IFERROR(INDEX(RTO1CF,$EO32,'ANVA-MDS'!EF$7),0)</f>
        <v>0</v>
      </c>
      <c r="ES32" s="177">
        <f>IFERROR(INDEX(RTO1CF,$EO32,'ANVA-MDS'!EG$7),0)</f>
        <v>0</v>
      </c>
      <c r="ET32" s="177">
        <f>IFERROR(INDEX(RTO1CF,$EO32,'ANVA-MDS'!EH$7),0)</f>
        <v>0</v>
      </c>
      <c r="EU32" s="177">
        <f t="shared" si="58"/>
        <v>0</v>
      </c>
      <c r="EV32" s="177">
        <f t="shared" si="59"/>
        <v>0</v>
      </c>
      <c r="EW32" s="173"/>
      <c r="EX32" s="175"/>
      <c r="EY32" s="175"/>
      <c r="EZ32" s="175"/>
      <c r="FA32" s="177">
        <f t="shared" si="60"/>
        <v>4892</v>
      </c>
    </row>
    <row r="33" spans="2:159" ht="12.75" customHeight="1" x14ac:dyDescent="0.25">
      <c r="B33" s="156">
        <f>'ANVA-MDS'!EM12</f>
        <v>1649.8222222222223</v>
      </c>
      <c r="J33" s="84">
        <v>25</v>
      </c>
      <c r="K33" s="185" t="str">
        <f t="shared" si="61"/>
        <v>Prometeo</v>
      </c>
      <c r="L33" s="186">
        <f t="shared" si="62"/>
        <v>1413.3333333333333</v>
      </c>
      <c r="M33" s="186" t="str">
        <f t="shared" si="90"/>
        <v>s</v>
      </c>
      <c r="N33" s="186" t="str">
        <f t="shared" si="90"/>
        <v>s</v>
      </c>
      <c r="O33" s="186" t="str">
        <f t="shared" si="90"/>
        <v>s</v>
      </c>
      <c r="P33" s="186" t="str">
        <f t="shared" si="90"/>
        <v>s</v>
      </c>
      <c r="Q33" s="186" t="str">
        <f t="shared" si="90"/>
        <v>s</v>
      </c>
      <c r="R33" s="186" t="str">
        <f t="shared" si="90"/>
        <v>s</v>
      </c>
      <c r="S33" s="186" t="str">
        <f t="shared" si="90"/>
        <v>s</v>
      </c>
      <c r="T33" s="186" t="str">
        <f t="shared" si="90"/>
        <v>s</v>
      </c>
      <c r="U33" s="186" t="str">
        <f t="shared" si="90"/>
        <v>s</v>
      </c>
      <c r="V33" s="186" t="str">
        <f t="shared" si="90"/>
        <v>s</v>
      </c>
      <c r="W33" s="186" t="str">
        <f t="shared" si="91"/>
        <v>s</v>
      </c>
      <c r="X33" s="186" t="str">
        <f t="shared" si="91"/>
        <v>ns</v>
      </c>
      <c r="Y33" s="186" t="str">
        <f t="shared" si="91"/>
        <v>ns</v>
      </c>
      <c r="Z33" s="186" t="str">
        <f t="shared" si="91"/>
        <v>ns</v>
      </c>
      <c r="AA33" s="186" t="str">
        <f t="shared" si="91"/>
        <v>ns</v>
      </c>
      <c r="AB33" s="186" t="str">
        <f t="shared" si="91"/>
        <v>ns</v>
      </c>
      <c r="AC33" s="186" t="str">
        <f t="shared" si="91"/>
        <v>ns</v>
      </c>
      <c r="AD33" s="186" t="str">
        <f t="shared" si="91"/>
        <v>ns</v>
      </c>
      <c r="AE33" s="186" t="str">
        <f t="shared" si="91"/>
        <v>ns</v>
      </c>
      <c r="AF33" s="186" t="str">
        <f t="shared" si="91"/>
        <v>ns</v>
      </c>
      <c r="AG33" s="186" t="str">
        <f t="shared" si="92"/>
        <v>ns</v>
      </c>
      <c r="AH33" s="186" t="str">
        <f t="shared" si="92"/>
        <v>ns</v>
      </c>
      <c r="AI33" s="186" t="str">
        <f t="shared" si="92"/>
        <v>ns</v>
      </c>
      <c r="AJ33" s="186" t="str">
        <f t="shared" si="92"/>
        <v>ns</v>
      </c>
      <c r="AK33" s="186" t="str">
        <f t="shared" si="92"/>
        <v>ns</v>
      </c>
      <c r="AL33" s="186" t="str">
        <f t="shared" si="92"/>
        <v/>
      </c>
      <c r="AM33" s="186" t="str">
        <f t="shared" si="92"/>
        <v/>
      </c>
      <c r="AN33" s="186" t="str">
        <f t="shared" si="92"/>
        <v/>
      </c>
      <c r="AO33" s="186" t="str">
        <f t="shared" si="92"/>
        <v/>
      </c>
      <c r="AP33" s="186" t="str">
        <f t="shared" si="92"/>
        <v/>
      </c>
      <c r="AQ33" s="186" t="str">
        <f t="shared" si="93"/>
        <v/>
      </c>
      <c r="AR33" s="186" t="str">
        <f t="shared" si="93"/>
        <v/>
      </c>
      <c r="AS33" s="186" t="str">
        <f t="shared" si="93"/>
        <v/>
      </c>
      <c r="AT33" s="186" t="str">
        <f t="shared" si="93"/>
        <v/>
      </c>
      <c r="AU33" s="186" t="str">
        <f t="shared" si="93"/>
        <v/>
      </c>
      <c r="AV33" s="186" t="str">
        <f t="shared" si="93"/>
        <v/>
      </c>
      <c r="AW33" s="186" t="str">
        <f t="shared" si="93"/>
        <v/>
      </c>
      <c r="AX33" s="186" t="str">
        <f t="shared" si="93"/>
        <v/>
      </c>
      <c r="AY33" s="186" t="str">
        <f t="shared" si="93"/>
        <v/>
      </c>
      <c r="AZ33" s="186" t="str">
        <f t="shared" si="93"/>
        <v/>
      </c>
      <c r="BA33" s="186" t="str">
        <f t="shared" si="94"/>
        <v/>
      </c>
      <c r="BB33" s="186" t="str">
        <f t="shared" si="94"/>
        <v/>
      </c>
      <c r="BC33" s="186" t="str">
        <f t="shared" si="94"/>
        <v/>
      </c>
      <c r="BD33" s="186" t="str">
        <f t="shared" si="94"/>
        <v/>
      </c>
      <c r="BE33" s="186" t="str">
        <f t="shared" si="94"/>
        <v/>
      </c>
      <c r="BF33" s="186" t="str">
        <f t="shared" si="94"/>
        <v/>
      </c>
      <c r="BG33" s="186" t="str">
        <f t="shared" si="94"/>
        <v/>
      </c>
      <c r="BH33" s="186" t="str">
        <f t="shared" si="94"/>
        <v/>
      </c>
      <c r="BI33" s="186" t="str">
        <f t="shared" si="94"/>
        <v/>
      </c>
      <c r="BJ33" s="186" t="str">
        <f t="shared" si="94"/>
        <v/>
      </c>
      <c r="BN33" s="156" t="str">
        <f>'ANVA-MDS'!EY12</f>
        <v>sd</v>
      </c>
      <c r="BS33" s="6"/>
      <c r="BT33" s="6"/>
      <c r="BV33" s="84">
        <v>25</v>
      </c>
      <c r="BW33" s="185">
        <f t="shared" si="68"/>
        <v>0</v>
      </c>
      <c r="BX33" s="186">
        <f t="shared" si="69"/>
        <v>0</v>
      </c>
      <c r="BY33" s="186" t="str">
        <f t="shared" si="95"/>
        <v/>
      </c>
      <c r="BZ33" s="186" t="str">
        <f t="shared" si="95"/>
        <v/>
      </c>
      <c r="CA33" s="186" t="str">
        <f t="shared" si="95"/>
        <v/>
      </c>
      <c r="CB33" s="186" t="str">
        <f t="shared" si="95"/>
        <v/>
      </c>
      <c r="CC33" s="186" t="str">
        <f t="shared" si="95"/>
        <v/>
      </c>
      <c r="CD33" s="186" t="str">
        <f t="shared" si="95"/>
        <v/>
      </c>
      <c r="CE33" s="186" t="str">
        <f t="shared" si="95"/>
        <v/>
      </c>
      <c r="CF33" s="186" t="str">
        <f t="shared" si="95"/>
        <v/>
      </c>
      <c r="CG33" s="186" t="str">
        <f t="shared" si="95"/>
        <v/>
      </c>
      <c r="CH33" s="186" t="str">
        <f t="shared" si="95"/>
        <v/>
      </c>
      <c r="CI33" s="186" t="str">
        <f t="shared" si="96"/>
        <v/>
      </c>
      <c r="CJ33" s="186" t="str">
        <f t="shared" si="96"/>
        <v/>
      </c>
      <c r="CK33" s="186" t="str">
        <f t="shared" si="96"/>
        <v/>
      </c>
      <c r="CL33" s="186" t="str">
        <f t="shared" si="96"/>
        <v/>
      </c>
      <c r="CM33" s="186" t="str">
        <f t="shared" si="96"/>
        <v/>
      </c>
      <c r="CN33" s="186" t="str">
        <f t="shared" si="96"/>
        <v/>
      </c>
      <c r="CO33" s="186" t="str">
        <f t="shared" si="96"/>
        <v/>
      </c>
      <c r="CP33" s="186" t="str">
        <f t="shared" si="96"/>
        <v/>
      </c>
      <c r="CQ33" s="186" t="str">
        <f t="shared" si="96"/>
        <v/>
      </c>
      <c r="CR33" s="186" t="str">
        <f t="shared" si="96"/>
        <v/>
      </c>
      <c r="CS33" s="186" t="str">
        <f t="shared" si="97"/>
        <v/>
      </c>
      <c r="CT33" s="186" t="str">
        <f t="shared" si="97"/>
        <v/>
      </c>
      <c r="CU33" s="186" t="str">
        <f t="shared" si="97"/>
        <v/>
      </c>
      <c r="CV33" s="186" t="str">
        <f t="shared" si="97"/>
        <v/>
      </c>
      <c r="CW33" s="186" t="str">
        <f t="shared" si="97"/>
        <v/>
      </c>
      <c r="CX33" s="186" t="str">
        <f t="shared" si="97"/>
        <v/>
      </c>
      <c r="CY33" s="186" t="str">
        <f t="shared" si="97"/>
        <v/>
      </c>
      <c r="CZ33" s="186" t="str">
        <f t="shared" si="97"/>
        <v/>
      </c>
      <c r="DA33" s="186" t="str">
        <f t="shared" si="97"/>
        <v/>
      </c>
      <c r="DB33" s="186" t="str">
        <f t="shared" si="97"/>
        <v/>
      </c>
      <c r="DC33" s="186" t="str">
        <f t="shared" si="98"/>
        <v/>
      </c>
      <c r="DD33" s="186" t="str">
        <f t="shared" si="98"/>
        <v/>
      </c>
      <c r="DE33" s="186" t="str">
        <f t="shared" si="98"/>
        <v/>
      </c>
      <c r="DF33" s="186" t="str">
        <f t="shared" si="98"/>
        <v/>
      </c>
      <c r="DG33" s="186" t="str">
        <f t="shared" si="98"/>
        <v/>
      </c>
      <c r="DH33" s="186" t="str">
        <f t="shared" si="98"/>
        <v/>
      </c>
      <c r="DI33" s="186" t="str">
        <f t="shared" si="98"/>
        <v/>
      </c>
      <c r="DJ33" s="186" t="str">
        <f t="shared" si="98"/>
        <v/>
      </c>
      <c r="DK33" s="186" t="str">
        <f t="shared" si="98"/>
        <v/>
      </c>
      <c r="DL33" s="186" t="str">
        <f t="shared" si="98"/>
        <v/>
      </c>
      <c r="DM33" s="186" t="str">
        <f t="shared" si="99"/>
        <v/>
      </c>
      <c r="DN33" s="186" t="str">
        <f t="shared" si="99"/>
        <v/>
      </c>
      <c r="DO33" s="186" t="str">
        <f t="shared" si="99"/>
        <v/>
      </c>
      <c r="DP33" s="186" t="str">
        <f t="shared" si="99"/>
        <v/>
      </c>
      <c r="DQ33" s="186" t="str">
        <f t="shared" si="99"/>
        <v/>
      </c>
      <c r="DR33" s="186" t="str">
        <f t="shared" si="99"/>
        <v/>
      </c>
      <c r="DS33" s="186" t="str">
        <f t="shared" si="99"/>
        <v/>
      </c>
      <c r="DT33" s="186" t="str">
        <f t="shared" si="99"/>
        <v/>
      </c>
      <c r="DU33" s="186" t="str">
        <f t="shared" si="99"/>
        <v/>
      </c>
      <c r="DV33" s="186" t="str">
        <f t="shared" si="99"/>
        <v/>
      </c>
      <c r="DW33" s="152"/>
      <c r="DX33" s="152"/>
      <c r="DY33" s="152"/>
      <c r="DZ33" s="152"/>
      <c r="EA33" s="152"/>
      <c r="EC33" s="173">
        <f t="shared" si="75"/>
        <v>26</v>
      </c>
      <c r="ED33" s="176" t="str">
        <f t="shared" si="53"/>
        <v>ACA 921</v>
      </c>
      <c r="EE33" s="177">
        <f t="shared" si="89"/>
        <v>2600</v>
      </c>
      <c r="EF33" s="177">
        <f t="shared" si="89"/>
        <v>2400</v>
      </c>
      <c r="EG33" s="177">
        <f t="shared" si="89"/>
        <v>2500</v>
      </c>
      <c r="EH33" s="177">
        <f t="shared" si="89"/>
        <v>0</v>
      </c>
      <c r="EI33" s="177">
        <f t="shared" si="55"/>
        <v>3</v>
      </c>
      <c r="EJ33" s="177">
        <f t="shared" si="56"/>
        <v>7500</v>
      </c>
      <c r="EK33" s="173"/>
      <c r="EL33" s="175"/>
      <c r="EM33" s="175"/>
      <c r="EN33" s="175"/>
      <c r="EO33" s="173">
        <f t="shared" si="76"/>
        <v>26</v>
      </c>
      <c r="EP33" s="176" t="str">
        <f t="shared" si="57"/>
        <v>ACA 921</v>
      </c>
      <c r="EQ33" s="177">
        <f>IFERROR(INDEX(RTO1CF,$EO33,'ANVA-MDS'!EE$7),0)</f>
        <v>0</v>
      </c>
      <c r="ER33" s="177">
        <f>IFERROR(INDEX(RTO1CF,$EO33,'ANVA-MDS'!EF$7),0)</f>
        <v>0</v>
      </c>
      <c r="ES33" s="177">
        <f>IFERROR(INDEX(RTO1CF,$EO33,'ANVA-MDS'!EG$7),0)</f>
        <v>0</v>
      </c>
      <c r="ET33" s="177">
        <f>IFERROR(INDEX(RTO1CF,$EO33,'ANVA-MDS'!EH$7),0)</f>
        <v>0</v>
      </c>
      <c r="EU33" s="177">
        <f t="shared" si="58"/>
        <v>0</v>
      </c>
      <c r="EV33" s="177">
        <f t="shared" si="59"/>
        <v>0</v>
      </c>
      <c r="EW33" s="173"/>
      <c r="EX33" s="175"/>
      <c r="EY33" s="175"/>
      <c r="EZ33" s="175"/>
      <c r="FA33" s="177">
        <f t="shared" si="60"/>
        <v>7500</v>
      </c>
      <c r="FB33" s="175"/>
      <c r="FC33" s="175"/>
    </row>
    <row r="34" spans="2:159" ht="12.75" customHeight="1" x14ac:dyDescent="0.25">
      <c r="J34" s="84">
        <v>26</v>
      </c>
      <c r="K34" s="185" t="str">
        <f t="shared" si="61"/>
        <v>ACA 603</v>
      </c>
      <c r="L34" s="186">
        <f t="shared" si="62"/>
        <v>1406.6666666666667</v>
      </c>
      <c r="M34" s="186" t="str">
        <f t="shared" si="90"/>
        <v>s</v>
      </c>
      <c r="N34" s="186" t="str">
        <f t="shared" si="90"/>
        <v>s</v>
      </c>
      <c r="O34" s="186" t="str">
        <f t="shared" si="90"/>
        <v>s</v>
      </c>
      <c r="P34" s="186" t="str">
        <f t="shared" si="90"/>
        <v>s</v>
      </c>
      <c r="Q34" s="186" t="str">
        <f t="shared" si="90"/>
        <v>s</v>
      </c>
      <c r="R34" s="186" t="str">
        <f t="shared" si="90"/>
        <v>s</v>
      </c>
      <c r="S34" s="186" t="str">
        <f t="shared" si="90"/>
        <v>s</v>
      </c>
      <c r="T34" s="186" t="str">
        <f t="shared" si="90"/>
        <v>s</v>
      </c>
      <c r="U34" s="186" t="str">
        <f t="shared" si="90"/>
        <v>s</v>
      </c>
      <c r="V34" s="186" t="str">
        <f t="shared" si="90"/>
        <v>s</v>
      </c>
      <c r="W34" s="186" t="str">
        <f t="shared" si="91"/>
        <v>s</v>
      </c>
      <c r="X34" s="186" t="str">
        <f t="shared" si="91"/>
        <v>ns</v>
      </c>
      <c r="Y34" s="186" t="str">
        <f t="shared" si="91"/>
        <v>ns</v>
      </c>
      <c r="Z34" s="186" t="str">
        <f t="shared" si="91"/>
        <v>ns</v>
      </c>
      <c r="AA34" s="186" t="str">
        <f t="shared" si="91"/>
        <v>ns</v>
      </c>
      <c r="AB34" s="186" t="str">
        <f t="shared" si="91"/>
        <v>ns</v>
      </c>
      <c r="AC34" s="186" t="str">
        <f t="shared" si="91"/>
        <v>ns</v>
      </c>
      <c r="AD34" s="186" t="str">
        <f t="shared" si="91"/>
        <v>ns</v>
      </c>
      <c r="AE34" s="186" t="str">
        <f t="shared" si="91"/>
        <v>ns</v>
      </c>
      <c r="AF34" s="186" t="str">
        <f t="shared" si="91"/>
        <v>ns</v>
      </c>
      <c r="AG34" s="186" t="str">
        <f t="shared" si="92"/>
        <v>ns</v>
      </c>
      <c r="AH34" s="186" t="str">
        <f t="shared" si="92"/>
        <v>ns</v>
      </c>
      <c r="AI34" s="186" t="str">
        <f t="shared" si="92"/>
        <v>ns</v>
      </c>
      <c r="AJ34" s="186" t="str">
        <f t="shared" si="92"/>
        <v>ns</v>
      </c>
      <c r="AK34" s="186" t="str">
        <f t="shared" si="92"/>
        <v>ns</v>
      </c>
      <c r="AL34" s="186" t="str">
        <f t="shared" si="92"/>
        <v>ns</v>
      </c>
      <c r="AM34" s="186" t="str">
        <f t="shared" si="92"/>
        <v/>
      </c>
      <c r="AN34" s="186" t="str">
        <f t="shared" si="92"/>
        <v/>
      </c>
      <c r="AO34" s="186" t="str">
        <f t="shared" si="92"/>
        <v/>
      </c>
      <c r="AP34" s="186" t="str">
        <f t="shared" si="92"/>
        <v/>
      </c>
      <c r="AQ34" s="186" t="str">
        <f t="shared" si="93"/>
        <v/>
      </c>
      <c r="AR34" s="186" t="str">
        <f t="shared" si="93"/>
        <v/>
      </c>
      <c r="AS34" s="186" t="str">
        <f t="shared" si="93"/>
        <v/>
      </c>
      <c r="AT34" s="186" t="str">
        <f t="shared" si="93"/>
        <v/>
      </c>
      <c r="AU34" s="186" t="str">
        <f t="shared" si="93"/>
        <v/>
      </c>
      <c r="AV34" s="186" t="str">
        <f t="shared" si="93"/>
        <v/>
      </c>
      <c r="AW34" s="186" t="str">
        <f t="shared" si="93"/>
        <v/>
      </c>
      <c r="AX34" s="186" t="str">
        <f t="shared" si="93"/>
        <v/>
      </c>
      <c r="AY34" s="186" t="str">
        <f t="shared" si="93"/>
        <v/>
      </c>
      <c r="AZ34" s="186" t="str">
        <f t="shared" si="93"/>
        <v/>
      </c>
      <c r="BA34" s="186" t="str">
        <f t="shared" si="94"/>
        <v/>
      </c>
      <c r="BB34" s="186" t="str">
        <f t="shared" si="94"/>
        <v/>
      </c>
      <c r="BC34" s="186" t="str">
        <f t="shared" si="94"/>
        <v/>
      </c>
      <c r="BD34" s="186" t="str">
        <f t="shared" si="94"/>
        <v/>
      </c>
      <c r="BE34" s="186" t="str">
        <f t="shared" si="94"/>
        <v/>
      </c>
      <c r="BF34" s="186" t="str">
        <f t="shared" si="94"/>
        <v/>
      </c>
      <c r="BG34" s="186" t="str">
        <f t="shared" si="94"/>
        <v/>
      </c>
      <c r="BH34" s="186" t="str">
        <f t="shared" si="94"/>
        <v/>
      </c>
      <c r="BI34" s="186" t="str">
        <f t="shared" si="94"/>
        <v/>
      </c>
      <c r="BJ34" s="186" t="str">
        <f t="shared" si="94"/>
        <v/>
      </c>
      <c r="BS34" s="6"/>
      <c r="BT34" s="6"/>
      <c r="BV34" s="84">
        <v>26</v>
      </c>
      <c r="BW34" s="185">
        <f t="shared" si="68"/>
        <v>0</v>
      </c>
      <c r="BX34" s="186">
        <f t="shared" si="69"/>
        <v>0</v>
      </c>
      <c r="BY34" s="186" t="str">
        <f t="shared" si="95"/>
        <v/>
      </c>
      <c r="BZ34" s="186" t="str">
        <f t="shared" si="95"/>
        <v/>
      </c>
      <c r="CA34" s="186" t="str">
        <f t="shared" si="95"/>
        <v/>
      </c>
      <c r="CB34" s="186" t="str">
        <f t="shared" si="95"/>
        <v/>
      </c>
      <c r="CC34" s="186" t="str">
        <f t="shared" si="95"/>
        <v/>
      </c>
      <c r="CD34" s="186" t="str">
        <f t="shared" si="95"/>
        <v/>
      </c>
      <c r="CE34" s="186" t="str">
        <f t="shared" si="95"/>
        <v/>
      </c>
      <c r="CF34" s="186" t="str">
        <f t="shared" si="95"/>
        <v/>
      </c>
      <c r="CG34" s="186" t="str">
        <f t="shared" si="95"/>
        <v/>
      </c>
      <c r="CH34" s="186" t="str">
        <f t="shared" si="95"/>
        <v/>
      </c>
      <c r="CI34" s="186" t="str">
        <f t="shared" si="96"/>
        <v/>
      </c>
      <c r="CJ34" s="186" t="str">
        <f t="shared" si="96"/>
        <v/>
      </c>
      <c r="CK34" s="186" t="str">
        <f t="shared" si="96"/>
        <v/>
      </c>
      <c r="CL34" s="186" t="str">
        <f t="shared" si="96"/>
        <v/>
      </c>
      <c r="CM34" s="186" t="str">
        <f t="shared" si="96"/>
        <v/>
      </c>
      <c r="CN34" s="186" t="str">
        <f t="shared" si="96"/>
        <v/>
      </c>
      <c r="CO34" s="186" t="str">
        <f t="shared" si="96"/>
        <v/>
      </c>
      <c r="CP34" s="186" t="str">
        <f t="shared" si="96"/>
        <v/>
      </c>
      <c r="CQ34" s="186" t="str">
        <f t="shared" si="96"/>
        <v/>
      </c>
      <c r="CR34" s="186" t="str">
        <f t="shared" si="96"/>
        <v/>
      </c>
      <c r="CS34" s="186" t="str">
        <f t="shared" si="97"/>
        <v/>
      </c>
      <c r="CT34" s="186" t="str">
        <f t="shared" si="97"/>
        <v/>
      </c>
      <c r="CU34" s="186" t="str">
        <f t="shared" si="97"/>
        <v/>
      </c>
      <c r="CV34" s="186" t="str">
        <f t="shared" si="97"/>
        <v/>
      </c>
      <c r="CW34" s="186" t="str">
        <f t="shared" si="97"/>
        <v/>
      </c>
      <c r="CX34" s="186" t="str">
        <f t="shared" si="97"/>
        <v/>
      </c>
      <c r="CY34" s="186" t="str">
        <f t="shared" si="97"/>
        <v/>
      </c>
      <c r="CZ34" s="186" t="str">
        <f t="shared" si="97"/>
        <v/>
      </c>
      <c r="DA34" s="186" t="str">
        <f t="shared" si="97"/>
        <v/>
      </c>
      <c r="DB34" s="186" t="str">
        <f t="shared" si="97"/>
        <v/>
      </c>
      <c r="DC34" s="186" t="str">
        <f t="shared" si="98"/>
        <v/>
      </c>
      <c r="DD34" s="186" t="str">
        <f t="shared" si="98"/>
        <v/>
      </c>
      <c r="DE34" s="186" t="str">
        <f t="shared" si="98"/>
        <v/>
      </c>
      <c r="DF34" s="186" t="str">
        <f t="shared" si="98"/>
        <v/>
      </c>
      <c r="DG34" s="186" t="str">
        <f t="shared" si="98"/>
        <v/>
      </c>
      <c r="DH34" s="186" t="str">
        <f t="shared" si="98"/>
        <v/>
      </c>
      <c r="DI34" s="186" t="str">
        <f t="shared" si="98"/>
        <v/>
      </c>
      <c r="DJ34" s="186" t="str">
        <f t="shared" si="98"/>
        <v/>
      </c>
      <c r="DK34" s="186" t="str">
        <f t="shared" si="98"/>
        <v/>
      </c>
      <c r="DL34" s="186" t="str">
        <f t="shared" si="98"/>
        <v/>
      </c>
      <c r="DM34" s="186" t="str">
        <f t="shared" si="99"/>
        <v/>
      </c>
      <c r="DN34" s="186" t="str">
        <f t="shared" si="99"/>
        <v/>
      </c>
      <c r="DO34" s="186" t="str">
        <f t="shared" si="99"/>
        <v/>
      </c>
      <c r="DP34" s="186" t="str">
        <f t="shared" si="99"/>
        <v/>
      </c>
      <c r="DQ34" s="186" t="str">
        <f t="shared" si="99"/>
        <v/>
      </c>
      <c r="DR34" s="186" t="str">
        <f t="shared" si="99"/>
        <v/>
      </c>
      <c r="DS34" s="186" t="str">
        <f t="shared" si="99"/>
        <v/>
      </c>
      <c r="DT34" s="186" t="str">
        <f t="shared" si="99"/>
        <v/>
      </c>
      <c r="DU34" s="186" t="str">
        <f t="shared" si="99"/>
        <v/>
      </c>
      <c r="DV34" s="186" t="str">
        <f t="shared" si="99"/>
        <v/>
      </c>
      <c r="DW34" s="152"/>
      <c r="DX34" s="152"/>
      <c r="DY34" s="152"/>
      <c r="DZ34" s="152"/>
      <c r="EA34" s="152"/>
      <c r="EC34" s="173">
        <f t="shared" si="75"/>
        <v>27</v>
      </c>
      <c r="ED34" s="176" t="str">
        <f t="shared" si="53"/>
        <v>ACA 364</v>
      </c>
      <c r="EE34" s="177">
        <f t="shared" si="89"/>
        <v>1640</v>
      </c>
      <c r="EF34" s="177">
        <f t="shared" si="89"/>
        <v>1600</v>
      </c>
      <c r="EG34" s="177">
        <f t="shared" si="89"/>
        <v>1700</v>
      </c>
      <c r="EH34" s="177">
        <f t="shared" si="89"/>
        <v>0</v>
      </c>
      <c r="EI34" s="177">
        <f t="shared" si="55"/>
        <v>3</v>
      </c>
      <c r="EJ34" s="177">
        <f t="shared" si="56"/>
        <v>4940</v>
      </c>
      <c r="EK34" s="173"/>
      <c r="EL34" s="175"/>
      <c r="EM34" s="175"/>
      <c r="EN34" s="175"/>
      <c r="EO34" s="173">
        <f t="shared" si="76"/>
        <v>27</v>
      </c>
      <c r="EP34" s="176" t="str">
        <f t="shared" si="57"/>
        <v>ACA 364</v>
      </c>
      <c r="EQ34" s="177">
        <f>IFERROR(INDEX(RTO1CF,$EO34,'ANVA-MDS'!EE$7),0)</f>
        <v>0</v>
      </c>
      <c r="ER34" s="177">
        <f>IFERROR(INDEX(RTO1CF,$EO34,'ANVA-MDS'!EF$7),0)</f>
        <v>0</v>
      </c>
      <c r="ES34" s="177">
        <f>IFERROR(INDEX(RTO1CF,$EO34,'ANVA-MDS'!EG$7),0)</f>
        <v>0</v>
      </c>
      <c r="ET34" s="177">
        <f>IFERROR(INDEX(RTO1CF,$EO34,'ANVA-MDS'!EH$7),0)</f>
        <v>0</v>
      </c>
      <c r="EU34" s="177">
        <f t="shared" si="58"/>
        <v>0</v>
      </c>
      <c r="EV34" s="177">
        <f t="shared" si="59"/>
        <v>0</v>
      </c>
      <c r="EW34" s="173"/>
      <c r="EX34" s="175"/>
      <c r="EY34" s="175"/>
      <c r="EZ34" s="175"/>
      <c r="FA34" s="177">
        <f t="shared" si="60"/>
        <v>4940</v>
      </c>
      <c r="FB34" s="175"/>
      <c r="FC34" s="175"/>
    </row>
    <row r="35" spans="2:159" ht="12.75" customHeight="1" x14ac:dyDescent="0.25">
      <c r="J35" s="84">
        <v>27</v>
      </c>
      <c r="K35" s="185" t="str">
        <f t="shared" si="61"/>
        <v>Bravio</v>
      </c>
      <c r="L35" s="186">
        <f t="shared" si="62"/>
        <v>1226.6666666666667</v>
      </c>
      <c r="M35" s="186" t="str">
        <f t="shared" si="90"/>
        <v>s</v>
      </c>
      <c r="N35" s="186" t="str">
        <f t="shared" si="90"/>
        <v>s</v>
      </c>
      <c r="O35" s="186" t="str">
        <f t="shared" si="90"/>
        <v>s</v>
      </c>
      <c r="P35" s="186" t="str">
        <f t="shared" si="90"/>
        <v>s</v>
      </c>
      <c r="Q35" s="186" t="str">
        <f t="shared" si="90"/>
        <v>s</v>
      </c>
      <c r="R35" s="186" t="str">
        <f t="shared" si="90"/>
        <v>s</v>
      </c>
      <c r="S35" s="186" t="str">
        <f t="shared" si="90"/>
        <v>s</v>
      </c>
      <c r="T35" s="186" t="str">
        <f t="shared" si="90"/>
        <v>s</v>
      </c>
      <c r="U35" s="186" t="str">
        <f t="shared" si="90"/>
        <v>s</v>
      </c>
      <c r="V35" s="186" t="str">
        <f t="shared" si="90"/>
        <v>s</v>
      </c>
      <c r="W35" s="186" t="str">
        <f t="shared" si="91"/>
        <v>s</v>
      </c>
      <c r="X35" s="186" t="str">
        <f t="shared" si="91"/>
        <v>s</v>
      </c>
      <c r="Y35" s="186" t="str">
        <f t="shared" si="91"/>
        <v>s</v>
      </c>
      <c r="Z35" s="186" t="str">
        <f t="shared" si="91"/>
        <v>s</v>
      </c>
      <c r="AA35" s="186" t="str">
        <f t="shared" si="91"/>
        <v>s</v>
      </c>
      <c r="AB35" s="186" t="str">
        <f t="shared" si="91"/>
        <v>s</v>
      </c>
      <c r="AC35" s="186" t="str">
        <f t="shared" si="91"/>
        <v>s</v>
      </c>
      <c r="AD35" s="186" t="str">
        <f t="shared" si="91"/>
        <v>s</v>
      </c>
      <c r="AE35" s="186" t="str">
        <f t="shared" si="91"/>
        <v>s</v>
      </c>
      <c r="AF35" s="186" t="str">
        <f t="shared" si="91"/>
        <v>s</v>
      </c>
      <c r="AG35" s="186" t="str">
        <f t="shared" si="92"/>
        <v>s</v>
      </c>
      <c r="AH35" s="186" t="str">
        <f t="shared" si="92"/>
        <v>s</v>
      </c>
      <c r="AI35" s="186" t="str">
        <f t="shared" si="92"/>
        <v>ns</v>
      </c>
      <c r="AJ35" s="186" t="str">
        <f t="shared" si="92"/>
        <v>ns</v>
      </c>
      <c r="AK35" s="186" t="str">
        <f t="shared" si="92"/>
        <v>ns</v>
      </c>
      <c r="AL35" s="186" t="str">
        <f t="shared" si="92"/>
        <v>ns</v>
      </c>
      <c r="AM35" s="186" t="str">
        <f t="shared" si="92"/>
        <v>ns</v>
      </c>
      <c r="AN35" s="186" t="str">
        <f t="shared" si="92"/>
        <v/>
      </c>
      <c r="AO35" s="186" t="str">
        <f t="shared" si="92"/>
        <v/>
      </c>
      <c r="AP35" s="186" t="str">
        <f t="shared" si="92"/>
        <v/>
      </c>
      <c r="AQ35" s="186" t="str">
        <f t="shared" si="93"/>
        <v/>
      </c>
      <c r="AR35" s="186" t="str">
        <f t="shared" si="93"/>
        <v/>
      </c>
      <c r="AS35" s="186" t="str">
        <f t="shared" si="93"/>
        <v/>
      </c>
      <c r="AT35" s="186" t="str">
        <f t="shared" si="93"/>
        <v/>
      </c>
      <c r="AU35" s="186" t="str">
        <f t="shared" si="93"/>
        <v/>
      </c>
      <c r="AV35" s="186" t="str">
        <f t="shared" si="93"/>
        <v/>
      </c>
      <c r="AW35" s="186" t="str">
        <f t="shared" si="93"/>
        <v/>
      </c>
      <c r="AX35" s="186" t="str">
        <f t="shared" si="93"/>
        <v/>
      </c>
      <c r="AY35" s="186" t="str">
        <f t="shared" si="93"/>
        <v/>
      </c>
      <c r="AZ35" s="186" t="str">
        <f t="shared" si="93"/>
        <v/>
      </c>
      <c r="BA35" s="186" t="str">
        <f t="shared" si="94"/>
        <v/>
      </c>
      <c r="BB35" s="186" t="str">
        <f t="shared" si="94"/>
        <v/>
      </c>
      <c r="BC35" s="186" t="str">
        <f t="shared" si="94"/>
        <v/>
      </c>
      <c r="BD35" s="186" t="str">
        <f t="shared" si="94"/>
        <v/>
      </c>
      <c r="BE35" s="186" t="str">
        <f t="shared" si="94"/>
        <v/>
      </c>
      <c r="BF35" s="186" t="str">
        <f t="shared" si="94"/>
        <v/>
      </c>
      <c r="BG35" s="186" t="str">
        <f t="shared" si="94"/>
        <v/>
      </c>
      <c r="BH35" s="186" t="str">
        <f t="shared" si="94"/>
        <v/>
      </c>
      <c r="BI35" s="186" t="str">
        <f t="shared" si="94"/>
        <v/>
      </c>
      <c r="BJ35" s="186" t="str">
        <f t="shared" si="94"/>
        <v/>
      </c>
      <c r="BS35" s="6"/>
      <c r="BT35" s="6"/>
      <c r="BV35" s="84">
        <v>27</v>
      </c>
      <c r="BW35" s="185">
        <f t="shared" si="68"/>
        <v>0</v>
      </c>
      <c r="BX35" s="186">
        <f t="shared" si="69"/>
        <v>0</v>
      </c>
      <c r="BY35" s="186" t="str">
        <f t="shared" si="95"/>
        <v/>
      </c>
      <c r="BZ35" s="186" t="str">
        <f t="shared" si="95"/>
        <v/>
      </c>
      <c r="CA35" s="186" t="str">
        <f t="shared" si="95"/>
        <v/>
      </c>
      <c r="CB35" s="186" t="str">
        <f t="shared" si="95"/>
        <v/>
      </c>
      <c r="CC35" s="186" t="str">
        <f t="shared" si="95"/>
        <v/>
      </c>
      <c r="CD35" s="186" t="str">
        <f t="shared" si="95"/>
        <v/>
      </c>
      <c r="CE35" s="186" t="str">
        <f t="shared" si="95"/>
        <v/>
      </c>
      <c r="CF35" s="186" t="str">
        <f t="shared" si="95"/>
        <v/>
      </c>
      <c r="CG35" s="186" t="str">
        <f t="shared" si="95"/>
        <v/>
      </c>
      <c r="CH35" s="186" t="str">
        <f t="shared" si="95"/>
        <v/>
      </c>
      <c r="CI35" s="186" t="str">
        <f t="shared" si="96"/>
        <v/>
      </c>
      <c r="CJ35" s="186" t="str">
        <f t="shared" si="96"/>
        <v/>
      </c>
      <c r="CK35" s="186" t="str">
        <f t="shared" si="96"/>
        <v/>
      </c>
      <c r="CL35" s="186" t="str">
        <f t="shared" si="96"/>
        <v/>
      </c>
      <c r="CM35" s="186" t="str">
        <f t="shared" si="96"/>
        <v/>
      </c>
      <c r="CN35" s="186" t="str">
        <f t="shared" si="96"/>
        <v/>
      </c>
      <c r="CO35" s="186" t="str">
        <f t="shared" si="96"/>
        <v/>
      </c>
      <c r="CP35" s="186" t="str">
        <f t="shared" si="96"/>
        <v/>
      </c>
      <c r="CQ35" s="186" t="str">
        <f t="shared" si="96"/>
        <v/>
      </c>
      <c r="CR35" s="186" t="str">
        <f t="shared" si="96"/>
        <v/>
      </c>
      <c r="CS35" s="186" t="str">
        <f t="shared" si="97"/>
        <v/>
      </c>
      <c r="CT35" s="186" t="str">
        <f t="shared" si="97"/>
        <v/>
      </c>
      <c r="CU35" s="186" t="str">
        <f t="shared" si="97"/>
        <v/>
      </c>
      <c r="CV35" s="186" t="str">
        <f t="shared" si="97"/>
        <v/>
      </c>
      <c r="CW35" s="186" t="str">
        <f t="shared" si="97"/>
        <v/>
      </c>
      <c r="CX35" s="186" t="str">
        <f t="shared" si="97"/>
        <v/>
      </c>
      <c r="CY35" s="186" t="str">
        <f t="shared" si="97"/>
        <v/>
      </c>
      <c r="CZ35" s="186" t="str">
        <f t="shared" si="97"/>
        <v/>
      </c>
      <c r="DA35" s="186" t="str">
        <f t="shared" si="97"/>
        <v/>
      </c>
      <c r="DB35" s="186" t="str">
        <f t="shared" si="97"/>
        <v/>
      </c>
      <c r="DC35" s="186" t="str">
        <f t="shared" si="98"/>
        <v/>
      </c>
      <c r="DD35" s="186" t="str">
        <f t="shared" si="98"/>
        <v/>
      </c>
      <c r="DE35" s="186" t="str">
        <f t="shared" si="98"/>
        <v/>
      </c>
      <c r="DF35" s="186" t="str">
        <f t="shared" si="98"/>
        <v/>
      </c>
      <c r="DG35" s="186" t="str">
        <f t="shared" si="98"/>
        <v/>
      </c>
      <c r="DH35" s="186" t="str">
        <f t="shared" si="98"/>
        <v/>
      </c>
      <c r="DI35" s="186" t="str">
        <f t="shared" si="98"/>
        <v/>
      </c>
      <c r="DJ35" s="186" t="str">
        <f t="shared" si="98"/>
        <v/>
      </c>
      <c r="DK35" s="186" t="str">
        <f t="shared" si="98"/>
        <v/>
      </c>
      <c r="DL35" s="186" t="str">
        <f t="shared" si="98"/>
        <v/>
      </c>
      <c r="DM35" s="186" t="str">
        <f t="shared" si="99"/>
        <v/>
      </c>
      <c r="DN35" s="186" t="str">
        <f t="shared" si="99"/>
        <v/>
      </c>
      <c r="DO35" s="186" t="str">
        <f t="shared" si="99"/>
        <v/>
      </c>
      <c r="DP35" s="186" t="str">
        <f t="shared" si="99"/>
        <v/>
      </c>
      <c r="DQ35" s="186" t="str">
        <f t="shared" si="99"/>
        <v/>
      </c>
      <c r="DR35" s="186" t="str">
        <f t="shared" si="99"/>
        <v/>
      </c>
      <c r="DS35" s="186" t="str">
        <f t="shared" si="99"/>
        <v/>
      </c>
      <c r="DT35" s="186" t="str">
        <f t="shared" si="99"/>
        <v/>
      </c>
      <c r="DU35" s="186" t="str">
        <f t="shared" si="99"/>
        <v/>
      </c>
      <c r="DV35" s="186" t="str">
        <f t="shared" si="99"/>
        <v/>
      </c>
      <c r="DW35" s="152"/>
      <c r="DX35" s="152"/>
      <c r="DY35" s="152"/>
      <c r="DZ35" s="152"/>
      <c r="EA35" s="152"/>
      <c r="EC35" s="173">
        <f t="shared" si="75"/>
        <v>28</v>
      </c>
      <c r="ED35" s="176" t="str">
        <f t="shared" si="53"/>
        <v>MS INTA 521</v>
      </c>
      <c r="EE35" s="177">
        <f t="shared" si="89"/>
        <v>1700</v>
      </c>
      <c r="EF35" s="177">
        <f t="shared" si="89"/>
        <v>1500</v>
      </c>
      <c r="EG35" s="177">
        <f t="shared" si="89"/>
        <v>1680</v>
      </c>
      <c r="EH35" s="177">
        <f t="shared" si="89"/>
        <v>0</v>
      </c>
      <c r="EI35" s="177">
        <f t="shared" si="55"/>
        <v>3</v>
      </c>
      <c r="EJ35" s="177">
        <f t="shared" si="56"/>
        <v>4880</v>
      </c>
      <c r="EK35" s="173"/>
      <c r="EL35" s="173"/>
      <c r="EM35" s="173"/>
      <c r="EN35" s="175"/>
      <c r="EO35" s="173">
        <f t="shared" si="76"/>
        <v>28</v>
      </c>
      <c r="EP35" s="176" t="str">
        <f t="shared" si="57"/>
        <v>MS INTA 521</v>
      </c>
      <c r="EQ35" s="177">
        <f>IFERROR(INDEX(RTO1CF,$EO35,'ANVA-MDS'!EE$7),0)</f>
        <v>0</v>
      </c>
      <c r="ER35" s="177">
        <f>IFERROR(INDEX(RTO1CF,$EO35,'ANVA-MDS'!EF$7),0)</f>
        <v>0</v>
      </c>
      <c r="ES35" s="177">
        <f>IFERROR(INDEX(RTO1CF,$EO35,'ANVA-MDS'!EG$7),0)</f>
        <v>0</v>
      </c>
      <c r="ET35" s="177">
        <f>IFERROR(INDEX(RTO1CF,$EO35,'ANVA-MDS'!EH$7),0)</f>
        <v>0</v>
      </c>
      <c r="EU35" s="177">
        <f t="shared" si="58"/>
        <v>0</v>
      </c>
      <c r="EV35" s="177">
        <f t="shared" si="59"/>
        <v>0</v>
      </c>
      <c r="EW35" s="173"/>
      <c r="EX35" s="173"/>
      <c r="EY35" s="173"/>
      <c r="EZ35" s="175"/>
      <c r="FA35" s="177">
        <f t="shared" si="60"/>
        <v>4880</v>
      </c>
      <c r="FB35" s="175"/>
      <c r="FC35" s="175"/>
    </row>
    <row r="36" spans="2:159" ht="12.75" customHeight="1" x14ac:dyDescent="0.25">
      <c r="J36" s="84">
        <v>28</v>
      </c>
      <c r="K36" s="185" t="str">
        <f t="shared" si="61"/>
        <v>Sy 109</v>
      </c>
      <c r="L36" s="186">
        <f t="shared" si="62"/>
        <v>1140</v>
      </c>
      <c r="M36" s="186" t="str">
        <f t="shared" si="90"/>
        <v>s</v>
      </c>
      <c r="N36" s="186" t="str">
        <f t="shared" si="90"/>
        <v>s</v>
      </c>
      <c r="O36" s="186" t="str">
        <f t="shared" si="90"/>
        <v>s</v>
      </c>
      <c r="P36" s="186" t="str">
        <f t="shared" si="90"/>
        <v>s</v>
      </c>
      <c r="Q36" s="186" t="str">
        <f t="shared" si="90"/>
        <v>s</v>
      </c>
      <c r="R36" s="186" t="str">
        <f t="shared" si="90"/>
        <v>s</v>
      </c>
      <c r="S36" s="186" t="str">
        <f t="shared" si="90"/>
        <v>s</v>
      </c>
      <c r="T36" s="186" t="str">
        <f t="shared" si="90"/>
        <v>s</v>
      </c>
      <c r="U36" s="186" t="str">
        <f t="shared" si="90"/>
        <v>s</v>
      </c>
      <c r="V36" s="186" t="str">
        <f t="shared" si="90"/>
        <v>s</v>
      </c>
      <c r="W36" s="186" t="str">
        <f t="shared" si="91"/>
        <v>s</v>
      </c>
      <c r="X36" s="186" t="str">
        <f t="shared" si="91"/>
        <v>s</v>
      </c>
      <c r="Y36" s="186" t="str">
        <f t="shared" si="91"/>
        <v>s</v>
      </c>
      <c r="Z36" s="186" t="str">
        <f t="shared" si="91"/>
        <v>s</v>
      </c>
      <c r="AA36" s="186" t="str">
        <f t="shared" si="91"/>
        <v>s</v>
      </c>
      <c r="AB36" s="186" t="str">
        <f t="shared" si="91"/>
        <v>s</v>
      </c>
      <c r="AC36" s="186" t="str">
        <f t="shared" si="91"/>
        <v>s</v>
      </c>
      <c r="AD36" s="186" t="str">
        <f t="shared" si="91"/>
        <v>s</v>
      </c>
      <c r="AE36" s="186" t="str">
        <f t="shared" si="91"/>
        <v>s</v>
      </c>
      <c r="AF36" s="186" t="str">
        <f t="shared" si="91"/>
        <v>s</v>
      </c>
      <c r="AG36" s="186" t="str">
        <f t="shared" si="92"/>
        <v>s</v>
      </c>
      <c r="AH36" s="186" t="str">
        <f t="shared" si="92"/>
        <v>s</v>
      </c>
      <c r="AI36" s="186" t="str">
        <f t="shared" si="92"/>
        <v>s</v>
      </c>
      <c r="AJ36" s="186" t="str">
        <f t="shared" si="92"/>
        <v>s</v>
      </c>
      <c r="AK36" s="186" t="str">
        <f t="shared" si="92"/>
        <v>s</v>
      </c>
      <c r="AL36" s="186" t="str">
        <f t="shared" si="92"/>
        <v>ns</v>
      </c>
      <c r="AM36" s="186" t="str">
        <f t="shared" si="92"/>
        <v>ns</v>
      </c>
      <c r="AN36" s="186" t="str">
        <f t="shared" si="92"/>
        <v>ns</v>
      </c>
      <c r="AO36" s="186" t="str">
        <f t="shared" si="92"/>
        <v/>
      </c>
      <c r="AP36" s="186" t="str">
        <f t="shared" si="92"/>
        <v/>
      </c>
      <c r="AQ36" s="186" t="str">
        <f t="shared" si="93"/>
        <v/>
      </c>
      <c r="AR36" s="186" t="str">
        <f t="shared" si="93"/>
        <v/>
      </c>
      <c r="AS36" s="186" t="str">
        <f t="shared" si="93"/>
        <v/>
      </c>
      <c r="AT36" s="186" t="str">
        <f t="shared" si="93"/>
        <v/>
      </c>
      <c r="AU36" s="186" t="str">
        <f t="shared" si="93"/>
        <v/>
      </c>
      <c r="AV36" s="186" t="str">
        <f t="shared" si="93"/>
        <v/>
      </c>
      <c r="AW36" s="186" t="str">
        <f t="shared" si="93"/>
        <v/>
      </c>
      <c r="AX36" s="186" t="str">
        <f t="shared" si="93"/>
        <v/>
      </c>
      <c r="AY36" s="186" t="str">
        <f t="shared" si="93"/>
        <v/>
      </c>
      <c r="AZ36" s="186" t="str">
        <f t="shared" si="93"/>
        <v/>
      </c>
      <c r="BA36" s="186" t="str">
        <f t="shared" si="94"/>
        <v/>
      </c>
      <c r="BB36" s="186" t="str">
        <f t="shared" si="94"/>
        <v/>
      </c>
      <c r="BC36" s="186" t="str">
        <f t="shared" si="94"/>
        <v/>
      </c>
      <c r="BD36" s="186" t="str">
        <f t="shared" si="94"/>
        <v/>
      </c>
      <c r="BE36" s="186" t="str">
        <f t="shared" si="94"/>
        <v/>
      </c>
      <c r="BF36" s="186" t="str">
        <f t="shared" si="94"/>
        <v/>
      </c>
      <c r="BG36" s="186" t="str">
        <f t="shared" si="94"/>
        <v/>
      </c>
      <c r="BH36" s="186" t="str">
        <f t="shared" si="94"/>
        <v/>
      </c>
      <c r="BI36" s="186" t="str">
        <f t="shared" si="94"/>
        <v/>
      </c>
      <c r="BJ36" s="186" t="str">
        <f t="shared" si="94"/>
        <v/>
      </c>
      <c r="BS36" s="6"/>
      <c r="BT36" s="6"/>
      <c r="BV36" s="84">
        <v>28</v>
      </c>
      <c r="BW36" s="185">
        <f t="shared" si="68"/>
        <v>0</v>
      </c>
      <c r="BX36" s="186">
        <f t="shared" si="69"/>
        <v>0</v>
      </c>
      <c r="BY36" s="186" t="str">
        <f t="shared" si="95"/>
        <v/>
      </c>
      <c r="BZ36" s="186" t="str">
        <f t="shared" si="95"/>
        <v/>
      </c>
      <c r="CA36" s="186" t="str">
        <f t="shared" si="95"/>
        <v/>
      </c>
      <c r="CB36" s="186" t="str">
        <f t="shared" si="95"/>
        <v/>
      </c>
      <c r="CC36" s="186" t="str">
        <f t="shared" si="95"/>
        <v/>
      </c>
      <c r="CD36" s="186" t="str">
        <f t="shared" si="95"/>
        <v/>
      </c>
      <c r="CE36" s="186" t="str">
        <f t="shared" si="95"/>
        <v/>
      </c>
      <c r="CF36" s="186" t="str">
        <f t="shared" si="95"/>
        <v/>
      </c>
      <c r="CG36" s="186" t="str">
        <f t="shared" si="95"/>
        <v/>
      </c>
      <c r="CH36" s="186" t="str">
        <f t="shared" si="95"/>
        <v/>
      </c>
      <c r="CI36" s="186" t="str">
        <f t="shared" si="96"/>
        <v/>
      </c>
      <c r="CJ36" s="186" t="str">
        <f t="shared" si="96"/>
        <v/>
      </c>
      <c r="CK36" s="186" t="str">
        <f t="shared" si="96"/>
        <v/>
      </c>
      <c r="CL36" s="186" t="str">
        <f t="shared" si="96"/>
        <v/>
      </c>
      <c r="CM36" s="186" t="str">
        <f t="shared" si="96"/>
        <v/>
      </c>
      <c r="CN36" s="186" t="str">
        <f t="shared" si="96"/>
        <v/>
      </c>
      <c r="CO36" s="186" t="str">
        <f t="shared" si="96"/>
        <v/>
      </c>
      <c r="CP36" s="186" t="str">
        <f t="shared" si="96"/>
        <v/>
      </c>
      <c r="CQ36" s="186" t="str">
        <f t="shared" si="96"/>
        <v/>
      </c>
      <c r="CR36" s="186" t="str">
        <f t="shared" si="96"/>
        <v/>
      </c>
      <c r="CS36" s="186" t="str">
        <f t="shared" si="97"/>
        <v/>
      </c>
      <c r="CT36" s="186" t="str">
        <f t="shared" si="97"/>
        <v/>
      </c>
      <c r="CU36" s="186" t="str">
        <f t="shared" si="97"/>
        <v/>
      </c>
      <c r="CV36" s="186" t="str">
        <f t="shared" si="97"/>
        <v/>
      </c>
      <c r="CW36" s="186" t="str">
        <f t="shared" si="97"/>
        <v/>
      </c>
      <c r="CX36" s="186" t="str">
        <f t="shared" si="97"/>
        <v/>
      </c>
      <c r="CY36" s="186" t="str">
        <f t="shared" si="97"/>
        <v/>
      </c>
      <c r="CZ36" s="186" t="str">
        <f t="shared" si="97"/>
        <v/>
      </c>
      <c r="DA36" s="186" t="str">
        <f t="shared" si="97"/>
        <v/>
      </c>
      <c r="DB36" s="186" t="str">
        <f t="shared" si="97"/>
        <v/>
      </c>
      <c r="DC36" s="186" t="str">
        <f t="shared" si="98"/>
        <v/>
      </c>
      <c r="DD36" s="186" t="str">
        <f t="shared" si="98"/>
        <v/>
      </c>
      <c r="DE36" s="186" t="str">
        <f t="shared" si="98"/>
        <v/>
      </c>
      <c r="DF36" s="186" t="str">
        <f t="shared" si="98"/>
        <v/>
      </c>
      <c r="DG36" s="186" t="str">
        <f t="shared" si="98"/>
        <v/>
      </c>
      <c r="DH36" s="186" t="str">
        <f t="shared" si="98"/>
        <v/>
      </c>
      <c r="DI36" s="186" t="str">
        <f t="shared" si="98"/>
        <v/>
      </c>
      <c r="DJ36" s="186" t="str">
        <f t="shared" si="98"/>
        <v/>
      </c>
      <c r="DK36" s="186" t="str">
        <f t="shared" si="98"/>
        <v/>
      </c>
      <c r="DL36" s="186" t="str">
        <f t="shared" si="98"/>
        <v/>
      </c>
      <c r="DM36" s="186" t="str">
        <f t="shared" si="99"/>
        <v/>
      </c>
      <c r="DN36" s="186" t="str">
        <f t="shared" si="99"/>
        <v/>
      </c>
      <c r="DO36" s="186" t="str">
        <f t="shared" si="99"/>
        <v/>
      </c>
      <c r="DP36" s="186" t="str">
        <f t="shared" si="99"/>
        <v/>
      </c>
      <c r="DQ36" s="186" t="str">
        <f t="shared" si="99"/>
        <v/>
      </c>
      <c r="DR36" s="186" t="str">
        <f t="shared" si="99"/>
        <v/>
      </c>
      <c r="DS36" s="186" t="str">
        <f t="shared" si="99"/>
        <v/>
      </c>
      <c r="DT36" s="186" t="str">
        <f t="shared" si="99"/>
        <v/>
      </c>
      <c r="DU36" s="186" t="str">
        <f t="shared" si="99"/>
        <v/>
      </c>
      <c r="DV36" s="186" t="str">
        <f t="shared" si="99"/>
        <v/>
      </c>
      <c r="DW36" s="152"/>
      <c r="DX36" s="152"/>
      <c r="DY36" s="152"/>
      <c r="DZ36" s="152"/>
      <c r="EA36" s="152"/>
      <c r="EC36" s="173">
        <f t="shared" si="75"/>
        <v>29</v>
      </c>
      <c r="ED36" s="176" t="str">
        <f t="shared" si="53"/>
        <v>B 370502</v>
      </c>
      <c r="EE36" s="177">
        <f t="shared" si="89"/>
        <v>2200</v>
      </c>
      <c r="EF36" s="177">
        <f t="shared" si="89"/>
        <v>2000</v>
      </c>
      <c r="EG36" s="177">
        <f t="shared" si="89"/>
        <v>1600</v>
      </c>
      <c r="EH36" s="177">
        <f t="shared" si="89"/>
        <v>0</v>
      </c>
      <c r="EI36" s="177">
        <f t="shared" si="55"/>
        <v>3</v>
      </c>
      <c r="EJ36" s="177">
        <f t="shared" si="56"/>
        <v>5800</v>
      </c>
      <c r="EK36" s="173"/>
      <c r="EL36" s="173"/>
      <c r="EM36" s="173"/>
      <c r="EN36" s="175"/>
      <c r="EO36" s="173">
        <f t="shared" si="76"/>
        <v>29</v>
      </c>
      <c r="EP36" s="176" t="str">
        <f t="shared" si="57"/>
        <v>B 370502</v>
      </c>
      <c r="EQ36" s="177">
        <f>IFERROR(INDEX(RTO1CF,$EO36,'ANVA-MDS'!EE$7),0)</f>
        <v>0</v>
      </c>
      <c r="ER36" s="177">
        <f>IFERROR(INDEX(RTO1CF,$EO36,'ANVA-MDS'!EF$7),0)</f>
        <v>0</v>
      </c>
      <c r="ES36" s="177">
        <f>IFERROR(INDEX(RTO1CF,$EO36,'ANVA-MDS'!EG$7),0)</f>
        <v>0</v>
      </c>
      <c r="ET36" s="177">
        <f>IFERROR(INDEX(RTO1CF,$EO36,'ANVA-MDS'!EH$7),0)</f>
        <v>0</v>
      </c>
      <c r="EU36" s="177">
        <f t="shared" si="58"/>
        <v>0</v>
      </c>
      <c r="EV36" s="177">
        <f t="shared" si="59"/>
        <v>0</v>
      </c>
      <c r="EW36" s="173"/>
      <c r="EX36" s="173"/>
      <c r="EY36" s="173"/>
      <c r="EZ36" s="175"/>
      <c r="FA36" s="177">
        <f t="shared" si="60"/>
        <v>5800</v>
      </c>
      <c r="FB36" s="175"/>
      <c r="FC36" s="175"/>
    </row>
    <row r="37" spans="2:159" ht="12.75" customHeight="1" x14ac:dyDescent="0.25">
      <c r="J37" s="84">
        <v>29</v>
      </c>
      <c r="K37" s="185" t="str">
        <f t="shared" si="61"/>
        <v>Pacifico</v>
      </c>
      <c r="L37" s="186">
        <f t="shared" si="62"/>
        <v>1113.3333333333333</v>
      </c>
      <c r="M37" s="186" t="str">
        <f t="shared" si="90"/>
        <v>s</v>
      </c>
      <c r="N37" s="186" t="str">
        <f t="shared" si="90"/>
        <v>s</v>
      </c>
      <c r="O37" s="186" t="str">
        <f t="shared" si="90"/>
        <v>s</v>
      </c>
      <c r="P37" s="186" t="str">
        <f t="shared" si="90"/>
        <v>s</v>
      </c>
      <c r="Q37" s="186" t="str">
        <f t="shared" si="90"/>
        <v>s</v>
      </c>
      <c r="R37" s="186" t="str">
        <f t="shared" si="90"/>
        <v>s</v>
      </c>
      <c r="S37" s="186" t="str">
        <f t="shared" si="90"/>
        <v>s</v>
      </c>
      <c r="T37" s="186" t="str">
        <f t="shared" si="90"/>
        <v>s</v>
      </c>
      <c r="U37" s="186" t="str">
        <f t="shared" si="90"/>
        <v>s</v>
      </c>
      <c r="V37" s="186" t="str">
        <f t="shared" si="90"/>
        <v>s</v>
      </c>
      <c r="W37" s="186" t="str">
        <f t="shared" si="91"/>
        <v>s</v>
      </c>
      <c r="X37" s="186" t="str">
        <f t="shared" si="91"/>
        <v>s</v>
      </c>
      <c r="Y37" s="186" t="str">
        <f t="shared" si="91"/>
        <v>s</v>
      </c>
      <c r="Z37" s="186" t="str">
        <f t="shared" si="91"/>
        <v>s</v>
      </c>
      <c r="AA37" s="186" t="str">
        <f t="shared" si="91"/>
        <v>s</v>
      </c>
      <c r="AB37" s="186" t="str">
        <f t="shared" si="91"/>
        <v>s</v>
      </c>
      <c r="AC37" s="186" t="str">
        <f t="shared" si="91"/>
        <v>s</v>
      </c>
      <c r="AD37" s="186" t="str">
        <f t="shared" si="91"/>
        <v>s</v>
      </c>
      <c r="AE37" s="186" t="str">
        <f t="shared" si="91"/>
        <v>s</v>
      </c>
      <c r="AF37" s="186" t="str">
        <f t="shared" si="91"/>
        <v>s</v>
      </c>
      <c r="AG37" s="186" t="str">
        <f t="shared" si="92"/>
        <v>s</v>
      </c>
      <c r="AH37" s="186" t="str">
        <f t="shared" si="92"/>
        <v>s</v>
      </c>
      <c r="AI37" s="186" t="str">
        <f t="shared" si="92"/>
        <v>s</v>
      </c>
      <c r="AJ37" s="186" t="str">
        <f t="shared" si="92"/>
        <v>s</v>
      </c>
      <c r="AK37" s="186" t="str">
        <f t="shared" si="92"/>
        <v>s</v>
      </c>
      <c r="AL37" s="186" t="str">
        <f t="shared" si="92"/>
        <v>s</v>
      </c>
      <c r="AM37" s="186" t="str">
        <f t="shared" si="92"/>
        <v>ns</v>
      </c>
      <c r="AN37" s="186" t="str">
        <f t="shared" si="92"/>
        <v>ns</v>
      </c>
      <c r="AO37" s="186" t="str">
        <f t="shared" si="92"/>
        <v>ns</v>
      </c>
      <c r="AP37" s="186" t="str">
        <f t="shared" si="92"/>
        <v/>
      </c>
      <c r="AQ37" s="186" t="str">
        <f t="shared" si="93"/>
        <v/>
      </c>
      <c r="AR37" s="186" t="str">
        <f t="shared" si="93"/>
        <v/>
      </c>
      <c r="AS37" s="186" t="str">
        <f t="shared" si="93"/>
        <v/>
      </c>
      <c r="AT37" s="186" t="str">
        <f t="shared" si="93"/>
        <v/>
      </c>
      <c r="AU37" s="186" t="str">
        <f t="shared" si="93"/>
        <v/>
      </c>
      <c r="AV37" s="186" t="str">
        <f t="shared" si="93"/>
        <v/>
      </c>
      <c r="AW37" s="186" t="str">
        <f t="shared" si="93"/>
        <v/>
      </c>
      <c r="AX37" s="186" t="str">
        <f t="shared" si="93"/>
        <v/>
      </c>
      <c r="AY37" s="186" t="str">
        <f t="shared" si="93"/>
        <v/>
      </c>
      <c r="AZ37" s="186" t="str">
        <f t="shared" si="93"/>
        <v/>
      </c>
      <c r="BA37" s="186" t="str">
        <f t="shared" si="94"/>
        <v/>
      </c>
      <c r="BB37" s="186" t="str">
        <f t="shared" si="94"/>
        <v/>
      </c>
      <c r="BC37" s="186" t="str">
        <f t="shared" si="94"/>
        <v/>
      </c>
      <c r="BD37" s="186" t="str">
        <f t="shared" si="94"/>
        <v/>
      </c>
      <c r="BE37" s="186" t="str">
        <f t="shared" si="94"/>
        <v/>
      </c>
      <c r="BF37" s="186" t="str">
        <f t="shared" si="94"/>
        <v/>
      </c>
      <c r="BG37" s="186" t="str">
        <f t="shared" si="94"/>
        <v/>
      </c>
      <c r="BH37" s="186" t="str">
        <f t="shared" si="94"/>
        <v/>
      </c>
      <c r="BI37" s="186" t="str">
        <f t="shared" si="94"/>
        <v/>
      </c>
      <c r="BJ37" s="186" t="str">
        <f t="shared" si="94"/>
        <v/>
      </c>
      <c r="BS37" s="6"/>
      <c r="BT37" s="6"/>
      <c r="BV37" s="84">
        <v>29</v>
      </c>
      <c r="BW37" s="185">
        <f t="shared" si="68"/>
        <v>0</v>
      </c>
      <c r="BX37" s="186">
        <f t="shared" si="69"/>
        <v>0</v>
      </c>
      <c r="BY37" s="186" t="str">
        <f t="shared" si="95"/>
        <v/>
      </c>
      <c r="BZ37" s="186" t="str">
        <f t="shared" si="95"/>
        <v/>
      </c>
      <c r="CA37" s="186" t="str">
        <f t="shared" si="95"/>
        <v/>
      </c>
      <c r="CB37" s="186" t="str">
        <f t="shared" si="95"/>
        <v/>
      </c>
      <c r="CC37" s="186" t="str">
        <f t="shared" si="95"/>
        <v/>
      </c>
      <c r="CD37" s="186" t="str">
        <f t="shared" si="95"/>
        <v/>
      </c>
      <c r="CE37" s="186" t="str">
        <f t="shared" si="95"/>
        <v/>
      </c>
      <c r="CF37" s="186" t="str">
        <f t="shared" si="95"/>
        <v/>
      </c>
      <c r="CG37" s="186" t="str">
        <f t="shared" si="95"/>
        <v/>
      </c>
      <c r="CH37" s="186" t="str">
        <f t="shared" si="95"/>
        <v/>
      </c>
      <c r="CI37" s="186" t="str">
        <f t="shared" si="96"/>
        <v/>
      </c>
      <c r="CJ37" s="186" t="str">
        <f t="shared" si="96"/>
        <v/>
      </c>
      <c r="CK37" s="186" t="str">
        <f t="shared" si="96"/>
        <v/>
      </c>
      <c r="CL37" s="186" t="str">
        <f t="shared" si="96"/>
        <v/>
      </c>
      <c r="CM37" s="186" t="str">
        <f t="shared" si="96"/>
        <v/>
      </c>
      <c r="CN37" s="186" t="str">
        <f t="shared" si="96"/>
        <v/>
      </c>
      <c r="CO37" s="186" t="str">
        <f t="shared" si="96"/>
        <v/>
      </c>
      <c r="CP37" s="186" t="str">
        <f t="shared" si="96"/>
        <v/>
      </c>
      <c r="CQ37" s="186" t="str">
        <f t="shared" si="96"/>
        <v/>
      </c>
      <c r="CR37" s="186" t="str">
        <f t="shared" si="96"/>
        <v/>
      </c>
      <c r="CS37" s="186" t="str">
        <f t="shared" si="97"/>
        <v/>
      </c>
      <c r="CT37" s="186" t="str">
        <f t="shared" si="97"/>
        <v/>
      </c>
      <c r="CU37" s="186" t="str">
        <f t="shared" si="97"/>
        <v/>
      </c>
      <c r="CV37" s="186" t="str">
        <f t="shared" si="97"/>
        <v/>
      </c>
      <c r="CW37" s="186" t="str">
        <f t="shared" si="97"/>
        <v/>
      </c>
      <c r="CX37" s="186" t="str">
        <f t="shared" si="97"/>
        <v/>
      </c>
      <c r="CY37" s="186" t="str">
        <f t="shared" si="97"/>
        <v/>
      </c>
      <c r="CZ37" s="186" t="str">
        <f t="shared" si="97"/>
        <v/>
      </c>
      <c r="DA37" s="186" t="str">
        <f t="shared" si="97"/>
        <v/>
      </c>
      <c r="DB37" s="186" t="str">
        <f t="shared" si="97"/>
        <v/>
      </c>
      <c r="DC37" s="186" t="str">
        <f t="shared" si="98"/>
        <v/>
      </c>
      <c r="DD37" s="186" t="str">
        <f t="shared" si="98"/>
        <v/>
      </c>
      <c r="DE37" s="186" t="str">
        <f t="shared" si="98"/>
        <v/>
      </c>
      <c r="DF37" s="186" t="str">
        <f t="shared" si="98"/>
        <v/>
      </c>
      <c r="DG37" s="186" t="str">
        <f t="shared" si="98"/>
        <v/>
      </c>
      <c r="DH37" s="186" t="str">
        <f t="shared" si="98"/>
        <v/>
      </c>
      <c r="DI37" s="186" t="str">
        <f t="shared" si="98"/>
        <v/>
      </c>
      <c r="DJ37" s="186" t="str">
        <f t="shared" si="98"/>
        <v/>
      </c>
      <c r="DK37" s="186" t="str">
        <f t="shared" si="98"/>
        <v/>
      </c>
      <c r="DL37" s="186" t="str">
        <f t="shared" si="98"/>
        <v/>
      </c>
      <c r="DM37" s="186" t="str">
        <f t="shared" si="99"/>
        <v/>
      </c>
      <c r="DN37" s="186" t="str">
        <f t="shared" si="99"/>
        <v/>
      </c>
      <c r="DO37" s="186" t="str">
        <f t="shared" si="99"/>
        <v/>
      </c>
      <c r="DP37" s="186" t="str">
        <f t="shared" si="99"/>
        <v/>
      </c>
      <c r="DQ37" s="186" t="str">
        <f t="shared" si="99"/>
        <v/>
      </c>
      <c r="DR37" s="186" t="str">
        <f t="shared" si="99"/>
        <v/>
      </c>
      <c r="DS37" s="186" t="str">
        <f t="shared" si="99"/>
        <v/>
      </c>
      <c r="DT37" s="186" t="str">
        <f t="shared" si="99"/>
        <v/>
      </c>
      <c r="DU37" s="186" t="str">
        <f t="shared" si="99"/>
        <v/>
      </c>
      <c r="DV37" s="186" t="str">
        <f t="shared" si="99"/>
        <v/>
      </c>
      <c r="DW37" s="152"/>
      <c r="DX37" s="152"/>
      <c r="DY37" s="152"/>
      <c r="DZ37" s="152"/>
      <c r="EA37" s="152"/>
      <c r="EC37" s="173">
        <f t="shared" si="75"/>
        <v>30</v>
      </c>
      <c r="ED37" s="176" t="str">
        <f t="shared" si="53"/>
        <v>ACA 462</v>
      </c>
      <c r="EE37" s="177">
        <f t="shared" si="89"/>
        <v>1900</v>
      </c>
      <c r="EF37" s="177">
        <f t="shared" si="89"/>
        <v>1580</v>
      </c>
      <c r="EG37" s="177">
        <f t="shared" si="89"/>
        <v>1600</v>
      </c>
      <c r="EH37" s="177">
        <f t="shared" si="89"/>
        <v>0</v>
      </c>
      <c r="EI37" s="177">
        <f t="shared" si="55"/>
        <v>3</v>
      </c>
      <c r="EJ37" s="177">
        <f t="shared" si="56"/>
        <v>5080</v>
      </c>
      <c r="EK37" s="173"/>
      <c r="EL37" s="173"/>
      <c r="EM37" s="173"/>
      <c r="EN37" s="175"/>
      <c r="EO37" s="173">
        <f t="shared" si="76"/>
        <v>30</v>
      </c>
      <c r="EP37" s="176" t="str">
        <f t="shared" si="57"/>
        <v>ACA 462</v>
      </c>
      <c r="EQ37" s="177">
        <f>IFERROR(INDEX(RTO1CF,$EO37,'ANVA-MDS'!EE$7),0)</f>
        <v>0</v>
      </c>
      <c r="ER37" s="177">
        <f>IFERROR(INDEX(RTO1CF,$EO37,'ANVA-MDS'!EF$7),0)</f>
        <v>0</v>
      </c>
      <c r="ES37" s="177">
        <f>IFERROR(INDEX(RTO1CF,$EO37,'ANVA-MDS'!EG$7),0)</f>
        <v>0</v>
      </c>
      <c r="ET37" s="177">
        <f>IFERROR(INDEX(RTO1CF,$EO37,'ANVA-MDS'!EH$7),0)</f>
        <v>0</v>
      </c>
      <c r="EU37" s="177">
        <f t="shared" si="58"/>
        <v>0</v>
      </c>
      <c r="EV37" s="177">
        <f t="shared" si="59"/>
        <v>0</v>
      </c>
      <c r="EW37" s="173"/>
      <c r="EX37" s="173"/>
      <c r="EY37" s="173"/>
      <c r="EZ37" s="175"/>
      <c r="FA37" s="177">
        <f t="shared" si="60"/>
        <v>5080</v>
      </c>
      <c r="FB37" s="175"/>
      <c r="FC37" s="175"/>
    </row>
    <row r="38" spans="2:159" ht="12.75" customHeight="1" x14ac:dyDescent="0.25">
      <c r="J38" s="84">
        <v>30</v>
      </c>
      <c r="K38" s="185" t="str">
        <f t="shared" si="61"/>
        <v>Favorito II</v>
      </c>
      <c r="L38" s="186">
        <f t="shared" si="62"/>
        <v>1100</v>
      </c>
      <c r="M38" s="186" t="str">
        <f t="shared" si="90"/>
        <v>s</v>
      </c>
      <c r="N38" s="186" t="str">
        <f t="shared" si="90"/>
        <v>s</v>
      </c>
      <c r="O38" s="186" t="str">
        <f t="shared" si="90"/>
        <v>s</v>
      </c>
      <c r="P38" s="186" t="str">
        <f t="shared" si="90"/>
        <v>s</v>
      </c>
      <c r="Q38" s="186" t="str">
        <f t="shared" si="90"/>
        <v>s</v>
      </c>
      <c r="R38" s="186" t="str">
        <f t="shared" si="90"/>
        <v>s</v>
      </c>
      <c r="S38" s="186" t="str">
        <f t="shared" si="90"/>
        <v>s</v>
      </c>
      <c r="T38" s="186" t="str">
        <f t="shared" si="90"/>
        <v>s</v>
      </c>
      <c r="U38" s="186" t="str">
        <f t="shared" si="90"/>
        <v>s</v>
      </c>
      <c r="V38" s="186" t="str">
        <f t="shared" si="90"/>
        <v>s</v>
      </c>
      <c r="W38" s="186" t="str">
        <f t="shared" si="91"/>
        <v>s</v>
      </c>
      <c r="X38" s="186" t="str">
        <f t="shared" si="91"/>
        <v>s</v>
      </c>
      <c r="Y38" s="186" t="str">
        <f t="shared" si="91"/>
        <v>s</v>
      </c>
      <c r="Z38" s="186" t="str">
        <f t="shared" si="91"/>
        <v>s</v>
      </c>
      <c r="AA38" s="186" t="str">
        <f t="shared" si="91"/>
        <v>s</v>
      </c>
      <c r="AB38" s="186" t="str">
        <f t="shared" si="91"/>
        <v>s</v>
      </c>
      <c r="AC38" s="186" t="str">
        <f t="shared" si="91"/>
        <v>s</v>
      </c>
      <c r="AD38" s="186" t="str">
        <f t="shared" si="91"/>
        <v>s</v>
      </c>
      <c r="AE38" s="186" t="str">
        <f t="shared" si="91"/>
        <v>s</v>
      </c>
      <c r="AF38" s="186" t="str">
        <f t="shared" si="91"/>
        <v>s</v>
      </c>
      <c r="AG38" s="186" t="str">
        <f t="shared" si="92"/>
        <v>s</v>
      </c>
      <c r="AH38" s="186" t="str">
        <f t="shared" si="92"/>
        <v>s</v>
      </c>
      <c r="AI38" s="186" t="str">
        <f t="shared" si="92"/>
        <v>s</v>
      </c>
      <c r="AJ38" s="186" t="str">
        <f t="shared" si="92"/>
        <v>s</v>
      </c>
      <c r="AK38" s="186" t="str">
        <f t="shared" si="92"/>
        <v>s</v>
      </c>
      <c r="AL38" s="186" t="str">
        <f t="shared" si="92"/>
        <v>s</v>
      </c>
      <c r="AM38" s="186" t="str">
        <f t="shared" si="92"/>
        <v>ns</v>
      </c>
      <c r="AN38" s="186" t="str">
        <f t="shared" si="92"/>
        <v>ns</v>
      </c>
      <c r="AO38" s="186" t="str">
        <f t="shared" si="92"/>
        <v>ns</v>
      </c>
      <c r="AP38" s="186" t="str">
        <f t="shared" si="92"/>
        <v>ns</v>
      </c>
      <c r="AQ38" s="186" t="str">
        <f t="shared" si="93"/>
        <v/>
      </c>
      <c r="AR38" s="186" t="str">
        <f t="shared" si="93"/>
        <v/>
      </c>
      <c r="AS38" s="186" t="str">
        <f t="shared" si="93"/>
        <v/>
      </c>
      <c r="AT38" s="186" t="str">
        <f t="shared" si="93"/>
        <v/>
      </c>
      <c r="AU38" s="186" t="str">
        <f t="shared" si="93"/>
        <v/>
      </c>
      <c r="AV38" s="186" t="str">
        <f t="shared" si="93"/>
        <v/>
      </c>
      <c r="AW38" s="186" t="str">
        <f t="shared" si="93"/>
        <v/>
      </c>
      <c r="AX38" s="186" t="str">
        <f t="shared" si="93"/>
        <v/>
      </c>
      <c r="AY38" s="186" t="str">
        <f t="shared" si="93"/>
        <v/>
      </c>
      <c r="AZ38" s="186" t="str">
        <f t="shared" si="93"/>
        <v/>
      </c>
      <c r="BA38" s="186" t="str">
        <f t="shared" si="94"/>
        <v/>
      </c>
      <c r="BB38" s="186" t="str">
        <f t="shared" si="94"/>
        <v/>
      </c>
      <c r="BC38" s="186" t="str">
        <f t="shared" si="94"/>
        <v/>
      </c>
      <c r="BD38" s="186" t="str">
        <f t="shared" si="94"/>
        <v/>
      </c>
      <c r="BE38" s="186" t="str">
        <f t="shared" si="94"/>
        <v/>
      </c>
      <c r="BF38" s="186" t="str">
        <f t="shared" si="94"/>
        <v/>
      </c>
      <c r="BG38" s="186" t="str">
        <f t="shared" si="94"/>
        <v/>
      </c>
      <c r="BH38" s="186" t="str">
        <f t="shared" si="94"/>
        <v/>
      </c>
      <c r="BI38" s="186" t="str">
        <f t="shared" si="94"/>
        <v/>
      </c>
      <c r="BJ38" s="186" t="str">
        <f t="shared" si="94"/>
        <v/>
      </c>
      <c r="BS38" s="6"/>
      <c r="BT38" s="6"/>
      <c r="BV38" s="84">
        <v>30</v>
      </c>
      <c r="BW38" s="185">
        <f t="shared" si="68"/>
        <v>0</v>
      </c>
      <c r="BX38" s="186">
        <f t="shared" si="69"/>
        <v>0</v>
      </c>
      <c r="BY38" s="186" t="str">
        <f t="shared" si="95"/>
        <v/>
      </c>
      <c r="BZ38" s="186" t="str">
        <f t="shared" si="95"/>
        <v/>
      </c>
      <c r="CA38" s="186" t="str">
        <f t="shared" si="95"/>
        <v/>
      </c>
      <c r="CB38" s="186" t="str">
        <f t="shared" si="95"/>
        <v/>
      </c>
      <c r="CC38" s="186" t="str">
        <f t="shared" si="95"/>
        <v/>
      </c>
      <c r="CD38" s="186" t="str">
        <f t="shared" si="95"/>
        <v/>
      </c>
      <c r="CE38" s="186" t="str">
        <f t="shared" si="95"/>
        <v/>
      </c>
      <c r="CF38" s="186" t="str">
        <f t="shared" si="95"/>
        <v/>
      </c>
      <c r="CG38" s="186" t="str">
        <f t="shared" si="95"/>
        <v/>
      </c>
      <c r="CH38" s="186" t="str">
        <f t="shared" si="95"/>
        <v/>
      </c>
      <c r="CI38" s="186" t="str">
        <f t="shared" si="96"/>
        <v/>
      </c>
      <c r="CJ38" s="186" t="str">
        <f t="shared" si="96"/>
        <v/>
      </c>
      <c r="CK38" s="186" t="str">
        <f t="shared" si="96"/>
        <v/>
      </c>
      <c r="CL38" s="186" t="str">
        <f t="shared" si="96"/>
        <v/>
      </c>
      <c r="CM38" s="186" t="str">
        <f t="shared" si="96"/>
        <v/>
      </c>
      <c r="CN38" s="186" t="str">
        <f t="shared" si="96"/>
        <v/>
      </c>
      <c r="CO38" s="186" t="str">
        <f t="shared" si="96"/>
        <v/>
      </c>
      <c r="CP38" s="186" t="str">
        <f t="shared" si="96"/>
        <v/>
      </c>
      <c r="CQ38" s="186" t="str">
        <f t="shared" si="96"/>
        <v/>
      </c>
      <c r="CR38" s="186" t="str">
        <f t="shared" si="96"/>
        <v/>
      </c>
      <c r="CS38" s="186" t="str">
        <f t="shared" si="97"/>
        <v/>
      </c>
      <c r="CT38" s="186" t="str">
        <f t="shared" si="97"/>
        <v/>
      </c>
      <c r="CU38" s="186" t="str">
        <f t="shared" si="97"/>
        <v/>
      </c>
      <c r="CV38" s="186" t="str">
        <f t="shared" si="97"/>
        <v/>
      </c>
      <c r="CW38" s="186" t="str">
        <f t="shared" si="97"/>
        <v/>
      </c>
      <c r="CX38" s="186" t="str">
        <f t="shared" si="97"/>
        <v/>
      </c>
      <c r="CY38" s="186" t="str">
        <f t="shared" si="97"/>
        <v/>
      </c>
      <c r="CZ38" s="186" t="str">
        <f t="shared" si="97"/>
        <v/>
      </c>
      <c r="DA38" s="186" t="str">
        <f t="shared" si="97"/>
        <v/>
      </c>
      <c r="DB38" s="186" t="str">
        <f t="shared" si="97"/>
        <v/>
      </c>
      <c r="DC38" s="186" t="str">
        <f t="shared" si="98"/>
        <v/>
      </c>
      <c r="DD38" s="186" t="str">
        <f t="shared" si="98"/>
        <v/>
      </c>
      <c r="DE38" s="186" t="str">
        <f t="shared" si="98"/>
        <v/>
      </c>
      <c r="DF38" s="186" t="str">
        <f t="shared" si="98"/>
        <v/>
      </c>
      <c r="DG38" s="186" t="str">
        <f t="shared" si="98"/>
        <v/>
      </c>
      <c r="DH38" s="186" t="str">
        <f t="shared" si="98"/>
        <v/>
      </c>
      <c r="DI38" s="186" t="str">
        <f t="shared" si="98"/>
        <v/>
      </c>
      <c r="DJ38" s="186" t="str">
        <f t="shared" si="98"/>
        <v/>
      </c>
      <c r="DK38" s="186" t="str">
        <f t="shared" si="98"/>
        <v/>
      </c>
      <c r="DL38" s="186" t="str">
        <f t="shared" si="98"/>
        <v/>
      </c>
      <c r="DM38" s="186" t="str">
        <f t="shared" si="99"/>
        <v/>
      </c>
      <c r="DN38" s="186" t="str">
        <f t="shared" si="99"/>
        <v/>
      </c>
      <c r="DO38" s="186" t="str">
        <f t="shared" si="99"/>
        <v/>
      </c>
      <c r="DP38" s="186" t="str">
        <f t="shared" si="99"/>
        <v/>
      </c>
      <c r="DQ38" s="186" t="str">
        <f t="shared" si="99"/>
        <v/>
      </c>
      <c r="DR38" s="186" t="str">
        <f t="shared" si="99"/>
        <v/>
      </c>
      <c r="DS38" s="186" t="str">
        <f t="shared" si="99"/>
        <v/>
      </c>
      <c r="DT38" s="186" t="str">
        <f t="shared" si="99"/>
        <v/>
      </c>
      <c r="DU38" s="186" t="str">
        <f t="shared" si="99"/>
        <v/>
      </c>
      <c r="DV38" s="186" t="str">
        <f t="shared" si="99"/>
        <v/>
      </c>
      <c r="DW38" s="152"/>
      <c r="DX38" s="152"/>
      <c r="DY38" s="152"/>
      <c r="DZ38" s="152"/>
      <c r="EA38" s="152"/>
      <c r="EC38" s="173">
        <f t="shared" si="75"/>
        <v>31</v>
      </c>
      <c r="ED38" s="176">
        <f t="shared" si="53"/>
        <v>0</v>
      </c>
      <c r="EE38" s="177">
        <f t="shared" si="89"/>
        <v>0</v>
      </c>
      <c r="EF38" s="177">
        <f t="shared" si="89"/>
        <v>0</v>
      </c>
      <c r="EG38" s="177">
        <f t="shared" si="89"/>
        <v>0</v>
      </c>
      <c r="EH38" s="177">
        <f t="shared" si="89"/>
        <v>0</v>
      </c>
      <c r="EI38" s="177">
        <f t="shared" si="55"/>
        <v>0</v>
      </c>
      <c r="EJ38" s="177">
        <f t="shared" si="56"/>
        <v>0</v>
      </c>
      <c r="EK38" s="173"/>
      <c r="EL38" s="173"/>
      <c r="EM38" s="173"/>
      <c r="EN38" s="175"/>
      <c r="EO38" s="173">
        <f t="shared" si="76"/>
        <v>31</v>
      </c>
      <c r="EP38" s="176">
        <f t="shared" si="57"/>
        <v>0</v>
      </c>
      <c r="EQ38" s="177">
        <f>IFERROR(INDEX(RTO1CF,$EO38,'ANVA-MDS'!EE$7),0)</f>
        <v>0</v>
      </c>
      <c r="ER38" s="177">
        <f>IFERROR(INDEX(RTO1CF,$EO38,'ANVA-MDS'!EF$7),0)</f>
        <v>0</v>
      </c>
      <c r="ES38" s="177">
        <f>IFERROR(INDEX(RTO1CF,$EO38,'ANVA-MDS'!EG$7),0)</f>
        <v>0</v>
      </c>
      <c r="ET38" s="177">
        <f>IFERROR(INDEX(RTO1CF,$EO38,'ANVA-MDS'!EH$7),0)</f>
        <v>0</v>
      </c>
      <c r="EU38" s="177">
        <f t="shared" si="58"/>
        <v>0</v>
      </c>
      <c r="EV38" s="177">
        <f t="shared" si="59"/>
        <v>0</v>
      </c>
      <c r="EW38" s="173"/>
      <c r="EX38" s="173"/>
      <c r="EY38" s="173"/>
      <c r="EZ38" s="175"/>
      <c r="FA38" s="177">
        <f t="shared" si="60"/>
        <v>0</v>
      </c>
      <c r="FB38" s="175"/>
      <c r="FC38" s="175"/>
    </row>
    <row r="39" spans="2:159" ht="12.75" customHeight="1" x14ac:dyDescent="0.25">
      <c r="J39" s="84">
        <v>31</v>
      </c>
      <c r="K39" s="185">
        <f t="shared" si="61"/>
        <v>0</v>
      </c>
      <c r="L39" s="186">
        <f t="shared" si="62"/>
        <v>0</v>
      </c>
      <c r="M39" s="186" t="str">
        <f t="shared" ref="M39:V48" si="100">IF(M$8&gt;$J39,"",IF($K39=0,"",IF($F$13&gt;$G$13,"ns",IF(ABS($L39-INDEX(RTO1SF_ORD,M$8,2))&gt;$B$28,"s","ns"))))</f>
        <v/>
      </c>
      <c r="N39" s="186" t="str">
        <f t="shared" si="100"/>
        <v/>
      </c>
      <c r="O39" s="186" t="str">
        <f t="shared" si="100"/>
        <v/>
      </c>
      <c r="P39" s="186" t="str">
        <f t="shared" si="100"/>
        <v/>
      </c>
      <c r="Q39" s="186" t="str">
        <f t="shared" si="100"/>
        <v/>
      </c>
      <c r="R39" s="186" t="str">
        <f t="shared" si="100"/>
        <v/>
      </c>
      <c r="S39" s="186" t="str">
        <f t="shared" si="100"/>
        <v/>
      </c>
      <c r="T39" s="186" t="str">
        <f t="shared" si="100"/>
        <v/>
      </c>
      <c r="U39" s="186" t="str">
        <f t="shared" si="100"/>
        <v/>
      </c>
      <c r="V39" s="186" t="str">
        <f t="shared" si="100"/>
        <v/>
      </c>
      <c r="W39" s="186" t="str">
        <f t="shared" ref="W39:AF48" si="101">IF(W$8&gt;$J39,"",IF($K39=0,"",IF($F$13&gt;$G$13,"ns",IF(ABS($L39-INDEX(RTO1SF_ORD,W$8,2))&gt;$B$28,"s","ns"))))</f>
        <v/>
      </c>
      <c r="X39" s="186" t="str">
        <f t="shared" si="101"/>
        <v/>
      </c>
      <c r="Y39" s="186" t="str">
        <f t="shared" si="101"/>
        <v/>
      </c>
      <c r="Z39" s="186" t="str">
        <f t="shared" si="101"/>
        <v/>
      </c>
      <c r="AA39" s="186" t="str">
        <f t="shared" si="101"/>
        <v/>
      </c>
      <c r="AB39" s="186" t="str">
        <f t="shared" si="101"/>
        <v/>
      </c>
      <c r="AC39" s="186" t="str">
        <f t="shared" si="101"/>
        <v/>
      </c>
      <c r="AD39" s="186" t="str">
        <f t="shared" si="101"/>
        <v/>
      </c>
      <c r="AE39" s="186" t="str">
        <f t="shared" si="101"/>
        <v/>
      </c>
      <c r="AF39" s="186" t="str">
        <f t="shared" si="101"/>
        <v/>
      </c>
      <c r="AG39" s="186" t="str">
        <f t="shared" ref="AG39:AP48" si="102">IF(AG$8&gt;$J39,"",IF($K39=0,"",IF($F$13&gt;$G$13,"ns",IF(ABS($L39-INDEX(RTO1SF_ORD,AG$8,2))&gt;$B$28,"s","ns"))))</f>
        <v/>
      </c>
      <c r="AH39" s="186" t="str">
        <f t="shared" si="102"/>
        <v/>
      </c>
      <c r="AI39" s="186" t="str">
        <f t="shared" si="102"/>
        <v/>
      </c>
      <c r="AJ39" s="186" t="str">
        <f t="shared" si="102"/>
        <v/>
      </c>
      <c r="AK39" s="186" t="str">
        <f t="shared" si="102"/>
        <v/>
      </c>
      <c r="AL39" s="186" t="str">
        <f t="shared" si="102"/>
        <v/>
      </c>
      <c r="AM39" s="186" t="str">
        <f t="shared" si="102"/>
        <v/>
      </c>
      <c r="AN39" s="186" t="str">
        <f t="shared" si="102"/>
        <v/>
      </c>
      <c r="AO39" s="186" t="str">
        <f t="shared" si="102"/>
        <v/>
      </c>
      <c r="AP39" s="186" t="str">
        <f t="shared" si="102"/>
        <v/>
      </c>
      <c r="AQ39" s="186" t="str">
        <f t="shared" ref="AQ39:AZ48" si="103">IF(AQ$8&gt;$J39,"",IF($K39=0,"",IF($F$13&gt;$G$13,"ns",IF(ABS($L39-INDEX(RTO1SF_ORD,AQ$8,2))&gt;$B$28,"s","ns"))))</f>
        <v/>
      </c>
      <c r="AR39" s="186" t="str">
        <f t="shared" si="103"/>
        <v/>
      </c>
      <c r="AS39" s="186" t="str">
        <f t="shared" si="103"/>
        <v/>
      </c>
      <c r="AT39" s="186" t="str">
        <f t="shared" si="103"/>
        <v/>
      </c>
      <c r="AU39" s="186" t="str">
        <f t="shared" si="103"/>
        <v/>
      </c>
      <c r="AV39" s="186" t="str">
        <f t="shared" si="103"/>
        <v/>
      </c>
      <c r="AW39" s="186" t="str">
        <f t="shared" si="103"/>
        <v/>
      </c>
      <c r="AX39" s="186" t="str">
        <f t="shared" si="103"/>
        <v/>
      </c>
      <c r="AY39" s="186" t="str">
        <f t="shared" si="103"/>
        <v/>
      </c>
      <c r="AZ39" s="186" t="str">
        <f t="shared" si="103"/>
        <v/>
      </c>
      <c r="BA39" s="186" t="str">
        <f t="shared" ref="BA39:BJ48" si="104">IF(BA$8&gt;$J39,"",IF($K39=0,"",IF($F$13&gt;$G$13,"ns",IF(ABS($L39-INDEX(RTO1SF_ORD,BA$8,2))&gt;$B$28,"s","ns"))))</f>
        <v/>
      </c>
      <c r="BB39" s="186" t="str">
        <f t="shared" si="104"/>
        <v/>
      </c>
      <c r="BC39" s="186" t="str">
        <f t="shared" si="104"/>
        <v/>
      </c>
      <c r="BD39" s="186" t="str">
        <f t="shared" si="104"/>
        <v/>
      </c>
      <c r="BE39" s="186" t="str">
        <f t="shared" si="104"/>
        <v/>
      </c>
      <c r="BF39" s="186" t="str">
        <f t="shared" si="104"/>
        <v/>
      </c>
      <c r="BG39" s="186" t="str">
        <f t="shared" si="104"/>
        <v/>
      </c>
      <c r="BH39" s="186" t="str">
        <f t="shared" si="104"/>
        <v/>
      </c>
      <c r="BI39" s="186" t="str">
        <f t="shared" si="104"/>
        <v/>
      </c>
      <c r="BJ39" s="186" t="str">
        <f t="shared" si="104"/>
        <v/>
      </c>
      <c r="BS39" s="6"/>
      <c r="BT39" s="6"/>
      <c r="BV39" s="84">
        <v>31</v>
      </c>
      <c r="BW39" s="185">
        <f t="shared" si="68"/>
        <v>0</v>
      </c>
      <c r="BX39" s="186">
        <f t="shared" si="69"/>
        <v>0</v>
      </c>
      <c r="BY39" s="186" t="str">
        <f t="shared" ref="BY39:CH48" si="105">IF(BY$8&gt;$BV39,"",IF($BW39=0,"",IF($BR$13&gt;$BS$13,"ns",IF(ABS($BX39-INDEX(RTO1CF_ORD,BY$8,2))&gt;$BN$28,"s","ns"))))</f>
        <v/>
      </c>
      <c r="BZ39" s="186" t="str">
        <f t="shared" si="105"/>
        <v/>
      </c>
      <c r="CA39" s="186" t="str">
        <f t="shared" si="105"/>
        <v/>
      </c>
      <c r="CB39" s="186" t="str">
        <f t="shared" si="105"/>
        <v/>
      </c>
      <c r="CC39" s="186" t="str">
        <f t="shared" si="105"/>
        <v/>
      </c>
      <c r="CD39" s="186" t="str">
        <f t="shared" si="105"/>
        <v/>
      </c>
      <c r="CE39" s="186" t="str">
        <f t="shared" si="105"/>
        <v/>
      </c>
      <c r="CF39" s="186" t="str">
        <f t="shared" si="105"/>
        <v/>
      </c>
      <c r="CG39" s="186" t="str">
        <f t="shared" si="105"/>
        <v/>
      </c>
      <c r="CH39" s="186" t="str">
        <f t="shared" si="105"/>
        <v/>
      </c>
      <c r="CI39" s="186" t="str">
        <f t="shared" ref="CI39:CR48" si="106">IF(CI$8&gt;$BV39,"",IF($BW39=0,"",IF($BR$13&gt;$BS$13,"ns",IF(ABS($BX39-INDEX(RTO1CF_ORD,CI$8,2))&gt;$BN$28,"s","ns"))))</f>
        <v/>
      </c>
      <c r="CJ39" s="186" t="str">
        <f t="shared" si="106"/>
        <v/>
      </c>
      <c r="CK39" s="186" t="str">
        <f t="shared" si="106"/>
        <v/>
      </c>
      <c r="CL39" s="186" t="str">
        <f t="shared" si="106"/>
        <v/>
      </c>
      <c r="CM39" s="186" t="str">
        <f t="shared" si="106"/>
        <v/>
      </c>
      <c r="CN39" s="186" t="str">
        <f t="shared" si="106"/>
        <v/>
      </c>
      <c r="CO39" s="186" t="str">
        <f t="shared" si="106"/>
        <v/>
      </c>
      <c r="CP39" s="186" t="str">
        <f t="shared" si="106"/>
        <v/>
      </c>
      <c r="CQ39" s="186" t="str">
        <f t="shared" si="106"/>
        <v/>
      </c>
      <c r="CR39" s="186" t="str">
        <f t="shared" si="106"/>
        <v/>
      </c>
      <c r="CS39" s="186" t="str">
        <f t="shared" ref="CS39:DB48" si="107">IF(CS$8&gt;$BV39,"",IF($BW39=0,"",IF($BR$13&gt;$BS$13,"ns",IF(ABS($BX39-INDEX(RTO1CF_ORD,CS$8,2))&gt;$BN$28,"s","ns"))))</f>
        <v/>
      </c>
      <c r="CT39" s="186" t="str">
        <f t="shared" si="107"/>
        <v/>
      </c>
      <c r="CU39" s="186" t="str">
        <f t="shared" si="107"/>
        <v/>
      </c>
      <c r="CV39" s="186" t="str">
        <f t="shared" si="107"/>
        <v/>
      </c>
      <c r="CW39" s="186" t="str">
        <f t="shared" si="107"/>
        <v/>
      </c>
      <c r="CX39" s="186" t="str">
        <f t="shared" si="107"/>
        <v/>
      </c>
      <c r="CY39" s="186" t="str">
        <f t="shared" si="107"/>
        <v/>
      </c>
      <c r="CZ39" s="186" t="str">
        <f t="shared" si="107"/>
        <v/>
      </c>
      <c r="DA39" s="186" t="str">
        <f t="shared" si="107"/>
        <v/>
      </c>
      <c r="DB39" s="186" t="str">
        <f t="shared" si="107"/>
        <v/>
      </c>
      <c r="DC39" s="186" t="str">
        <f t="shared" ref="DC39:DL48" si="108">IF(DC$8&gt;$BV39,"",IF($BW39=0,"",IF($BR$13&gt;$BS$13,"ns",IF(ABS($BX39-INDEX(RTO1CF_ORD,DC$8,2))&gt;$BN$28,"s","ns"))))</f>
        <v/>
      </c>
      <c r="DD39" s="186" t="str">
        <f t="shared" si="108"/>
        <v/>
      </c>
      <c r="DE39" s="186" t="str">
        <f t="shared" si="108"/>
        <v/>
      </c>
      <c r="DF39" s="186" t="str">
        <f t="shared" si="108"/>
        <v/>
      </c>
      <c r="DG39" s="186" t="str">
        <f t="shared" si="108"/>
        <v/>
      </c>
      <c r="DH39" s="186" t="str">
        <f t="shared" si="108"/>
        <v/>
      </c>
      <c r="DI39" s="186" t="str">
        <f t="shared" si="108"/>
        <v/>
      </c>
      <c r="DJ39" s="186" t="str">
        <f t="shared" si="108"/>
        <v/>
      </c>
      <c r="DK39" s="186" t="str">
        <f t="shared" si="108"/>
        <v/>
      </c>
      <c r="DL39" s="186" t="str">
        <f t="shared" si="108"/>
        <v/>
      </c>
      <c r="DM39" s="186" t="str">
        <f t="shared" ref="DM39:DV48" si="109">IF(DM$8&gt;$BV39,"",IF($BW39=0,"",IF($BR$13&gt;$BS$13,"ns",IF(ABS($BX39-INDEX(RTO1CF_ORD,DM$8,2))&gt;$BN$28,"s","ns"))))</f>
        <v/>
      </c>
      <c r="DN39" s="186" t="str">
        <f t="shared" si="109"/>
        <v/>
      </c>
      <c r="DO39" s="186" t="str">
        <f t="shared" si="109"/>
        <v/>
      </c>
      <c r="DP39" s="186" t="str">
        <f t="shared" si="109"/>
        <v/>
      </c>
      <c r="DQ39" s="186" t="str">
        <f t="shared" si="109"/>
        <v/>
      </c>
      <c r="DR39" s="186" t="str">
        <f t="shared" si="109"/>
        <v/>
      </c>
      <c r="DS39" s="186" t="str">
        <f t="shared" si="109"/>
        <v/>
      </c>
      <c r="DT39" s="186" t="str">
        <f t="shared" si="109"/>
        <v/>
      </c>
      <c r="DU39" s="186" t="str">
        <f t="shared" si="109"/>
        <v/>
      </c>
      <c r="DV39" s="186" t="str">
        <f t="shared" si="109"/>
        <v/>
      </c>
      <c r="DW39" s="152"/>
      <c r="DX39" s="152"/>
      <c r="DY39" s="152"/>
      <c r="DZ39" s="152"/>
      <c r="EA39" s="152"/>
      <c r="EC39" s="173">
        <f t="shared" si="75"/>
        <v>32</v>
      </c>
      <c r="ED39" s="176">
        <f t="shared" si="53"/>
        <v>0</v>
      </c>
      <c r="EE39" s="177">
        <f t="shared" si="89"/>
        <v>0</v>
      </c>
      <c r="EF39" s="177">
        <f t="shared" si="89"/>
        <v>0</v>
      </c>
      <c r="EG39" s="177">
        <f t="shared" si="89"/>
        <v>0</v>
      </c>
      <c r="EH39" s="177">
        <f t="shared" si="89"/>
        <v>0</v>
      </c>
      <c r="EI39" s="177">
        <f t="shared" si="55"/>
        <v>0</v>
      </c>
      <c r="EJ39" s="177">
        <f t="shared" si="56"/>
        <v>0</v>
      </c>
      <c r="EK39" s="173"/>
      <c r="EL39" s="173"/>
      <c r="EM39" s="173"/>
      <c r="EN39" s="175"/>
      <c r="EO39" s="173">
        <f t="shared" si="76"/>
        <v>32</v>
      </c>
      <c r="EP39" s="176">
        <f t="shared" si="57"/>
        <v>0</v>
      </c>
      <c r="EQ39" s="177">
        <f>IFERROR(INDEX(RTO1CF,$EO39,'ANVA-MDS'!EE$7),0)</f>
        <v>0</v>
      </c>
      <c r="ER39" s="177">
        <f>IFERROR(INDEX(RTO1CF,$EO39,'ANVA-MDS'!EF$7),0)</f>
        <v>0</v>
      </c>
      <c r="ES39" s="177">
        <f>IFERROR(INDEX(RTO1CF,$EO39,'ANVA-MDS'!EG$7),0)</f>
        <v>0</v>
      </c>
      <c r="ET39" s="177">
        <f>IFERROR(INDEX(RTO1CF,$EO39,'ANVA-MDS'!EH$7),0)</f>
        <v>0</v>
      </c>
      <c r="EU39" s="177">
        <f t="shared" si="58"/>
        <v>0</v>
      </c>
      <c r="EV39" s="177">
        <f t="shared" si="59"/>
        <v>0</v>
      </c>
      <c r="EW39" s="173"/>
      <c r="EX39" s="173"/>
      <c r="EY39" s="173"/>
      <c r="EZ39" s="175"/>
      <c r="FA39" s="177">
        <f t="shared" si="60"/>
        <v>0</v>
      </c>
      <c r="FB39" s="175"/>
      <c r="FC39" s="175"/>
    </row>
    <row r="40" spans="2:159" ht="12.75" customHeight="1" x14ac:dyDescent="0.25">
      <c r="J40" s="84">
        <v>32</v>
      </c>
      <c r="K40" s="185">
        <f t="shared" si="61"/>
        <v>0</v>
      </c>
      <c r="L40" s="186">
        <f t="shared" si="62"/>
        <v>0</v>
      </c>
      <c r="M40" s="186" t="str">
        <f t="shared" si="100"/>
        <v/>
      </c>
      <c r="N40" s="186" t="str">
        <f t="shared" si="100"/>
        <v/>
      </c>
      <c r="O40" s="186" t="str">
        <f t="shared" si="100"/>
        <v/>
      </c>
      <c r="P40" s="186" t="str">
        <f t="shared" si="100"/>
        <v/>
      </c>
      <c r="Q40" s="186" t="str">
        <f t="shared" si="100"/>
        <v/>
      </c>
      <c r="R40" s="186" t="str">
        <f t="shared" si="100"/>
        <v/>
      </c>
      <c r="S40" s="186" t="str">
        <f t="shared" si="100"/>
        <v/>
      </c>
      <c r="T40" s="186" t="str">
        <f t="shared" si="100"/>
        <v/>
      </c>
      <c r="U40" s="186" t="str">
        <f t="shared" si="100"/>
        <v/>
      </c>
      <c r="V40" s="186" t="str">
        <f t="shared" si="100"/>
        <v/>
      </c>
      <c r="W40" s="186" t="str">
        <f t="shared" si="101"/>
        <v/>
      </c>
      <c r="X40" s="186" t="str">
        <f t="shared" si="101"/>
        <v/>
      </c>
      <c r="Y40" s="186" t="str">
        <f t="shared" si="101"/>
        <v/>
      </c>
      <c r="Z40" s="186" t="str">
        <f t="shared" si="101"/>
        <v/>
      </c>
      <c r="AA40" s="186" t="str">
        <f t="shared" si="101"/>
        <v/>
      </c>
      <c r="AB40" s="186" t="str">
        <f t="shared" si="101"/>
        <v/>
      </c>
      <c r="AC40" s="186" t="str">
        <f t="shared" si="101"/>
        <v/>
      </c>
      <c r="AD40" s="186" t="str">
        <f t="shared" si="101"/>
        <v/>
      </c>
      <c r="AE40" s="186" t="str">
        <f t="shared" si="101"/>
        <v/>
      </c>
      <c r="AF40" s="186" t="str">
        <f t="shared" si="101"/>
        <v/>
      </c>
      <c r="AG40" s="186" t="str">
        <f t="shared" si="102"/>
        <v/>
      </c>
      <c r="AH40" s="186" t="str">
        <f t="shared" si="102"/>
        <v/>
      </c>
      <c r="AI40" s="186" t="str">
        <f t="shared" si="102"/>
        <v/>
      </c>
      <c r="AJ40" s="186" t="str">
        <f t="shared" si="102"/>
        <v/>
      </c>
      <c r="AK40" s="186" t="str">
        <f t="shared" si="102"/>
        <v/>
      </c>
      <c r="AL40" s="186" t="str">
        <f t="shared" si="102"/>
        <v/>
      </c>
      <c r="AM40" s="186" t="str">
        <f t="shared" si="102"/>
        <v/>
      </c>
      <c r="AN40" s="186" t="str">
        <f t="shared" si="102"/>
        <v/>
      </c>
      <c r="AO40" s="186" t="str">
        <f t="shared" si="102"/>
        <v/>
      </c>
      <c r="AP40" s="186" t="str">
        <f t="shared" si="102"/>
        <v/>
      </c>
      <c r="AQ40" s="186" t="str">
        <f t="shared" si="103"/>
        <v/>
      </c>
      <c r="AR40" s="186" t="str">
        <f t="shared" si="103"/>
        <v/>
      </c>
      <c r="AS40" s="186" t="str">
        <f t="shared" si="103"/>
        <v/>
      </c>
      <c r="AT40" s="186" t="str">
        <f t="shared" si="103"/>
        <v/>
      </c>
      <c r="AU40" s="186" t="str">
        <f t="shared" si="103"/>
        <v/>
      </c>
      <c r="AV40" s="186" t="str">
        <f t="shared" si="103"/>
        <v/>
      </c>
      <c r="AW40" s="186" t="str">
        <f t="shared" si="103"/>
        <v/>
      </c>
      <c r="AX40" s="186" t="str">
        <f t="shared" si="103"/>
        <v/>
      </c>
      <c r="AY40" s="186" t="str">
        <f t="shared" si="103"/>
        <v/>
      </c>
      <c r="AZ40" s="186" t="str">
        <f t="shared" si="103"/>
        <v/>
      </c>
      <c r="BA40" s="186" t="str">
        <f t="shared" si="104"/>
        <v/>
      </c>
      <c r="BB40" s="186" t="str">
        <f t="shared" si="104"/>
        <v/>
      </c>
      <c r="BC40" s="186" t="str">
        <f t="shared" si="104"/>
        <v/>
      </c>
      <c r="BD40" s="186" t="str">
        <f t="shared" si="104"/>
        <v/>
      </c>
      <c r="BE40" s="186" t="str">
        <f t="shared" si="104"/>
        <v/>
      </c>
      <c r="BF40" s="186" t="str">
        <f t="shared" si="104"/>
        <v/>
      </c>
      <c r="BG40" s="186" t="str">
        <f t="shared" si="104"/>
        <v/>
      </c>
      <c r="BH40" s="186" t="str">
        <f t="shared" si="104"/>
        <v/>
      </c>
      <c r="BI40" s="186" t="str">
        <f t="shared" si="104"/>
        <v/>
      </c>
      <c r="BJ40" s="186" t="str">
        <f t="shared" si="104"/>
        <v/>
      </c>
      <c r="BS40" s="6"/>
      <c r="BT40" s="6"/>
      <c r="BV40" s="84">
        <v>32</v>
      </c>
      <c r="BW40" s="185">
        <f t="shared" si="68"/>
        <v>0</v>
      </c>
      <c r="BX40" s="186">
        <f t="shared" si="69"/>
        <v>0</v>
      </c>
      <c r="BY40" s="186" t="str">
        <f t="shared" si="105"/>
        <v/>
      </c>
      <c r="BZ40" s="186" t="str">
        <f t="shared" si="105"/>
        <v/>
      </c>
      <c r="CA40" s="186" t="str">
        <f t="shared" si="105"/>
        <v/>
      </c>
      <c r="CB40" s="186" t="str">
        <f t="shared" si="105"/>
        <v/>
      </c>
      <c r="CC40" s="186" t="str">
        <f t="shared" si="105"/>
        <v/>
      </c>
      <c r="CD40" s="186" t="str">
        <f t="shared" si="105"/>
        <v/>
      </c>
      <c r="CE40" s="186" t="str">
        <f t="shared" si="105"/>
        <v/>
      </c>
      <c r="CF40" s="186" t="str">
        <f t="shared" si="105"/>
        <v/>
      </c>
      <c r="CG40" s="186" t="str">
        <f t="shared" si="105"/>
        <v/>
      </c>
      <c r="CH40" s="186" t="str">
        <f t="shared" si="105"/>
        <v/>
      </c>
      <c r="CI40" s="186" t="str">
        <f t="shared" si="106"/>
        <v/>
      </c>
      <c r="CJ40" s="186" t="str">
        <f t="shared" si="106"/>
        <v/>
      </c>
      <c r="CK40" s="186" t="str">
        <f t="shared" si="106"/>
        <v/>
      </c>
      <c r="CL40" s="186" t="str">
        <f t="shared" si="106"/>
        <v/>
      </c>
      <c r="CM40" s="186" t="str">
        <f t="shared" si="106"/>
        <v/>
      </c>
      <c r="CN40" s="186" t="str">
        <f t="shared" si="106"/>
        <v/>
      </c>
      <c r="CO40" s="186" t="str">
        <f t="shared" si="106"/>
        <v/>
      </c>
      <c r="CP40" s="186" t="str">
        <f t="shared" si="106"/>
        <v/>
      </c>
      <c r="CQ40" s="186" t="str">
        <f t="shared" si="106"/>
        <v/>
      </c>
      <c r="CR40" s="186" t="str">
        <f t="shared" si="106"/>
        <v/>
      </c>
      <c r="CS40" s="186" t="str">
        <f t="shared" si="107"/>
        <v/>
      </c>
      <c r="CT40" s="186" t="str">
        <f t="shared" si="107"/>
        <v/>
      </c>
      <c r="CU40" s="186" t="str">
        <f t="shared" si="107"/>
        <v/>
      </c>
      <c r="CV40" s="186" t="str">
        <f t="shared" si="107"/>
        <v/>
      </c>
      <c r="CW40" s="186" t="str">
        <f t="shared" si="107"/>
        <v/>
      </c>
      <c r="CX40" s="186" t="str">
        <f t="shared" si="107"/>
        <v/>
      </c>
      <c r="CY40" s="186" t="str">
        <f t="shared" si="107"/>
        <v/>
      </c>
      <c r="CZ40" s="186" t="str">
        <f t="shared" si="107"/>
        <v/>
      </c>
      <c r="DA40" s="186" t="str">
        <f t="shared" si="107"/>
        <v/>
      </c>
      <c r="DB40" s="186" t="str">
        <f t="shared" si="107"/>
        <v/>
      </c>
      <c r="DC40" s="186" t="str">
        <f t="shared" si="108"/>
        <v/>
      </c>
      <c r="DD40" s="186" t="str">
        <f t="shared" si="108"/>
        <v/>
      </c>
      <c r="DE40" s="186" t="str">
        <f t="shared" si="108"/>
        <v/>
      </c>
      <c r="DF40" s="186" t="str">
        <f t="shared" si="108"/>
        <v/>
      </c>
      <c r="DG40" s="186" t="str">
        <f t="shared" si="108"/>
        <v/>
      </c>
      <c r="DH40" s="186" t="str">
        <f t="shared" si="108"/>
        <v/>
      </c>
      <c r="DI40" s="186" t="str">
        <f t="shared" si="108"/>
        <v/>
      </c>
      <c r="DJ40" s="186" t="str">
        <f t="shared" si="108"/>
        <v/>
      </c>
      <c r="DK40" s="186" t="str">
        <f t="shared" si="108"/>
        <v/>
      </c>
      <c r="DL40" s="186" t="str">
        <f t="shared" si="108"/>
        <v/>
      </c>
      <c r="DM40" s="186" t="str">
        <f t="shared" si="109"/>
        <v/>
      </c>
      <c r="DN40" s="186" t="str">
        <f t="shared" si="109"/>
        <v/>
      </c>
      <c r="DO40" s="186" t="str">
        <f t="shared" si="109"/>
        <v/>
      </c>
      <c r="DP40" s="186" t="str">
        <f t="shared" si="109"/>
        <v/>
      </c>
      <c r="DQ40" s="186" t="str">
        <f t="shared" si="109"/>
        <v/>
      </c>
      <c r="DR40" s="186" t="str">
        <f t="shared" si="109"/>
        <v/>
      </c>
      <c r="DS40" s="186" t="str">
        <f t="shared" si="109"/>
        <v/>
      </c>
      <c r="DT40" s="186" t="str">
        <f t="shared" si="109"/>
        <v/>
      </c>
      <c r="DU40" s="186" t="str">
        <f t="shared" si="109"/>
        <v/>
      </c>
      <c r="DV40" s="186" t="str">
        <f t="shared" si="109"/>
        <v/>
      </c>
      <c r="DW40" s="152"/>
      <c r="DX40" s="152"/>
      <c r="DY40" s="152"/>
      <c r="DZ40" s="152"/>
      <c r="EA40" s="152"/>
      <c r="EC40" s="173">
        <f t="shared" si="75"/>
        <v>33</v>
      </c>
      <c r="ED40" s="176">
        <f t="shared" ref="ED40:ED57" si="110">IFERROR(INDEX(RTO1CV,$EC40,1),0)</f>
        <v>0</v>
      </c>
      <c r="EE40" s="177">
        <f t="shared" si="89"/>
        <v>0</v>
      </c>
      <c r="EF40" s="177">
        <f t="shared" si="89"/>
        <v>0</v>
      </c>
      <c r="EG40" s="177">
        <f t="shared" si="89"/>
        <v>0</v>
      </c>
      <c r="EH40" s="177">
        <f t="shared" si="89"/>
        <v>0</v>
      </c>
      <c r="EI40" s="177">
        <f t="shared" ref="EI40:EI57" si="111">COUNTIFS(EE40:EH40,"&gt;1")</f>
        <v>0</v>
      </c>
      <c r="EJ40" s="177">
        <f t="shared" ref="EJ40:EJ57" si="112">IFERROR(SUMIFS(EE40:EH40,EE40:EH40,"&gt;1"),0)</f>
        <v>0</v>
      </c>
      <c r="EK40" s="173"/>
      <c r="EL40" s="173"/>
      <c r="EM40" s="173"/>
      <c r="EN40" s="175"/>
      <c r="EO40" s="173">
        <f t="shared" si="76"/>
        <v>33</v>
      </c>
      <c r="EP40" s="176">
        <f t="shared" ref="EP40:EP57" si="113">IFERROR(INDEX(RTO1CV,$EO40,1),0)</f>
        <v>0</v>
      </c>
      <c r="EQ40" s="177">
        <f>IFERROR(INDEX(RTO1CF,$EO40,'ANVA-MDS'!EE$7),0)</f>
        <v>0</v>
      </c>
      <c r="ER40" s="177">
        <f>IFERROR(INDEX(RTO1CF,$EO40,'ANVA-MDS'!EF$7),0)</f>
        <v>0</v>
      </c>
      <c r="ES40" s="177">
        <f>IFERROR(INDEX(RTO1CF,$EO40,'ANVA-MDS'!EG$7),0)</f>
        <v>0</v>
      </c>
      <c r="ET40" s="177">
        <f>IFERROR(INDEX(RTO1CF,$EO40,'ANVA-MDS'!EH$7),0)</f>
        <v>0</v>
      </c>
      <c r="EU40" s="177">
        <f t="shared" ref="EU40:EU57" si="114">COUNTIFS(EQ40:ET40,"&gt;1")</f>
        <v>0</v>
      </c>
      <c r="EV40" s="177">
        <f t="shared" ref="EV40:EV57" si="115">IFERROR(SUMIFS(EQ40:ET40,EQ40:ET40,"&gt;1"),0)</f>
        <v>0</v>
      </c>
      <c r="EW40" s="173"/>
      <c r="EX40" s="173"/>
      <c r="EY40" s="173"/>
      <c r="EZ40" s="175"/>
      <c r="FA40" s="177">
        <f t="shared" ref="FA40:FA57" si="116">EJ40+EV40</f>
        <v>0</v>
      </c>
      <c r="FB40" s="175"/>
      <c r="FC40" s="175"/>
    </row>
    <row r="41" spans="2:159" ht="12.75" customHeight="1" x14ac:dyDescent="0.25">
      <c r="J41" s="84">
        <v>33</v>
      </c>
      <c r="K41" s="185">
        <f t="shared" ref="K41:K58" si="117">IFERROR(INDEX(RTO1SF_ORD,J41,1),"sd")</f>
        <v>0</v>
      </c>
      <c r="L41" s="186">
        <f t="shared" ref="L41:L58" si="118">IFERROR(INDEX(RTO1SF_ORD,J41,2),"sd")</f>
        <v>0</v>
      </c>
      <c r="M41" s="186" t="str">
        <f t="shared" si="100"/>
        <v/>
      </c>
      <c r="N41" s="186" t="str">
        <f t="shared" si="100"/>
        <v/>
      </c>
      <c r="O41" s="186" t="str">
        <f t="shared" si="100"/>
        <v/>
      </c>
      <c r="P41" s="186" t="str">
        <f t="shared" si="100"/>
        <v/>
      </c>
      <c r="Q41" s="186" t="str">
        <f t="shared" si="100"/>
        <v/>
      </c>
      <c r="R41" s="186" t="str">
        <f t="shared" si="100"/>
        <v/>
      </c>
      <c r="S41" s="186" t="str">
        <f t="shared" si="100"/>
        <v/>
      </c>
      <c r="T41" s="186" t="str">
        <f t="shared" si="100"/>
        <v/>
      </c>
      <c r="U41" s="186" t="str">
        <f t="shared" si="100"/>
        <v/>
      </c>
      <c r="V41" s="186" t="str">
        <f t="shared" si="100"/>
        <v/>
      </c>
      <c r="W41" s="186" t="str">
        <f t="shared" si="101"/>
        <v/>
      </c>
      <c r="X41" s="186" t="str">
        <f t="shared" si="101"/>
        <v/>
      </c>
      <c r="Y41" s="186" t="str">
        <f t="shared" si="101"/>
        <v/>
      </c>
      <c r="Z41" s="186" t="str">
        <f t="shared" si="101"/>
        <v/>
      </c>
      <c r="AA41" s="186" t="str">
        <f t="shared" si="101"/>
        <v/>
      </c>
      <c r="AB41" s="186" t="str">
        <f t="shared" si="101"/>
        <v/>
      </c>
      <c r="AC41" s="186" t="str">
        <f t="shared" si="101"/>
        <v/>
      </c>
      <c r="AD41" s="186" t="str">
        <f t="shared" si="101"/>
        <v/>
      </c>
      <c r="AE41" s="186" t="str">
        <f t="shared" si="101"/>
        <v/>
      </c>
      <c r="AF41" s="186" t="str">
        <f t="shared" si="101"/>
        <v/>
      </c>
      <c r="AG41" s="186" t="str">
        <f t="shared" si="102"/>
        <v/>
      </c>
      <c r="AH41" s="186" t="str">
        <f t="shared" si="102"/>
        <v/>
      </c>
      <c r="AI41" s="186" t="str">
        <f t="shared" si="102"/>
        <v/>
      </c>
      <c r="AJ41" s="186" t="str">
        <f t="shared" si="102"/>
        <v/>
      </c>
      <c r="AK41" s="186" t="str">
        <f t="shared" si="102"/>
        <v/>
      </c>
      <c r="AL41" s="186" t="str">
        <f t="shared" si="102"/>
        <v/>
      </c>
      <c r="AM41" s="186" t="str">
        <f t="shared" si="102"/>
        <v/>
      </c>
      <c r="AN41" s="186" t="str">
        <f t="shared" si="102"/>
        <v/>
      </c>
      <c r="AO41" s="186" t="str">
        <f t="shared" si="102"/>
        <v/>
      </c>
      <c r="AP41" s="186" t="str">
        <f t="shared" si="102"/>
        <v/>
      </c>
      <c r="AQ41" s="186" t="str">
        <f t="shared" si="103"/>
        <v/>
      </c>
      <c r="AR41" s="186" t="str">
        <f t="shared" si="103"/>
        <v/>
      </c>
      <c r="AS41" s="186" t="str">
        <f t="shared" si="103"/>
        <v/>
      </c>
      <c r="AT41" s="186" t="str">
        <f t="shared" si="103"/>
        <v/>
      </c>
      <c r="AU41" s="186" t="str">
        <f t="shared" si="103"/>
        <v/>
      </c>
      <c r="AV41" s="186" t="str">
        <f t="shared" si="103"/>
        <v/>
      </c>
      <c r="AW41" s="186" t="str">
        <f t="shared" si="103"/>
        <v/>
      </c>
      <c r="AX41" s="186" t="str">
        <f t="shared" si="103"/>
        <v/>
      </c>
      <c r="AY41" s="186" t="str">
        <f t="shared" si="103"/>
        <v/>
      </c>
      <c r="AZ41" s="186" t="str">
        <f t="shared" si="103"/>
        <v/>
      </c>
      <c r="BA41" s="186" t="str">
        <f t="shared" si="104"/>
        <v/>
      </c>
      <c r="BB41" s="186" t="str">
        <f t="shared" si="104"/>
        <v/>
      </c>
      <c r="BC41" s="186" t="str">
        <f t="shared" si="104"/>
        <v/>
      </c>
      <c r="BD41" s="186" t="str">
        <f t="shared" si="104"/>
        <v/>
      </c>
      <c r="BE41" s="186" t="str">
        <f t="shared" si="104"/>
        <v/>
      </c>
      <c r="BF41" s="186" t="str">
        <f t="shared" si="104"/>
        <v/>
      </c>
      <c r="BG41" s="186" t="str">
        <f t="shared" si="104"/>
        <v/>
      </c>
      <c r="BH41" s="186" t="str">
        <f t="shared" si="104"/>
        <v/>
      </c>
      <c r="BI41" s="186" t="str">
        <f t="shared" si="104"/>
        <v/>
      </c>
      <c r="BJ41" s="186" t="str">
        <f t="shared" si="104"/>
        <v/>
      </c>
      <c r="BS41" s="6"/>
      <c r="BT41" s="5"/>
      <c r="BV41" s="84">
        <v>33</v>
      </c>
      <c r="BW41" s="185">
        <f t="shared" ref="BW41:BW58" si="119">IFERROR(INDEX(RTO1CF_ORD,BV41,1),"sd")</f>
        <v>0</v>
      </c>
      <c r="BX41" s="186">
        <f t="shared" ref="BX41:BX58" si="120">IFERROR(INDEX(RTO1CF_ORD,BV41,2),"sd")</f>
        <v>0</v>
      </c>
      <c r="BY41" s="186" t="str">
        <f t="shared" si="105"/>
        <v/>
      </c>
      <c r="BZ41" s="186" t="str">
        <f t="shared" si="105"/>
        <v/>
      </c>
      <c r="CA41" s="186" t="str">
        <f t="shared" si="105"/>
        <v/>
      </c>
      <c r="CB41" s="186" t="str">
        <f t="shared" si="105"/>
        <v/>
      </c>
      <c r="CC41" s="186" t="str">
        <f t="shared" si="105"/>
        <v/>
      </c>
      <c r="CD41" s="186" t="str">
        <f t="shared" si="105"/>
        <v/>
      </c>
      <c r="CE41" s="186" t="str">
        <f t="shared" si="105"/>
        <v/>
      </c>
      <c r="CF41" s="186" t="str">
        <f t="shared" si="105"/>
        <v/>
      </c>
      <c r="CG41" s="186" t="str">
        <f t="shared" si="105"/>
        <v/>
      </c>
      <c r="CH41" s="186" t="str">
        <f t="shared" si="105"/>
        <v/>
      </c>
      <c r="CI41" s="186" t="str">
        <f t="shared" si="106"/>
        <v/>
      </c>
      <c r="CJ41" s="186" t="str">
        <f t="shared" si="106"/>
        <v/>
      </c>
      <c r="CK41" s="186" t="str">
        <f t="shared" si="106"/>
        <v/>
      </c>
      <c r="CL41" s="186" t="str">
        <f t="shared" si="106"/>
        <v/>
      </c>
      <c r="CM41" s="186" t="str">
        <f t="shared" si="106"/>
        <v/>
      </c>
      <c r="CN41" s="186" t="str">
        <f t="shared" si="106"/>
        <v/>
      </c>
      <c r="CO41" s="186" t="str">
        <f t="shared" si="106"/>
        <v/>
      </c>
      <c r="CP41" s="186" t="str">
        <f t="shared" si="106"/>
        <v/>
      </c>
      <c r="CQ41" s="186" t="str">
        <f t="shared" si="106"/>
        <v/>
      </c>
      <c r="CR41" s="186" t="str">
        <f t="shared" si="106"/>
        <v/>
      </c>
      <c r="CS41" s="186" t="str">
        <f t="shared" si="107"/>
        <v/>
      </c>
      <c r="CT41" s="186" t="str">
        <f t="shared" si="107"/>
        <v/>
      </c>
      <c r="CU41" s="186" t="str">
        <f t="shared" si="107"/>
        <v/>
      </c>
      <c r="CV41" s="186" t="str">
        <f t="shared" si="107"/>
        <v/>
      </c>
      <c r="CW41" s="186" t="str">
        <f t="shared" si="107"/>
        <v/>
      </c>
      <c r="CX41" s="186" t="str">
        <f t="shared" si="107"/>
        <v/>
      </c>
      <c r="CY41" s="186" t="str">
        <f t="shared" si="107"/>
        <v/>
      </c>
      <c r="CZ41" s="186" t="str">
        <f t="shared" si="107"/>
        <v/>
      </c>
      <c r="DA41" s="186" t="str">
        <f t="shared" si="107"/>
        <v/>
      </c>
      <c r="DB41" s="186" t="str">
        <f t="shared" si="107"/>
        <v/>
      </c>
      <c r="DC41" s="186" t="str">
        <f t="shared" si="108"/>
        <v/>
      </c>
      <c r="DD41" s="186" t="str">
        <f t="shared" si="108"/>
        <v/>
      </c>
      <c r="DE41" s="186" t="str">
        <f t="shared" si="108"/>
        <v/>
      </c>
      <c r="DF41" s="186" t="str">
        <f t="shared" si="108"/>
        <v/>
      </c>
      <c r="DG41" s="186" t="str">
        <f t="shared" si="108"/>
        <v/>
      </c>
      <c r="DH41" s="186" t="str">
        <f t="shared" si="108"/>
        <v/>
      </c>
      <c r="DI41" s="186" t="str">
        <f t="shared" si="108"/>
        <v/>
      </c>
      <c r="DJ41" s="186" t="str">
        <f t="shared" si="108"/>
        <v/>
      </c>
      <c r="DK41" s="186" t="str">
        <f t="shared" si="108"/>
        <v/>
      </c>
      <c r="DL41" s="186" t="str">
        <f t="shared" si="108"/>
        <v/>
      </c>
      <c r="DM41" s="186" t="str">
        <f t="shared" si="109"/>
        <v/>
      </c>
      <c r="DN41" s="186" t="str">
        <f t="shared" si="109"/>
        <v/>
      </c>
      <c r="DO41" s="186" t="str">
        <f t="shared" si="109"/>
        <v/>
      </c>
      <c r="DP41" s="186" t="str">
        <f t="shared" si="109"/>
        <v/>
      </c>
      <c r="DQ41" s="186" t="str">
        <f t="shared" si="109"/>
        <v/>
      </c>
      <c r="DR41" s="186" t="str">
        <f t="shared" si="109"/>
        <v/>
      </c>
      <c r="DS41" s="186" t="str">
        <f t="shared" si="109"/>
        <v/>
      </c>
      <c r="DT41" s="186" t="str">
        <f t="shared" si="109"/>
        <v/>
      </c>
      <c r="DU41" s="186" t="str">
        <f t="shared" si="109"/>
        <v/>
      </c>
      <c r="DV41" s="186" t="str">
        <f t="shared" si="109"/>
        <v/>
      </c>
      <c r="DW41" s="152"/>
      <c r="DX41" s="152"/>
      <c r="DY41" s="152"/>
      <c r="DZ41" s="152"/>
      <c r="EA41" s="152"/>
      <c r="EC41" s="173">
        <f t="shared" ref="EC41:EC57" si="121">EC40+1</f>
        <v>34</v>
      </c>
      <c r="ED41" s="176">
        <f t="shared" si="110"/>
        <v>0</v>
      </c>
      <c r="EE41" s="177">
        <f t="shared" si="89"/>
        <v>0</v>
      </c>
      <c r="EF41" s="177">
        <f t="shared" si="89"/>
        <v>0</v>
      </c>
      <c r="EG41" s="177">
        <f t="shared" si="89"/>
        <v>0</v>
      </c>
      <c r="EH41" s="177">
        <f t="shared" si="89"/>
        <v>0</v>
      </c>
      <c r="EI41" s="177">
        <f t="shared" si="111"/>
        <v>0</v>
      </c>
      <c r="EJ41" s="177">
        <f t="shared" si="112"/>
        <v>0</v>
      </c>
      <c r="EK41" s="173"/>
      <c r="EL41" s="173"/>
      <c r="EM41" s="173"/>
      <c r="EN41" s="175"/>
      <c r="EO41" s="173">
        <f t="shared" ref="EO41:EO57" si="122">EO40+1</f>
        <v>34</v>
      </c>
      <c r="EP41" s="176">
        <f t="shared" si="113"/>
        <v>0</v>
      </c>
      <c r="EQ41" s="177">
        <f>IFERROR(INDEX(RTO1CF,$EO41,'ANVA-MDS'!EE$7),0)</f>
        <v>0</v>
      </c>
      <c r="ER41" s="177">
        <f>IFERROR(INDEX(RTO1CF,$EO41,'ANVA-MDS'!EF$7),0)</f>
        <v>0</v>
      </c>
      <c r="ES41" s="177">
        <f>IFERROR(INDEX(RTO1CF,$EO41,'ANVA-MDS'!EG$7),0)</f>
        <v>0</v>
      </c>
      <c r="ET41" s="177">
        <f>IFERROR(INDEX(RTO1CF,$EO41,'ANVA-MDS'!EH$7),0)</f>
        <v>0</v>
      </c>
      <c r="EU41" s="177">
        <f t="shared" si="114"/>
        <v>0</v>
      </c>
      <c r="EV41" s="177">
        <f t="shared" si="115"/>
        <v>0</v>
      </c>
      <c r="EW41" s="173"/>
      <c r="EX41" s="173"/>
      <c r="EY41" s="173"/>
      <c r="EZ41" s="175"/>
      <c r="FA41" s="177">
        <f t="shared" si="116"/>
        <v>0</v>
      </c>
      <c r="FB41" s="175"/>
      <c r="FC41" s="175"/>
    </row>
    <row r="42" spans="2:159" ht="12.75" customHeight="1" x14ac:dyDescent="0.25">
      <c r="J42" s="84">
        <v>34</v>
      </c>
      <c r="K42" s="185">
        <f t="shared" si="117"/>
        <v>0</v>
      </c>
      <c r="L42" s="186">
        <f t="shared" si="118"/>
        <v>0</v>
      </c>
      <c r="M42" s="186" t="str">
        <f t="shared" si="100"/>
        <v/>
      </c>
      <c r="N42" s="186" t="str">
        <f t="shared" si="100"/>
        <v/>
      </c>
      <c r="O42" s="186" t="str">
        <f t="shared" si="100"/>
        <v/>
      </c>
      <c r="P42" s="186" t="str">
        <f t="shared" si="100"/>
        <v/>
      </c>
      <c r="Q42" s="186" t="str">
        <f t="shared" si="100"/>
        <v/>
      </c>
      <c r="R42" s="186" t="str">
        <f t="shared" si="100"/>
        <v/>
      </c>
      <c r="S42" s="186" t="str">
        <f t="shared" si="100"/>
        <v/>
      </c>
      <c r="T42" s="186" t="str">
        <f t="shared" si="100"/>
        <v/>
      </c>
      <c r="U42" s="186" t="str">
        <f t="shared" si="100"/>
        <v/>
      </c>
      <c r="V42" s="186" t="str">
        <f t="shared" si="100"/>
        <v/>
      </c>
      <c r="W42" s="186" t="str">
        <f t="shared" si="101"/>
        <v/>
      </c>
      <c r="X42" s="186" t="str">
        <f t="shared" si="101"/>
        <v/>
      </c>
      <c r="Y42" s="186" t="str">
        <f t="shared" si="101"/>
        <v/>
      </c>
      <c r="Z42" s="186" t="str">
        <f t="shared" si="101"/>
        <v/>
      </c>
      <c r="AA42" s="186" t="str">
        <f t="shared" si="101"/>
        <v/>
      </c>
      <c r="AB42" s="186" t="str">
        <f t="shared" si="101"/>
        <v/>
      </c>
      <c r="AC42" s="186" t="str">
        <f t="shared" si="101"/>
        <v/>
      </c>
      <c r="AD42" s="186" t="str">
        <f t="shared" si="101"/>
        <v/>
      </c>
      <c r="AE42" s="186" t="str">
        <f t="shared" si="101"/>
        <v/>
      </c>
      <c r="AF42" s="186" t="str">
        <f t="shared" si="101"/>
        <v/>
      </c>
      <c r="AG42" s="186" t="str">
        <f t="shared" si="102"/>
        <v/>
      </c>
      <c r="AH42" s="186" t="str">
        <f t="shared" si="102"/>
        <v/>
      </c>
      <c r="AI42" s="186" t="str">
        <f t="shared" si="102"/>
        <v/>
      </c>
      <c r="AJ42" s="186" t="str">
        <f t="shared" si="102"/>
        <v/>
      </c>
      <c r="AK42" s="186" t="str">
        <f t="shared" si="102"/>
        <v/>
      </c>
      <c r="AL42" s="186" t="str">
        <f t="shared" si="102"/>
        <v/>
      </c>
      <c r="AM42" s="186" t="str">
        <f t="shared" si="102"/>
        <v/>
      </c>
      <c r="AN42" s="186" t="str">
        <f t="shared" si="102"/>
        <v/>
      </c>
      <c r="AO42" s="186" t="str">
        <f t="shared" si="102"/>
        <v/>
      </c>
      <c r="AP42" s="186" t="str">
        <f t="shared" si="102"/>
        <v/>
      </c>
      <c r="AQ42" s="186" t="str">
        <f t="shared" si="103"/>
        <v/>
      </c>
      <c r="AR42" s="186" t="str">
        <f t="shared" si="103"/>
        <v/>
      </c>
      <c r="AS42" s="186" t="str">
        <f t="shared" si="103"/>
        <v/>
      </c>
      <c r="AT42" s="186" t="str">
        <f t="shared" si="103"/>
        <v/>
      </c>
      <c r="AU42" s="186" t="str">
        <f t="shared" si="103"/>
        <v/>
      </c>
      <c r="AV42" s="186" t="str">
        <f t="shared" si="103"/>
        <v/>
      </c>
      <c r="AW42" s="186" t="str">
        <f t="shared" si="103"/>
        <v/>
      </c>
      <c r="AX42" s="186" t="str">
        <f t="shared" si="103"/>
        <v/>
      </c>
      <c r="AY42" s="186" t="str">
        <f t="shared" si="103"/>
        <v/>
      </c>
      <c r="AZ42" s="186" t="str">
        <f t="shared" si="103"/>
        <v/>
      </c>
      <c r="BA42" s="186" t="str">
        <f t="shared" si="104"/>
        <v/>
      </c>
      <c r="BB42" s="186" t="str">
        <f t="shared" si="104"/>
        <v/>
      </c>
      <c r="BC42" s="186" t="str">
        <f t="shared" si="104"/>
        <v/>
      </c>
      <c r="BD42" s="186" t="str">
        <f t="shared" si="104"/>
        <v/>
      </c>
      <c r="BE42" s="186" t="str">
        <f t="shared" si="104"/>
        <v/>
      </c>
      <c r="BF42" s="186" t="str">
        <f t="shared" si="104"/>
        <v/>
      </c>
      <c r="BG42" s="186" t="str">
        <f t="shared" si="104"/>
        <v/>
      </c>
      <c r="BH42" s="186" t="str">
        <f t="shared" si="104"/>
        <v/>
      </c>
      <c r="BI42" s="186" t="str">
        <f t="shared" si="104"/>
        <v/>
      </c>
      <c r="BJ42" s="186" t="str">
        <f t="shared" si="104"/>
        <v/>
      </c>
      <c r="BS42" s="6"/>
      <c r="BT42" s="5"/>
      <c r="BV42" s="84">
        <v>34</v>
      </c>
      <c r="BW42" s="185">
        <f t="shared" si="119"/>
        <v>0</v>
      </c>
      <c r="BX42" s="186">
        <f t="shared" si="120"/>
        <v>0</v>
      </c>
      <c r="BY42" s="186" t="str">
        <f t="shared" si="105"/>
        <v/>
      </c>
      <c r="BZ42" s="186" t="str">
        <f t="shared" si="105"/>
        <v/>
      </c>
      <c r="CA42" s="186" t="str">
        <f t="shared" si="105"/>
        <v/>
      </c>
      <c r="CB42" s="186" t="str">
        <f t="shared" si="105"/>
        <v/>
      </c>
      <c r="CC42" s="186" t="str">
        <f t="shared" si="105"/>
        <v/>
      </c>
      <c r="CD42" s="186" t="str">
        <f t="shared" si="105"/>
        <v/>
      </c>
      <c r="CE42" s="186" t="str">
        <f t="shared" si="105"/>
        <v/>
      </c>
      <c r="CF42" s="186" t="str">
        <f t="shared" si="105"/>
        <v/>
      </c>
      <c r="CG42" s="186" t="str">
        <f t="shared" si="105"/>
        <v/>
      </c>
      <c r="CH42" s="186" t="str">
        <f t="shared" si="105"/>
        <v/>
      </c>
      <c r="CI42" s="186" t="str">
        <f t="shared" si="106"/>
        <v/>
      </c>
      <c r="CJ42" s="186" t="str">
        <f t="shared" si="106"/>
        <v/>
      </c>
      <c r="CK42" s="186" t="str">
        <f t="shared" si="106"/>
        <v/>
      </c>
      <c r="CL42" s="186" t="str">
        <f t="shared" si="106"/>
        <v/>
      </c>
      <c r="CM42" s="186" t="str">
        <f t="shared" si="106"/>
        <v/>
      </c>
      <c r="CN42" s="186" t="str">
        <f t="shared" si="106"/>
        <v/>
      </c>
      <c r="CO42" s="186" t="str">
        <f t="shared" si="106"/>
        <v/>
      </c>
      <c r="CP42" s="186" t="str">
        <f t="shared" si="106"/>
        <v/>
      </c>
      <c r="CQ42" s="186" t="str">
        <f t="shared" si="106"/>
        <v/>
      </c>
      <c r="CR42" s="186" t="str">
        <f t="shared" si="106"/>
        <v/>
      </c>
      <c r="CS42" s="186" t="str">
        <f t="shared" si="107"/>
        <v/>
      </c>
      <c r="CT42" s="186" t="str">
        <f t="shared" si="107"/>
        <v/>
      </c>
      <c r="CU42" s="186" t="str">
        <f t="shared" si="107"/>
        <v/>
      </c>
      <c r="CV42" s="186" t="str">
        <f t="shared" si="107"/>
        <v/>
      </c>
      <c r="CW42" s="186" t="str">
        <f t="shared" si="107"/>
        <v/>
      </c>
      <c r="CX42" s="186" t="str">
        <f t="shared" si="107"/>
        <v/>
      </c>
      <c r="CY42" s="186" t="str">
        <f t="shared" si="107"/>
        <v/>
      </c>
      <c r="CZ42" s="186" t="str">
        <f t="shared" si="107"/>
        <v/>
      </c>
      <c r="DA42" s="186" t="str">
        <f t="shared" si="107"/>
        <v/>
      </c>
      <c r="DB42" s="186" t="str">
        <f t="shared" si="107"/>
        <v/>
      </c>
      <c r="DC42" s="186" t="str">
        <f t="shared" si="108"/>
        <v/>
      </c>
      <c r="DD42" s="186" t="str">
        <f t="shared" si="108"/>
        <v/>
      </c>
      <c r="DE42" s="186" t="str">
        <f t="shared" si="108"/>
        <v/>
      </c>
      <c r="DF42" s="186" t="str">
        <f t="shared" si="108"/>
        <v/>
      </c>
      <c r="DG42" s="186" t="str">
        <f t="shared" si="108"/>
        <v/>
      </c>
      <c r="DH42" s="186" t="str">
        <f t="shared" si="108"/>
        <v/>
      </c>
      <c r="DI42" s="186" t="str">
        <f t="shared" si="108"/>
        <v/>
      </c>
      <c r="DJ42" s="186" t="str">
        <f t="shared" si="108"/>
        <v/>
      </c>
      <c r="DK42" s="186" t="str">
        <f t="shared" si="108"/>
        <v/>
      </c>
      <c r="DL42" s="186" t="str">
        <f t="shared" si="108"/>
        <v/>
      </c>
      <c r="DM42" s="186" t="str">
        <f t="shared" si="109"/>
        <v/>
      </c>
      <c r="DN42" s="186" t="str">
        <f t="shared" si="109"/>
        <v/>
      </c>
      <c r="DO42" s="186" t="str">
        <f t="shared" si="109"/>
        <v/>
      </c>
      <c r="DP42" s="186" t="str">
        <f t="shared" si="109"/>
        <v/>
      </c>
      <c r="DQ42" s="186" t="str">
        <f t="shared" si="109"/>
        <v/>
      </c>
      <c r="DR42" s="186" t="str">
        <f t="shared" si="109"/>
        <v/>
      </c>
      <c r="DS42" s="186" t="str">
        <f t="shared" si="109"/>
        <v/>
      </c>
      <c r="DT42" s="186" t="str">
        <f t="shared" si="109"/>
        <v/>
      </c>
      <c r="DU42" s="186" t="str">
        <f t="shared" si="109"/>
        <v/>
      </c>
      <c r="DV42" s="186" t="str">
        <f t="shared" si="109"/>
        <v/>
      </c>
      <c r="DW42" s="152"/>
      <c r="DX42" s="152"/>
      <c r="DY42" s="152"/>
      <c r="DZ42" s="152"/>
      <c r="EA42" s="152"/>
      <c r="EC42" s="173">
        <f t="shared" si="121"/>
        <v>35</v>
      </c>
      <c r="ED42" s="176">
        <f t="shared" si="110"/>
        <v>0</v>
      </c>
      <c r="EE42" s="177">
        <f t="shared" si="89"/>
        <v>0</v>
      </c>
      <c r="EF42" s="177">
        <f t="shared" si="89"/>
        <v>0</v>
      </c>
      <c r="EG42" s="177">
        <f t="shared" si="89"/>
        <v>0</v>
      </c>
      <c r="EH42" s="177">
        <f t="shared" si="89"/>
        <v>0</v>
      </c>
      <c r="EI42" s="177">
        <f t="shared" si="111"/>
        <v>0</v>
      </c>
      <c r="EJ42" s="177">
        <f t="shared" si="112"/>
        <v>0</v>
      </c>
      <c r="EK42" s="173"/>
      <c r="EL42" s="173"/>
      <c r="EM42" s="173"/>
      <c r="EN42" s="175"/>
      <c r="EO42" s="173">
        <f t="shared" si="122"/>
        <v>35</v>
      </c>
      <c r="EP42" s="176">
        <f t="shared" si="113"/>
        <v>0</v>
      </c>
      <c r="EQ42" s="177">
        <f>IFERROR(INDEX(RTO1CF,$EO42,'ANVA-MDS'!EE$7),0)</f>
        <v>0</v>
      </c>
      <c r="ER42" s="177">
        <f>IFERROR(INDEX(RTO1CF,$EO42,'ANVA-MDS'!EF$7),0)</f>
        <v>0</v>
      </c>
      <c r="ES42" s="177">
        <f>IFERROR(INDEX(RTO1CF,$EO42,'ANVA-MDS'!EG$7),0)</f>
        <v>0</v>
      </c>
      <c r="ET42" s="177">
        <f>IFERROR(INDEX(RTO1CF,$EO42,'ANVA-MDS'!EH$7),0)</f>
        <v>0</v>
      </c>
      <c r="EU42" s="177">
        <f t="shared" si="114"/>
        <v>0</v>
      </c>
      <c r="EV42" s="177">
        <f t="shared" si="115"/>
        <v>0</v>
      </c>
      <c r="EW42" s="173"/>
      <c r="EX42" s="173"/>
      <c r="EY42" s="173"/>
      <c r="EZ42" s="175"/>
      <c r="FA42" s="177">
        <f t="shared" si="116"/>
        <v>0</v>
      </c>
      <c r="FB42" s="175"/>
      <c r="FC42" s="175"/>
    </row>
    <row r="43" spans="2:159" ht="12.75" customHeight="1" x14ac:dyDescent="0.25">
      <c r="J43" s="84">
        <v>35</v>
      </c>
      <c r="K43" s="185">
        <f t="shared" si="117"/>
        <v>0</v>
      </c>
      <c r="L43" s="186">
        <f t="shared" si="118"/>
        <v>0</v>
      </c>
      <c r="M43" s="186" t="str">
        <f t="shared" si="100"/>
        <v/>
      </c>
      <c r="N43" s="186" t="str">
        <f t="shared" si="100"/>
        <v/>
      </c>
      <c r="O43" s="186" t="str">
        <f t="shared" si="100"/>
        <v/>
      </c>
      <c r="P43" s="186" t="str">
        <f t="shared" si="100"/>
        <v/>
      </c>
      <c r="Q43" s="186" t="str">
        <f t="shared" si="100"/>
        <v/>
      </c>
      <c r="R43" s="186" t="str">
        <f t="shared" si="100"/>
        <v/>
      </c>
      <c r="S43" s="186" t="str">
        <f t="shared" si="100"/>
        <v/>
      </c>
      <c r="T43" s="186" t="str">
        <f t="shared" si="100"/>
        <v/>
      </c>
      <c r="U43" s="186" t="str">
        <f t="shared" si="100"/>
        <v/>
      </c>
      <c r="V43" s="186" t="str">
        <f t="shared" si="100"/>
        <v/>
      </c>
      <c r="W43" s="186" t="str">
        <f t="shared" si="101"/>
        <v/>
      </c>
      <c r="X43" s="186" t="str">
        <f t="shared" si="101"/>
        <v/>
      </c>
      <c r="Y43" s="186" t="str">
        <f t="shared" si="101"/>
        <v/>
      </c>
      <c r="Z43" s="186" t="str">
        <f t="shared" si="101"/>
        <v/>
      </c>
      <c r="AA43" s="186" t="str">
        <f t="shared" si="101"/>
        <v/>
      </c>
      <c r="AB43" s="186" t="str">
        <f t="shared" si="101"/>
        <v/>
      </c>
      <c r="AC43" s="186" t="str">
        <f t="shared" si="101"/>
        <v/>
      </c>
      <c r="AD43" s="186" t="str">
        <f t="shared" si="101"/>
        <v/>
      </c>
      <c r="AE43" s="186" t="str">
        <f t="shared" si="101"/>
        <v/>
      </c>
      <c r="AF43" s="186" t="str">
        <f t="shared" si="101"/>
        <v/>
      </c>
      <c r="AG43" s="186" t="str">
        <f t="shared" si="102"/>
        <v/>
      </c>
      <c r="AH43" s="186" t="str">
        <f t="shared" si="102"/>
        <v/>
      </c>
      <c r="AI43" s="186" t="str">
        <f t="shared" si="102"/>
        <v/>
      </c>
      <c r="AJ43" s="186" t="str">
        <f t="shared" si="102"/>
        <v/>
      </c>
      <c r="AK43" s="186" t="str">
        <f t="shared" si="102"/>
        <v/>
      </c>
      <c r="AL43" s="186" t="str">
        <f t="shared" si="102"/>
        <v/>
      </c>
      <c r="AM43" s="186" t="str">
        <f t="shared" si="102"/>
        <v/>
      </c>
      <c r="AN43" s="186" t="str">
        <f t="shared" si="102"/>
        <v/>
      </c>
      <c r="AO43" s="186" t="str">
        <f t="shared" si="102"/>
        <v/>
      </c>
      <c r="AP43" s="186" t="str">
        <f t="shared" si="102"/>
        <v/>
      </c>
      <c r="AQ43" s="186" t="str">
        <f t="shared" si="103"/>
        <v/>
      </c>
      <c r="AR43" s="186" t="str">
        <f t="shared" si="103"/>
        <v/>
      </c>
      <c r="AS43" s="186" t="str">
        <f t="shared" si="103"/>
        <v/>
      </c>
      <c r="AT43" s="186" t="str">
        <f t="shared" si="103"/>
        <v/>
      </c>
      <c r="AU43" s="186" t="str">
        <f t="shared" si="103"/>
        <v/>
      </c>
      <c r="AV43" s="186" t="str">
        <f t="shared" si="103"/>
        <v/>
      </c>
      <c r="AW43" s="186" t="str">
        <f t="shared" si="103"/>
        <v/>
      </c>
      <c r="AX43" s="186" t="str">
        <f t="shared" si="103"/>
        <v/>
      </c>
      <c r="AY43" s="186" t="str">
        <f t="shared" si="103"/>
        <v/>
      </c>
      <c r="AZ43" s="186" t="str">
        <f t="shared" si="103"/>
        <v/>
      </c>
      <c r="BA43" s="186" t="str">
        <f t="shared" si="104"/>
        <v/>
      </c>
      <c r="BB43" s="186" t="str">
        <f t="shared" si="104"/>
        <v/>
      </c>
      <c r="BC43" s="186" t="str">
        <f t="shared" si="104"/>
        <v/>
      </c>
      <c r="BD43" s="186" t="str">
        <f t="shared" si="104"/>
        <v/>
      </c>
      <c r="BE43" s="186" t="str">
        <f t="shared" si="104"/>
        <v/>
      </c>
      <c r="BF43" s="186" t="str">
        <f t="shared" si="104"/>
        <v/>
      </c>
      <c r="BG43" s="186" t="str">
        <f t="shared" si="104"/>
        <v/>
      </c>
      <c r="BH43" s="186" t="str">
        <f t="shared" si="104"/>
        <v/>
      </c>
      <c r="BI43" s="186" t="str">
        <f t="shared" si="104"/>
        <v/>
      </c>
      <c r="BJ43" s="186" t="str">
        <f t="shared" si="104"/>
        <v/>
      </c>
      <c r="BS43" s="6"/>
      <c r="BT43" s="6"/>
      <c r="BV43" s="84">
        <v>35</v>
      </c>
      <c r="BW43" s="185">
        <f t="shared" si="119"/>
        <v>0</v>
      </c>
      <c r="BX43" s="186">
        <f t="shared" si="120"/>
        <v>0</v>
      </c>
      <c r="BY43" s="186" t="str">
        <f t="shared" si="105"/>
        <v/>
      </c>
      <c r="BZ43" s="186" t="str">
        <f t="shared" si="105"/>
        <v/>
      </c>
      <c r="CA43" s="186" t="str">
        <f t="shared" si="105"/>
        <v/>
      </c>
      <c r="CB43" s="186" t="str">
        <f t="shared" si="105"/>
        <v/>
      </c>
      <c r="CC43" s="186" t="str">
        <f t="shared" si="105"/>
        <v/>
      </c>
      <c r="CD43" s="186" t="str">
        <f t="shared" si="105"/>
        <v/>
      </c>
      <c r="CE43" s="186" t="str">
        <f t="shared" si="105"/>
        <v/>
      </c>
      <c r="CF43" s="186" t="str">
        <f t="shared" si="105"/>
        <v/>
      </c>
      <c r="CG43" s="186" t="str">
        <f t="shared" si="105"/>
        <v/>
      </c>
      <c r="CH43" s="186" t="str">
        <f t="shared" si="105"/>
        <v/>
      </c>
      <c r="CI43" s="186" t="str">
        <f t="shared" si="106"/>
        <v/>
      </c>
      <c r="CJ43" s="186" t="str">
        <f t="shared" si="106"/>
        <v/>
      </c>
      <c r="CK43" s="186" t="str">
        <f t="shared" si="106"/>
        <v/>
      </c>
      <c r="CL43" s="186" t="str">
        <f t="shared" si="106"/>
        <v/>
      </c>
      <c r="CM43" s="186" t="str">
        <f t="shared" si="106"/>
        <v/>
      </c>
      <c r="CN43" s="186" t="str">
        <f t="shared" si="106"/>
        <v/>
      </c>
      <c r="CO43" s="186" t="str">
        <f t="shared" si="106"/>
        <v/>
      </c>
      <c r="CP43" s="186" t="str">
        <f t="shared" si="106"/>
        <v/>
      </c>
      <c r="CQ43" s="186" t="str">
        <f t="shared" si="106"/>
        <v/>
      </c>
      <c r="CR43" s="186" t="str">
        <f t="shared" si="106"/>
        <v/>
      </c>
      <c r="CS43" s="186" t="str">
        <f t="shared" si="107"/>
        <v/>
      </c>
      <c r="CT43" s="186" t="str">
        <f t="shared" si="107"/>
        <v/>
      </c>
      <c r="CU43" s="186" t="str">
        <f t="shared" si="107"/>
        <v/>
      </c>
      <c r="CV43" s="186" t="str">
        <f t="shared" si="107"/>
        <v/>
      </c>
      <c r="CW43" s="186" t="str">
        <f t="shared" si="107"/>
        <v/>
      </c>
      <c r="CX43" s="186" t="str">
        <f t="shared" si="107"/>
        <v/>
      </c>
      <c r="CY43" s="186" t="str">
        <f t="shared" si="107"/>
        <v/>
      </c>
      <c r="CZ43" s="186" t="str">
        <f t="shared" si="107"/>
        <v/>
      </c>
      <c r="DA43" s="186" t="str">
        <f t="shared" si="107"/>
        <v/>
      </c>
      <c r="DB43" s="186" t="str">
        <f t="shared" si="107"/>
        <v/>
      </c>
      <c r="DC43" s="186" t="str">
        <f t="shared" si="108"/>
        <v/>
      </c>
      <c r="DD43" s="186" t="str">
        <f t="shared" si="108"/>
        <v/>
      </c>
      <c r="DE43" s="186" t="str">
        <f t="shared" si="108"/>
        <v/>
      </c>
      <c r="DF43" s="186" t="str">
        <f t="shared" si="108"/>
        <v/>
      </c>
      <c r="DG43" s="186" t="str">
        <f t="shared" si="108"/>
        <v/>
      </c>
      <c r="DH43" s="186" t="str">
        <f t="shared" si="108"/>
        <v/>
      </c>
      <c r="DI43" s="186" t="str">
        <f t="shared" si="108"/>
        <v/>
      </c>
      <c r="DJ43" s="186" t="str">
        <f t="shared" si="108"/>
        <v/>
      </c>
      <c r="DK43" s="186" t="str">
        <f t="shared" si="108"/>
        <v/>
      </c>
      <c r="DL43" s="186" t="str">
        <f t="shared" si="108"/>
        <v/>
      </c>
      <c r="DM43" s="186" t="str">
        <f t="shared" si="109"/>
        <v/>
      </c>
      <c r="DN43" s="186" t="str">
        <f t="shared" si="109"/>
        <v/>
      </c>
      <c r="DO43" s="186" t="str">
        <f t="shared" si="109"/>
        <v/>
      </c>
      <c r="DP43" s="186" t="str">
        <f t="shared" si="109"/>
        <v/>
      </c>
      <c r="DQ43" s="186" t="str">
        <f t="shared" si="109"/>
        <v/>
      </c>
      <c r="DR43" s="186" t="str">
        <f t="shared" si="109"/>
        <v/>
      </c>
      <c r="DS43" s="186" t="str">
        <f t="shared" si="109"/>
        <v/>
      </c>
      <c r="DT43" s="186" t="str">
        <f t="shared" si="109"/>
        <v/>
      </c>
      <c r="DU43" s="186" t="str">
        <f t="shared" si="109"/>
        <v/>
      </c>
      <c r="DV43" s="186" t="str">
        <f t="shared" si="109"/>
        <v/>
      </c>
      <c r="DW43" s="152"/>
      <c r="DX43" s="152"/>
      <c r="DY43" s="152"/>
      <c r="DZ43" s="152"/>
      <c r="EA43" s="152"/>
      <c r="EC43" s="173">
        <f t="shared" si="121"/>
        <v>36</v>
      </c>
      <c r="ED43" s="176">
        <f t="shared" si="110"/>
        <v>0</v>
      </c>
      <c r="EE43" s="177">
        <f t="shared" si="89"/>
        <v>0</v>
      </c>
      <c r="EF43" s="177">
        <f t="shared" si="89"/>
        <v>0</v>
      </c>
      <c r="EG43" s="177">
        <f t="shared" si="89"/>
        <v>0</v>
      </c>
      <c r="EH43" s="177">
        <f t="shared" si="89"/>
        <v>0</v>
      </c>
      <c r="EI43" s="177">
        <f t="shared" si="111"/>
        <v>0</v>
      </c>
      <c r="EJ43" s="177">
        <f t="shared" si="112"/>
        <v>0</v>
      </c>
      <c r="EK43" s="173"/>
      <c r="EL43" s="173"/>
      <c r="EM43" s="173"/>
      <c r="EN43" s="175"/>
      <c r="EO43" s="173">
        <f t="shared" si="122"/>
        <v>36</v>
      </c>
      <c r="EP43" s="176">
        <f t="shared" si="113"/>
        <v>0</v>
      </c>
      <c r="EQ43" s="177">
        <f>IFERROR(INDEX(RTO1CF,$EO43,'ANVA-MDS'!EE$7),0)</f>
        <v>0</v>
      </c>
      <c r="ER43" s="177">
        <f>IFERROR(INDEX(RTO1CF,$EO43,'ANVA-MDS'!EF$7),0)</f>
        <v>0</v>
      </c>
      <c r="ES43" s="177">
        <f>IFERROR(INDEX(RTO1CF,$EO43,'ANVA-MDS'!EG$7),0)</f>
        <v>0</v>
      </c>
      <c r="ET43" s="177">
        <f>IFERROR(INDEX(RTO1CF,$EO43,'ANVA-MDS'!EH$7),0)</f>
        <v>0</v>
      </c>
      <c r="EU43" s="177">
        <f t="shared" si="114"/>
        <v>0</v>
      </c>
      <c r="EV43" s="177">
        <f t="shared" si="115"/>
        <v>0</v>
      </c>
      <c r="EW43" s="173"/>
      <c r="EX43" s="173"/>
      <c r="EY43" s="173"/>
      <c r="EZ43" s="175"/>
      <c r="FA43" s="177">
        <f t="shared" si="116"/>
        <v>0</v>
      </c>
      <c r="FB43" s="175"/>
      <c r="FC43" s="175"/>
    </row>
    <row r="44" spans="2:159" ht="12.75" customHeight="1" x14ac:dyDescent="0.25">
      <c r="J44" s="84">
        <v>36</v>
      </c>
      <c r="K44" s="185">
        <f t="shared" si="117"/>
        <v>0</v>
      </c>
      <c r="L44" s="186">
        <f t="shared" si="118"/>
        <v>0</v>
      </c>
      <c r="M44" s="186" t="str">
        <f t="shared" si="100"/>
        <v/>
      </c>
      <c r="N44" s="186" t="str">
        <f t="shared" si="100"/>
        <v/>
      </c>
      <c r="O44" s="186" t="str">
        <f t="shared" si="100"/>
        <v/>
      </c>
      <c r="P44" s="186" t="str">
        <f t="shared" si="100"/>
        <v/>
      </c>
      <c r="Q44" s="186" t="str">
        <f t="shared" si="100"/>
        <v/>
      </c>
      <c r="R44" s="186" t="str">
        <f t="shared" si="100"/>
        <v/>
      </c>
      <c r="S44" s="186" t="str">
        <f t="shared" si="100"/>
        <v/>
      </c>
      <c r="T44" s="186" t="str">
        <f t="shared" si="100"/>
        <v/>
      </c>
      <c r="U44" s="186" t="str">
        <f t="shared" si="100"/>
        <v/>
      </c>
      <c r="V44" s="186" t="str">
        <f t="shared" si="100"/>
        <v/>
      </c>
      <c r="W44" s="186" t="str">
        <f t="shared" si="101"/>
        <v/>
      </c>
      <c r="X44" s="186" t="str">
        <f t="shared" si="101"/>
        <v/>
      </c>
      <c r="Y44" s="186" t="str">
        <f t="shared" si="101"/>
        <v/>
      </c>
      <c r="Z44" s="186" t="str">
        <f t="shared" si="101"/>
        <v/>
      </c>
      <c r="AA44" s="186" t="str">
        <f t="shared" si="101"/>
        <v/>
      </c>
      <c r="AB44" s="186" t="str">
        <f t="shared" si="101"/>
        <v/>
      </c>
      <c r="AC44" s="186" t="str">
        <f t="shared" si="101"/>
        <v/>
      </c>
      <c r="AD44" s="186" t="str">
        <f t="shared" si="101"/>
        <v/>
      </c>
      <c r="AE44" s="186" t="str">
        <f t="shared" si="101"/>
        <v/>
      </c>
      <c r="AF44" s="186" t="str">
        <f t="shared" si="101"/>
        <v/>
      </c>
      <c r="AG44" s="186" t="str">
        <f t="shared" si="102"/>
        <v/>
      </c>
      <c r="AH44" s="186" t="str">
        <f t="shared" si="102"/>
        <v/>
      </c>
      <c r="AI44" s="186" t="str">
        <f t="shared" si="102"/>
        <v/>
      </c>
      <c r="AJ44" s="186" t="str">
        <f t="shared" si="102"/>
        <v/>
      </c>
      <c r="AK44" s="186" t="str">
        <f t="shared" si="102"/>
        <v/>
      </c>
      <c r="AL44" s="186" t="str">
        <f t="shared" si="102"/>
        <v/>
      </c>
      <c r="AM44" s="186" t="str">
        <f t="shared" si="102"/>
        <v/>
      </c>
      <c r="AN44" s="186" t="str">
        <f t="shared" si="102"/>
        <v/>
      </c>
      <c r="AO44" s="186" t="str">
        <f t="shared" si="102"/>
        <v/>
      </c>
      <c r="AP44" s="186" t="str">
        <f t="shared" si="102"/>
        <v/>
      </c>
      <c r="AQ44" s="186" t="str">
        <f t="shared" si="103"/>
        <v/>
      </c>
      <c r="AR44" s="186" t="str">
        <f t="shared" si="103"/>
        <v/>
      </c>
      <c r="AS44" s="186" t="str">
        <f t="shared" si="103"/>
        <v/>
      </c>
      <c r="AT44" s="186" t="str">
        <f t="shared" si="103"/>
        <v/>
      </c>
      <c r="AU44" s="186" t="str">
        <f t="shared" si="103"/>
        <v/>
      </c>
      <c r="AV44" s="186" t="str">
        <f t="shared" si="103"/>
        <v/>
      </c>
      <c r="AW44" s="186" t="str">
        <f t="shared" si="103"/>
        <v/>
      </c>
      <c r="AX44" s="186" t="str">
        <f t="shared" si="103"/>
        <v/>
      </c>
      <c r="AY44" s="186" t="str">
        <f t="shared" si="103"/>
        <v/>
      </c>
      <c r="AZ44" s="186" t="str">
        <f t="shared" si="103"/>
        <v/>
      </c>
      <c r="BA44" s="186" t="str">
        <f t="shared" si="104"/>
        <v/>
      </c>
      <c r="BB44" s="186" t="str">
        <f t="shared" si="104"/>
        <v/>
      </c>
      <c r="BC44" s="186" t="str">
        <f t="shared" si="104"/>
        <v/>
      </c>
      <c r="BD44" s="186" t="str">
        <f t="shared" si="104"/>
        <v/>
      </c>
      <c r="BE44" s="186" t="str">
        <f t="shared" si="104"/>
        <v/>
      </c>
      <c r="BF44" s="186" t="str">
        <f t="shared" si="104"/>
        <v/>
      </c>
      <c r="BG44" s="186" t="str">
        <f t="shared" si="104"/>
        <v/>
      </c>
      <c r="BH44" s="186" t="str">
        <f t="shared" si="104"/>
        <v/>
      </c>
      <c r="BI44" s="186" t="str">
        <f t="shared" si="104"/>
        <v/>
      </c>
      <c r="BJ44" s="186" t="str">
        <f t="shared" si="104"/>
        <v/>
      </c>
      <c r="BS44" s="6"/>
      <c r="BT44" s="5"/>
      <c r="BV44" s="84">
        <v>36</v>
      </c>
      <c r="BW44" s="185">
        <f t="shared" si="119"/>
        <v>0</v>
      </c>
      <c r="BX44" s="186">
        <f t="shared" si="120"/>
        <v>0</v>
      </c>
      <c r="BY44" s="186" t="str">
        <f t="shared" si="105"/>
        <v/>
      </c>
      <c r="BZ44" s="186" t="str">
        <f t="shared" si="105"/>
        <v/>
      </c>
      <c r="CA44" s="186" t="str">
        <f t="shared" si="105"/>
        <v/>
      </c>
      <c r="CB44" s="186" t="str">
        <f t="shared" si="105"/>
        <v/>
      </c>
      <c r="CC44" s="186" t="str">
        <f t="shared" si="105"/>
        <v/>
      </c>
      <c r="CD44" s="186" t="str">
        <f t="shared" si="105"/>
        <v/>
      </c>
      <c r="CE44" s="186" t="str">
        <f t="shared" si="105"/>
        <v/>
      </c>
      <c r="CF44" s="186" t="str">
        <f t="shared" si="105"/>
        <v/>
      </c>
      <c r="CG44" s="186" t="str">
        <f t="shared" si="105"/>
        <v/>
      </c>
      <c r="CH44" s="186" t="str">
        <f t="shared" si="105"/>
        <v/>
      </c>
      <c r="CI44" s="186" t="str">
        <f t="shared" si="106"/>
        <v/>
      </c>
      <c r="CJ44" s="186" t="str">
        <f t="shared" si="106"/>
        <v/>
      </c>
      <c r="CK44" s="186" t="str">
        <f t="shared" si="106"/>
        <v/>
      </c>
      <c r="CL44" s="186" t="str">
        <f t="shared" si="106"/>
        <v/>
      </c>
      <c r="CM44" s="186" t="str">
        <f t="shared" si="106"/>
        <v/>
      </c>
      <c r="CN44" s="186" t="str">
        <f t="shared" si="106"/>
        <v/>
      </c>
      <c r="CO44" s="186" t="str">
        <f t="shared" si="106"/>
        <v/>
      </c>
      <c r="CP44" s="186" t="str">
        <f t="shared" si="106"/>
        <v/>
      </c>
      <c r="CQ44" s="186" t="str">
        <f t="shared" si="106"/>
        <v/>
      </c>
      <c r="CR44" s="186" t="str">
        <f t="shared" si="106"/>
        <v/>
      </c>
      <c r="CS44" s="186" t="str">
        <f t="shared" si="107"/>
        <v/>
      </c>
      <c r="CT44" s="186" t="str">
        <f t="shared" si="107"/>
        <v/>
      </c>
      <c r="CU44" s="186" t="str">
        <f t="shared" si="107"/>
        <v/>
      </c>
      <c r="CV44" s="186" t="str">
        <f t="shared" si="107"/>
        <v/>
      </c>
      <c r="CW44" s="186" t="str">
        <f t="shared" si="107"/>
        <v/>
      </c>
      <c r="CX44" s="186" t="str">
        <f t="shared" si="107"/>
        <v/>
      </c>
      <c r="CY44" s="186" t="str">
        <f t="shared" si="107"/>
        <v/>
      </c>
      <c r="CZ44" s="186" t="str">
        <f t="shared" si="107"/>
        <v/>
      </c>
      <c r="DA44" s="186" t="str">
        <f t="shared" si="107"/>
        <v/>
      </c>
      <c r="DB44" s="186" t="str">
        <f t="shared" si="107"/>
        <v/>
      </c>
      <c r="DC44" s="186" t="str">
        <f t="shared" si="108"/>
        <v/>
      </c>
      <c r="DD44" s="186" t="str">
        <f t="shared" si="108"/>
        <v/>
      </c>
      <c r="DE44" s="186" t="str">
        <f t="shared" si="108"/>
        <v/>
      </c>
      <c r="DF44" s="186" t="str">
        <f t="shared" si="108"/>
        <v/>
      </c>
      <c r="DG44" s="186" t="str">
        <f t="shared" si="108"/>
        <v/>
      </c>
      <c r="DH44" s="186" t="str">
        <f t="shared" si="108"/>
        <v/>
      </c>
      <c r="DI44" s="186" t="str">
        <f t="shared" si="108"/>
        <v/>
      </c>
      <c r="DJ44" s="186" t="str">
        <f t="shared" si="108"/>
        <v/>
      </c>
      <c r="DK44" s="186" t="str">
        <f t="shared" si="108"/>
        <v/>
      </c>
      <c r="DL44" s="186" t="str">
        <f t="shared" si="108"/>
        <v/>
      </c>
      <c r="DM44" s="186" t="str">
        <f t="shared" si="109"/>
        <v/>
      </c>
      <c r="DN44" s="186" t="str">
        <f t="shared" si="109"/>
        <v/>
      </c>
      <c r="DO44" s="186" t="str">
        <f t="shared" si="109"/>
        <v/>
      </c>
      <c r="DP44" s="186" t="str">
        <f t="shared" si="109"/>
        <v/>
      </c>
      <c r="DQ44" s="186" t="str">
        <f t="shared" si="109"/>
        <v/>
      </c>
      <c r="DR44" s="186" t="str">
        <f t="shared" si="109"/>
        <v/>
      </c>
      <c r="DS44" s="186" t="str">
        <f t="shared" si="109"/>
        <v/>
      </c>
      <c r="DT44" s="186" t="str">
        <f t="shared" si="109"/>
        <v/>
      </c>
      <c r="DU44" s="186" t="str">
        <f t="shared" si="109"/>
        <v/>
      </c>
      <c r="DV44" s="186" t="str">
        <f t="shared" si="109"/>
        <v/>
      </c>
      <c r="DW44" s="152"/>
      <c r="DX44" s="152"/>
      <c r="DY44" s="152"/>
      <c r="DZ44" s="152"/>
      <c r="EA44" s="152"/>
      <c r="EC44" s="173">
        <f t="shared" si="121"/>
        <v>37</v>
      </c>
      <c r="ED44" s="176">
        <f t="shared" si="110"/>
        <v>0</v>
      </c>
      <c r="EE44" s="177">
        <f t="shared" si="89"/>
        <v>0</v>
      </c>
      <c r="EF44" s="177">
        <f t="shared" si="89"/>
        <v>0</v>
      </c>
      <c r="EG44" s="177">
        <f t="shared" si="89"/>
        <v>0</v>
      </c>
      <c r="EH44" s="177">
        <f t="shared" si="89"/>
        <v>0</v>
      </c>
      <c r="EI44" s="177">
        <f t="shared" si="111"/>
        <v>0</v>
      </c>
      <c r="EJ44" s="177">
        <f t="shared" si="112"/>
        <v>0</v>
      </c>
      <c r="EK44" s="173"/>
      <c r="EL44" s="173"/>
      <c r="EM44" s="173"/>
      <c r="EN44" s="175"/>
      <c r="EO44" s="173">
        <f t="shared" si="122"/>
        <v>37</v>
      </c>
      <c r="EP44" s="176">
        <f t="shared" si="113"/>
        <v>0</v>
      </c>
      <c r="EQ44" s="177">
        <f>IFERROR(INDEX(RTO1CF,$EO44,'ANVA-MDS'!EE$7),0)</f>
        <v>0</v>
      </c>
      <c r="ER44" s="177">
        <f>IFERROR(INDEX(RTO1CF,$EO44,'ANVA-MDS'!EF$7),0)</f>
        <v>0</v>
      </c>
      <c r="ES44" s="177">
        <f>IFERROR(INDEX(RTO1CF,$EO44,'ANVA-MDS'!EG$7),0)</f>
        <v>0</v>
      </c>
      <c r="ET44" s="177">
        <f>IFERROR(INDEX(RTO1CF,$EO44,'ANVA-MDS'!EH$7),0)</f>
        <v>0</v>
      </c>
      <c r="EU44" s="177">
        <f t="shared" si="114"/>
        <v>0</v>
      </c>
      <c r="EV44" s="177">
        <f t="shared" si="115"/>
        <v>0</v>
      </c>
      <c r="EW44" s="173"/>
      <c r="EX44" s="173"/>
      <c r="EY44" s="173"/>
      <c r="EZ44" s="175"/>
      <c r="FA44" s="177">
        <f t="shared" si="116"/>
        <v>0</v>
      </c>
      <c r="FB44" s="175"/>
      <c r="FC44" s="175"/>
    </row>
    <row r="45" spans="2:159" ht="12.75" customHeight="1" x14ac:dyDescent="0.25">
      <c r="J45" s="84">
        <v>37</v>
      </c>
      <c r="K45" s="185">
        <f t="shared" si="117"/>
        <v>0</v>
      </c>
      <c r="L45" s="186">
        <f t="shared" si="118"/>
        <v>0</v>
      </c>
      <c r="M45" s="186" t="str">
        <f t="shared" si="100"/>
        <v/>
      </c>
      <c r="N45" s="186" t="str">
        <f t="shared" si="100"/>
        <v/>
      </c>
      <c r="O45" s="186" t="str">
        <f t="shared" si="100"/>
        <v/>
      </c>
      <c r="P45" s="186" t="str">
        <f t="shared" si="100"/>
        <v/>
      </c>
      <c r="Q45" s="186" t="str">
        <f t="shared" si="100"/>
        <v/>
      </c>
      <c r="R45" s="186" t="str">
        <f t="shared" si="100"/>
        <v/>
      </c>
      <c r="S45" s="186" t="str">
        <f t="shared" si="100"/>
        <v/>
      </c>
      <c r="T45" s="186" t="str">
        <f t="shared" si="100"/>
        <v/>
      </c>
      <c r="U45" s="186" t="str">
        <f t="shared" si="100"/>
        <v/>
      </c>
      <c r="V45" s="186" t="str">
        <f t="shared" si="100"/>
        <v/>
      </c>
      <c r="W45" s="186" t="str">
        <f t="shared" si="101"/>
        <v/>
      </c>
      <c r="X45" s="186" t="str">
        <f t="shared" si="101"/>
        <v/>
      </c>
      <c r="Y45" s="186" t="str">
        <f t="shared" si="101"/>
        <v/>
      </c>
      <c r="Z45" s="186" t="str">
        <f t="shared" si="101"/>
        <v/>
      </c>
      <c r="AA45" s="186" t="str">
        <f t="shared" si="101"/>
        <v/>
      </c>
      <c r="AB45" s="186" t="str">
        <f t="shared" si="101"/>
        <v/>
      </c>
      <c r="AC45" s="186" t="str">
        <f t="shared" si="101"/>
        <v/>
      </c>
      <c r="AD45" s="186" t="str">
        <f t="shared" si="101"/>
        <v/>
      </c>
      <c r="AE45" s="186" t="str">
        <f t="shared" si="101"/>
        <v/>
      </c>
      <c r="AF45" s="186" t="str">
        <f t="shared" si="101"/>
        <v/>
      </c>
      <c r="AG45" s="186" t="str">
        <f t="shared" si="102"/>
        <v/>
      </c>
      <c r="AH45" s="186" t="str">
        <f t="shared" si="102"/>
        <v/>
      </c>
      <c r="AI45" s="186" t="str">
        <f t="shared" si="102"/>
        <v/>
      </c>
      <c r="AJ45" s="186" t="str">
        <f t="shared" si="102"/>
        <v/>
      </c>
      <c r="AK45" s="186" t="str">
        <f t="shared" si="102"/>
        <v/>
      </c>
      <c r="AL45" s="186" t="str">
        <f t="shared" si="102"/>
        <v/>
      </c>
      <c r="AM45" s="186" t="str">
        <f t="shared" si="102"/>
        <v/>
      </c>
      <c r="AN45" s="186" t="str">
        <f t="shared" si="102"/>
        <v/>
      </c>
      <c r="AO45" s="186" t="str">
        <f t="shared" si="102"/>
        <v/>
      </c>
      <c r="AP45" s="186" t="str">
        <f t="shared" si="102"/>
        <v/>
      </c>
      <c r="AQ45" s="186" t="str">
        <f t="shared" si="103"/>
        <v/>
      </c>
      <c r="AR45" s="186" t="str">
        <f t="shared" si="103"/>
        <v/>
      </c>
      <c r="AS45" s="186" t="str">
        <f t="shared" si="103"/>
        <v/>
      </c>
      <c r="AT45" s="186" t="str">
        <f t="shared" si="103"/>
        <v/>
      </c>
      <c r="AU45" s="186" t="str">
        <f t="shared" si="103"/>
        <v/>
      </c>
      <c r="AV45" s="186" t="str">
        <f t="shared" si="103"/>
        <v/>
      </c>
      <c r="AW45" s="186" t="str">
        <f t="shared" si="103"/>
        <v/>
      </c>
      <c r="AX45" s="186" t="str">
        <f t="shared" si="103"/>
        <v/>
      </c>
      <c r="AY45" s="186" t="str">
        <f t="shared" si="103"/>
        <v/>
      </c>
      <c r="AZ45" s="186" t="str">
        <f t="shared" si="103"/>
        <v/>
      </c>
      <c r="BA45" s="186" t="str">
        <f t="shared" si="104"/>
        <v/>
      </c>
      <c r="BB45" s="186" t="str">
        <f t="shared" si="104"/>
        <v/>
      </c>
      <c r="BC45" s="186" t="str">
        <f t="shared" si="104"/>
        <v/>
      </c>
      <c r="BD45" s="186" t="str">
        <f t="shared" si="104"/>
        <v/>
      </c>
      <c r="BE45" s="186" t="str">
        <f t="shared" si="104"/>
        <v/>
      </c>
      <c r="BF45" s="186" t="str">
        <f t="shared" si="104"/>
        <v/>
      </c>
      <c r="BG45" s="186" t="str">
        <f t="shared" si="104"/>
        <v/>
      </c>
      <c r="BH45" s="186" t="str">
        <f t="shared" si="104"/>
        <v/>
      </c>
      <c r="BI45" s="186" t="str">
        <f t="shared" si="104"/>
        <v/>
      </c>
      <c r="BJ45" s="186" t="str">
        <f t="shared" si="104"/>
        <v/>
      </c>
      <c r="BS45" s="6"/>
      <c r="BT45" s="6"/>
      <c r="BV45" s="84">
        <v>37</v>
      </c>
      <c r="BW45" s="185">
        <f t="shared" si="119"/>
        <v>0</v>
      </c>
      <c r="BX45" s="186">
        <f t="shared" si="120"/>
        <v>0</v>
      </c>
      <c r="BY45" s="186" t="str">
        <f t="shared" si="105"/>
        <v/>
      </c>
      <c r="BZ45" s="186" t="str">
        <f t="shared" si="105"/>
        <v/>
      </c>
      <c r="CA45" s="186" t="str">
        <f t="shared" si="105"/>
        <v/>
      </c>
      <c r="CB45" s="186" t="str">
        <f t="shared" si="105"/>
        <v/>
      </c>
      <c r="CC45" s="186" t="str">
        <f t="shared" si="105"/>
        <v/>
      </c>
      <c r="CD45" s="186" t="str">
        <f t="shared" si="105"/>
        <v/>
      </c>
      <c r="CE45" s="186" t="str">
        <f t="shared" si="105"/>
        <v/>
      </c>
      <c r="CF45" s="186" t="str">
        <f t="shared" si="105"/>
        <v/>
      </c>
      <c r="CG45" s="186" t="str">
        <f t="shared" si="105"/>
        <v/>
      </c>
      <c r="CH45" s="186" t="str">
        <f t="shared" si="105"/>
        <v/>
      </c>
      <c r="CI45" s="186" t="str">
        <f t="shared" si="106"/>
        <v/>
      </c>
      <c r="CJ45" s="186" t="str">
        <f t="shared" si="106"/>
        <v/>
      </c>
      <c r="CK45" s="186" t="str">
        <f t="shared" si="106"/>
        <v/>
      </c>
      <c r="CL45" s="186" t="str">
        <f t="shared" si="106"/>
        <v/>
      </c>
      <c r="CM45" s="186" t="str">
        <f t="shared" si="106"/>
        <v/>
      </c>
      <c r="CN45" s="186" t="str">
        <f t="shared" si="106"/>
        <v/>
      </c>
      <c r="CO45" s="186" t="str">
        <f t="shared" si="106"/>
        <v/>
      </c>
      <c r="CP45" s="186" t="str">
        <f t="shared" si="106"/>
        <v/>
      </c>
      <c r="CQ45" s="186" t="str">
        <f t="shared" si="106"/>
        <v/>
      </c>
      <c r="CR45" s="186" t="str">
        <f t="shared" si="106"/>
        <v/>
      </c>
      <c r="CS45" s="186" t="str">
        <f t="shared" si="107"/>
        <v/>
      </c>
      <c r="CT45" s="186" t="str">
        <f t="shared" si="107"/>
        <v/>
      </c>
      <c r="CU45" s="186" t="str">
        <f t="shared" si="107"/>
        <v/>
      </c>
      <c r="CV45" s="186" t="str">
        <f t="shared" si="107"/>
        <v/>
      </c>
      <c r="CW45" s="186" t="str">
        <f t="shared" si="107"/>
        <v/>
      </c>
      <c r="CX45" s="186" t="str">
        <f t="shared" si="107"/>
        <v/>
      </c>
      <c r="CY45" s="186" t="str">
        <f t="shared" si="107"/>
        <v/>
      </c>
      <c r="CZ45" s="186" t="str">
        <f t="shared" si="107"/>
        <v/>
      </c>
      <c r="DA45" s="186" t="str">
        <f t="shared" si="107"/>
        <v/>
      </c>
      <c r="DB45" s="186" t="str">
        <f t="shared" si="107"/>
        <v/>
      </c>
      <c r="DC45" s="186" t="str">
        <f t="shared" si="108"/>
        <v/>
      </c>
      <c r="DD45" s="186" t="str">
        <f t="shared" si="108"/>
        <v/>
      </c>
      <c r="DE45" s="186" t="str">
        <f t="shared" si="108"/>
        <v/>
      </c>
      <c r="DF45" s="186" t="str">
        <f t="shared" si="108"/>
        <v/>
      </c>
      <c r="DG45" s="186" t="str">
        <f t="shared" si="108"/>
        <v/>
      </c>
      <c r="DH45" s="186" t="str">
        <f t="shared" si="108"/>
        <v/>
      </c>
      <c r="DI45" s="186" t="str">
        <f t="shared" si="108"/>
        <v/>
      </c>
      <c r="DJ45" s="186" t="str">
        <f t="shared" si="108"/>
        <v/>
      </c>
      <c r="DK45" s="186" t="str">
        <f t="shared" si="108"/>
        <v/>
      </c>
      <c r="DL45" s="186" t="str">
        <f t="shared" si="108"/>
        <v/>
      </c>
      <c r="DM45" s="186" t="str">
        <f t="shared" si="109"/>
        <v/>
      </c>
      <c r="DN45" s="186" t="str">
        <f t="shared" si="109"/>
        <v/>
      </c>
      <c r="DO45" s="186" t="str">
        <f t="shared" si="109"/>
        <v/>
      </c>
      <c r="DP45" s="186" t="str">
        <f t="shared" si="109"/>
        <v/>
      </c>
      <c r="DQ45" s="186" t="str">
        <f t="shared" si="109"/>
        <v/>
      </c>
      <c r="DR45" s="186" t="str">
        <f t="shared" si="109"/>
        <v/>
      </c>
      <c r="DS45" s="186" t="str">
        <f t="shared" si="109"/>
        <v/>
      </c>
      <c r="DT45" s="186" t="str">
        <f t="shared" si="109"/>
        <v/>
      </c>
      <c r="DU45" s="186" t="str">
        <f t="shared" si="109"/>
        <v/>
      </c>
      <c r="DV45" s="186" t="str">
        <f t="shared" si="109"/>
        <v/>
      </c>
      <c r="DW45" s="152"/>
      <c r="DX45" s="152"/>
      <c r="DY45" s="152"/>
      <c r="DZ45" s="152"/>
      <c r="EA45" s="152"/>
      <c r="EC45" s="173">
        <f t="shared" si="121"/>
        <v>38</v>
      </c>
      <c r="ED45" s="176">
        <f t="shared" si="110"/>
        <v>0</v>
      </c>
      <c r="EE45" s="177">
        <f t="shared" si="89"/>
        <v>0</v>
      </c>
      <c r="EF45" s="177">
        <f t="shared" si="89"/>
        <v>0</v>
      </c>
      <c r="EG45" s="177">
        <f t="shared" si="89"/>
        <v>0</v>
      </c>
      <c r="EH45" s="177">
        <f t="shared" si="89"/>
        <v>0</v>
      </c>
      <c r="EI45" s="177">
        <f t="shared" si="111"/>
        <v>0</v>
      </c>
      <c r="EJ45" s="177">
        <f t="shared" si="112"/>
        <v>0</v>
      </c>
      <c r="EK45" s="173"/>
      <c r="EL45" s="173"/>
      <c r="EM45" s="173"/>
      <c r="EN45" s="175"/>
      <c r="EO45" s="173">
        <f t="shared" si="122"/>
        <v>38</v>
      </c>
      <c r="EP45" s="176">
        <f t="shared" si="113"/>
        <v>0</v>
      </c>
      <c r="EQ45" s="177">
        <f>IFERROR(INDEX(RTO1CF,$EO45,'ANVA-MDS'!EE$7),0)</f>
        <v>0</v>
      </c>
      <c r="ER45" s="177">
        <f>IFERROR(INDEX(RTO1CF,$EO45,'ANVA-MDS'!EF$7),0)</f>
        <v>0</v>
      </c>
      <c r="ES45" s="177">
        <f>IFERROR(INDEX(RTO1CF,$EO45,'ANVA-MDS'!EG$7),0)</f>
        <v>0</v>
      </c>
      <c r="ET45" s="177">
        <f>IFERROR(INDEX(RTO1CF,$EO45,'ANVA-MDS'!EH$7),0)</f>
        <v>0</v>
      </c>
      <c r="EU45" s="177">
        <f t="shared" si="114"/>
        <v>0</v>
      </c>
      <c r="EV45" s="177">
        <f t="shared" si="115"/>
        <v>0</v>
      </c>
      <c r="EW45" s="173"/>
      <c r="EX45" s="173"/>
      <c r="EY45" s="173"/>
      <c r="EZ45" s="175"/>
      <c r="FA45" s="177">
        <f t="shared" si="116"/>
        <v>0</v>
      </c>
      <c r="FB45" s="175"/>
      <c r="FC45" s="175"/>
    </row>
    <row r="46" spans="2:159" ht="12.75" customHeight="1" x14ac:dyDescent="0.25">
      <c r="J46" s="84">
        <v>38</v>
      </c>
      <c r="K46" s="185">
        <f t="shared" si="117"/>
        <v>0</v>
      </c>
      <c r="L46" s="186">
        <f t="shared" si="118"/>
        <v>0</v>
      </c>
      <c r="M46" s="186" t="str">
        <f t="shared" si="100"/>
        <v/>
      </c>
      <c r="N46" s="186" t="str">
        <f t="shared" si="100"/>
        <v/>
      </c>
      <c r="O46" s="186" t="str">
        <f t="shared" si="100"/>
        <v/>
      </c>
      <c r="P46" s="186" t="str">
        <f t="shared" si="100"/>
        <v/>
      </c>
      <c r="Q46" s="186" t="str">
        <f t="shared" si="100"/>
        <v/>
      </c>
      <c r="R46" s="186" t="str">
        <f t="shared" si="100"/>
        <v/>
      </c>
      <c r="S46" s="186" t="str">
        <f t="shared" si="100"/>
        <v/>
      </c>
      <c r="T46" s="186" t="str">
        <f t="shared" si="100"/>
        <v/>
      </c>
      <c r="U46" s="186" t="str">
        <f t="shared" si="100"/>
        <v/>
      </c>
      <c r="V46" s="186" t="str">
        <f t="shared" si="100"/>
        <v/>
      </c>
      <c r="W46" s="186" t="str">
        <f t="shared" si="101"/>
        <v/>
      </c>
      <c r="X46" s="186" t="str">
        <f t="shared" si="101"/>
        <v/>
      </c>
      <c r="Y46" s="186" t="str">
        <f t="shared" si="101"/>
        <v/>
      </c>
      <c r="Z46" s="186" t="str">
        <f t="shared" si="101"/>
        <v/>
      </c>
      <c r="AA46" s="186" t="str">
        <f t="shared" si="101"/>
        <v/>
      </c>
      <c r="AB46" s="186" t="str">
        <f t="shared" si="101"/>
        <v/>
      </c>
      <c r="AC46" s="186" t="str">
        <f t="shared" si="101"/>
        <v/>
      </c>
      <c r="AD46" s="186" t="str">
        <f t="shared" si="101"/>
        <v/>
      </c>
      <c r="AE46" s="186" t="str">
        <f t="shared" si="101"/>
        <v/>
      </c>
      <c r="AF46" s="186" t="str">
        <f t="shared" si="101"/>
        <v/>
      </c>
      <c r="AG46" s="186" t="str">
        <f t="shared" si="102"/>
        <v/>
      </c>
      <c r="AH46" s="186" t="str">
        <f t="shared" si="102"/>
        <v/>
      </c>
      <c r="AI46" s="186" t="str">
        <f t="shared" si="102"/>
        <v/>
      </c>
      <c r="AJ46" s="186" t="str">
        <f t="shared" si="102"/>
        <v/>
      </c>
      <c r="AK46" s="186" t="str">
        <f t="shared" si="102"/>
        <v/>
      </c>
      <c r="AL46" s="186" t="str">
        <f t="shared" si="102"/>
        <v/>
      </c>
      <c r="AM46" s="186" t="str">
        <f t="shared" si="102"/>
        <v/>
      </c>
      <c r="AN46" s="186" t="str">
        <f t="shared" si="102"/>
        <v/>
      </c>
      <c r="AO46" s="186" t="str">
        <f t="shared" si="102"/>
        <v/>
      </c>
      <c r="AP46" s="186" t="str">
        <f t="shared" si="102"/>
        <v/>
      </c>
      <c r="AQ46" s="186" t="str">
        <f t="shared" si="103"/>
        <v/>
      </c>
      <c r="AR46" s="186" t="str">
        <f t="shared" si="103"/>
        <v/>
      </c>
      <c r="AS46" s="186" t="str">
        <f t="shared" si="103"/>
        <v/>
      </c>
      <c r="AT46" s="186" t="str">
        <f t="shared" si="103"/>
        <v/>
      </c>
      <c r="AU46" s="186" t="str">
        <f t="shared" si="103"/>
        <v/>
      </c>
      <c r="AV46" s="186" t="str">
        <f t="shared" si="103"/>
        <v/>
      </c>
      <c r="AW46" s="186" t="str">
        <f t="shared" si="103"/>
        <v/>
      </c>
      <c r="AX46" s="186" t="str">
        <f t="shared" si="103"/>
        <v/>
      </c>
      <c r="AY46" s="186" t="str">
        <f t="shared" si="103"/>
        <v/>
      </c>
      <c r="AZ46" s="186" t="str">
        <f t="shared" si="103"/>
        <v/>
      </c>
      <c r="BA46" s="186" t="str">
        <f t="shared" si="104"/>
        <v/>
      </c>
      <c r="BB46" s="186" t="str">
        <f t="shared" si="104"/>
        <v/>
      </c>
      <c r="BC46" s="186" t="str">
        <f t="shared" si="104"/>
        <v/>
      </c>
      <c r="BD46" s="186" t="str">
        <f t="shared" si="104"/>
        <v/>
      </c>
      <c r="BE46" s="186" t="str">
        <f t="shared" si="104"/>
        <v/>
      </c>
      <c r="BF46" s="186" t="str">
        <f t="shared" si="104"/>
        <v/>
      </c>
      <c r="BG46" s="186" t="str">
        <f t="shared" si="104"/>
        <v/>
      </c>
      <c r="BH46" s="186" t="str">
        <f t="shared" si="104"/>
        <v/>
      </c>
      <c r="BI46" s="186" t="str">
        <f t="shared" si="104"/>
        <v/>
      </c>
      <c r="BJ46" s="186" t="str">
        <f t="shared" si="104"/>
        <v/>
      </c>
      <c r="BS46" s="6"/>
      <c r="BT46" s="6"/>
      <c r="BV46" s="84">
        <v>38</v>
      </c>
      <c r="BW46" s="185">
        <f t="shared" si="119"/>
        <v>0</v>
      </c>
      <c r="BX46" s="186">
        <f t="shared" si="120"/>
        <v>0</v>
      </c>
      <c r="BY46" s="186" t="str">
        <f t="shared" si="105"/>
        <v/>
      </c>
      <c r="BZ46" s="186" t="str">
        <f t="shared" si="105"/>
        <v/>
      </c>
      <c r="CA46" s="186" t="str">
        <f t="shared" si="105"/>
        <v/>
      </c>
      <c r="CB46" s="186" t="str">
        <f t="shared" si="105"/>
        <v/>
      </c>
      <c r="CC46" s="186" t="str">
        <f t="shared" si="105"/>
        <v/>
      </c>
      <c r="CD46" s="186" t="str">
        <f t="shared" si="105"/>
        <v/>
      </c>
      <c r="CE46" s="186" t="str">
        <f t="shared" si="105"/>
        <v/>
      </c>
      <c r="CF46" s="186" t="str">
        <f t="shared" si="105"/>
        <v/>
      </c>
      <c r="CG46" s="186" t="str">
        <f t="shared" si="105"/>
        <v/>
      </c>
      <c r="CH46" s="186" t="str">
        <f t="shared" si="105"/>
        <v/>
      </c>
      <c r="CI46" s="186" t="str">
        <f t="shared" si="106"/>
        <v/>
      </c>
      <c r="CJ46" s="186" t="str">
        <f t="shared" si="106"/>
        <v/>
      </c>
      <c r="CK46" s="186" t="str">
        <f t="shared" si="106"/>
        <v/>
      </c>
      <c r="CL46" s="186" t="str">
        <f t="shared" si="106"/>
        <v/>
      </c>
      <c r="CM46" s="186" t="str">
        <f t="shared" si="106"/>
        <v/>
      </c>
      <c r="CN46" s="186" t="str">
        <f t="shared" si="106"/>
        <v/>
      </c>
      <c r="CO46" s="186" t="str">
        <f t="shared" si="106"/>
        <v/>
      </c>
      <c r="CP46" s="186" t="str">
        <f t="shared" si="106"/>
        <v/>
      </c>
      <c r="CQ46" s="186" t="str">
        <f t="shared" si="106"/>
        <v/>
      </c>
      <c r="CR46" s="186" t="str">
        <f t="shared" si="106"/>
        <v/>
      </c>
      <c r="CS46" s="186" t="str">
        <f t="shared" si="107"/>
        <v/>
      </c>
      <c r="CT46" s="186" t="str">
        <f t="shared" si="107"/>
        <v/>
      </c>
      <c r="CU46" s="186" t="str">
        <f t="shared" si="107"/>
        <v/>
      </c>
      <c r="CV46" s="186" t="str">
        <f t="shared" si="107"/>
        <v/>
      </c>
      <c r="CW46" s="186" t="str">
        <f t="shared" si="107"/>
        <v/>
      </c>
      <c r="CX46" s="186" t="str">
        <f t="shared" si="107"/>
        <v/>
      </c>
      <c r="CY46" s="186" t="str">
        <f t="shared" si="107"/>
        <v/>
      </c>
      <c r="CZ46" s="186" t="str">
        <f t="shared" si="107"/>
        <v/>
      </c>
      <c r="DA46" s="186" t="str">
        <f t="shared" si="107"/>
        <v/>
      </c>
      <c r="DB46" s="186" t="str">
        <f t="shared" si="107"/>
        <v/>
      </c>
      <c r="DC46" s="186" t="str">
        <f t="shared" si="108"/>
        <v/>
      </c>
      <c r="DD46" s="186" t="str">
        <f t="shared" si="108"/>
        <v/>
      </c>
      <c r="DE46" s="186" t="str">
        <f t="shared" si="108"/>
        <v/>
      </c>
      <c r="DF46" s="186" t="str">
        <f t="shared" si="108"/>
        <v/>
      </c>
      <c r="DG46" s="186" t="str">
        <f t="shared" si="108"/>
        <v/>
      </c>
      <c r="DH46" s="186" t="str">
        <f t="shared" si="108"/>
        <v/>
      </c>
      <c r="DI46" s="186" t="str">
        <f t="shared" si="108"/>
        <v/>
      </c>
      <c r="DJ46" s="186" t="str">
        <f t="shared" si="108"/>
        <v/>
      </c>
      <c r="DK46" s="186" t="str">
        <f t="shared" si="108"/>
        <v/>
      </c>
      <c r="DL46" s="186" t="str">
        <f t="shared" si="108"/>
        <v/>
      </c>
      <c r="DM46" s="186" t="str">
        <f t="shared" si="109"/>
        <v/>
      </c>
      <c r="DN46" s="186" t="str">
        <f t="shared" si="109"/>
        <v/>
      </c>
      <c r="DO46" s="186" t="str">
        <f t="shared" si="109"/>
        <v/>
      </c>
      <c r="DP46" s="186" t="str">
        <f t="shared" si="109"/>
        <v/>
      </c>
      <c r="DQ46" s="186" t="str">
        <f t="shared" si="109"/>
        <v/>
      </c>
      <c r="DR46" s="186" t="str">
        <f t="shared" si="109"/>
        <v/>
      </c>
      <c r="DS46" s="186" t="str">
        <f t="shared" si="109"/>
        <v/>
      </c>
      <c r="DT46" s="186" t="str">
        <f t="shared" si="109"/>
        <v/>
      </c>
      <c r="DU46" s="186" t="str">
        <f t="shared" si="109"/>
        <v/>
      </c>
      <c r="DV46" s="186" t="str">
        <f t="shared" si="109"/>
        <v/>
      </c>
      <c r="DW46" s="152"/>
      <c r="DX46" s="152"/>
      <c r="DY46" s="152"/>
      <c r="DZ46" s="152"/>
      <c r="EA46" s="152"/>
      <c r="EC46" s="173">
        <f t="shared" si="121"/>
        <v>39</v>
      </c>
      <c r="ED46" s="176">
        <f t="shared" si="110"/>
        <v>0</v>
      </c>
      <c r="EE46" s="177">
        <f t="shared" si="89"/>
        <v>0</v>
      </c>
      <c r="EF46" s="177">
        <f t="shared" si="89"/>
        <v>0</v>
      </c>
      <c r="EG46" s="177">
        <f t="shared" si="89"/>
        <v>0</v>
      </c>
      <c r="EH46" s="177">
        <f t="shared" si="89"/>
        <v>0</v>
      </c>
      <c r="EI46" s="177">
        <f t="shared" si="111"/>
        <v>0</v>
      </c>
      <c r="EJ46" s="177">
        <f t="shared" si="112"/>
        <v>0</v>
      </c>
      <c r="EK46" s="173"/>
      <c r="EL46" s="173"/>
      <c r="EM46" s="173"/>
      <c r="EN46" s="175"/>
      <c r="EO46" s="173">
        <f t="shared" si="122"/>
        <v>39</v>
      </c>
      <c r="EP46" s="176">
        <f t="shared" si="113"/>
        <v>0</v>
      </c>
      <c r="EQ46" s="177">
        <f>IFERROR(INDEX(RTO1CF,$EO46,'ANVA-MDS'!EE$7),0)</f>
        <v>0</v>
      </c>
      <c r="ER46" s="177">
        <f>IFERROR(INDEX(RTO1CF,$EO46,'ANVA-MDS'!EF$7),0)</f>
        <v>0</v>
      </c>
      <c r="ES46" s="177">
        <f>IFERROR(INDEX(RTO1CF,$EO46,'ANVA-MDS'!EG$7),0)</f>
        <v>0</v>
      </c>
      <c r="ET46" s="177">
        <f>IFERROR(INDEX(RTO1CF,$EO46,'ANVA-MDS'!EH$7),0)</f>
        <v>0</v>
      </c>
      <c r="EU46" s="177">
        <f t="shared" si="114"/>
        <v>0</v>
      </c>
      <c r="EV46" s="177">
        <f t="shared" si="115"/>
        <v>0</v>
      </c>
      <c r="EW46" s="173"/>
      <c r="EX46" s="173"/>
      <c r="EY46" s="173"/>
      <c r="EZ46" s="175"/>
      <c r="FA46" s="177">
        <f t="shared" si="116"/>
        <v>0</v>
      </c>
      <c r="FB46" s="175"/>
      <c r="FC46" s="175"/>
    </row>
    <row r="47" spans="2:159" ht="12.75" customHeight="1" x14ac:dyDescent="0.25">
      <c r="J47" s="84">
        <v>39</v>
      </c>
      <c r="K47" s="185">
        <f t="shared" si="117"/>
        <v>0</v>
      </c>
      <c r="L47" s="186">
        <f t="shared" si="118"/>
        <v>0</v>
      </c>
      <c r="M47" s="186" t="str">
        <f t="shared" si="100"/>
        <v/>
      </c>
      <c r="N47" s="186" t="str">
        <f t="shared" si="100"/>
        <v/>
      </c>
      <c r="O47" s="186" t="str">
        <f t="shared" si="100"/>
        <v/>
      </c>
      <c r="P47" s="186" t="str">
        <f t="shared" si="100"/>
        <v/>
      </c>
      <c r="Q47" s="186" t="str">
        <f t="shared" si="100"/>
        <v/>
      </c>
      <c r="R47" s="186" t="str">
        <f t="shared" si="100"/>
        <v/>
      </c>
      <c r="S47" s="186" t="str">
        <f t="shared" si="100"/>
        <v/>
      </c>
      <c r="T47" s="186" t="str">
        <f t="shared" si="100"/>
        <v/>
      </c>
      <c r="U47" s="186" t="str">
        <f t="shared" si="100"/>
        <v/>
      </c>
      <c r="V47" s="186" t="str">
        <f t="shared" si="100"/>
        <v/>
      </c>
      <c r="W47" s="186" t="str">
        <f t="shared" si="101"/>
        <v/>
      </c>
      <c r="X47" s="186" t="str">
        <f t="shared" si="101"/>
        <v/>
      </c>
      <c r="Y47" s="186" t="str">
        <f t="shared" si="101"/>
        <v/>
      </c>
      <c r="Z47" s="186" t="str">
        <f t="shared" si="101"/>
        <v/>
      </c>
      <c r="AA47" s="186" t="str">
        <f t="shared" si="101"/>
        <v/>
      </c>
      <c r="AB47" s="186" t="str">
        <f t="shared" si="101"/>
        <v/>
      </c>
      <c r="AC47" s="186" t="str">
        <f t="shared" si="101"/>
        <v/>
      </c>
      <c r="AD47" s="186" t="str">
        <f t="shared" si="101"/>
        <v/>
      </c>
      <c r="AE47" s="186" t="str">
        <f t="shared" si="101"/>
        <v/>
      </c>
      <c r="AF47" s="186" t="str">
        <f t="shared" si="101"/>
        <v/>
      </c>
      <c r="AG47" s="186" t="str">
        <f t="shared" si="102"/>
        <v/>
      </c>
      <c r="AH47" s="186" t="str">
        <f t="shared" si="102"/>
        <v/>
      </c>
      <c r="AI47" s="186" t="str">
        <f t="shared" si="102"/>
        <v/>
      </c>
      <c r="AJ47" s="186" t="str">
        <f t="shared" si="102"/>
        <v/>
      </c>
      <c r="AK47" s="186" t="str">
        <f t="shared" si="102"/>
        <v/>
      </c>
      <c r="AL47" s="186" t="str">
        <f t="shared" si="102"/>
        <v/>
      </c>
      <c r="AM47" s="186" t="str">
        <f t="shared" si="102"/>
        <v/>
      </c>
      <c r="AN47" s="186" t="str">
        <f t="shared" si="102"/>
        <v/>
      </c>
      <c r="AO47" s="186" t="str">
        <f t="shared" si="102"/>
        <v/>
      </c>
      <c r="AP47" s="186" t="str">
        <f t="shared" si="102"/>
        <v/>
      </c>
      <c r="AQ47" s="186" t="str">
        <f t="shared" si="103"/>
        <v/>
      </c>
      <c r="AR47" s="186" t="str">
        <f t="shared" si="103"/>
        <v/>
      </c>
      <c r="AS47" s="186" t="str">
        <f t="shared" si="103"/>
        <v/>
      </c>
      <c r="AT47" s="186" t="str">
        <f t="shared" si="103"/>
        <v/>
      </c>
      <c r="AU47" s="186" t="str">
        <f t="shared" si="103"/>
        <v/>
      </c>
      <c r="AV47" s="186" t="str">
        <f t="shared" si="103"/>
        <v/>
      </c>
      <c r="AW47" s="186" t="str">
        <f t="shared" si="103"/>
        <v/>
      </c>
      <c r="AX47" s="186" t="str">
        <f t="shared" si="103"/>
        <v/>
      </c>
      <c r="AY47" s="186" t="str">
        <f t="shared" si="103"/>
        <v/>
      </c>
      <c r="AZ47" s="186" t="str">
        <f t="shared" si="103"/>
        <v/>
      </c>
      <c r="BA47" s="186" t="str">
        <f t="shared" si="104"/>
        <v/>
      </c>
      <c r="BB47" s="186" t="str">
        <f t="shared" si="104"/>
        <v/>
      </c>
      <c r="BC47" s="186" t="str">
        <f t="shared" si="104"/>
        <v/>
      </c>
      <c r="BD47" s="186" t="str">
        <f t="shared" si="104"/>
        <v/>
      </c>
      <c r="BE47" s="186" t="str">
        <f t="shared" si="104"/>
        <v/>
      </c>
      <c r="BF47" s="186" t="str">
        <f t="shared" si="104"/>
        <v/>
      </c>
      <c r="BG47" s="186" t="str">
        <f t="shared" si="104"/>
        <v/>
      </c>
      <c r="BH47" s="186" t="str">
        <f t="shared" si="104"/>
        <v/>
      </c>
      <c r="BI47" s="186" t="str">
        <f t="shared" si="104"/>
        <v/>
      </c>
      <c r="BJ47" s="186" t="str">
        <f t="shared" si="104"/>
        <v/>
      </c>
      <c r="BS47" s="6"/>
      <c r="BT47" s="6"/>
      <c r="BV47" s="84">
        <v>39</v>
      </c>
      <c r="BW47" s="185">
        <f t="shared" si="119"/>
        <v>0</v>
      </c>
      <c r="BX47" s="186">
        <f t="shared" si="120"/>
        <v>0</v>
      </c>
      <c r="BY47" s="186" t="str">
        <f t="shared" si="105"/>
        <v/>
      </c>
      <c r="BZ47" s="186" t="str">
        <f t="shared" si="105"/>
        <v/>
      </c>
      <c r="CA47" s="186" t="str">
        <f t="shared" si="105"/>
        <v/>
      </c>
      <c r="CB47" s="186" t="str">
        <f t="shared" si="105"/>
        <v/>
      </c>
      <c r="CC47" s="186" t="str">
        <f t="shared" si="105"/>
        <v/>
      </c>
      <c r="CD47" s="186" t="str">
        <f t="shared" si="105"/>
        <v/>
      </c>
      <c r="CE47" s="186" t="str">
        <f t="shared" si="105"/>
        <v/>
      </c>
      <c r="CF47" s="186" t="str">
        <f t="shared" si="105"/>
        <v/>
      </c>
      <c r="CG47" s="186" t="str">
        <f t="shared" si="105"/>
        <v/>
      </c>
      <c r="CH47" s="186" t="str">
        <f t="shared" si="105"/>
        <v/>
      </c>
      <c r="CI47" s="186" t="str">
        <f t="shared" si="106"/>
        <v/>
      </c>
      <c r="CJ47" s="186" t="str">
        <f t="shared" si="106"/>
        <v/>
      </c>
      <c r="CK47" s="186" t="str">
        <f t="shared" si="106"/>
        <v/>
      </c>
      <c r="CL47" s="186" t="str">
        <f t="shared" si="106"/>
        <v/>
      </c>
      <c r="CM47" s="186" t="str">
        <f t="shared" si="106"/>
        <v/>
      </c>
      <c r="CN47" s="186" t="str">
        <f t="shared" si="106"/>
        <v/>
      </c>
      <c r="CO47" s="186" t="str">
        <f t="shared" si="106"/>
        <v/>
      </c>
      <c r="CP47" s="186" t="str">
        <f t="shared" si="106"/>
        <v/>
      </c>
      <c r="CQ47" s="186" t="str">
        <f t="shared" si="106"/>
        <v/>
      </c>
      <c r="CR47" s="186" t="str">
        <f t="shared" si="106"/>
        <v/>
      </c>
      <c r="CS47" s="186" t="str">
        <f t="shared" si="107"/>
        <v/>
      </c>
      <c r="CT47" s="186" t="str">
        <f t="shared" si="107"/>
        <v/>
      </c>
      <c r="CU47" s="186" t="str">
        <f t="shared" si="107"/>
        <v/>
      </c>
      <c r="CV47" s="186" t="str">
        <f t="shared" si="107"/>
        <v/>
      </c>
      <c r="CW47" s="186" t="str">
        <f t="shared" si="107"/>
        <v/>
      </c>
      <c r="CX47" s="186" t="str">
        <f t="shared" si="107"/>
        <v/>
      </c>
      <c r="CY47" s="186" t="str">
        <f t="shared" si="107"/>
        <v/>
      </c>
      <c r="CZ47" s="186" t="str">
        <f t="shared" si="107"/>
        <v/>
      </c>
      <c r="DA47" s="186" t="str">
        <f t="shared" si="107"/>
        <v/>
      </c>
      <c r="DB47" s="186" t="str">
        <f t="shared" si="107"/>
        <v/>
      </c>
      <c r="DC47" s="186" t="str">
        <f t="shared" si="108"/>
        <v/>
      </c>
      <c r="DD47" s="186" t="str">
        <f t="shared" si="108"/>
        <v/>
      </c>
      <c r="DE47" s="186" t="str">
        <f t="shared" si="108"/>
        <v/>
      </c>
      <c r="DF47" s="186" t="str">
        <f t="shared" si="108"/>
        <v/>
      </c>
      <c r="DG47" s="186" t="str">
        <f t="shared" si="108"/>
        <v/>
      </c>
      <c r="DH47" s="186" t="str">
        <f t="shared" si="108"/>
        <v/>
      </c>
      <c r="DI47" s="186" t="str">
        <f t="shared" si="108"/>
        <v/>
      </c>
      <c r="DJ47" s="186" t="str">
        <f t="shared" si="108"/>
        <v/>
      </c>
      <c r="DK47" s="186" t="str">
        <f t="shared" si="108"/>
        <v/>
      </c>
      <c r="DL47" s="186" t="str">
        <f t="shared" si="108"/>
        <v/>
      </c>
      <c r="DM47" s="186" t="str">
        <f t="shared" si="109"/>
        <v/>
      </c>
      <c r="DN47" s="186" t="str">
        <f t="shared" si="109"/>
        <v/>
      </c>
      <c r="DO47" s="186" t="str">
        <f t="shared" si="109"/>
        <v/>
      </c>
      <c r="DP47" s="186" t="str">
        <f t="shared" si="109"/>
        <v/>
      </c>
      <c r="DQ47" s="186" t="str">
        <f t="shared" si="109"/>
        <v/>
      </c>
      <c r="DR47" s="186" t="str">
        <f t="shared" si="109"/>
        <v/>
      </c>
      <c r="DS47" s="186" t="str">
        <f t="shared" si="109"/>
        <v/>
      </c>
      <c r="DT47" s="186" t="str">
        <f t="shared" si="109"/>
        <v/>
      </c>
      <c r="DU47" s="186" t="str">
        <f t="shared" si="109"/>
        <v/>
      </c>
      <c r="DV47" s="186" t="str">
        <f t="shared" si="109"/>
        <v/>
      </c>
      <c r="DW47" s="152"/>
      <c r="DX47" s="152"/>
      <c r="DY47" s="152"/>
      <c r="DZ47" s="152"/>
      <c r="EA47" s="152"/>
      <c r="EC47" s="173">
        <f t="shared" si="121"/>
        <v>40</v>
      </c>
      <c r="ED47" s="176">
        <f t="shared" si="110"/>
        <v>0</v>
      </c>
      <c r="EE47" s="177">
        <f t="shared" si="89"/>
        <v>0</v>
      </c>
      <c r="EF47" s="177">
        <f t="shared" si="89"/>
        <v>0</v>
      </c>
      <c r="EG47" s="177">
        <f t="shared" si="89"/>
        <v>0</v>
      </c>
      <c r="EH47" s="177">
        <f t="shared" si="89"/>
        <v>0</v>
      </c>
      <c r="EI47" s="177">
        <f t="shared" si="111"/>
        <v>0</v>
      </c>
      <c r="EJ47" s="177">
        <f t="shared" si="112"/>
        <v>0</v>
      </c>
      <c r="EK47" s="173"/>
      <c r="EL47" s="173"/>
      <c r="EM47" s="173"/>
      <c r="EN47" s="175"/>
      <c r="EO47" s="173">
        <f t="shared" si="122"/>
        <v>40</v>
      </c>
      <c r="EP47" s="176">
        <f t="shared" si="113"/>
        <v>0</v>
      </c>
      <c r="EQ47" s="177">
        <f>IFERROR(INDEX(RTO1CF,$EO47,'ANVA-MDS'!EE$7),0)</f>
        <v>0</v>
      </c>
      <c r="ER47" s="177">
        <f>IFERROR(INDEX(RTO1CF,$EO47,'ANVA-MDS'!EF$7),0)</f>
        <v>0</v>
      </c>
      <c r="ES47" s="177">
        <f>IFERROR(INDEX(RTO1CF,$EO47,'ANVA-MDS'!EG$7),0)</f>
        <v>0</v>
      </c>
      <c r="ET47" s="177">
        <f>IFERROR(INDEX(RTO1CF,$EO47,'ANVA-MDS'!EH$7),0)</f>
        <v>0</v>
      </c>
      <c r="EU47" s="177">
        <f t="shared" si="114"/>
        <v>0</v>
      </c>
      <c r="EV47" s="177">
        <f t="shared" si="115"/>
        <v>0</v>
      </c>
      <c r="EW47" s="173"/>
      <c r="EX47" s="173"/>
      <c r="EY47" s="173"/>
      <c r="EZ47" s="175"/>
      <c r="FA47" s="177">
        <f t="shared" si="116"/>
        <v>0</v>
      </c>
      <c r="FB47" s="175"/>
      <c r="FC47" s="175"/>
    </row>
    <row r="48" spans="2:159" ht="12.75" customHeight="1" x14ac:dyDescent="0.25">
      <c r="J48" s="84">
        <v>40</v>
      </c>
      <c r="K48" s="185">
        <f t="shared" si="117"/>
        <v>0</v>
      </c>
      <c r="L48" s="186">
        <f t="shared" si="118"/>
        <v>0</v>
      </c>
      <c r="M48" s="186" t="str">
        <f t="shared" si="100"/>
        <v/>
      </c>
      <c r="N48" s="186" t="str">
        <f t="shared" si="100"/>
        <v/>
      </c>
      <c r="O48" s="186" t="str">
        <f t="shared" si="100"/>
        <v/>
      </c>
      <c r="P48" s="186" t="str">
        <f t="shared" si="100"/>
        <v/>
      </c>
      <c r="Q48" s="186" t="str">
        <f t="shared" si="100"/>
        <v/>
      </c>
      <c r="R48" s="186" t="str">
        <f t="shared" si="100"/>
        <v/>
      </c>
      <c r="S48" s="186" t="str">
        <f t="shared" si="100"/>
        <v/>
      </c>
      <c r="T48" s="186" t="str">
        <f t="shared" si="100"/>
        <v/>
      </c>
      <c r="U48" s="186" t="str">
        <f t="shared" si="100"/>
        <v/>
      </c>
      <c r="V48" s="186" t="str">
        <f t="shared" si="100"/>
        <v/>
      </c>
      <c r="W48" s="186" t="str">
        <f t="shared" si="101"/>
        <v/>
      </c>
      <c r="X48" s="186" t="str">
        <f t="shared" si="101"/>
        <v/>
      </c>
      <c r="Y48" s="186" t="str">
        <f t="shared" si="101"/>
        <v/>
      </c>
      <c r="Z48" s="186" t="str">
        <f t="shared" si="101"/>
        <v/>
      </c>
      <c r="AA48" s="186" t="str">
        <f t="shared" si="101"/>
        <v/>
      </c>
      <c r="AB48" s="186" t="str">
        <f t="shared" si="101"/>
        <v/>
      </c>
      <c r="AC48" s="186" t="str">
        <f t="shared" si="101"/>
        <v/>
      </c>
      <c r="AD48" s="186" t="str">
        <f t="shared" si="101"/>
        <v/>
      </c>
      <c r="AE48" s="186" t="str">
        <f t="shared" si="101"/>
        <v/>
      </c>
      <c r="AF48" s="186" t="str">
        <f t="shared" si="101"/>
        <v/>
      </c>
      <c r="AG48" s="186" t="str">
        <f t="shared" si="102"/>
        <v/>
      </c>
      <c r="AH48" s="186" t="str">
        <f t="shared" si="102"/>
        <v/>
      </c>
      <c r="AI48" s="186" t="str">
        <f t="shared" si="102"/>
        <v/>
      </c>
      <c r="AJ48" s="186" t="str">
        <f t="shared" si="102"/>
        <v/>
      </c>
      <c r="AK48" s="186" t="str">
        <f t="shared" si="102"/>
        <v/>
      </c>
      <c r="AL48" s="186" t="str">
        <f t="shared" si="102"/>
        <v/>
      </c>
      <c r="AM48" s="186" t="str">
        <f t="shared" si="102"/>
        <v/>
      </c>
      <c r="AN48" s="186" t="str">
        <f t="shared" si="102"/>
        <v/>
      </c>
      <c r="AO48" s="186" t="str">
        <f t="shared" si="102"/>
        <v/>
      </c>
      <c r="AP48" s="186" t="str">
        <f t="shared" si="102"/>
        <v/>
      </c>
      <c r="AQ48" s="186" t="str">
        <f t="shared" si="103"/>
        <v/>
      </c>
      <c r="AR48" s="186" t="str">
        <f t="shared" si="103"/>
        <v/>
      </c>
      <c r="AS48" s="186" t="str">
        <f t="shared" si="103"/>
        <v/>
      </c>
      <c r="AT48" s="186" t="str">
        <f t="shared" si="103"/>
        <v/>
      </c>
      <c r="AU48" s="186" t="str">
        <f t="shared" si="103"/>
        <v/>
      </c>
      <c r="AV48" s="186" t="str">
        <f t="shared" si="103"/>
        <v/>
      </c>
      <c r="AW48" s="186" t="str">
        <f t="shared" si="103"/>
        <v/>
      </c>
      <c r="AX48" s="186" t="str">
        <f t="shared" si="103"/>
        <v/>
      </c>
      <c r="AY48" s="186" t="str">
        <f t="shared" si="103"/>
        <v/>
      </c>
      <c r="AZ48" s="186" t="str">
        <f t="shared" si="103"/>
        <v/>
      </c>
      <c r="BA48" s="186" t="str">
        <f t="shared" si="104"/>
        <v/>
      </c>
      <c r="BB48" s="186" t="str">
        <f t="shared" si="104"/>
        <v/>
      </c>
      <c r="BC48" s="186" t="str">
        <f t="shared" si="104"/>
        <v/>
      </c>
      <c r="BD48" s="186" t="str">
        <f t="shared" si="104"/>
        <v/>
      </c>
      <c r="BE48" s="186" t="str">
        <f t="shared" si="104"/>
        <v/>
      </c>
      <c r="BF48" s="186" t="str">
        <f t="shared" si="104"/>
        <v/>
      </c>
      <c r="BG48" s="186" t="str">
        <f t="shared" si="104"/>
        <v/>
      </c>
      <c r="BH48" s="186" t="str">
        <f t="shared" si="104"/>
        <v/>
      </c>
      <c r="BI48" s="186" t="str">
        <f t="shared" si="104"/>
        <v/>
      </c>
      <c r="BJ48" s="186" t="str">
        <f t="shared" si="104"/>
        <v/>
      </c>
      <c r="BS48" s="6"/>
      <c r="BT48" s="6"/>
      <c r="BV48" s="84">
        <v>40</v>
      </c>
      <c r="BW48" s="185">
        <f t="shared" si="119"/>
        <v>0</v>
      </c>
      <c r="BX48" s="186">
        <f t="shared" si="120"/>
        <v>0</v>
      </c>
      <c r="BY48" s="186" t="str">
        <f t="shared" si="105"/>
        <v/>
      </c>
      <c r="BZ48" s="186" t="str">
        <f t="shared" si="105"/>
        <v/>
      </c>
      <c r="CA48" s="186" t="str">
        <f t="shared" si="105"/>
        <v/>
      </c>
      <c r="CB48" s="186" t="str">
        <f t="shared" si="105"/>
        <v/>
      </c>
      <c r="CC48" s="186" t="str">
        <f t="shared" si="105"/>
        <v/>
      </c>
      <c r="CD48" s="186" t="str">
        <f t="shared" si="105"/>
        <v/>
      </c>
      <c r="CE48" s="186" t="str">
        <f t="shared" si="105"/>
        <v/>
      </c>
      <c r="CF48" s="186" t="str">
        <f t="shared" si="105"/>
        <v/>
      </c>
      <c r="CG48" s="186" t="str">
        <f t="shared" si="105"/>
        <v/>
      </c>
      <c r="CH48" s="186" t="str">
        <f t="shared" si="105"/>
        <v/>
      </c>
      <c r="CI48" s="186" t="str">
        <f t="shared" si="106"/>
        <v/>
      </c>
      <c r="CJ48" s="186" t="str">
        <f t="shared" si="106"/>
        <v/>
      </c>
      <c r="CK48" s="186" t="str">
        <f t="shared" si="106"/>
        <v/>
      </c>
      <c r="CL48" s="186" t="str">
        <f t="shared" si="106"/>
        <v/>
      </c>
      <c r="CM48" s="186" t="str">
        <f t="shared" si="106"/>
        <v/>
      </c>
      <c r="CN48" s="186" t="str">
        <f t="shared" si="106"/>
        <v/>
      </c>
      <c r="CO48" s="186" t="str">
        <f t="shared" si="106"/>
        <v/>
      </c>
      <c r="CP48" s="186" t="str">
        <f t="shared" si="106"/>
        <v/>
      </c>
      <c r="CQ48" s="186" t="str">
        <f t="shared" si="106"/>
        <v/>
      </c>
      <c r="CR48" s="186" t="str">
        <f t="shared" si="106"/>
        <v/>
      </c>
      <c r="CS48" s="186" t="str">
        <f t="shared" si="107"/>
        <v/>
      </c>
      <c r="CT48" s="186" t="str">
        <f t="shared" si="107"/>
        <v/>
      </c>
      <c r="CU48" s="186" t="str">
        <f t="shared" si="107"/>
        <v/>
      </c>
      <c r="CV48" s="186" t="str">
        <f t="shared" si="107"/>
        <v/>
      </c>
      <c r="CW48" s="186" t="str">
        <f t="shared" si="107"/>
        <v/>
      </c>
      <c r="CX48" s="186" t="str">
        <f t="shared" si="107"/>
        <v/>
      </c>
      <c r="CY48" s="186" t="str">
        <f t="shared" si="107"/>
        <v/>
      </c>
      <c r="CZ48" s="186" t="str">
        <f t="shared" si="107"/>
        <v/>
      </c>
      <c r="DA48" s="186" t="str">
        <f t="shared" si="107"/>
        <v/>
      </c>
      <c r="DB48" s="186" t="str">
        <f t="shared" si="107"/>
        <v/>
      </c>
      <c r="DC48" s="186" t="str">
        <f t="shared" si="108"/>
        <v/>
      </c>
      <c r="DD48" s="186" t="str">
        <f t="shared" si="108"/>
        <v/>
      </c>
      <c r="DE48" s="186" t="str">
        <f t="shared" si="108"/>
        <v/>
      </c>
      <c r="DF48" s="186" t="str">
        <f t="shared" si="108"/>
        <v/>
      </c>
      <c r="DG48" s="186" t="str">
        <f t="shared" si="108"/>
        <v/>
      </c>
      <c r="DH48" s="186" t="str">
        <f t="shared" si="108"/>
        <v/>
      </c>
      <c r="DI48" s="186" t="str">
        <f t="shared" si="108"/>
        <v/>
      </c>
      <c r="DJ48" s="186" t="str">
        <f t="shared" si="108"/>
        <v/>
      </c>
      <c r="DK48" s="186" t="str">
        <f t="shared" si="108"/>
        <v/>
      </c>
      <c r="DL48" s="186" t="str">
        <f t="shared" si="108"/>
        <v/>
      </c>
      <c r="DM48" s="186" t="str">
        <f t="shared" si="109"/>
        <v/>
      </c>
      <c r="DN48" s="186" t="str">
        <f t="shared" si="109"/>
        <v/>
      </c>
      <c r="DO48" s="186" t="str">
        <f t="shared" si="109"/>
        <v/>
      </c>
      <c r="DP48" s="186" t="str">
        <f t="shared" si="109"/>
        <v/>
      </c>
      <c r="DQ48" s="186" t="str">
        <f t="shared" si="109"/>
        <v/>
      </c>
      <c r="DR48" s="186" t="str">
        <f t="shared" si="109"/>
        <v/>
      </c>
      <c r="DS48" s="186" t="str">
        <f t="shared" si="109"/>
        <v/>
      </c>
      <c r="DT48" s="186" t="str">
        <f t="shared" si="109"/>
        <v/>
      </c>
      <c r="DU48" s="186" t="str">
        <f t="shared" si="109"/>
        <v/>
      </c>
      <c r="DV48" s="186" t="str">
        <f t="shared" si="109"/>
        <v/>
      </c>
      <c r="DW48" s="152"/>
      <c r="DX48" s="152"/>
      <c r="DY48" s="152"/>
      <c r="DZ48" s="152"/>
      <c r="EA48" s="152"/>
      <c r="EC48" s="173">
        <f t="shared" si="121"/>
        <v>41</v>
      </c>
      <c r="ED48" s="176">
        <f t="shared" si="110"/>
        <v>0</v>
      </c>
      <c r="EE48" s="177">
        <f t="shared" ref="EE48:EH57" si="123">IFERROR(INDEX(RTO1SF,$EC48,EE$7),0)</f>
        <v>0</v>
      </c>
      <c r="EF48" s="177">
        <f t="shared" si="123"/>
        <v>0</v>
      </c>
      <c r="EG48" s="177">
        <f t="shared" si="123"/>
        <v>0</v>
      </c>
      <c r="EH48" s="177">
        <f t="shared" si="123"/>
        <v>0</v>
      </c>
      <c r="EI48" s="177">
        <f t="shared" si="111"/>
        <v>0</v>
      </c>
      <c r="EJ48" s="177">
        <f t="shared" si="112"/>
        <v>0</v>
      </c>
      <c r="EK48" s="173"/>
      <c r="EL48" s="173"/>
      <c r="EM48" s="173"/>
      <c r="EN48" s="175"/>
      <c r="EO48" s="173">
        <f t="shared" si="122"/>
        <v>41</v>
      </c>
      <c r="EP48" s="176">
        <f t="shared" si="113"/>
        <v>0</v>
      </c>
      <c r="EQ48" s="177">
        <f>IFERROR(INDEX(RTO1CF,$EO48,'ANVA-MDS'!EE$7),0)</f>
        <v>0</v>
      </c>
      <c r="ER48" s="177">
        <f>IFERROR(INDEX(RTO1CF,$EO48,'ANVA-MDS'!EF$7),0)</f>
        <v>0</v>
      </c>
      <c r="ES48" s="177">
        <f>IFERROR(INDEX(RTO1CF,$EO48,'ANVA-MDS'!EG$7),0)</f>
        <v>0</v>
      </c>
      <c r="ET48" s="177">
        <f>IFERROR(INDEX(RTO1CF,$EO48,'ANVA-MDS'!EH$7),0)</f>
        <v>0</v>
      </c>
      <c r="EU48" s="177">
        <f t="shared" si="114"/>
        <v>0</v>
      </c>
      <c r="EV48" s="177">
        <f t="shared" si="115"/>
        <v>0</v>
      </c>
      <c r="EW48" s="173"/>
      <c r="EX48" s="173"/>
      <c r="EY48" s="173"/>
      <c r="EZ48" s="175"/>
      <c r="FA48" s="177">
        <f t="shared" si="116"/>
        <v>0</v>
      </c>
      <c r="FB48" s="175"/>
      <c r="FC48" s="175"/>
    </row>
    <row r="49" spans="1:159" ht="12.75" customHeight="1" x14ac:dyDescent="0.25">
      <c r="J49" s="84">
        <v>41</v>
      </c>
      <c r="K49" s="185">
        <f t="shared" si="117"/>
        <v>0</v>
      </c>
      <c r="L49" s="186">
        <f t="shared" si="118"/>
        <v>0</v>
      </c>
      <c r="M49" s="186" t="str">
        <f t="shared" ref="M49:V58" si="124">IF(M$8&gt;$J49,"",IF($K49=0,"",IF($F$13&gt;$G$13,"ns",IF(ABS($L49-INDEX(RTO1SF_ORD,M$8,2))&gt;$B$28,"s","ns"))))</f>
        <v/>
      </c>
      <c r="N49" s="186" t="str">
        <f t="shared" si="124"/>
        <v/>
      </c>
      <c r="O49" s="186" t="str">
        <f t="shared" si="124"/>
        <v/>
      </c>
      <c r="P49" s="186" t="str">
        <f t="shared" si="124"/>
        <v/>
      </c>
      <c r="Q49" s="186" t="str">
        <f t="shared" si="124"/>
        <v/>
      </c>
      <c r="R49" s="186" t="str">
        <f t="shared" si="124"/>
        <v/>
      </c>
      <c r="S49" s="186" t="str">
        <f t="shared" si="124"/>
        <v/>
      </c>
      <c r="T49" s="186" t="str">
        <f t="shared" si="124"/>
        <v/>
      </c>
      <c r="U49" s="186" t="str">
        <f t="shared" si="124"/>
        <v/>
      </c>
      <c r="V49" s="186" t="str">
        <f t="shared" si="124"/>
        <v/>
      </c>
      <c r="W49" s="186" t="str">
        <f t="shared" ref="W49:AF58" si="125">IF(W$8&gt;$J49,"",IF($K49=0,"",IF($F$13&gt;$G$13,"ns",IF(ABS($L49-INDEX(RTO1SF_ORD,W$8,2))&gt;$B$28,"s","ns"))))</f>
        <v/>
      </c>
      <c r="X49" s="186" t="str">
        <f t="shared" si="125"/>
        <v/>
      </c>
      <c r="Y49" s="186" t="str">
        <f t="shared" si="125"/>
        <v/>
      </c>
      <c r="Z49" s="186" t="str">
        <f t="shared" si="125"/>
        <v/>
      </c>
      <c r="AA49" s="186" t="str">
        <f t="shared" si="125"/>
        <v/>
      </c>
      <c r="AB49" s="186" t="str">
        <f t="shared" si="125"/>
        <v/>
      </c>
      <c r="AC49" s="186" t="str">
        <f t="shared" si="125"/>
        <v/>
      </c>
      <c r="AD49" s="186" t="str">
        <f t="shared" si="125"/>
        <v/>
      </c>
      <c r="AE49" s="186" t="str">
        <f t="shared" si="125"/>
        <v/>
      </c>
      <c r="AF49" s="186" t="str">
        <f t="shared" si="125"/>
        <v/>
      </c>
      <c r="AG49" s="186" t="str">
        <f t="shared" ref="AG49:AP58" si="126">IF(AG$8&gt;$J49,"",IF($K49=0,"",IF($F$13&gt;$G$13,"ns",IF(ABS($L49-INDEX(RTO1SF_ORD,AG$8,2))&gt;$B$28,"s","ns"))))</f>
        <v/>
      </c>
      <c r="AH49" s="186" t="str">
        <f t="shared" si="126"/>
        <v/>
      </c>
      <c r="AI49" s="186" t="str">
        <f t="shared" si="126"/>
        <v/>
      </c>
      <c r="AJ49" s="186" t="str">
        <f t="shared" si="126"/>
        <v/>
      </c>
      <c r="AK49" s="186" t="str">
        <f t="shared" si="126"/>
        <v/>
      </c>
      <c r="AL49" s="186" t="str">
        <f t="shared" si="126"/>
        <v/>
      </c>
      <c r="AM49" s="186" t="str">
        <f t="shared" si="126"/>
        <v/>
      </c>
      <c r="AN49" s="186" t="str">
        <f t="shared" si="126"/>
        <v/>
      </c>
      <c r="AO49" s="186" t="str">
        <f t="shared" si="126"/>
        <v/>
      </c>
      <c r="AP49" s="186" t="str">
        <f t="shared" si="126"/>
        <v/>
      </c>
      <c r="AQ49" s="186" t="str">
        <f t="shared" ref="AQ49:AZ58" si="127">IF(AQ$8&gt;$J49,"",IF($K49=0,"",IF($F$13&gt;$G$13,"ns",IF(ABS($L49-INDEX(RTO1SF_ORD,AQ$8,2))&gt;$B$28,"s","ns"))))</f>
        <v/>
      </c>
      <c r="AR49" s="186" t="str">
        <f t="shared" si="127"/>
        <v/>
      </c>
      <c r="AS49" s="186" t="str">
        <f t="shared" si="127"/>
        <v/>
      </c>
      <c r="AT49" s="186" t="str">
        <f t="shared" si="127"/>
        <v/>
      </c>
      <c r="AU49" s="186" t="str">
        <f t="shared" si="127"/>
        <v/>
      </c>
      <c r="AV49" s="186" t="str">
        <f t="shared" si="127"/>
        <v/>
      </c>
      <c r="AW49" s="186" t="str">
        <f t="shared" si="127"/>
        <v/>
      </c>
      <c r="AX49" s="186" t="str">
        <f t="shared" si="127"/>
        <v/>
      </c>
      <c r="AY49" s="186" t="str">
        <f t="shared" si="127"/>
        <v/>
      </c>
      <c r="AZ49" s="186" t="str">
        <f t="shared" si="127"/>
        <v/>
      </c>
      <c r="BA49" s="186" t="str">
        <f t="shared" ref="BA49:BJ58" si="128">IF(BA$8&gt;$J49,"",IF($K49=0,"",IF($F$13&gt;$G$13,"ns",IF(ABS($L49-INDEX(RTO1SF_ORD,BA$8,2))&gt;$B$28,"s","ns"))))</f>
        <v/>
      </c>
      <c r="BB49" s="186" t="str">
        <f t="shared" si="128"/>
        <v/>
      </c>
      <c r="BC49" s="186" t="str">
        <f t="shared" si="128"/>
        <v/>
      </c>
      <c r="BD49" s="186" t="str">
        <f t="shared" si="128"/>
        <v/>
      </c>
      <c r="BE49" s="186" t="str">
        <f t="shared" si="128"/>
        <v/>
      </c>
      <c r="BF49" s="186" t="str">
        <f t="shared" si="128"/>
        <v/>
      </c>
      <c r="BG49" s="186" t="str">
        <f t="shared" si="128"/>
        <v/>
      </c>
      <c r="BH49" s="186" t="str">
        <f t="shared" si="128"/>
        <v/>
      </c>
      <c r="BI49" s="186" t="str">
        <f t="shared" si="128"/>
        <v/>
      </c>
      <c r="BJ49" s="186" t="str">
        <f t="shared" si="128"/>
        <v/>
      </c>
      <c r="BS49" s="6"/>
      <c r="BT49" s="6"/>
      <c r="BV49" s="84">
        <v>41</v>
      </c>
      <c r="BW49" s="185">
        <f t="shared" si="119"/>
        <v>0</v>
      </c>
      <c r="BX49" s="186">
        <f t="shared" si="120"/>
        <v>0</v>
      </c>
      <c r="BY49" s="186" t="str">
        <f t="shared" ref="BY49:CH58" si="129">IF(BY$8&gt;$BV49,"",IF($BW49=0,"",IF($BR$13&gt;$BS$13,"ns",IF(ABS($BX49-INDEX(RTO1CF_ORD,BY$8,2))&gt;$BN$28,"s","ns"))))</f>
        <v/>
      </c>
      <c r="BZ49" s="186" t="str">
        <f t="shared" si="129"/>
        <v/>
      </c>
      <c r="CA49" s="186" t="str">
        <f t="shared" si="129"/>
        <v/>
      </c>
      <c r="CB49" s="186" t="str">
        <f t="shared" si="129"/>
        <v/>
      </c>
      <c r="CC49" s="186" t="str">
        <f t="shared" si="129"/>
        <v/>
      </c>
      <c r="CD49" s="186" t="str">
        <f t="shared" si="129"/>
        <v/>
      </c>
      <c r="CE49" s="186" t="str">
        <f t="shared" si="129"/>
        <v/>
      </c>
      <c r="CF49" s="186" t="str">
        <f t="shared" si="129"/>
        <v/>
      </c>
      <c r="CG49" s="186" t="str">
        <f t="shared" si="129"/>
        <v/>
      </c>
      <c r="CH49" s="186" t="str">
        <f t="shared" si="129"/>
        <v/>
      </c>
      <c r="CI49" s="186" t="str">
        <f t="shared" ref="CI49:CR58" si="130">IF(CI$8&gt;$BV49,"",IF($BW49=0,"",IF($BR$13&gt;$BS$13,"ns",IF(ABS($BX49-INDEX(RTO1CF_ORD,CI$8,2))&gt;$BN$28,"s","ns"))))</f>
        <v/>
      </c>
      <c r="CJ49" s="186" t="str">
        <f t="shared" si="130"/>
        <v/>
      </c>
      <c r="CK49" s="186" t="str">
        <f t="shared" si="130"/>
        <v/>
      </c>
      <c r="CL49" s="186" t="str">
        <f t="shared" si="130"/>
        <v/>
      </c>
      <c r="CM49" s="186" t="str">
        <f t="shared" si="130"/>
        <v/>
      </c>
      <c r="CN49" s="186" t="str">
        <f t="shared" si="130"/>
        <v/>
      </c>
      <c r="CO49" s="186" t="str">
        <f t="shared" si="130"/>
        <v/>
      </c>
      <c r="CP49" s="186" t="str">
        <f t="shared" si="130"/>
        <v/>
      </c>
      <c r="CQ49" s="186" t="str">
        <f t="shared" si="130"/>
        <v/>
      </c>
      <c r="CR49" s="186" t="str">
        <f t="shared" si="130"/>
        <v/>
      </c>
      <c r="CS49" s="186" t="str">
        <f t="shared" ref="CS49:DB58" si="131">IF(CS$8&gt;$BV49,"",IF($BW49=0,"",IF($BR$13&gt;$BS$13,"ns",IF(ABS($BX49-INDEX(RTO1CF_ORD,CS$8,2))&gt;$BN$28,"s","ns"))))</f>
        <v/>
      </c>
      <c r="CT49" s="186" t="str">
        <f t="shared" si="131"/>
        <v/>
      </c>
      <c r="CU49" s="186" t="str">
        <f t="shared" si="131"/>
        <v/>
      </c>
      <c r="CV49" s="186" t="str">
        <f t="shared" si="131"/>
        <v/>
      </c>
      <c r="CW49" s="186" t="str">
        <f t="shared" si="131"/>
        <v/>
      </c>
      <c r="CX49" s="186" t="str">
        <f t="shared" si="131"/>
        <v/>
      </c>
      <c r="CY49" s="186" t="str">
        <f t="shared" si="131"/>
        <v/>
      </c>
      <c r="CZ49" s="186" t="str">
        <f t="shared" si="131"/>
        <v/>
      </c>
      <c r="DA49" s="186" t="str">
        <f t="shared" si="131"/>
        <v/>
      </c>
      <c r="DB49" s="186" t="str">
        <f t="shared" si="131"/>
        <v/>
      </c>
      <c r="DC49" s="186" t="str">
        <f t="shared" ref="DC49:DL58" si="132">IF(DC$8&gt;$BV49,"",IF($BW49=0,"",IF($BR$13&gt;$BS$13,"ns",IF(ABS($BX49-INDEX(RTO1CF_ORD,DC$8,2))&gt;$BN$28,"s","ns"))))</f>
        <v/>
      </c>
      <c r="DD49" s="186" t="str">
        <f t="shared" si="132"/>
        <v/>
      </c>
      <c r="DE49" s="186" t="str">
        <f t="shared" si="132"/>
        <v/>
      </c>
      <c r="DF49" s="186" t="str">
        <f t="shared" si="132"/>
        <v/>
      </c>
      <c r="DG49" s="186" t="str">
        <f t="shared" si="132"/>
        <v/>
      </c>
      <c r="DH49" s="186" t="str">
        <f t="shared" si="132"/>
        <v/>
      </c>
      <c r="DI49" s="186" t="str">
        <f t="shared" si="132"/>
        <v/>
      </c>
      <c r="DJ49" s="186" t="str">
        <f t="shared" si="132"/>
        <v/>
      </c>
      <c r="DK49" s="186" t="str">
        <f t="shared" si="132"/>
        <v/>
      </c>
      <c r="DL49" s="186" t="str">
        <f t="shared" si="132"/>
        <v/>
      </c>
      <c r="DM49" s="186" t="str">
        <f t="shared" ref="DM49:DV58" si="133">IF(DM$8&gt;$BV49,"",IF($BW49=0,"",IF($BR$13&gt;$BS$13,"ns",IF(ABS($BX49-INDEX(RTO1CF_ORD,DM$8,2))&gt;$BN$28,"s","ns"))))</f>
        <v/>
      </c>
      <c r="DN49" s="186" t="str">
        <f t="shared" si="133"/>
        <v/>
      </c>
      <c r="DO49" s="186" t="str">
        <f t="shared" si="133"/>
        <v/>
      </c>
      <c r="DP49" s="186" t="str">
        <f t="shared" si="133"/>
        <v/>
      </c>
      <c r="DQ49" s="186" t="str">
        <f t="shared" si="133"/>
        <v/>
      </c>
      <c r="DR49" s="186" t="str">
        <f t="shared" si="133"/>
        <v/>
      </c>
      <c r="DS49" s="186" t="str">
        <f t="shared" si="133"/>
        <v/>
      </c>
      <c r="DT49" s="186" t="str">
        <f t="shared" si="133"/>
        <v/>
      </c>
      <c r="DU49" s="186" t="str">
        <f t="shared" si="133"/>
        <v/>
      </c>
      <c r="DV49" s="186" t="str">
        <f t="shared" si="133"/>
        <v/>
      </c>
      <c r="DW49" s="152"/>
      <c r="DX49" s="152"/>
      <c r="DY49" s="152"/>
      <c r="DZ49" s="152"/>
      <c r="EA49" s="152"/>
      <c r="EC49" s="173">
        <f t="shared" si="121"/>
        <v>42</v>
      </c>
      <c r="ED49" s="176">
        <f t="shared" si="110"/>
        <v>0</v>
      </c>
      <c r="EE49" s="177">
        <f t="shared" si="123"/>
        <v>0</v>
      </c>
      <c r="EF49" s="177">
        <f t="shared" si="123"/>
        <v>0</v>
      </c>
      <c r="EG49" s="177">
        <f t="shared" si="123"/>
        <v>0</v>
      </c>
      <c r="EH49" s="177">
        <f t="shared" si="123"/>
        <v>0</v>
      </c>
      <c r="EI49" s="177">
        <f t="shared" si="111"/>
        <v>0</v>
      </c>
      <c r="EJ49" s="177">
        <f t="shared" si="112"/>
        <v>0</v>
      </c>
      <c r="EK49" s="173"/>
      <c r="EL49" s="173"/>
      <c r="EM49" s="173"/>
      <c r="EN49" s="175"/>
      <c r="EO49" s="173">
        <f t="shared" si="122"/>
        <v>42</v>
      </c>
      <c r="EP49" s="176">
        <f t="shared" si="113"/>
        <v>0</v>
      </c>
      <c r="EQ49" s="177">
        <f>IFERROR(INDEX(RTO1CF,$EO49,'ANVA-MDS'!EE$7),0)</f>
        <v>0</v>
      </c>
      <c r="ER49" s="177">
        <f>IFERROR(INDEX(RTO1CF,$EO49,'ANVA-MDS'!EF$7),0)</f>
        <v>0</v>
      </c>
      <c r="ES49" s="177">
        <f>IFERROR(INDEX(RTO1CF,$EO49,'ANVA-MDS'!EG$7),0)</f>
        <v>0</v>
      </c>
      <c r="ET49" s="177">
        <f>IFERROR(INDEX(RTO1CF,$EO49,'ANVA-MDS'!EH$7),0)</f>
        <v>0</v>
      </c>
      <c r="EU49" s="177">
        <f t="shared" si="114"/>
        <v>0</v>
      </c>
      <c r="EV49" s="177">
        <f t="shared" si="115"/>
        <v>0</v>
      </c>
      <c r="EW49" s="173"/>
      <c r="EX49" s="173"/>
      <c r="EY49" s="173"/>
      <c r="EZ49" s="175"/>
      <c r="FA49" s="177">
        <f t="shared" si="116"/>
        <v>0</v>
      </c>
      <c r="FB49" s="175"/>
      <c r="FC49" s="175"/>
    </row>
    <row r="50" spans="1:159" ht="12.75" customHeight="1" x14ac:dyDescent="0.25">
      <c r="J50" s="84">
        <v>42</v>
      </c>
      <c r="K50" s="185">
        <f t="shared" si="117"/>
        <v>0</v>
      </c>
      <c r="L50" s="186">
        <f t="shared" si="118"/>
        <v>0</v>
      </c>
      <c r="M50" s="186" t="str">
        <f t="shared" si="124"/>
        <v/>
      </c>
      <c r="N50" s="186" t="str">
        <f t="shared" si="124"/>
        <v/>
      </c>
      <c r="O50" s="186" t="str">
        <f t="shared" si="124"/>
        <v/>
      </c>
      <c r="P50" s="186" t="str">
        <f t="shared" si="124"/>
        <v/>
      </c>
      <c r="Q50" s="186" t="str">
        <f t="shared" si="124"/>
        <v/>
      </c>
      <c r="R50" s="186" t="str">
        <f t="shared" si="124"/>
        <v/>
      </c>
      <c r="S50" s="186" t="str">
        <f t="shared" si="124"/>
        <v/>
      </c>
      <c r="T50" s="186" t="str">
        <f t="shared" si="124"/>
        <v/>
      </c>
      <c r="U50" s="186" t="str">
        <f t="shared" si="124"/>
        <v/>
      </c>
      <c r="V50" s="186" t="str">
        <f t="shared" si="124"/>
        <v/>
      </c>
      <c r="W50" s="186" t="str">
        <f t="shared" si="125"/>
        <v/>
      </c>
      <c r="X50" s="186" t="str">
        <f t="shared" si="125"/>
        <v/>
      </c>
      <c r="Y50" s="186" t="str">
        <f t="shared" si="125"/>
        <v/>
      </c>
      <c r="Z50" s="186" t="str">
        <f t="shared" si="125"/>
        <v/>
      </c>
      <c r="AA50" s="186" t="str">
        <f t="shared" si="125"/>
        <v/>
      </c>
      <c r="AB50" s="186" t="str">
        <f t="shared" si="125"/>
        <v/>
      </c>
      <c r="AC50" s="186" t="str">
        <f t="shared" si="125"/>
        <v/>
      </c>
      <c r="AD50" s="186" t="str">
        <f t="shared" si="125"/>
        <v/>
      </c>
      <c r="AE50" s="186" t="str">
        <f t="shared" si="125"/>
        <v/>
      </c>
      <c r="AF50" s="186" t="str">
        <f t="shared" si="125"/>
        <v/>
      </c>
      <c r="AG50" s="186" t="str">
        <f t="shared" si="126"/>
        <v/>
      </c>
      <c r="AH50" s="186" t="str">
        <f t="shared" si="126"/>
        <v/>
      </c>
      <c r="AI50" s="186" t="str">
        <f t="shared" si="126"/>
        <v/>
      </c>
      <c r="AJ50" s="186" t="str">
        <f t="shared" si="126"/>
        <v/>
      </c>
      <c r="AK50" s="186" t="str">
        <f t="shared" si="126"/>
        <v/>
      </c>
      <c r="AL50" s="186" t="str">
        <f t="shared" si="126"/>
        <v/>
      </c>
      <c r="AM50" s="186" t="str">
        <f t="shared" si="126"/>
        <v/>
      </c>
      <c r="AN50" s="186" t="str">
        <f t="shared" si="126"/>
        <v/>
      </c>
      <c r="AO50" s="186" t="str">
        <f t="shared" si="126"/>
        <v/>
      </c>
      <c r="AP50" s="186" t="str">
        <f t="shared" si="126"/>
        <v/>
      </c>
      <c r="AQ50" s="186" t="str">
        <f t="shared" si="127"/>
        <v/>
      </c>
      <c r="AR50" s="186" t="str">
        <f t="shared" si="127"/>
        <v/>
      </c>
      <c r="AS50" s="186" t="str">
        <f t="shared" si="127"/>
        <v/>
      </c>
      <c r="AT50" s="186" t="str">
        <f t="shared" si="127"/>
        <v/>
      </c>
      <c r="AU50" s="186" t="str">
        <f t="shared" si="127"/>
        <v/>
      </c>
      <c r="AV50" s="186" t="str">
        <f t="shared" si="127"/>
        <v/>
      </c>
      <c r="AW50" s="186" t="str">
        <f t="shared" si="127"/>
        <v/>
      </c>
      <c r="AX50" s="186" t="str">
        <f t="shared" si="127"/>
        <v/>
      </c>
      <c r="AY50" s="186" t="str">
        <f t="shared" si="127"/>
        <v/>
      </c>
      <c r="AZ50" s="186" t="str">
        <f t="shared" si="127"/>
        <v/>
      </c>
      <c r="BA50" s="186" t="str">
        <f t="shared" si="128"/>
        <v/>
      </c>
      <c r="BB50" s="186" t="str">
        <f t="shared" si="128"/>
        <v/>
      </c>
      <c r="BC50" s="186" t="str">
        <f t="shared" si="128"/>
        <v/>
      </c>
      <c r="BD50" s="186" t="str">
        <f t="shared" si="128"/>
        <v/>
      </c>
      <c r="BE50" s="186" t="str">
        <f t="shared" si="128"/>
        <v/>
      </c>
      <c r="BF50" s="186" t="str">
        <f t="shared" si="128"/>
        <v/>
      </c>
      <c r="BG50" s="186" t="str">
        <f t="shared" si="128"/>
        <v/>
      </c>
      <c r="BH50" s="186" t="str">
        <f t="shared" si="128"/>
        <v/>
      </c>
      <c r="BI50" s="186" t="str">
        <f t="shared" si="128"/>
        <v/>
      </c>
      <c r="BJ50" s="186" t="str">
        <f t="shared" si="128"/>
        <v/>
      </c>
      <c r="BS50" s="6"/>
      <c r="BT50" s="6"/>
      <c r="BV50" s="84">
        <v>42</v>
      </c>
      <c r="BW50" s="185">
        <f t="shared" si="119"/>
        <v>0</v>
      </c>
      <c r="BX50" s="186">
        <f t="shared" si="120"/>
        <v>0</v>
      </c>
      <c r="BY50" s="186" t="str">
        <f t="shared" si="129"/>
        <v/>
      </c>
      <c r="BZ50" s="186" t="str">
        <f t="shared" si="129"/>
        <v/>
      </c>
      <c r="CA50" s="186" t="str">
        <f t="shared" si="129"/>
        <v/>
      </c>
      <c r="CB50" s="186" t="str">
        <f t="shared" si="129"/>
        <v/>
      </c>
      <c r="CC50" s="186" t="str">
        <f t="shared" si="129"/>
        <v/>
      </c>
      <c r="CD50" s="186" t="str">
        <f t="shared" si="129"/>
        <v/>
      </c>
      <c r="CE50" s="186" t="str">
        <f t="shared" si="129"/>
        <v/>
      </c>
      <c r="CF50" s="186" t="str">
        <f t="shared" si="129"/>
        <v/>
      </c>
      <c r="CG50" s="186" t="str">
        <f t="shared" si="129"/>
        <v/>
      </c>
      <c r="CH50" s="186" t="str">
        <f t="shared" si="129"/>
        <v/>
      </c>
      <c r="CI50" s="186" t="str">
        <f t="shared" si="130"/>
        <v/>
      </c>
      <c r="CJ50" s="186" t="str">
        <f t="shared" si="130"/>
        <v/>
      </c>
      <c r="CK50" s="186" t="str">
        <f t="shared" si="130"/>
        <v/>
      </c>
      <c r="CL50" s="186" t="str">
        <f t="shared" si="130"/>
        <v/>
      </c>
      <c r="CM50" s="186" t="str">
        <f t="shared" si="130"/>
        <v/>
      </c>
      <c r="CN50" s="186" t="str">
        <f t="shared" si="130"/>
        <v/>
      </c>
      <c r="CO50" s="186" t="str">
        <f t="shared" si="130"/>
        <v/>
      </c>
      <c r="CP50" s="186" t="str">
        <f t="shared" si="130"/>
        <v/>
      </c>
      <c r="CQ50" s="186" t="str">
        <f t="shared" si="130"/>
        <v/>
      </c>
      <c r="CR50" s="186" t="str">
        <f t="shared" si="130"/>
        <v/>
      </c>
      <c r="CS50" s="186" t="str">
        <f t="shared" si="131"/>
        <v/>
      </c>
      <c r="CT50" s="186" t="str">
        <f t="shared" si="131"/>
        <v/>
      </c>
      <c r="CU50" s="186" t="str">
        <f t="shared" si="131"/>
        <v/>
      </c>
      <c r="CV50" s="186" t="str">
        <f t="shared" si="131"/>
        <v/>
      </c>
      <c r="CW50" s="186" t="str">
        <f t="shared" si="131"/>
        <v/>
      </c>
      <c r="CX50" s="186" t="str">
        <f t="shared" si="131"/>
        <v/>
      </c>
      <c r="CY50" s="186" t="str">
        <f t="shared" si="131"/>
        <v/>
      </c>
      <c r="CZ50" s="186" t="str">
        <f t="shared" si="131"/>
        <v/>
      </c>
      <c r="DA50" s="186" t="str">
        <f t="shared" si="131"/>
        <v/>
      </c>
      <c r="DB50" s="186" t="str">
        <f t="shared" si="131"/>
        <v/>
      </c>
      <c r="DC50" s="186" t="str">
        <f t="shared" si="132"/>
        <v/>
      </c>
      <c r="DD50" s="186" t="str">
        <f t="shared" si="132"/>
        <v/>
      </c>
      <c r="DE50" s="186" t="str">
        <f t="shared" si="132"/>
        <v/>
      </c>
      <c r="DF50" s="186" t="str">
        <f t="shared" si="132"/>
        <v/>
      </c>
      <c r="DG50" s="186" t="str">
        <f t="shared" si="132"/>
        <v/>
      </c>
      <c r="DH50" s="186" t="str">
        <f t="shared" si="132"/>
        <v/>
      </c>
      <c r="DI50" s="186" t="str">
        <f t="shared" si="132"/>
        <v/>
      </c>
      <c r="DJ50" s="186" t="str">
        <f t="shared" si="132"/>
        <v/>
      </c>
      <c r="DK50" s="186" t="str">
        <f t="shared" si="132"/>
        <v/>
      </c>
      <c r="DL50" s="186" t="str">
        <f t="shared" si="132"/>
        <v/>
      </c>
      <c r="DM50" s="186" t="str">
        <f t="shared" si="133"/>
        <v/>
      </c>
      <c r="DN50" s="186" t="str">
        <f t="shared" si="133"/>
        <v/>
      </c>
      <c r="DO50" s="186" t="str">
        <f t="shared" si="133"/>
        <v/>
      </c>
      <c r="DP50" s="186" t="str">
        <f t="shared" si="133"/>
        <v/>
      </c>
      <c r="DQ50" s="186" t="str">
        <f t="shared" si="133"/>
        <v/>
      </c>
      <c r="DR50" s="186" t="str">
        <f t="shared" si="133"/>
        <v/>
      </c>
      <c r="DS50" s="186" t="str">
        <f t="shared" si="133"/>
        <v/>
      </c>
      <c r="DT50" s="186" t="str">
        <f t="shared" si="133"/>
        <v/>
      </c>
      <c r="DU50" s="186" t="str">
        <f t="shared" si="133"/>
        <v/>
      </c>
      <c r="DV50" s="186" t="str">
        <f t="shared" si="133"/>
        <v/>
      </c>
      <c r="DW50" s="152"/>
      <c r="DX50" s="152"/>
      <c r="DY50" s="152"/>
      <c r="DZ50" s="152"/>
      <c r="EA50" s="152"/>
      <c r="EC50" s="173">
        <f t="shared" si="121"/>
        <v>43</v>
      </c>
      <c r="ED50" s="176">
        <f t="shared" si="110"/>
        <v>0</v>
      </c>
      <c r="EE50" s="177">
        <f t="shared" si="123"/>
        <v>0</v>
      </c>
      <c r="EF50" s="177">
        <f t="shared" si="123"/>
        <v>0</v>
      </c>
      <c r="EG50" s="177">
        <f t="shared" si="123"/>
        <v>0</v>
      </c>
      <c r="EH50" s="177">
        <f t="shared" si="123"/>
        <v>0</v>
      </c>
      <c r="EI50" s="177">
        <f t="shared" si="111"/>
        <v>0</v>
      </c>
      <c r="EJ50" s="177">
        <f t="shared" si="112"/>
        <v>0</v>
      </c>
      <c r="EK50" s="173"/>
      <c r="EL50" s="173"/>
      <c r="EM50" s="173"/>
      <c r="EN50" s="175"/>
      <c r="EO50" s="173">
        <f t="shared" si="122"/>
        <v>43</v>
      </c>
      <c r="EP50" s="176">
        <f t="shared" si="113"/>
        <v>0</v>
      </c>
      <c r="EQ50" s="177">
        <f>IFERROR(INDEX(RTO1CF,$EO50,'ANVA-MDS'!EE$7),0)</f>
        <v>0</v>
      </c>
      <c r="ER50" s="177">
        <f>IFERROR(INDEX(RTO1CF,$EO50,'ANVA-MDS'!EF$7),0)</f>
        <v>0</v>
      </c>
      <c r="ES50" s="177">
        <f>IFERROR(INDEX(RTO1CF,$EO50,'ANVA-MDS'!EG$7),0)</f>
        <v>0</v>
      </c>
      <c r="ET50" s="177">
        <f>IFERROR(INDEX(RTO1CF,$EO50,'ANVA-MDS'!EH$7),0)</f>
        <v>0</v>
      </c>
      <c r="EU50" s="177">
        <f t="shared" si="114"/>
        <v>0</v>
      </c>
      <c r="EV50" s="177">
        <f t="shared" si="115"/>
        <v>0</v>
      </c>
      <c r="EW50" s="173"/>
      <c r="EX50" s="173"/>
      <c r="EY50" s="173"/>
      <c r="EZ50" s="175"/>
      <c r="FA50" s="177">
        <f t="shared" si="116"/>
        <v>0</v>
      </c>
      <c r="FB50" s="175"/>
      <c r="FC50" s="175"/>
    </row>
    <row r="51" spans="1:159" ht="12.75" customHeight="1" x14ac:dyDescent="0.25">
      <c r="J51" s="84">
        <v>43</v>
      </c>
      <c r="K51" s="185">
        <f t="shared" si="117"/>
        <v>0</v>
      </c>
      <c r="L51" s="186">
        <f t="shared" si="118"/>
        <v>0</v>
      </c>
      <c r="M51" s="186" t="str">
        <f t="shared" si="124"/>
        <v/>
      </c>
      <c r="N51" s="186" t="str">
        <f t="shared" si="124"/>
        <v/>
      </c>
      <c r="O51" s="186" t="str">
        <f t="shared" si="124"/>
        <v/>
      </c>
      <c r="P51" s="186" t="str">
        <f t="shared" si="124"/>
        <v/>
      </c>
      <c r="Q51" s="186" t="str">
        <f t="shared" si="124"/>
        <v/>
      </c>
      <c r="R51" s="186" t="str">
        <f t="shared" si="124"/>
        <v/>
      </c>
      <c r="S51" s="186" t="str">
        <f t="shared" si="124"/>
        <v/>
      </c>
      <c r="T51" s="186" t="str">
        <f t="shared" si="124"/>
        <v/>
      </c>
      <c r="U51" s="186" t="str">
        <f t="shared" si="124"/>
        <v/>
      </c>
      <c r="V51" s="186" t="str">
        <f t="shared" si="124"/>
        <v/>
      </c>
      <c r="W51" s="186" t="str">
        <f t="shared" si="125"/>
        <v/>
      </c>
      <c r="X51" s="186" t="str">
        <f t="shared" si="125"/>
        <v/>
      </c>
      <c r="Y51" s="186" t="str">
        <f t="shared" si="125"/>
        <v/>
      </c>
      <c r="Z51" s="186" t="str">
        <f t="shared" si="125"/>
        <v/>
      </c>
      <c r="AA51" s="186" t="str">
        <f t="shared" si="125"/>
        <v/>
      </c>
      <c r="AB51" s="186" t="str">
        <f t="shared" si="125"/>
        <v/>
      </c>
      <c r="AC51" s="186" t="str">
        <f t="shared" si="125"/>
        <v/>
      </c>
      <c r="AD51" s="186" t="str">
        <f t="shared" si="125"/>
        <v/>
      </c>
      <c r="AE51" s="186" t="str">
        <f t="shared" si="125"/>
        <v/>
      </c>
      <c r="AF51" s="186" t="str">
        <f t="shared" si="125"/>
        <v/>
      </c>
      <c r="AG51" s="186" t="str">
        <f t="shared" si="126"/>
        <v/>
      </c>
      <c r="AH51" s="186" t="str">
        <f t="shared" si="126"/>
        <v/>
      </c>
      <c r="AI51" s="186" t="str">
        <f t="shared" si="126"/>
        <v/>
      </c>
      <c r="AJ51" s="186" t="str">
        <f t="shared" si="126"/>
        <v/>
      </c>
      <c r="AK51" s="186" t="str">
        <f t="shared" si="126"/>
        <v/>
      </c>
      <c r="AL51" s="186" t="str">
        <f t="shared" si="126"/>
        <v/>
      </c>
      <c r="AM51" s="186" t="str">
        <f t="shared" si="126"/>
        <v/>
      </c>
      <c r="AN51" s="186" t="str">
        <f t="shared" si="126"/>
        <v/>
      </c>
      <c r="AO51" s="186" t="str">
        <f t="shared" si="126"/>
        <v/>
      </c>
      <c r="AP51" s="186" t="str">
        <f t="shared" si="126"/>
        <v/>
      </c>
      <c r="AQ51" s="186" t="str">
        <f t="shared" si="127"/>
        <v/>
      </c>
      <c r="AR51" s="186" t="str">
        <f t="shared" si="127"/>
        <v/>
      </c>
      <c r="AS51" s="186" t="str">
        <f t="shared" si="127"/>
        <v/>
      </c>
      <c r="AT51" s="186" t="str">
        <f t="shared" si="127"/>
        <v/>
      </c>
      <c r="AU51" s="186" t="str">
        <f t="shared" si="127"/>
        <v/>
      </c>
      <c r="AV51" s="186" t="str">
        <f t="shared" si="127"/>
        <v/>
      </c>
      <c r="AW51" s="186" t="str">
        <f t="shared" si="127"/>
        <v/>
      </c>
      <c r="AX51" s="186" t="str">
        <f t="shared" si="127"/>
        <v/>
      </c>
      <c r="AY51" s="186" t="str">
        <f t="shared" si="127"/>
        <v/>
      </c>
      <c r="AZ51" s="186" t="str">
        <f t="shared" si="127"/>
        <v/>
      </c>
      <c r="BA51" s="186" t="str">
        <f t="shared" si="128"/>
        <v/>
      </c>
      <c r="BB51" s="186" t="str">
        <f t="shared" si="128"/>
        <v/>
      </c>
      <c r="BC51" s="186" t="str">
        <f t="shared" si="128"/>
        <v/>
      </c>
      <c r="BD51" s="186" t="str">
        <f t="shared" si="128"/>
        <v/>
      </c>
      <c r="BE51" s="186" t="str">
        <f t="shared" si="128"/>
        <v/>
      </c>
      <c r="BF51" s="186" t="str">
        <f t="shared" si="128"/>
        <v/>
      </c>
      <c r="BG51" s="186" t="str">
        <f t="shared" si="128"/>
        <v/>
      </c>
      <c r="BH51" s="186" t="str">
        <f t="shared" si="128"/>
        <v/>
      </c>
      <c r="BI51" s="186" t="str">
        <f t="shared" si="128"/>
        <v/>
      </c>
      <c r="BJ51" s="186" t="str">
        <f t="shared" si="128"/>
        <v/>
      </c>
      <c r="BS51" s="6"/>
      <c r="BT51" s="6"/>
      <c r="BV51" s="84">
        <v>43</v>
      </c>
      <c r="BW51" s="185">
        <f t="shared" si="119"/>
        <v>0</v>
      </c>
      <c r="BX51" s="186">
        <f t="shared" si="120"/>
        <v>0</v>
      </c>
      <c r="BY51" s="186" t="str">
        <f t="shared" si="129"/>
        <v/>
      </c>
      <c r="BZ51" s="186" t="str">
        <f t="shared" si="129"/>
        <v/>
      </c>
      <c r="CA51" s="186" t="str">
        <f t="shared" si="129"/>
        <v/>
      </c>
      <c r="CB51" s="186" t="str">
        <f t="shared" si="129"/>
        <v/>
      </c>
      <c r="CC51" s="186" t="str">
        <f t="shared" si="129"/>
        <v/>
      </c>
      <c r="CD51" s="186" t="str">
        <f t="shared" si="129"/>
        <v/>
      </c>
      <c r="CE51" s="186" t="str">
        <f t="shared" si="129"/>
        <v/>
      </c>
      <c r="CF51" s="186" t="str">
        <f t="shared" si="129"/>
        <v/>
      </c>
      <c r="CG51" s="186" t="str">
        <f t="shared" si="129"/>
        <v/>
      </c>
      <c r="CH51" s="186" t="str">
        <f t="shared" si="129"/>
        <v/>
      </c>
      <c r="CI51" s="186" t="str">
        <f t="shared" si="130"/>
        <v/>
      </c>
      <c r="CJ51" s="186" t="str">
        <f t="shared" si="130"/>
        <v/>
      </c>
      <c r="CK51" s="186" t="str">
        <f t="shared" si="130"/>
        <v/>
      </c>
      <c r="CL51" s="186" t="str">
        <f t="shared" si="130"/>
        <v/>
      </c>
      <c r="CM51" s="186" t="str">
        <f t="shared" si="130"/>
        <v/>
      </c>
      <c r="CN51" s="186" t="str">
        <f t="shared" si="130"/>
        <v/>
      </c>
      <c r="CO51" s="186" t="str">
        <f t="shared" si="130"/>
        <v/>
      </c>
      <c r="CP51" s="186" t="str">
        <f t="shared" si="130"/>
        <v/>
      </c>
      <c r="CQ51" s="186" t="str">
        <f t="shared" si="130"/>
        <v/>
      </c>
      <c r="CR51" s="186" t="str">
        <f t="shared" si="130"/>
        <v/>
      </c>
      <c r="CS51" s="186" t="str">
        <f t="shared" si="131"/>
        <v/>
      </c>
      <c r="CT51" s="186" t="str">
        <f t="shared" si="131"/>
        <v/>
      </c>
      <c r="CU51" s="186" t="str">
        <f t="shared" si="131"/>
        <v/>
      </c>
      <c r="CV51" s="186" t="str">
        <f t="shared" si="131"/>
        <v/>
      </c>
      <c r="CW51" s="186" t="str">
        <f t="shared" si="131"/>
        <v/>
      </c>
      <c r="CX51" s="186" t="str">
        <f t="shared" si="131"/>
        <v/>
      </c>
      <c r="CY51" s="186" t="str">
        <f t="shared" si="131"/>
        <v/>
      </c>
      <c r="CZ51" s="186" t="str">
        <f t="shared" si="131"/>
        <v/>
      </c>
      <c r="DA51" s="186" t="str">
        <f t="shared" si="131"/>
        <v/>
      </c>
      <c r="DB51" s="186" t="str">
        <f t="shared" si="131"/>
        <v/>
      </c>
      <c r="DC51" s="186" t="str">
        <f t="shared" si="132"/>
        <v/>
      </c>
      <c r="DD51" s="186" t="str">
        <f t="shared" si="132"/>
        <v/>
      </c>
      <c r="DE51" s="186" t="str">
        <f t="shared" si="132"/>
        <v/>
      </c>
      <c r="DF51" s="186" t="str">
        <f t="shared" si="132"/>
        <v/>
      </c>
      <c r="DG51" s="186" t="str">
        <f t="shared" si="132"/>
        <v/>
      </c>
      <c r="DH51" s="186" t="str">
        <f t="shared" si="132"/>
        <v/>
      </c>
      <c r="DI51" s="186" t="str">
        <f t="shared" si="132"/>
        <v/>
      </c>
      <c r="DJ51" s="186" t="str">
        <f t="shared" si="132"/>
        <v/>
      </c>
      <c r="DK51" s="186" t="str">
        <f t="shared" si="132"/>
        <v/>
      </c>
      <c r="DL51" s="186" t="str">
        <f t="shared" si="132"/>
        <v/>
      </c>
      <c r="DM51" s="186" t="str">
        <f t="shared" si="133"/>
        <v/>
      </c>
      <c r="DN51" s="186" t="str">
        <f t="shared" si="133"/>
        <v/>
      </c>
      <c r="DO51" s="186" t="str">
        <f t="shared" si="133"/>
        <v/>
      </c>
      <c r="DP51" s="186" t="str">
        <f t="shared" si="133"/>
        <v/>
      </c>
      <c r="DQ51" s="186" t="str">
        <f t="shared" si="133"/>
        <v/>
      </c>
      <c r="DR51" s="186" t="str">
        <f t="shared" si="133"/>
        <v/>
      </c>
      <c r="DS51" s="186" t="str">
        <f t="shared" si="133"/>
        <v/>
      </c>
      <c r="DT51" s="186" t="str">
        <f t="shared" si="133"/>
        <v/>
      </c>
      <c r="DU51" s="186" t="str">
        <f t="shared" si="133"/>
        <v/>
      </c>
      <c r="DV51" s="186" t="str">
        <f t="shared" si="133"/>
        <v/>
      </c>
      <c r="DW51" s="152"/>
      <c r="DX51" s="152"/>
      <c r="DY51" s="152"/>
      <c r="DZ51" s="152"/>
      <c r="EA51" s="152"/>
      <c r="EC51" s="173">
        <f t="shared" si="121"/>
        <v>44</v>
      </c>
      <c r="ED51" s="176">
        <f t="shared" si="110"/>
        <v>0</v>
      </c>
      <c r="EE51" s="177">
        <f t="shared" si="123"/>
        <v>0</v>
      </c>
      <c r="EF51" s="177">
        <f t="shared" si="123"/>
        <v>0</v>
      </c>
      <c r="EG51" s="177">
        <f t="shared" si="123"/>
        <v>0</v>
      </c>
      <c r="EH51" s="177">
        <f t="shared" si="123"/>
        <v>0</v>
      </c>
      <c r="EI51" s="177">
        <f t="shared" si="111"/>
        <v>0</v>
      </c>
      <c r="EJ51" s="177">
        <f t="shared" si="112"/>
        <v>0</v>
      </c>
      <c r="EK51" s="173"/>
      <c r="EL51" s="173"/>
      <c r="EM51" s="173"/>
      <c r="EN51" s="175"/>
      <c r="EO51" s="173">
        <f t="shared" si="122"/>
        <v>44</v>
      </c>
      <c r="EP51" s="176">
        <f t="shared" si="113"/>
        <v>0</v>
      </c>
      <c r="EQ51" s="177">
        <f>IFERROR(INDEX(RTO1CF,$EO51,'ANVA-MDS'!EE$7),0)</f>
        <v>0</v>
      </c>
      <c r="ER51" s="177">
        <f>IFERROR(INDEX(RTO1CF,$EO51,'ANVA-MDS'!EF$7),0)</f>
        <v>0</v>
      </c>
      <c r="ES51" s="177">
        <f>IFERROR(INDEX(RTO1CF,$EO51,'ANVA-MDS'!EG$7),0)</f>
        <v>0</v>
      </c>
      <c r="ET51" s="177">
        <f>IFERROR(INDEX(RTO1CF,$EO51,'ANVA-MDS'!EH$7),0)</f>
        <v>0</v>
      </c>
      <c r="EU51" s="177">
        <f t="shared" si="114"/>
        <v>0</v>
      </c>
      <c r="EV51" s="177">
        <f t="shared" si="115"/>
        <v>0</v>
      </c>
      <c r="EW51" s="173"/>
      <c r="EX51" s="173"/>
      <c r="EY51" s="173"/>
      <c r="EZ51" s="175"/>
      <c r="FA51" s="177">
        <f t="shared" si="116"/>
        <v>0</v>
      </c>
      <c r="FB51" s="175"/>
      <c r="FC51" s="175"/>
    </row>
    <row r="52" spans="1:159" ht="12.75" customHeight="1" x14ac:dyDescent="0.25">
      <c r="J52" s="84">
        <v>44</v>
      </c>
      <c r="K52" s="185">
        <f t="shared" si="117"/>
        <v>0</v>
      </c>
      <c r="L52" s="186">
        <f t="shared" si="118"/>
        <v>0</v>
      </c>
      <c r="M52" s="186" t="str">
        <f t="shared" si="124"/>
        <v/>
      </c>
      <c r="N52" s="186" t="str">
        <f t="shared" si="124"/>
        <v/>
      </c>
      <c r="O52" s="186" t="str">
        <f t="shared" si="124"/>
        <v/>
      </c>
      <c r="P52" s="186" t="str">
        <f t="shared" si="124"/>
        <v/>
      </c>
      <c r="Q52" s="186" t="str">
        <f t="shared" si="124"/>
        <v/>
      </c>
      <c r="R52" s="186" t="str">
        <f t="shared" si="124"/>
        <v/>
      </c>
      <c r="S52" s="186" t="str">
        <f t="shared" si="124"/>
        <v/>
      </c>
      <c r="T52" s="186" t="str">
        <f t="shared" si="124"/>
        <v/>
      </c>
      <c r="U52" s="186" t="str">
        <f t="shared" si="124"/>
        <v/>
      </c>
      <c r="V52" s="186" t="str">
        <f t="shared" si="124"/>
        <v/>
      </c>
      <c r="W52" s="186" t="str">
        <f t="shared" si="125"/>
        <v/>
      </c>
      <c r="X52" s="186" t="str">
        <f t="shared" si="125"/>
        <v/>
      </c>
      <c r="Y52" s="186" t="str">
        <f t="shared" si="125"/>
        <v/>
      </c>
      <c r="Z52" s="186" t="str">
        <f t="shared" si="125"/>
        <v/>
      </c>
      <c r="AA52" s="186" t="str">
        <f t="shared" si="125"/>
        <v/>
      </c>
      <c r="AB52" s="186" t="str">
        <f t="shared" si="125"/>
        <v/>
      </c>
      <c r="AC52" s="186" t="str">
        <f t="shared" si="125"/>
        <v/>
      </c>
      <c r="AD52" s="186" t="str">
        <f t="shared" si="125"/>
        <v/>
      </c>
      <c r="AE52" s="186" t="str">
        <f t="shared" si="125"/>
        <v/>
      </c>
      <c r="AF52" s="186" t="str">
        <f t="shared" si="125"/>
        <v/>
      </c>
      <c r="AG52" s="186" t="str">
        <f t="shared" si="126"/>
        <v/>
      </c>
      <c r="AH52" s="186" t="str">
        <f t="shared" si="126"/>
        <v/>
      </c>
      <c r="AI52" s="186" t="str">
        <f t="shared" si="126"/>
        <v/>
      </c>
      <c r="AJ52" s="186" t="str">
        <f t="shared" si="126"/>
        <v/>
      </c>
      <c r="AK52" s="186" t="str">
        <f t="shared" si="126"/>
        <v/>
      </c>
      <c r="AL52" s="186" t="str">
        <f t="shared" si="126"/>
        <v/>
      </c>
      <c r="AM52" s="186" t="str">
        <f t="shared" si="126"/>
        <v/>
      </c>
      <c r="AN52" s="186" t="str">
        <f t="shared" si="126"/>
        <v/>
      </c>
      <c r="AO52" s="186" t="str">
        <f t="shared" si="126"/>
        <v/>
      </c>
      <c r="AP52" s="186" t="str">
        <f t="shared" si="126"/>
        <v/>
      </c>
      <c r="AQ52" s="186" t="str">
        <f t="shared" si="127"/>
        <v/>
      </c>
      <c r="AR52" s="186" t="str">
        <f t="shared" si="127"/>
        <v/>
      </c>
      <c r="AS52" s="186" t="str">
        <f t="shared" si="127"/>
        <v/>
      </c>
      <c r="AT52" s="186" t="str">
        <f t="shared" si="127"/>
        <v/>
      </c>
      <c r="AU52" s="186" t="str">
        <f t="shared" si="127"/>
        <v/>
      </c>
      <c r="AV52" s="186" t="str">
        <f t="shared" si="127"/>
        <v/>
      </c>
      <c r="AW52" s="186" t="str">
        <f t="shared" si="127"/>
        <v/>
      </c>
      <c r="AX52" s="186" t="str">
        <f t="shared" si="127"/>
        <v/>
      </c>
      <c r="AY52" s="186" t="str">
        <f t="shared" si="127"/>
        <v/>
      </c>
      <c r="AZ52" s="186" t="str">
        <f t="shared" si="127"/>
        <v/>
      </c>
      <c r="BA52" s="186" t="str">
        <f t="shared" si="128"/>
        <v/>
      </c>
      <c r="BB52" s="186" t="str">
        <f t="shared" si="128"/>
        <v/>
      </c>
      <c r="BC52" s="186" t="str">
        <f t="shared" si="128"/>
        <v/>
      </c>
      <c r="BD52" s="186" t="str">
        <f t="shared" si="128"/>
        <v/>
      </c>
      <c r="BE52" s="186" t="str">
        <f t="shared" si="128"/>
        <v/>
      </c>
      <c r="BF52" s="186" t="str">
        <f t="shared" si="128"/>
        <v/>
      </c>
      <c r="BG52" s="186" t="str">
        <f t="shared" si="128"/>
        <v/>
      </c>
      <c r="BH52" s="186" t="str">
        <f t="shared" si="128"/>
        <v/>
      </c>
      <c r="BI52" s="186" t="str">
        <f t="shared" si="128"/>
        <v/>
      </c>
      <c r="BJ52" s="186" t="str">
        <f t="shared" si="128"/>
        <v/>
      </c>
      <c r="BS52" s="6"/>
      <c r="BT52" s="6"/>
      <c r="BV52" s="84">
        <v>44</v>
      </c>
      <c r="BW52" s="185">
        <f t="shared" si="119"/>
        <v>0</v>
      </c>
      <c r="BX52" s="186">
        <f t="shared" si="120"/>
        <v>0</v>
      </c>
      <c r="BY52" s="186" t="str">
        <f t="shared" si="129"/>
        <v/>
      </c>
      <c r="BZ52" s="186" t="str">
        <f t="shared" si="129"/>
        <v/>
      </c>
      <c r="CA52" s="186" t="str">
        <f t="shared" si="129"/>
        <v/>
      </c>
      <c r="CB52" s="186" t="str">
        <f t="shared" si="129"/>
        <v/>
      </c>
      <c r="CC52" s="186" t="str">
        <f t="shared" si="129"/>
        <v/>
      </c>
      <c r="CD52" s="186" t="str">
        <f t="shared" si="129"/>
        <v/>
      </c>
      <c r="CE52" s="186" t="str">
        <f t="shared" si="129"/>
        <v/>
      </c>
      <c r="CF52" s="186" t="str">
        <f t="shared" si="129"/>
        <v/>
      </c>
      <c r="CG52" s="186" t="str">
        <f t="shared" si="129"/>
        <v/>
      </c>
      <c r="CH52" s="186" t="str">
        <f t="shared" si="129"/>
        <v/>
      </c>
      <c r="CI52" s="186" t="str">
        <f t="shared" si="130"/>
        <v/>
      </c>
      <c r="CJ52" s="186" t="str">
        <f t="shared" si="130"/>
        <v/>
      </c>
      <c r="CK52" s="186" t="str">
        <f t="shared" si="130"/>
        <v/>
      </c>
      <c r="CL52" s="186" t="str">
        <f t="shared" si="130"/>
        <v/>
      </c>
      <c r="CM52" s="186" t="str">
        <f t="shared" si="130"/>
        <v/>
      </c>
      <c r="CN52" s="186" t="str">
        <f t="shared" si="130"/>
        <v/>
      </c>
      <c r="CO52" s="186" t="str">
        <f t="shared" si="130"/>
        <v/>
      </c>
      <c r="CP52" s="186" t="str">
        <f t="shared" si="130"/>
        <v/>
      </c>
      <c r="CQ52" s="186" t="str">
        <f t="shared" si="130"/>
        <v/>
      </c>
      <c r="CR52" s="186" t="str">
        <f t="shared" si="130"/>
        <v/>
      </c>
      <c r="CS52" s="186" t="str">
        <f t="shared" si="131"/>
        <v/>
      </c>
      <c r="CT52" s="186" t="str">
        <f t="shared" si="131"/>
        <v/>
      </c>
      <c r="CU52" s="186" t="str">
        <f t="shared" si="131"/>
        <v/>
      </c>
      <c r="CV52" s="186" t="str">
        <f t="shared" si="131"/>
        <v/>
      </c>
      <c r="CW52" s="186" t="str">
        <f t="shared" si="131"/>
        <v/>
      </c>
      <c r="CX52" s="186" t="str">
        <f t="shared" si="131"/>
        <v/>
      </c>
      <c r="CY52" s="186" t="str">
        <f t="shared" si="131"/>
        <v/>
      </c>
      <c r="CZ52" s="186" t="str">
        <f t="shared" si="131"/>
        <v/>
      </c>
      <c r="DA52" s="186" t="str">
        <f t="shared" si="131"/>
        <v/>
      </c>
      <c r="DB52" s="186" t="str">
        <f t="shared" si="131"/>
        <v/>
      </c>
      <c r="DC52" s="186" t="str">
        <f t="shared" si="132"/>
        <v/>
      </c>
      <c r="DD52" s="186" t="str">
        <f t="shared" si="132"/>
        <v/>
      </c>
      <c r="DE52" s="186" t="str">
        <f t="shared" si="132"/>
        <v/>
      </c>
      <c r="DF52" s="186" t="str">
        <f t="shared" si="132"/>
        <v/>
      </c>
      <c r="DG52" s="186" t="str">
        <f t="shared" si="132"/>
        <v/>
      </c>
      <c r="DH52" s="186" t="str">
        <f t="shared" si="132"/>
        <v/>
      </c>
      <c r="DI52" s="186" t="str">
        <f t="shared" si="132"/>
        <v/>
      </c>
      <c r="DJ52" s="186" t="str">
        <f t="shared" si="132"/>
        <v/>
      </c>
      <c r="DK52" s="186" t="str">
        <f t="shared" si="132"/>
        <v/>
      </c>
      <c r="DL52" s="186" t="str">
        <f t="shared" si="132"/>
        <v/>
      </c>
      <c r="DM52" s="186" t="str">
        <f t="shared" si="133"/>
        <v/>
      </c>
      <c r="DN52" s="186" t="str">
        <f t="shared" si="133"/>
        <v/>
      </c>
      <c r="DO52" s="186" t="str">
        <f t="shared" si="133"/>
        <v/>
      </c>
      <c r="DP52" s="186" t="str">
        <f t="shared" si="133"/>
        <v/>
      </c>
      <c r="DQ52" s="186" t="str">
        <f t="shared" si="133"/>
        <v/>
      </c>
      <c r="DR52" s="186" t="str">
        <f t="shared" si="133"/>
        <v/>
      </c>
      <c r="DS52" s="186" t="str">
        <f t="shared" si="133"/>
        <v/>
      </c>
      <c r="DT52" s="186" t="str">
        <f t="shared" si="133"/>
        <v/>
      </c>
      <c r="DU52" s="186" t="str">
        <f t="shared" si="133"/>
        <v/>
      </c>
      <c r="DV52" s="186" t="str">
        <f t="shared" si="133"/>
        <v/>
      </c>
      <c r="DW52" s="152"/>
      <c r="DX52" s="152"/>
      <c r="DY52" s="152"/>
      <c r="DZ52" s="152"/>
      <c r="EA52" s="152"/>
      <c r="EC52" s="173">
        <f t="shared" si="121"/>
        <v>45</v>
      </c>
      <c r="ED52" s="176">
        <f t="shared" si="110"/>
        <v>0</v>
      </c>
      <c r="EE52" s="177">
        <f t="shared" si="123"/>
        <v>0</v>
      </c>
      <c r="EF52" s="177">
        <f t="shared" si="123"/>
        <v>0</v>
      </c>
      <c r="EG52" s="177">
        <f t="shared" si="123"/>
        <v>0</v>
      </c>
      <c r="EH52" s="177">
        <f t="shared" si="123"/>
        <v>0</v>
      </c>
      <c r="EI52" s="177">
        <f t="shared" si="111"/>
        <v>0</v>
      </c>
      <c r="EJ52" s="177">
        <f t="shared" si="112"/>
        <v>0</v>
      </c>
      <c r="EK52" s="173"/>
      <c r="EL52" s="173"/>
      <c r="EM52" s="173"/>
      <c r="EN52" s="175"/>
      <c r="EO52" s="173">
        <f t="shared" si="122"/>
        <v>45</v>
      </c>
      <c r="EP52" s="176">
        <f t="shared" si="113"/>
        <v>0</v>
      </c>
      <c r="EQ52" s="177">
        <f>IFERROR(INDEX(RTO1CF,$EO52,'ANVA-MDS'!EE$7),0)</f>
        <v>0</v>
      </c>
      <c r="ER52" s="177">
        <f>IFERROR(INDEX(RTO1CF,$EO52,'ANVA-MDS'!EF$7),0)</f>
        <v>0</v>
      </c>
      <c r="ES52" s="177">
        <f>IFERROR(INDEX(RTO1CF,$EO52,'ANVA-MDS'!EG$7),0)</f>
        <v>0</v>
      </c>
      <c r="ET52" s="177">
        <f>IFERROR(INDEX(RTO1CF,$EO52,'ANVA-MDS'!EH$7),0)</f>
        <v>0</v>
      </c>
      <c r="EU52" s="177">
        <f t="shared" si="114"/>
        <v>0</v>
      </c>
      <c r="EV52" s="177">
        <f t="shared" si="115"/>
        <v>0</v>
      </c>
      <c r="EW52" s="173"/>
      <c r="EX52" s="173"/>
      <c r="EY52" s="173"/>
      <c r="EZ52" s="175"/>
      <c r="FA52" s="177">
        <f t="shared" si="116"/>
        <v>0</v>
      </c>
      <c r="FB52" s="175"/>
      <c r="FC52" s="175"/>
    </row>
    <row r="53" spans="1:159" ht="12.75" customHeight="1" x14ac:dyDescent="0.25">
      <c r="J53" s="84">
        <v>45</v>
      </c>
      <c r="K53" s="185">
        <f t="shared" si="117"/>
        <v>0</v>
      </c>
      <c r="L53" s="186">
        <f t="shared" si="118"/>
        <v>0</v>
      </c>
      <c r="M53" s="186" t="str">
        <f t="shared" si="124"/>
        <v/>
      </c>
      <c r="N53" s="186" t="str">
        <f t="shared" si="124"/>
        <v/>
      </c>
      <c r="O53" s="186" t="str">
        <f t="shared" si="124"/>
        <v/>
      </c>
      <c r="P53" s="186" t="str">
        <f t="shared" si="124"/>
        <v/>
      </c>
      <c r="Q53" s="186" t="str">
        <f t="shared" si="124"/>
        <v/>
      </c>
      <c r="R53" s="186" t="str">
        <f t="shared" si="124"/>
        <v/>
      </c>
      <c r="S53" s="186" t="str">
        <f t="shared" si="124"/>
        <v/>
      </c>
      <c r="T53" s="186" t="str">
        <f t="shared" si="124"/>
        <v/>
      </c>
      <c r="U53" s="186" t="str">
        <f t="shared" si="124"/>
        <v/>
      </c>
      <c r="V53" s="186" t="str">
        <f t="shared" si="124"/>
        <v/>
      </c>
      <c r="W53" s="186" t="str">
        <f t="shared" si="125"/>
        <v/>
      </c>
      <c r="X53" s="186" t="str">
        <f t="shared" si="125"/>
        <v/>
      </c>
      <c r="Y53" s="186" t="str">
        <f t="shared" si="125"/>
        <v/>
      </c>
      <c r="Z53" s="186" t="str">
        <f t="shared" si="125"/>
        <v/>
      </c>
      <c r="AA53" s="186" t="str">
        <f t="shared" si="125"/>
        <v/>
      </c>
      <c r="AB53" s="186" t="str">
        <f t="shared" si="125"/>
        <v/>
      </c>
      <c r="AC53" s="186" t="str">
        <f t="shared" si="125"/>
        <v/>
      </c>
      <c r="AD53" s="186" t="str">
        <f t="shared" si="125"/>
        <v/>
      </c>
      <c r="AE53" s="186" t="str">
        <f t="shared" si="125"/>
        <v/>
      </c>
      <c r="AF53" s="186" t="str">
        <f t="shared" si="125"/>
        <v/>
      </c>
      <c r="AG53" s="186" t="str">
        <f t="shared" si="126"/>
        <v/>
      </c>
      <c r="AH53" s="186" t="str">
        <f t="shared" si="126"/>
        <v/>
      </c>
      <c r="AI53" s="186" t="str">
        <f t="shared" si="126"/>
        <v/>
      </c>
      <c r="AJ53" s="186" t="str">
        <f t="shared" si="126"/>
        <v/>
      </c>
      <c r="AK53" s="186" t="str">
        <f t="shared" si="126"/>
        <v/>
      </c>
      <c r="AL53" s="186" t="str">
        <f t="shared" si="126"/>
        <v/>
      </c>
      <c r="AM53" s="186" t="str">
        <f t="shared" si="126"/>
        <v/>
      </c>
      <c r="AN53" s="186" t="str">
        <f t="shared" si="126"/>
        <v/>
      </c>
      <c r="AO53" s="186" t="str">
        <f t="shared" si="126"/>
        <v/>
      </c>
      <c r="AP53" s="186" t="str">
        <f t="shared" si="126"/>
        <v/>
      </c>
      <c r="AQ53" s="186" t="str">
        <f t="shared" si="127"/>
        <v/>
      </c>
      <c r="AR53" s="186" t="str">
        <f t="shared" si="127"/>
        <v/>
      </c>
      <c r="AS53" s="186" t="str">
        <f t="shared" si="127"/>
        <v/>
      </c>
      <c r="AT53" s="186" t="str">
        <f t="shared" si="127"/>
        <v/>
      </c>
      <c r="AU53" s="186" t="str">
        <f t="shared" si="127"/>
        <v/>
      </c>
      <c r="AV53" s="186" t="str">
        <f t="shared" si="127"/>
        <v/>
      </c>
      <c r="AW53" s="186" t="str">
        <f t="shared" si="127"/>
        <v/>
      </c>
      <c r="AX53" s="186" t="str">
        <f t="shared" si="127"/>
        <v/>
      </c>
      <c r="AY53" s="186" t="str">
        <f t="shared" si="127"/>
        <v/>
      </c>
      <c r="AZ53" s="186" t="str">
        <f t="shared" si="127"/>
        <v/>
      </c>
      <c r="BA53" s="186" t="str">
        <f t="shared" si="128"/>
        <v/>
      </c>
      <c r="BB53" s="186" t="str">
        <f t="shared" si="128"/>
        <v/>
      </c>
      <c r="BC53" s="186" t="str">
        <f t="shared" si="128"/>
        <v/>
      </c>
      <c r="BD53" s="186" t="str">
        <f t="shared" si="128"/>
        <v/>
      </c>
      <c r="BE53" s="186" t="str">
        <f t="shared" si="128"/>
        <v/>
      </c>
      <c r="BF53" s="186" t="str">
        <f t="shared" si="128"/>
        <v/>
      </c>
      <c r="BG53" s="186" t="str">
        <f t="shared" si="128"/>
        <v/>
      </c>
      <c r="BH53" s="186" t="str">
        <f t="shared" si="128"/>
        <v/>
      </c>
      <c r="BI53" s="186" t="str">
        <f t="shared" si="128"/>
        <v/>
      </c>
      <c r="BJ53" s="186" t="str">
        <f t="shared" si="128"/>
        <v/>
      </c>
      <c r="BS53" s="6"/>
      <c r="BT53" s="6"/>
      <c r="BV53" s="84">
        <v>45</v>
      </c>
      <c r="BW53" s="185">
        <f t="shared" si="119"/>
        <v>0</v>
      </c>
      <c r="BX53" s="186">
        <f t="shared" si="120"/>
        <v>0</v>
      </c>
      <c r="BY53" s="186" t="str">
        <f t="shared" si="129"/>
        <v/>
      </c>
      <c r="BZ53" s="186" t="str">
        <f t="shared" si="129"/>
        <v/>
      </c>
      <c r="CA53" s="186" t="str">
        <f t="shared" si="129"/>
        <v/>
      </c>
      <c r="CB53" s="186" t="str">
        <f t="shared" si="129"/>
        <v/>
      </c>
      <c r="CC53" s="186" t="str">
        <f t="shared" si="129"/>
        <v/>
      </c>
      <c r="CD53" s="186" t="str">
        <f t="shared" si="129"/>
        <v/>
      </c>
      <c r="CE53" s="186" t="str">
        <f t="shared" si="129"/>
        <v/>
      </c>
      <c r="CF53" s="186" t="str">
        <f t="shared" si="129"/>
        <v/>
      </c>
      <c r="CG53" s="186" t="str">
        <f t="shared" si="129"/>
        <v/>
      </c>
      <c r="CH53" s="186" t="str">
        <f t="shared" si="129"/>
        <v/>
      </c>
      <c r="CI53" s="186" t="str">
        <f t="shared" si="130"/>
        <v/>
      </c>
      <c r="CJ53" s="186" t="str">
        <f t="shared" si="130"/>
        <v/>
      </c>
      <c r="CK53" s="186" t="str">
        <f t="shared" si="130"/>
        <v/>
      </c>
      <c r="CL53" s="186" t="str">
        <f t="shared" si="130"/>
        <v/>
      </c>
      <c r="CM53" s="186" t="str">
        <f t="shared" si="130"/>
        <v/>
      </c>
      <c r="CN53" s="186" t="str">
        <f t="shared" si="130"/>
        <v/>
      </c>
      <c r="CO53" s="186" t="str">
        <f t="shared" si="130"/>
        <v/>
      </c>
      <c r="CP53" s="186" t="str">
        <f t="shared" si="130"/>
        <v/>
      </c>
      <c r="CQ53" s="186" t="str">
        <f t="shared" si="130"/>
        <v/>
      </c>
      <c r="CR53" s="186" t="str">
        <f t="shared" si="130"/>
        <v/>
      </c>
      <c r="CS53" s="186" t="str">
        <f t="shared" si="131"/>
        <v/>
      </c>
      <c r="CT53" s="186" t="str">
        <f t="shared" si="131"/>
        <v/>
      </c>
      <c r="CU53" s="186" t="str">
        <f t="shared" si="131"/>
        <v/>
      </c>
      <c r="CV53" s="186" t="str">
        <f t="shared" si="131"/>
        <v/>
      </c>
      <c r="CW53" s="186" t="str">
        <f t="shared" si="131"/>
        <v/>
      </c>
      <c r="CX53" s="186" t="str">
        <f t="shared" si="131"/>
        <v/>
      </c>
      <c r="CY53" s="186" t="str">
        <f t="shared" si="131"/>
        <v/>
      </c>
      <c r="CZ53" s="186" t="str">
        <f t="shared" si="131"/>
        <v/>
      </c>
      <c r="DA53" s="186" t="str">
        <f t="shared" si="131"/>
        <v/>
      </c>
      <c r="DB53" s="186" t="str">
        <f t="shared" si="131"/>
        <v/>
      </c>
      <c r="DC53" s="186" t="str">
        <f t="shared" si="132"/>
        <v/>
      </c>
      <c r="DD53" s="186" t="str">
        <f t="shared" si="132"/>
        <v/>
      </c>
      <c r="DE53" s="186" t="str">
        <f t="shared" si="132"/>
        <v/>
      </c>
      <c r="DF53" s="186" t="str">
        <f t="shared" si="132"/>
        <v/>
      </c>
      <c r="DG53" s="186" t="str">
        <f t="shared" si="132"/>
        <v/>
      </c>
      <c r="DH53" s="186" t="str">
        <f t="shared" si="132"/>
        <v/>
      </c>
      <c r="DI53" s="186" t="str">
        <f t="shared" si="132"/>
        <v/>
      </c>
      <c r="DJ53" s="186" t="str">
        <f t="shared" si="132"/>
        <v/>
      </c>
      <c r="DK53" s="186" t="str">
        <f t="shared" si="132"/>
        <v/>
      </c>
      <c r="DL53" s="186" t="str">
        <f t="shared" si="132"/>
        <v/>
      </c>
      <c r="DM53" s="186" t="str">
        <f t="shared" si="133"/>
        <v/>
      </c>
      <c r="DN53" s="186" t="str">
        <f t="shared" si="133"/>
        <v/>
      </c>
      <c r="DO53" s="186" t="str">
        <f t="shared" si="133"/>
        <v/>
      </c>
      <c r="DP53" s="186" t="str">
        <f t="shared" si="133"/>
        <v/>
      </c>
      <c r="DQ53" s="186" t="str">
        <f t="shared" si="133"/>
        <v/>
      </c>
      <c r="DR53" s="186" t="str">
        <f t="shared" si="133"/>
        <v/>
      </c>
      <c r="DS53" s="186" t="str">
        <f t="shared" si="133"/>
        <v/>
      </c>
      <c r="DT53" s="186" t="str">
        <f t="shared" si="133"/>
        <v/>
      </c>
      <c r="DU53" s="186" t="str">
        <f t="shared" si="133"/>
        <v/>
      </c>
      <c r="DV53" s="186" t="str">
        <f t="shared" si="133"/>
        <v/>
      </c>
      <c r="DW53" s="152"/>
      <c r="DX53" s="152"/>
      <c r="DY53" s="152"/>
      <c r="DZ53" s="152"/>
      <c r="EA53" s="152"/>
      <c r="EC53" s="173">
        <f t="shared" si="121"/>
        <v>46</v>
      </c>
      <c r="ED53" s="176">
        <f t="shared" si="110"/>
        <v>0</v>
      </c>
      <c r="EE53" s="177">
        <f t="shared" si="123"/>
        <v>0</v>
      </c>
      <c r="EF53" s="177">
        <f t="shared" si="123"/>
        <v>0</v>
      </c>
      <c r="EG53" s="177">
        <f t="shared" si="123"/>
        <v>0</v>
      </c>
      <c r="EH53" s="177">
        <f t="shared" si="123"/>
        <v>0</v>
      </c>
      <c r="EI53" s="177">
        <f t="shared" si="111"/>
        <v>0</v>
      </c>
      <c r="EJ53" s="177">
        <f t="shared" si="112"/>
        <v>0</v>
      </c>
      <c r="EK53" s="173"/>
      <c r="EL53" s="173"/>
      <c r="EM53" s="173"/>
      <c r="EN53" s="175"/>
      <c r="EO53" s="173">
        <f t="shared" si="122"/>
        <v>46</v>
      </c>
      <c r="EP53" s="176">
        <f t="shared" si="113"/>
        <v>0</v>
      </c>
      <c r="EQ53" s="177">
        <f>IFERROR(INDEX(RTO1CF,$EO53,'ANVA-MDS'!EE$7),0)</f>
        <v>0</v>
      </c>
      <c r="ER53" s="177">
        <f>IFERROR(INDEX(RTO1CF,$EO53,'ANVA-MDS'!EF$7),0)</f>
        <v>0</v>
      </c>
      <c r="ES53" s="177">
        <f>IFERROR(INDEX(RTO1CF,$EO53,'ANVA-MDS'!EG$7),0)</f>
        <v>0</v>
      </c>
      <c r="ET53" s="177">
        <f>IFERROR(INDEX(RTO1CF,$EO53,'ANVA-MDS'!EH$7),0)</f>
        <v>0</v>
      </c>
      <c r="EU53" s="177">
        <f t="shared" si="114"/>
        <v>0</v>
      </c>
      <c r="EV53" s="177">
        <f t="shared" si="115"/>
        <v>0</v>
      </c>
      <c r="EW53" s="173"/>
      <c r="EX53" s="173"/>
      <c r="EY53" s="173"/>
      <c r="EZ53" s="175"/>
      <c r="FA53" s="177">
        <f t="shared" si="116"/>
        <v>0</v>
      </c>
      <c r="FB53" s="175"/>
      <c r="FC53" s="175"/>
    </row>
    <row r="54" spans="1:159" ht="12.75" customHeight="1" x14ac:dyDescent="0.25">
      <c r="J54" s="84">
        <v>46</v>
      </c>
      <c r="K54" s="185">
        <f t="shared" si="117"/>
        <v>0</v>
      </c>
      <c r="L54" s="186">
        <f t="shared" si="118"/>
        <v>0</v>
      </c>
      <c r="M54" s="186" t="str">
        <f t="shared" si="124"/>
        <v/>
      </c>
      <c r="N54" s="186" t="str">
        <f t="shared" si="124"/>
        <v/>
      </c>
      <c r="O54" s="186" t="str">
        <f t="shared" si="124"/>
        <v/>
      </c>
      <c r="P54" s="186" t="str">
        <f t="shared" si="124"/>
        <v/>
      </c>
      <c r="Q54" s="186" t="str">
        <f t="shared" si="124"/>
        <v/>
      </c>
      <c r="R54" s="186" t="str">
        <f t="shared" si="124"/>
        <v/>
      </c>
      <c r="S54" s="186" t="str">
        <f t="shared" si="124"/>
        <v/>
      </c>
      <c r="T54" s="186" t="str">
        <f t="shared" si="124"/>
        <v/>
      </c>
      <c r="U54" s="186" t="str">
        <f t="shared" si="124"/>
        <v/>
      </c>
      <c r="V54" s="186" t="str">
        <f t="shared" si="124"/>
        <v/>
      </c>
      <c r="W54" s="186" t="str">
        <f t="shared" si="125"/>
        <v/>
      </c>
      <c r="X54" s="186" t="str">
        <f t="shared" si="125"/>
        <v/>
      </c>
      <c r="Y54" s="186" t="str">
        <f t="shared" si="125"/>
        <v/>
      </c>
      <c r="Z54" s="186" t="str">
        <f t="shared" si="125"/>
        <v/>
      </c>
      <c r="AA54" s="186" t="str">
        <f t="shared" si="125"/>
        <v/>
      </c>
      <c r="AB54" s="186" t="str">
        <f t="shared" si="125"/>
        <v/>
      </c>
      <c r="AC54" s="186" t="str">
        <f t="shared" si="125"/>
        <v/>
      </c>
      <c r="AD54" s="186" t="str">
        <f t="shared" si="125"/>
        <v/>
      </c>
      <c r="AE54" s="186" t="str">
        <f t="shared" si="125"/>
        <v/>
      </c>
      <c r="AF54" s="186" t="str">
        <f t="shared" si="125"/>
        <v/>
      </c>
      <c r="AG54" s="186" t="str">
        <f t="shared" si="126"/>
        <v/>
      </c>
      <c r="AH54" s="186" t="str">
        <f t="shared" si="126"/>
        <v/>
      </c>
      <c r="AI54" s="186" t="str">
        <f t="shared" si="126"/>
        <v/>
      </c>
      <c r="AJ54" s="186" t="str">
        <f t="shared" si="126"/>
        <v/>
      </c>
      <c r="AK54" s="186" t="str">
        <f t="shared" si="126"/>
        <v/>
      </c>
      <c r="AL54" s="186" t="str">
        <f t="shared" si="126"/>
        <v/>
      </c>
      <c r="AM54" s="186" t="str">
        <f t="shared" si="126"/>
        <v/>
      </c>
      <c r="AN54" s="186" t="str">
        <f t="shared" si="126"/>
        <v/>
      </c>
      <c r="AO54" s="186" t="str">
        <f t="shared" si="126"/>
        <v/>
      </c>
      <c r="AP54" s="186" t="str">
        <f t="shared" si="126"/>
        <v/>
      </c>
      <c r="AQ54" s="186" t="str">
        <f t="shared" si="127"/>
        <v/>
      </c>
      <c r="AR54" s="186" t="str">
        <f t="shared" si="127"/>
        <v/>
      </c>
      <c r="AS54" s="186" t="str">
        <f t="shared" si="127"/>
        <v/>
      </c>
      <c r="AT54" s="186" t="str">
        <f t="shared" si="127"/>
        <v/>
      </c>
      <c r="AU54" s="186" t="str">
        <f t="shared" si="127"/>
        <v/>
      </c>
      <c r="AV54" s="186" t="str">
        <f t="shared" si="127"/>
        <v/>
      </c>
      <c r="AW54" s="186" t="str">
        <f t="shared" si="127"/>
        <v/>
      </c>
      <c r="AX54" s="186" t="str">
        <f t="shared" si="127"/>
        <v/>
      </c>
      <c r="AY54" s="186" t="str">
        <f t="shared" si="127"/>
        <v/>
      </c>
      <c r="AZ54" s="186" t="str">
        <f t="shared" si="127"/>
        <v/>
      </c>
      <c r="BA54" s="186" t="str">
        <f t="shared" si="128"/>
        <v/>
      </c>
      <c r="BB54" s="186" t="str">
        <f t="shared" si="128"/>
        <v/>
      </c>
      <c r="BC54" s="186" t="str">
        <f t="shared" si="128"/>
        <v/>
      </c>
      <c r="BD54" s="186" t="str">
        <f t="shared" si="128"/>
        <v/>
      </c>
      <c r="BE54" s="186" t="str">
        <f t="shared" si="128"/>
        <v/>
      </c>
      <c r="BF54" s="186" t="str">
        <f t="shared" si="128"/>
        <v/>
      </c>
      <c r="BG54" s="186" t="str">
        <f t="shared" si="128"/>
        <v/>
      </c>
      <c r="BH54" s="186" t="str">
        <f t="shared" si="128"/>
        <v/>
      </c>
      <c r="BI54" s="186" t="str">
        <f t="shared" si="128"/>
        <v/>
      </c>
      <c r="BJ54" s="186" t="str">
        <f t="shared" si="128"/>
        <v/>
      </c>
      <c r="BS54" s="6"/>
      <c r="BT54" s="6"/>
      <c r="BV54" s="84">
        <v>46</v>
      </c>
      <c r="BW54" s="185">
        <f t="shared" si="119"/>
        <v>0</v>
      </c>
      <c r="BX54" s="186">
        <f t="shared" si="120"/>
        <v>0</v>
      </c>
      <c r="BY54" s="186" t="str">
        <f t="shared" si="129"/>
        <v/>
      </c>
      <c r="BZ54" s="186" t="str">
        <f t="shared" si="129"/>
        <v/>
      </c>
      <c r="CA54" s="186" t="str">
        <f t="shared" si="129"/>
        <v/>
      </c>
      <c r="CB54" s="186" t="str">
        <f t="shared" si="129"/>
        <v/>
      </c>
      <c r="CC54" s="186" t="str">
        <f t="shared" si="129"/>
        <v/>
      </c>
      <c r="CD54" s="186" t="str">
        <f t="shared" si="129"/>
        <v/>
      </c>
      <c r="CE54" s="186" t="str">
        <f t="shared" si="129"/>
        <v/>
      </c>
      <c r="CF54" s="186" t="str">
        <f t="shared" si="129"/>
        <v/>
      </c>
      <c r="CG54" s="186" t="str">
        <f t="shared" si="129"/>
        <v/>
      </c>
      <c r="CH54" s="186" t="str">
        <f t="shared" si="129"/>
        <v/>
      </c>
      <c r="CI54" s="186" t="str">
        <f t="shared" si="130"/>
        <v/>
      </c>
      <c r="CJ54" s="186" t="str">
        <f t="shared" si="130"/>
        <v/>
      </c>
      <c r="CK54" s="186" t="str">
        <f t="shared" si="130"/>
        <v/>
      </c>
      <c r="CL54" s="186" t="str">
        <f t="shared" si="130"/>
        <v/>
      </c>
      <c r="CM54" s="186" t="str">
        <f t="shared" si="130"/>
        <v/>
      </c>
      <c r="CN54" s="186" t="str">
        <f t="shared" si="130"/>
        <v/>
      </c>
      <c r="CO54" s="186" t="str">
        <f t="shared" si="130"/>
        <v/>
      </c>
      <c r="CP54" s="186" t="str">
        <f t="shared" si="130"/>
        <v/>
      </c>
      <c r="CQ54" s="186" t="str">
        <f t="shared" si="130"/>
        <v/>
      </c>
      <c r="CR54" s="186" t="str">
        <f t="shared" si="130"/>
        <v/>
      </c>
      <c r="CS54" s="186" t="str">
        <f t="shared" si="131"/>
        <v/>
      </c>
      <c r="CT54" s="186" t="str">
        <f t="shared" si="131"/>
        <v/>
      </c>
      <c r="CU54" s="186" t="str">
        <f t="shared" si="131"/>
        <v/>
      </c>
      <c r="CV54" s="186" t="str">
        <f t="shared" si="131"/>
        <v/>
      </c>
      <c r="CW54" s="186" t="str">
        <f t="shared" si="131"/>
        <v/>
      </c>
      <c r="CX54" s="186" t="str">
        <f t="shared" si="131"/>
        <v/>
      </c>
      <c r="CY54" s="186" t="str">
        <f t="shared" si="131"/>
        <v/>
      </c>
      <c r="CZ54" s="186" t="str">
        <f t="shared" si="131"/>
        <v/>
      </c>
      <c r="DA54" s="186" t="str">
        <f t="shared" si="131"/>
        <v/>
      </c>
      <c r="DB54" s="186" t="str">
        <f t="shared" si="131"/>
        <v/>
      </c>
      <c r="DC54" s="186" t="str">
        <f t="shared" si="132"/>
        <v/>
      </c>
      <c r="DD54" s="186" t="str">
        <f t="shared" si="132"/>
        <v/>
      </c>
      <c r="DE54" s="186" t="str">
        <f t="shared" si="132"/>
        <v/>
      </c>
      <c r="DF54" s="186" t="str">
        <f t="shared" si="132"/>
        <v/>
      </c>
      <c r="DG54" s="186" t="str">
        <f t="shared" si="132"/>
        <v/>
      </c>
      <c r="DH54" s="186" t="str">
        <f t="shared" si="132"/>
        <v/>
      </c>
      <c r="DI54" s="186" t="str">
        <f t="shared" si="132"/>
        <v/>
      </c>
      <c r="DJ54" s="186" t="str">
        <f t="shared" si="132"/>
        <v/>
      </c>
      <c r="DK54" s="186" t="str">
        <f t="shared" si="132"/>
        <v/>
      </c>
      <c r="DL54" s="186" t="str">
        <f t="shared" si="132"/>
        <v/>
      </c>
      <c r="DM54" s="186" t="str">
        <f t="shared" si="133"/>
        <v/>
      </c>
      <c r="DN54" s="186" t="str">
        <f t="shared" si="133"/>
        <v/>
      </c>
      <c r="DO54" s="186" t="str">
        <f t="shared" si="133"/>
        <v/>
      </c>
      <c r="DP54" s="186" t="str">
        <f t="shared" si="133"/>
        <v/>
      </c>
      <c r="DQ54" s="186" t="str">
        <f t="shared" si="133"/>
        <v/>
      </c>
      <c r="DR54" s="186" t="str">
        <f t="shared" si="133"/>
        <v/>
      </c>
      <c r="DS54" s="186" t="str">
        <f t="shared" si="133"/>
        <v/>
      </c>
      <c r="DT54" s="186" t="str">
        <f t="shared" si="133"/>
        <v/>
      </c>
      <c r="DU54" s="186" t="str">
        <f t="shared" si="133"/>
        <v/>
      </c>
      <c r="DV54" s="186" t="str">
        <f t="shared" si="133"/>
        <v/>
      </c>
      <c r="DW54" s="152"/>
      <c r="DX54" s="152"/>
      <c r="DY54" s="152"/>
      <c r="DZ54" s="152"/>
      <c r="EA54" s="152"/>
      <c r="EC54" s="173">
        <f t="shared" si="121"/>
        <v>47</v>
      </c>
      <c r="ED54" s="176">
        <f t="shared" si="110"/>
        <v>0</v>
      </c>
      <c r="EE54" s="177">
        <f t="shared" si="123"/>
        <v>0</v>
      </c>
      <c r="EF54" s="177">
        <f t="shared" si="123"/>
        <v>0</v>
      </c>
      <c r="EG54" s="177">
        <f t="shared" si="123"/>
        <v>0</v>
      </c>
      <c r="EH54" s="177">
        <f t="shared" si="123"/>
        <v>0</v>
      </c>
      <c r="EI54" s="177">
        <f t="shared" si="111"/>
        <v>0</v>
      </c>
      <c r="EJ54" s="177">
        <f t="shared" si="112"/>
        <v>0</v>
      </c>
      <c r="EK54" s="173"/>
      <c r="EL54" s="173"/>
      <c r="EM54" s="173"/>
      <c r="EN54" s="175"/>
      <c r="EO54" s="173">
        <f t="shared" si="122"/>
        <v>47</v>
      </c>
      <c r="EP54" s="176">
        <f t="shared" si="113"/>
        <v>0</v>
      </c>
      <c r="EQ54" s="177">
        <f>IFERROR(INDEX(RTO1CF,$EO54,'ANVA-MDS'!EE$7),0)</f>
        <v>0</v>
      </c>
      <c r="ER54" s="177">
        <f>IFERROR(INDEX(RTO1CF,$EO54,'ANVA-MDS'!EF$7),0)</f>
        <v>0</v>
      </c>
      <c r="ES54" s="177">
        <f>IFERROR(INDEX(RTO1CF,$EO54,'ANVA-MDS'!EG$7),0)</f>
        <v>0</v>
      </c>
      <c r="ET54" s="177">
        <f>IFERROR(INDEX(RTO1CF,$EO54,'ANVA-MDS'!EH$7),0)</f>
        <v>0</v>
      </c>
      <c r="EU54" s="177">
        <f t="shared" si="114"/>
        <v>0</v>
      </c>
      <c r="EV54" s="177">
        <f t="shared" si="115"/>
        <v>0</v>
      </c>
      <c r="EW54" s="173"/>
      <c r="EX54" s="173"/>
      <c r="EY54" s="173"/>
      <c r="EZ54" s="175"/>
      <c r="FA54" s="177">
        <f t="shared" si="116"/>
        <v>0</v>
      </c>
      <c r="FB54" s="175"/>
      <c r="FC54" s="175"/>
    </row>
    <row r="55" spans="1:159" ht="12.75" customHeight="1" x14ac:dyDescent="0.25">
      <c r="J55" s="84">
        <v>47</v>
      </c>
      <c r="K55" s="185">
        <f t="shared" si="117"/>
        <v>0</v>
      </c>
      <c r="L55" s="186">
        <f t="shared" si="118"/>
        <v>0</v>
      </c>
      <c r="M55" s="186" t="str">
        <f t="shared" si="124"/>
        <v/>
      </c>
      <c r="N55" s="186" t="str">
        <f t="shared" si="124"/>
        <v/>
      </c>
      <c r="O55" s="186" t="str">
        <f t="shared" si="124"/>
        <v/>
      </c>
      <c r="P55" s="186" t="str">
        <f t="shared" si="124"/>
        <v/>
      </c>
      <c r="Q55" s="186" t="str">
        <f t="shared" si="124"/>
        <v/>
      </c>
      <c r="R55" s="186" t="str">
        <f t="shared" si="124"/>
        <v/>
      </c>
      <c r="S55" s="186" t="str">
        <f t="shared" si="124"/>
        <v/>
      </c>
      <c r="T55" s="186" t="str">
        <f t="shared" si="124"/>
        <v/>
      </c>
      <c r="U55" s="186" t="str">
        <f t="shared" si="124"/>
        <v/>
      </c>
      <c r="V55" s="186" t="str">
        <f t="shared" si="124"/>
        <v/>
      </c>
      <c r="W55" s="186" t="str">
        <f t="shared" si="125"/>
        <v/>
      </c>
      <c r="X55" s="186" t="str">
        <f t="shared" si="125"/>
        <v/>
      </c>
      <c r="Y55" s="186" t="str">
        <f t="shared" si="125"/>
        <v/>
      </c>
      <c r="Z55" s="186" t="str">
        <f t="shared" si="125"/>
        <v/>
      </c>
      <c r="AA55" s="186" t="str">
        <f t="shared" si="125"/>
        <v/>
      </c>
      <c r="AB55" s="186" t="str">
        <f t="shared" si="125"/>
        <v/>
      </c>
      <c r="AC55" s="186" t="str">
        <f t="shared" si="125"/>
        <v/>
      </c>
      <c r="AD55" s="186" t="str">
        <f t="shared" si="125"/>
        <v/>
      </c>
      <c r="AE55" s="186" t="str">
        <f t="shared" si="125"/>
        <v/>
      </c>
      <c r="AF55" s="186" t="str">
        <f t="shared" si="125"/>
        <v/>
      </c>
      <c r="AG55" s="186" t="str">
        <f t="shared" si="126"/>
        <v/>
      </c>
      <c r="AH55" s="186" t="str">
        <f t="shared" si="126"/>
        <v/>
      </c>
      <c r="AI55" s="186" t="str">
        <f t="shared" si="126"/>
        <v/>
      </c>
      <c r="AJ55" s="186" t="str">
        <f t="shared" si="126"/>
        <v/>
      </c>
      <c r="AK55" s="186" t="str">
        <f t="shared" si="126"/>
        <v/>
      </c>
      <c r="AL55" s="186" t="str">
        <f t="shared" si="126"/>
        <v/>
      </c>
      <c r="AM55" s="186" t="str">
        <f t="shared" si="126"/>
        <v/>
      </c>
      <c r="AN55" s="186" t="str">
        <f t="shared" si="126"/>
        <v/>
      </c>
      <c r="AO55" s="186" t="str">
        <f t="shared" si="126"/>
        <v/>
      </c>
      <c r="AP55" s="186" t="str">
        <f t="shared" si="126"/>
        <v/>
      </c>
      <c r="AQ55" s="186" t="str">
        <f t="shared" si="127"/>
        <v/>
      </c>
      <c r="AR55" s="186" t="str">
        <f t="shared" si="127"/>
        <v/>
      </c>
      <c r="AS55" s="186" t="str">
        <f t="shared" si="127"/>
        <v/>
      </c>
      <c r="AT55" s="186" t="str">
        <f t="shared" si="127"/>
        <v/>
      </c>
      <c r="AU55" s="186" t="str">
        <f t="shared" si="127"/>
        <v/>
      </c>
      <c r="AV55" s="186" t="str">
        <f t="shared" si="127"/>
        <v/>
      </c>
      <c r="AW55" s="186" t="str">
        <f t="shared" si="127"/>
        <v/>
      </c>
      <c r="AX55" s="186" t="str">
        <f t="shared" si="127"/>
        <v/>
      </c>
      <c r="AY55" s="186" t="str">
        <f t="shared" si="127"/>
        <v/>
      </c>
      <c r="AZ55" s="186" t="str">
        <f t="shared" si="127"/>
        <v/>
      </c>
      <c r="BA55" s="186" t="str">
        <f t="shared" si="128"/>
        <v/>
      </c>
      <c r="BB55" s="186" t="str">
        <f t="shared" si="128"/>
        <v/>
      </c>
      <c r="BC55" s="186" t="str">
        <f t="shared" si="128"/>
        <v/>
      </c>
      <c r="BD55" s="186" t="str">
        <f t="shared" si="128"/>
        <v/>
      </c>
      <c r="BE55" s="186" t="str">
        <f t="shared" si="128"/>
        <v/>
      </c>
      <c r="BF55" s="186" t="str">
        <f t="shared" si="128"/>
        <v/>
      </c>
      <c r="BG55" s="186" t="str">
        <f t="shared" si="128"/>
        <v/>
      </c>
      <c r="BH55" s="186" t="str">
        <f t="shared" si="128"/>
        <v/>
      </c>
      <c r="BI55" s="186" t="str">
        <f t="shared" si="128"/>
        <v/>
      </c>
      <c r="BJ55" s="186" t="str">
        <f t="shared" si="128"/>
        <v/>
      </c>
      <c r="BS55" s="6"/>
      <c r="BT55" s="6"/>
      <c r="BV55" s="84">
        <v>47</v>
      </c>
      <c r="BW55" s="185">
        <f t="shared" si="119"/>
        <v>0</v>
      </c>
      <c r="BX55" s="186">
        <f t="shared" si="120"/>
        <v>0</v>
      </c>
      <c r="BY55" s="186" t="str">
        <f t="shared" si="129"/>
        <v/>
      </c>
      <c r="BZ55" s="186" t="str">
        <f t="shared" si="129"/>
        <v/>
      </c>
      <c r="CA55" s="186" t="str">
        <f t="shared" si="129"/>
        <v/>
      </c>
      <c r="CB55" s="186" t="str">
        <f t="shared" si="129"/>
        <v/>
      </c>
      <c r="CC55" s="186" t="str">
        <f t="shared" si="129"/>
        <v/>
      </c>
      <c r="CD55" s="186" t="str">
        <f t="shared" si="129"/>
        <v/>
      </c>
      <c r="CE55" s="186" t="str">
        <f t="shared" si="129"/>
        <v/>
      </c>
      <c r="CF55" s="186" t="str">
        <f t="shared" si="129"/>
        <v/>
      </c>
      <c r="CG55" s="186" t="str">
        <f t="shared" si="129"/>
        <v/>
      </c>
      <c r="CH55" s="186" t="str">
        <f t="shared" si="129"/>
        <v/>
      </c>
      <c r="CI55" s="186" t="str">
        <f t="shared" si="130"/>
        <v/>
      </c>
      <c r="CJ55" s="186" t="str">
        <f t="shared" si="130"/>
        <v/>
      </c>
      <c r="CK55" s="186" t="str">
        <f t="shared" si="130"/>
        <v/>
      </c>
      <c r="CL55" s="186" t="str">
        <f t="shared" si="130"/>
        <v/>
      </c>
      <c r="CM55" s="186" t="str">
        <f t="shared" si="130"/>
        <v/>
      </c>
      <c r="CN55" s="186" t="str">
        <f t="shared" si="130"/>
        <v/>
      </c>
      <c r="CO55" s="186" t="str">
        <f t="shared" si="130"/>
        <v/>
      </c>
      <c r="CP55" s="186" t="str">
        <f t="shared" si="130"/>
        <v/>
      </c>
      <c r="CQ55" s="186" t="str">
        <f t="shared" si="130"/>
        <v/>
      </c>
      <c r="CR55" s="186" t="str">
        <f t="shared" si="130"/>
        <v/>
      </c>
      <c r="CS55" s="186" t="str">
        <f t="shared" si="131"/>
        <v/>
      </c>
      <c r="CT55" s="186" t="str">
        <f t="shared" si="131"/>
        <v/>
      </c>
      <c r="CU55" s="186" t="str">
        <f t="shared" si="131"/>
        <v/>
      </c>
      <c r="CV55" s="186" t="str">
        <f t="shared" si="131"/>
        <v/>
      </c>
      <c r="CW55" s="186" t="str">
        <f t="shared" si="131"/>
        <v/>
      </c>
      <c r="CX55" s="186" t="str">
        <f t="shared" si="131"/>
        <v/>
      </c>
      <c r="CY55" s="186" t="str">
        <f t="shared" si="131"/>
        <v/>
      </c>
      <c r="CZ55" s="186" t="str">
        <f t="shared" si="131"/>
        <v/>
      </c>
      <c r="DA55" s="186" t="str">
        <f t="shared" si="131"/>
        <v/>
      </c>
      <c r="DB55" s="186" t="str">
        <f t="shared" si="131"/>
        <v/>
      </c>
      <c r="DC55" s="186" t="str">
        <f t="shared" si="132"/>
        <v/>
      </c>
      <c r="DD55" s="186" t="str">
        <f t="shared" si="132"/>
        <v/>
      </c>
      <c r="DE55" s="186" t="str">
        <f t="shared" si="132"/>
        <v/>
      </c>
      <c r="DF55" s="186" t="str">
        <f t="shared" si="132"/>
        <v/>
      </c>
      <c r="DG55" s="186" t="str">
        <f t="shared" si="132"/>
        <v/>
      </c>
      <c r="DH55" s="186" t="str">
        <f t="shared" si="132"/>
        <v/>
      </c>
      <c r="DI55" s="186" t="str">
        <f t="shared" si="132"/>
        <v/>
      </c>
      <c r="DJ55" s="186" t="str">
        <f t="shared" si="132"/>
        <v/>
      </c>
      <c r="DK55" s="186" t="str">
        <f t="shared" si="132"/>
        <v/>
      </c>
      <c r="DL55" s="186" t="str">
        <f t="shared" si="132"/>
        <v/>
      </c>
      <c r="DM55" s="186" t="str">
        <f t="shared" si="133"/>
        <v/>
      </c>
      <c r="DN55" s="186" t="str">
        <f t="shared" si="133"/>
        <v/>
      </c>
      <c r="DO55" s="186" t="str">
        <f t="shared" si="133"/>
        <v/>
      </c>
      <c r="DP55" s="186" t="str">
        <f t="shared" si="133"/>
        <v/>
      </c>
      <c r="DQ55" s="186" t="str">
        <f t="shared" si="133"/>
        <v/>
      </c>
      <c r="DR55" s="186" t="str">
        <f t="shared" si="133"/>
        <v/>
      </c>
      <c r="DS55" s="186" t="str">
        <f t="shared" si="133"/>
        <v/>
      </c>
      <c r="DT55" s="186" t="str">
        <f t="shared" si="133"/>
        <v/>
      </c>
      <c r="DU55" s="186" t="str">
        <f t="shared" si="133"/>
        <v/>
      </c>
      <c r="DV55" s="186" t="str">
        <f t="shared" si="133"/>
        <v/>
      </c>
      <c r="DW55" s="152"/>
      <c r="DX55" s="152"/>
      <c r="DY55" s="152"/>
      <c r="DZ55" s="152"/>
      <c r="EA55" s="152"/>
      <c r="EC55" s="173">
        <f t="shared" si="121"/>
        <v>48</v>
      </c>
      <c r="ED55" s="176">
        <f t="shared" si="110"/>
        <v>0</v>
      </c>
      <c r="EE55" s="177">
        <f t="shared" si="123"/>
        <v>0</v>
      </c>
      <c r="EF55" s="177">
        <f t="shared" si="123"/>
        <v>0</v>
      </c>
      <c r="EG55" s="177">
        <f t="shared" si="123"/>
        <v>0</v>
      </c>
      <c r="EH55" s="177">
        <f t="shared" si="123"/>
        <v>0</v>
      </c>
      <c r="EI55" s="177">
        <f t="shared" si="111"/>
        <v>0</v>
      </c>
      <c r="EJ55" s="177">
        <f t="shared" si="112"/>
        <v>0</v>
      </c>
      <c r="EK55" s="173"/>
      <c r="EL55" s="173"/>
      <c r="EM55" s="173"/>
      <c r="EN55" s="175"/>
      <c r="EO55" s="173">
        <f t="shared" si="122"/>
        <v>48</v>
      </c>
      <c r="EP55" s="176">
        <f t="shared" si="113"/>
        <v>0</v>
      </c>
      <c r="EQ55" s="177">
        <f>IFERROR(INDEX(RTO1CF,$EO55,'ANVA-MDS'!EE$7),0)</f>
        <v>0</v>
      </c>
      <c r="ER55" s="177">
        <f>IFERROR(INDEX(RTO1CF,$EO55,'ANVA-MDS'!EF$7),0)</f>
        <v>0</v>
      </c>
      <c r="ES55" s="177">
        <f>IFERROR(INDEX(RTO1CF,$EO55,'ANVA-MDS'!EG$7),0)</f>
        <v>0</v>
      </c>
      <c r="ET55" s="177">
        <f>IFERROR(INDEX(RTO1CF,$EO55,'ANVA-MDS'!EH$7),0)</f>
        <v>0</v>
      </c>
      <c r="EU55" s="177">
        <f t="shared" si="114"/>
        <v>0</v>
      </c>
      <c r="EV55" s="177">
        <f t="shared" si="115"/>
        <v>0</v>
      </c>
      <c r="EW55" s="173"/>
      <c r="EX55" s="173"/>
      <c r="EY55" s="173"/>
      <c r="EZ55" s="175"/>
      <c r="FA55" s="177">
        <f t="shared" si="116"/>
        <v>0</v>
      </c>
      <c r="FB55" s="175"/>
      <c r="FC55" s="175"/>
    </row>
    <row r="56" spans="1:159" ht="12.75" customHeight="1" x14ac:dyDescent="0.25">
      <c r="J56" s="84">
        <v>48</v>
      </c>
      <c r="K56" s="185">
        <f t="shared" si="117"/>
        <v>0</v>
      </c>
      <c r="L56" s="186">
        <f t="shared" si="118"/>
        <v>0</v>
      </c>
      <c r="M56" s="186" t="str">
        <f t="shared" si="124"/>
        <v/>
      </c>
      <c r="N56" s="186" t="str">
        <f t="shared" si="124"/>
        <v/>
      </c>
      <c r="O56" s="186" t="str">
        <f t="shared" si="124"/>
        <v/>
      </c>
      <c r="P56" s="186" t="str">
        <f t="shared" si="124"/>
        <v/>
      </c>
      <c r="Q56" s="186" t="str">
        <f t="shared" si="124"/>
        <v/>
      </c>
      <c r="R56" s="186" t="str">
        <f t="shared" si="124"/>
        <v/>
      </c>
      <c r="S56" s="186" t="str">
        <f t="shared" si="124"/>
        <v/>
      </c>
      <c r="T56" s="186" t="str">
        <f t="shared" si="124"/>
        <v/>
      </c>
      <c r="U56" s="186" t="str">
        <f t="shared" si="124"/>
        <v/>
      </c>
      <c r="V56" s="186" t="str">
        <f t="shared" si="124"/>
        <v/>
      </c>
      <c r="W56" s="186" t="str">
        <f t="shared" si="125"/>
        <v/>
      </c>
      <c r="X56" s="186" t="str">
        <f t="shared" si="125"/>
        <v/>
      </c>
      <c r="Y56" s="186" t="str">
        <f t="shared" si="125"/>
        <v/>
      </c>
      <c r="Z56" s="186" t="str">
        <f t="shared" si="125"/>
        <v/>
      </c>
      <c r="AA56" s="186" t="str">
        <f t="shared" si="125"/>
        <v/>
      </c>
      <c r="AB56" s="186" t="str">
        <f t="shared" si="125"/>
        <v/>
      </c>
      <c r="AC56" s="186" t="str">
        <f t="shared" si="125"/>
        <v/>
      </c>
      <c r="AD56" s="186" t="str">
        <f t="shared" si="125"/>
        <v/>
      </c>
      <c r="AE56" s="186" t="str">
        <f t="shared" si="125"/>
        <v/>
      </c>
      <c r="AF56" s="186" t="str">
        <f t="shared" si="125"/>
        <v/>
      </c>
      <c r="AG56" s="186" t="str">
        <f t="shared" si="126"/>
        <v/>
      </c>
      <c r="AH56" s="186" t="str">
        <f t="shared" si="126"/>
        <v/>
      </c>
      <c r="AI56" s="186" t="str">
        <f t="shared" si="126"/>
        <v/>
      </c>
      <c r="AJ56" s="186" t="str">
        <f t="shared" si="126"/>
        <v/>
      </c>
      <c r="AK56" s="186" t="str">
        <f t="shared" si="126"/>
        <v/>
      </c>
      <c r="AL56" s="186" t="str">
        <f t="shared" si="126"/>
        <v/>
      </c>
      <c r="AM56" s="186" t="str">
        <f t="shared" si="126"/>
        <v/>
      </c>
      <c r="AN56" s="186" t="str">
        <f t="shared" si="126"/>
        <v/>
      </c>
      <c r="AO56" s="186" t="str">
        <f t="shared" si="126"/>
        <v/>
      </c>
      <c r="AP56" s="186" t="str">
        <f t="shared" si="126"/>
        <v/>
      </c>
      <c r="AQ56" s="186" t="str">
        <f t="shared" si="127"/>
        <v/>
      </c>
      <c r="AR56" s="186" t="str">
        <f t="shared" si="127"/>
        <v/>
      </c>
      <c r="AS56" s="186" t="str">
        <f t="shared" si="127"/>
        <v/>
      </c>
      <c r="AT56" s="186" t="str">
        <f t="shared" si="127"/>
        <v/>
      </c>
      <c r="AU56" s="186" t="str">
        <f t="shared" si="127"/>
        <v/>
      </c>
      <c r="AV56" s="186" t="str">
        <f t="shared" si="127"/>
        <v/>
      </c>
      <c r="AW56" s="186" t="str">
        <f t="shared" si="127"/>
        <v/>
      </c>
      <c r="AX56" s="186" t="str">
        <f t="shared" si="127"/>
        <v/>
      </c>
      <c r="AY56" s="186" t="str">
        <f t="shared" si="127"/>
        <v/>
      </c>
      <c r="AZ56" s="186" t="str">
        <f t="shared" si="127"/>
        <v/>
      </c>
      <c r="BA56" s="186" t="str">
        <f t="shared" si="128"/>
        <v/>
      </c>
      <c r="BB56" s="186" t="str">
        <f t="shared" si="128"/>
        <v/>
      </c>
      <c r="BC56" s="186" t="str">
        <f t="shared" si="128"/>
        <v/>
      </c>
      <c r="BD56" s="186" t="str">
        <f t="shared" si="128"/>
        <v/>
      </c>
      <c r="BE56" s="186" t="str">
        <f t="shared" si="128"/>
        <v/>
      </c>
      <c r="BF56" s="186" t="str">
        <f t="shared" si="128"/>
        <v/>
      </c>
      <c r="BG56" s="186" t="str">
        <f t="shared" si="128"/>
        <v/>
      </c>
      <c r="BH56" s="186" t="str">
        <f t="shared" si="128"/>
        <v/>
      </c>
      <c r="BI56" s="186" t="str">
        <f t="shared" si="128"/>
        <v/>
      </c>
      <c r="BJ56" s="186" t="str">
        <f t="shared" si="128"/>
        <v/>
      </c>
      <c r="BS56" s="6"/>
      <c r="BT56" s="6"/>
      <c r="BV56" s="84">
        <v>48</v>
      </c>
      <c r="BW56" s="185">
        <f t="shared" si="119"/>
        <v>0</v>
      </c>
      <c r="BX56" s="186">
        <f t="shared" si="120"/>
        <v>0</v>
      </c>
      <c r="BY56" s="186" t="str">
        <f t="shared" si="129"/>
        <v/>
      </c>
      <c r="BZ56" s="186" t="str">
        <f t="shared" si="129"/>
        <v/>
      </c>
      <c r="CA56" s="186" t="str">
        <f t="shared" si="129"/>
        <v/>
      </c>
      <c r="CB56" s="186" t="str">
        <f t="shared" si="129"/>
        <v/>
      </c>
      <c r="CC56" s="186" t="str">
        <f t="shared" si="129"/>
        <v/>
      </c>
      <c r="CD56" s="186" t="str">
        <f t="shared" si="129"/>
        <v/>
      </c>
      <c r="CE56" s="186" t="str">
        <f t="shared" si="129"/>
        <v/>
      </c>
      <c r="CF56" s="186" t="str">
        <f t="shared" si="129"/>
        <v/>
      </c>
      <c r="CG56" s="186" t="str">
        <f t="shared" si="129"/>
        <v/>
      </c>
      <c r="CH56" s="186" t="str">
        <f t="shared" si="129"/>
        <v/>
      </c>
      <c r="CI56" s="186" t="str">
        <f t="shared" si="130"/>
        <v/>
      </c>
      <c r="CJ56" s="186" t="str">
        <f t="shared" si="130"/>
        <v/>
      </c>
      <c r="CK56" s="186" t="str">
        <f t="shared" si="130"/>
        <v/>
      </c>
      <c r="CL56" s="186" t="str">
        <f t="shared" si="130"/>
        <v/>
      </c>
      <c r="CM56" s="186" t="str">
        <f t="shared" si="130"/>
        <v/>
      </c>
      <c r="CN56" s="186" t="str">
        <f t="shared" si="130"/>
        <v/>
      </c>
      <c r="CO56" s="186" t="str">
        <f t="shared" si="130"/>
        <v/>
      </c>
      <c r="CP56" s="186" t="str">
        <f t="shared" si="130"/>
        <v/>
      </c>
      <c r="CQ56" s="186" t="str">
        <f t="shared" si="130"/>
        <v/>
      </c>
      <c r="CR56" s="186" t="str">
        <f t="shared" si="130"/>
        <v/>
      </c>
      <c r="CS56" s="186" t="str">
        <f t="shared" si="131"/>
        <v/>
      </c>
      <c r="CT56" s="186" t="str">
        <f t="shared" si="131"/>
        <v/>
      </c>
      <c r="CU56" s="186" t="str">
        <f t="shared" si="131"/>
        <v/>
      </c>
      <c r="CV56" s="186" t="str">
        <f t="shared" si="131"/>
        <v/>
      </c>
      <c r="CW56" s="186" t="str">
        <f t="shared" si="131"/>
        <v/>
      </c>
      <c r="CX56" s="186" t="str">
        <f t="shared" si="131"/>
        <v/>
      </c>
      <c r="CY56" s="186" t="str">
        <f t="shared" si="131"/>
        <v/>
      </c>
      <c r="CZ56" s="186" t="str">
        <f t="shared" si="131"/>
        <v/>
      </c>
      <c r="DA56" s="186" t="str">
        <f t="shared" si="131"/>
        <v/>
      </c>
      <c r="DB56" s="186" t="str">
        <f t="shared" si="131"/>
        <v/>
      </c>
      <c r="DC56" s="186" t="str">
        <f t="shared" si="132"/>
        <v/>
      </c>
      <c r="DD56" s="186" t="str">
        <f t="shared" si="132"/>
        <v/>
      </c>
      <c r="DE56" s="186" t="str">
        <f t="shared" si="132"/>
        <v/>
      </c>
      <c r="DF56" s="186" t="str">
        <f t="shared" si="132"/>
        <v/>
      </c>
      <c r="DG56" s="186" t="str">
        <f t="shared" si="132"/>
        <v/>
      </c>
      <c r="DH56" s="186" t="str">
        <f t="shared" si="132"/>
        <v/>
      </c>
      <c r="DI56" s="186" t="str">
        <f t="shared" si="132"/>
        <v/>
      </c>
      <c r="DJ56" s="186" t="str">
        <f t="shared" si="132"/>
        <v/>
      </c>
      <c r="DK56" s="186" t="str">
        <f t="shared" si="132"/>
        <v/>
      </c>
      <c r="DL56" s="186" t="str">
        <f t="shared" si="132"/>
        <v/>
      </c>
      <c r="DM56" s="186" t="str">
        <f t="shared" si="133"/>
        <v/>
      </c>
      <c r="DN56" s="186" t="str">
        <f t="shared" si="133"/>
        <v/>
      </c>
      <c r="DO56" s="186" t="str">
        <f t="shared" si="133"/>
        <v/>
      </c>
      <c r="DP56" s="186" t="str">
        <f t="shared" si="133"/>
        <v/>
      </c>
      <c r="DQ56" s="186" t="str">
        <f t="shared" si="133"/>
        <v/>
      </c>
      <c r="DR56" s="186" t="str">
        <f t="shared" si="133"/>
        <v/>
      </c>
      <c r="DS56" s="186" t="str">
        <f t="shared" si="133"/>
        <v/>
      </c>
      <c r="DT56" s="186" t="str">
        <f t="shared" si="133"/>
        <v/>
      </c>
      <c r="DU56" s="186" t="str">
        <f t="shared" si="133"/>
        <v/>
      </c>
      <c r="DV56" s="186" t="str">
        <f t="shared" si="133"/>
        <v/>
      </c>
      <c r="DW56" s="152"/>
      <c r="DX56" s="152"/>
      <c r="DY56" s="152"/>
      <c r="DZ56" s="152"/>
      <c r="EA56" s="152"/>
      <c r="EC56" s="173">
        <f t="shared" si="121"/>
        <v>49</v>
      </c>
      <c r="ED56" s="176">
        <f t="shared" si="110"/>
        <v>0</v>
      </c>
      <c r="EE56" s="177">
        <f t="shared" si="123"/>
        <v>0</v>
      </c>
      <c r="EF56" s="177">
        <f t="shared" si="123"/>
        <v>0</v>
      </c>
      <c r="EG56" s="177">
        <f t="shared" si="123"/>
        <v>0</v>
      </c>
      <c r="EH56" s="177">
        <f t="shared" si="123"/>
        <v>0</v>
      </c>
      <c r="EI56" s="177">
        <f t="shared" si="111"/>
        <v>0</v>
      </c>
      <c r="EJ56" s="177">
        <f t="shared" si="112"/>
        <v>0</v>
      </c>
      <c r="EK56" s="173"/>
      <c r="EL56" s="173"/>
      <c r="EM56" s="173"/>
      <c r="EN56" s="175"/>
      <c r="EO56" s="173">
        <f t="shared" si="122"/>
        <v>49</v>
      </c>
      <c r="EP56" s="176">
        <f t="shared" si="113"/>
        <v>0</v>
      </c>
      <c r="EQ56" s="177">
        <f>IFERROR(INDEX(RTO1CF,$EO56,'ANVA-MDS'!EE$7),0)</f>
        <v>0</v>
      </c>
      <c r="ER56" s="177">
        <f>IFERROR(INDEX(RTO1CF,$EO56,'ANVA-MDS'!EF$7),0)</f>
        <v>0</v>
      </c>
      <c r="ES56" s="177">
        <f>IFERROR(INDEX(RTO1CF,$EO56,'ANVA-MDS'!EG$7),0)</f>
        <v>0</v>
      </c>
      <c r="ET56" s="177">
        <f>IFERROR(INDEX(RTO1CF,$EO56,'ANVA-MDS'!EH$7),0)</f>
        <v>0</v>
      </c>
      <c r="EU56" s="177">
        <f t="shared" si="114"/>
        <v>0</v>
      </c>
      <c r="EV56" s="177">
        <f t="shared" si="115"/>
        <v>0</v>
      </c>
      <c r="EW56" s="173"/>
      <c r="EX56" s="173"/>
      <c r="EY56" s="173"/>
      <c r="EZ56" s="175"/>
      <c r="FA56" s="177">
        <f t="shared" si="116"/>
        <v>0</v>
      </c>
      <c r="FB56" s="175"/>
      <c r="FC56" s="175"/>
    </row>
    <row r="57" spans="1:159" ht="12.75" customHeight="1" x14ac:dyDescent="0.25">
      <c r="J57" s="84">
        <v>49</v>
      </c>
      <c r="K57" s="185">
        <f t="shared" si="117"/>
        <v>0</v>
      </c>
      <c r="L57" s="186">
        <f t="shared" si="118"/>
        <v>0</v>
      </c>
      <c r="M57" s="186" t="str">
        <f t="shared" si="124"/>
        <v/>
      </c>
      <c r="N57" s="186" t="str">
        <f t="shared" si="124"/>
        <v/>
      </c>
      <c r="O57" s="186" t="str">
        <f t="shared" si="124"/>
        <v/>
      </c>
      <c r="P57" s="186" t="str">
        <f t="shared" si="124"/>
        <v/>
      </c>
      <c r="Q57" s="186" t="str">
        <f t="shared" si="124"/>
        <v/>
      </c>
      <c r="R57" s="186" t="str">
        <f t="shared" si="124"/>
        <v/>
      </c>
      <c r="S57" s="186" t="str">
        <f t="shared" si="124"/>
        <v/>
      </c>
      <c r="T57" s="186" t="str">
        <f t="shared" si="124"/>
        <v/>
      </c>
      <c r="U57" s="186" t="str">
        <f t="shared" si="124"/>
        <v/>
      </c>
      <c r="V57" s="186" t="str">
        <f t="shared" si="124"/>
        <v/>
      </c>
      <c r="W57" s="186" t="str">
        <f t="shared" si="125"/>
        <v/>
      </c>
      <c r="X57" s="186" t="str">
        <f t="shared" si="125"/>
        <v/>
      </c>
      <c r="Y57" s="186" t="str">
        <f t="shared" si="125"/>
        <v/>
      </c>
      <c r="Z57" s="186" t="str">
        <f t="shared" si="125"/>
        <v/>
      </c>
      <c r="AA57" s="186" t="str">
        <f t="shared" si="125"/>
        <v/>
      </c>
      <c r="AB57" s="186" t="str">
        <f t="shared" si="125"/>
        <v/>
      </c>
      <c r="AC57" s="186" t="str">
        <f t="shared" si="125"/>
        <v/>
      </c>
      <c r="AD57" s="186" t="str">
        <f t="shared" si="125"/>
        <v/>
      </c>
      <c r="AE57" s="186" t="str">
        <f t="shared" si="125"/>
        <v/>
      </c>
      <c r="AF57" s="186" t="str">
        <f t="shared" si="125"/>
        <v/>
      </c>
      <c r="AG57" s="186" t="str">
        <f t="shared" si="126"/>
        <v/>
      </c>
      <c r="AH57" s="186" t="str">
        <f t="shared" si="126"/>
        <v/>
      </c>
      <c r="AI57" s="186" t="str">
        <f t="shared" si="126"/>
        <v/>
      </c>
      <c r="AJ57" s="186" t="str">
        <f t="shared" si="126"/>
        <v/>
      </c>
      <c r="AK57" s="186" t="str">
        <f t="shared" si="126"/>
        <v/>
      </c>
      <c r="AL57" s="186" t="str">
        <f t="shared" si="126"/>
        <v/>
      </c>
      <c r="AM57" s="186" t="str">
        <f t="shared" si="126"/>
        <v/>
      </c>
      <c r="AN57" s="186" t="str">
        <f t="shared" si="126"/>
        <v/>
      </c>
      <c r="AO57" s="186" t="str">
        <f t="shared" si="126"/>
        <v/>
      </c>
      <c r="AP57" s="186" t="str">
        <f t="shared" si="126"/>
        <v/>
      </c>
      <c r="AQ57" s="186" t="str">
        <f t="shared" si="127"/>
        <v/>
      </c>
      <c r="AR57" s="186" t="str">
        <f t="shared" si="127"/>
        <v/>
      </c>
      <c r="AS57" s="186" t="str">
        <f t="shared" si="127"/>
        <v/>
      </c>
      <c r="AT57" s="186" t="str">
        <f t="shared" si="127"/>
        <v/>
      </c>
      <c r="AU57" s="186" t="str">
        <f t="shared" si="127"/>
        <v/>
      </c>
      <c r="AV57" s="186" t="str">
        <f t="shared" si="127"/>
        <v/>
      </c>
      <c r="AW57" s="186" t="str">
        <f t="shared" si="127"/>
        <v/>
      </c>
      <c r="AX57" s="186" t="str">
        <f t="shared" si="127"/>
        <v/>
      </c>
      <c r="AY57" s="186" t="str">
        <f t="shared" si="127"/>
        <v/>
      </c>
      <c r="AZ57" s="186" t="str">
        <f t="shared" si="127"/>
        <v/>
      </c>
      <c r="BA57" s="186" t="str">
        <f t="shared" si="128"/>
        <v/>
      </c>
      <c r="BB57" s="186" t="str">
        <f t="shared" si="128"/>
        <v/>
      </c>
      <c r="BC57" s="186" t="str">
        <f t="shared" si="128"/>
        <v/>
      </c>
      <c r="BD57" s="186" t="str">
        <f t="shared" si="128"/>
        <v/>
      </c>
      <c r="BE57" s="186" t="str">
        <f t="shared" si="128"/>
        <v/>
      </c>
      <c r="BF57" s="186" t="str">
        <f t="shared" si="128"/>
        <v/>
      </c>
      <c r="BG57" s="186" t="str">
        <f t="shared" si="128"/>
        <v/>
      </c>
      <c r="BH57" s="186" t="str">
        <f t="shared" si="128"/>
        <v/>
      </c>
      <c r="BI57" s="186" t="str">
        <f t="shared" si="128"/>
        <v/>
      </c>
      <c r="BJ57" s="186" t="str">
        <f t="shared" si="128"/>
        <v/>
      </c>
      <c r="BS57" s="6"/>
      <c r="BT57" s="6"/>
      <c r="BV57" s="84">
        <v>49</v>
      </c>
      <c r="BW57" s="185">
        <f t="shared" si="119"/>
        <v>0</v>
      </c>
      <c r="BX57" s="186">
        <f t="shared" si="120"/>
        <v>0</v>
      </c>
      <c r="BY57" s="186" t="str">
        <f t="shared" si="129"/>
        <v/>
      </c>
      <c r="BZ57" s="186" t="str">
        <f t="shared" si="129"/>
        <v/>
      </c>
      <c r="CA57" s="186" t="str">
        <f t="shared" si="129"/>
        <v/>
      </c>
      <c r="CB57" s="186" t="str">
        <f t="shared" si="129"/>
        <v/>
      </c>
      <c r="CC57" s="186" t="str">
        <f t="shared" si="129"/>
        <v/>
      </c>
      <c r="CD57" s="186" t="str">
        <f t="shared" si="129"/>
        <v/>
      </c>
      <c r="CE57" s="186" t="str">
        <f t="shared" si="129"/>
        <v/>
      </c>
      <c r="CF57" s="186" t="str">
        <f t="shared" si="129"/>
        <v/>
      </c>
      <c r="CG57" s="186" t="str">
        <f t="shared" si="129"/>
        <v/>
      </c>
      <c r="CH57" s="186" t="str">
        <f t="shared" si="129"/>
        <v/>
      </c>
      <c r="CI57" s="186" t="str">
        <f t="shared" si="130"/>
        <v/>
      </c>
      <c r="CJ57" s="186" t="str">
        <f t="shared" si="130"/>
        <v/>
      </c>
      <c r="CK57" s="186" t="str">
        <f t="shared" si="130"/>
        <v/>
      </c>
      <c r="CL57" s="186" t="str">
        <f t="shared" si="130"/>
        <v/>
      </c>
      <c r="CM57" s="186" t="str">
        <f t="shared" si="130"/>
        <v/>
      </c>
      <c r="CN57" s="186" t="str">
        <f t="shared" si="130"/>
        <v/>
      </c>
      <c r="CO57" s="186" t="str">
        <f t="shared" si="130"/>
        <v/>
      </c>
      <c r="CP57" s="186" t="str">
        <f t="shared" si="130"/>
        <v/>
      </c>
      <c r="CQ57" s="186" t="str">
        <f t="shared" si="130"/>
        <v/>
      </c>
      <c r="CR57" s="186" t="str">
        <f t="shared" si="130"/>
        <v/>
      </c>
      <c r="CS57" s="186" t="str">
        <f t="shared" si="131"/>
        <v/>
      </c>
      <c r="CT57" s="186" t="str">
        <f t="shared" si="131"/>
        <v/>
      </c>
      <c r="CU57" s="186" t="str">
        <f t="shared" si="131"/>
        <v/>
      </c>
      <c r="CV57" s="186" t="str">
        <f t="shared" si="131"/>
        <v/>
      </c>
      <c r="CW57" s="186" t="str">
        <f t="shared" si="131"/>
        <v/>
      </c>
      <c r="CX57" s="186" t="str">
        <f t="shared" si="131"/>
        <v/>
      </c>
      <c r="CY57" s="186" t="str">
        <f t="shared" si="131"/>
        <v/>
      </c>
      <c r="CZ57" s="186" t="str">
        <f t="shared" si="131"/>
        <v/>
      </c>
      <c r="DA57" s="186" t="str">
        <f t="shared" si="131"/>
        <v/>
      </c>
      <c r="DB57" s="186" t="str">
        <f t="shared" si="131"/>
        <v/>
      </c>
      <c r="DC57" s="186" t="str">
        <f t="shared" si="132"/>
        <v/>
      </c>
      <c r="DD57" s="186" t="str">
        <f t="shared" si="132"/>
        <v/>
      </c>
      <c r="DE57" s="186" t="str">
        <f t="shared" si="132"/>
        <v/>
      </c>
      <c r="DF57" s="186" t="str">
        <f t="shared" si="132"/>
        <v/>
      </c>
      <c r="DG57" s="186" t="str">
        <f t="shared" si="132"/>
        <v/>
      </c>
      <c r="DH57" s="186" t="str">
        <f t="shared" si="132"/>
        <v/>
      </c>
      <c r="DI57" s="186" t="str">
        <f t="shared" si="132"/>
        <v/>
      </c>
      <c r="DJ57" s="186" t="str">
        <f t="shared" si="132"/>
        <v/>
      </c>
      <c r="DK57" s="186" t="str">
        <f t="shared" si="132"/>
        <v/>
      </c>
      <c r="DL57" s="186" t="str">
        <f t="shared" si="132"/>
        <v/>
      </c>
      <c r="DM57" s="186" t="str">
        <f t="shared" si="133"/>
        <v/>
      </c>
      <c r="DN57" s="186" t="str">
        <f t="shared" si="133"/>
        <v/>
      </c>
      <c r="DO57" s="186" t="str">
        <f t="shared" si="133"/>
        <v/>
      </c>
      <c r="DP57" s="186" t="str">
        <f t="shared" si="133"/>
        <v/>
      </c>
      <c r="DQ57" s="186" t="str">
        <f t="shared" si="133"/>
        <v/>
      </c>
      <c r="DR57" s="186" t="str">
        <f t="shared" si="133"/>
        <v/>
      </c>
      <c r="DS57" s="186" t="str">
        <f t="shared" si="133"/>
        <v/>
      </c>
      <c r="DT57" s="186" t="str">
        <f t="shared" si="133"/>
        <v/>
      </c>
      <c r="DU57" s="186" t="str">
        <f t="shared" si="133"/>
        <v/>
      </c>
      <c r="DV57" s="186" t="str">
        <f t="shared" si="133"/>
        <v/>
      </c>
      <c r="DW57" s="152"/>
      <c r="DX57" s="152"/>
      <c r="DY57" s="152"/>
      <c r="DZ57" s="152"/>
      <c r="EA57" s="152"/>
      <c r="EC57" s="173">
        <f t="shared" si="121"/>
        <v>50</v>
      </c>
      <c r="ED57" s="176">
        <f t="shared" si="110"/>
        <v>0</v>
      </c>
      <c r="EE57" s="177">
        <f t="shared" si="123"/>
        <v>0</v>
      </c>
      <c r="EF57" s="177">
        <f t="shared" si="123"/>
        <v>0</v>
      </c>
      <c r="EG57" s="177">
        <f t="shared" si="123"/>
        <v>0</v>
      </c>
      <c r="EH57" s="177">
        <f t="shared" si="123"/>
        <v>0</v>
      </c>
      <c r="EI57" s="177">
        <f t="shared" si="111"/>
        <v>0</v>
      </c>
      <c r="EJ57" s="177">
        <f t="shared" si="112"/>
        <v>0</v>
      </c>
      <c r="EK57" s="173"/>
      <c r="EL57" s="173"/>
      <c r="EM57" s="173"/>
      <c r="EN57" s="175"/>
      <c r="EO57" s="173">
        <f t="shared" si="122"/>
        <v>50</v>
      </c>
      <c r="EP57" s="176">
        <f t="shared" si="113"/>
        <v>0</v>
      </c>
      <c r="EQ57" s="177">
        <f>IFERROR(INDEX(RTO1CF,$EO57,'ANVA-MDS'!EE$7),0)</f>
        <v>0</v>
      </c>
      <c r="ER57" s="177">
        <f>IFERROR(INDEX(RTO1CF,$EO57,'ANVA-MDS'!EF$7),0)</f>
        <v>0</v>
      </c>
      <c r="ES57" s="177">
        <f>IFERROR(INDEX(RTO1CF,$EO57,'ANVA-MDS'!EG$7),0)</f>
        <v>0</v>
      </c>
      <c r="ET57" s="177">
        <f>IFERROR(INDEX(RTO1CF,$EO57,'ANVA-MDS'!EH$7),0)</f>
        <v>0</v>
      </c>
      <c r="EU57" s="177">
        <f t="shared" si="114"/>
        <v>0</v>
      </c>
      <c r="EV57" s="177">
        <f t="shared" si="115"/>
        <v>0</v>
      </c>
      <c r="EW57" s="173"/>
      <c r="EX57" s="173"/>
      <c r="EY57" s="173"/>
      <c r="EZ57" s="175"/>
      <c r="FA57" s="177">
        <f t="shared" si="116"/>
        <v>0</v>
      </c>
      <c r="FB57" s="175"/>
      <c r="FC57" s="175"/>
    </row>
    <row r="58" spans="1:159" ht="12.75" customHeight="1" x14ac:dyDescent="0.25">
      <c r="J58" s="84">
        <v>50</v>
      </c>
      <c r="K58" s="185">
        <f t="shared" si="117"/>
        <v>0</v>
      </c>
      <c r="L58" s="186">
        <f t="shared" si="118"/>
        <v>0</v>
      </c>
      <c r="M58" s="186" t="str">
        <f t="shared" si="124"/>
        <v/>
      </c>
      <c r="N58" s="186" t="str">
        <f t="shared" si="124"/>
        <v/>
      </c>
      <c r="O58" s="186" t="str">
        <f t="shared" si="124"/>
        <v/>
      </c>
      <c r="P58" s="186" t="str">
        <f t="shared" si="124"/>
        <v/>
      </c>
      <c r="Q58" s="186" t="str">
        <f t="shared" si="124"/>
        <v/>
      </c>
      <c r="R58" s="186" t="str">
        <f t="shared" si="124"/>
        <v/>
      </c>
      <c r="S58" s="186" t="str">
        <f t="shared" si="124"/>
        <v/>
      </c>
      <c r="T58" s="186" t="str">
        <f t="shared" si="124"/>
        <v/>
      </c>
      <c r="U58" s="186" t="str">
        <f t="shared" si="124"/>
        <v/>
      </c>
      <c r="V58" s="186" t="str">
        <f t="shared" si="124"/>
        <v/>
      </c>
      <c r="W58" s="186" t="str">
        <f t="shared" si="125"/>
        <v/>
      </c>
      <c r="X58" s="186" t="str">
        <f t="shared" si="125"/>
        <v/>
      </c>
      <c r="Y58" s="186" t="str">
        <f t="shared" si="125"/>
        <v/>
      </c>
      <c r="Z58" s="186" t="str">
        <f t="shared" si="125"/>
        <v/>
      </c>
      <c r="AA58" s="186" t="str">
        <f t="shared" si="125"/>
        <v/>
      </c>
      <c r="AB58" s="186" t="str">
        <f t="shared" si="125"/>
        <v/>
      </c>
      <c r="AC58" s="186" t="str">
        <f t="shared" si="125"/>
        <v/>
      </c>
      <c r="AD58" s="186" t="str">
        <f t="shared" si="125"/>
        <v/>
      </c>
      <c r="AE58" s="186" t="str">
        <f t="shared" si="125"/>
        <v/>
      </c>
      <c r="AF58" s="186" t="str">
        <f t="shared" si="125"/>
        <v/>
      </c>
      <c r="AG58" s="186" t="str">
        <f t="shared" si="126"/>
        <v/>
      </c>
      <c r="AH58" s="186" t="str">
        <f t="shared" si="126"/>
        <v/>
      </c>
      <c r="AI58" s="186" t="str">
        <f t="shared" si="126"/>
        <v/>
      </c>
      <c r="AJ58" s="186" t="str">
        <f t="shared" si="126"/>
        <v/>
      </c>
      <c r="AK58" s="186" t="str">
        <f t="shared" si="126"/>
        <v/>
      </c>
      <c r="AL58" s="186" t="str">
        <f t="shared" si="126"/>
        <v/>
      </c>
      <c r="AM58" s="186" t="str">
        <f t="shared" si="126"/>
        <v/>
      </c>
      <c r="AN58" s="186" t="str">
        <f t="shared" si="126"/>
        <v/>
      </c>
      <c r="AO58" s="186" t="str">
        <f t="shared" si="126"/>
        <v/>
      </c>
      <c r="AP58" s="186" t="str">
        <f t="shared" si="126"/>
        <v/>
      </c>
      <c r="AQ58" s="186" t="str">
        <f t="shared" si="127"/>
        <v/>
      </c>
      <c r="AR58" s="186" t="str">
        <f t="shared" si="127"/>
        <v/>
      </c>
      <c r="AS58" s="186" t="str">
        <f t="shared" si="127"/>
        <v/>
      </c>
      <c r="AT58" s="186" t="str">
        <f t="shared" si="127"/>
        <v/>
      </c>
      <c r="AU58" s="186" t="str">
        <f t="shared" si="127"/>
        <v/>
      </c>
      <c r="AV58" s="186" t="str">
        <f t="shared" si="127"/>
        <v/>
      </c>
      <c r="AW58" s="186" t="str">
        <f t="shared" si="127"/>
        <v/>
      </c>
      <c r="AX58" s="186" t="str">
        <f t="shared" si="127"/>
        <v/>
      </c>
      <c r="AY58" s="186" t="str">
        <f t="shared" si="127"/>
        <v/>
      </c>
      <c r="AZ58" s="186" t="str">
        <f t="shared" si="127"/>
        <v/>
      </c>
      <c r="BA58" s="186" t="str">
        <f t="shared" si="128"/>
        <v/>
      </c>
      <c r="BB58" s="186" t="str">
        <f t="shared" si="128"/>
        <v/>
      </c>
      <c r="BC58" s="186" t="str">
        <f t="shared" si="128"/>
        <v/>
      </c>
      <c r="BD58" s="186" t="str">
        <f t="shared" si="128"/>
        <v/>
      </c>
      <c r="BE58" s="186" t="str">
        <f t="shared" si="128"/>
        <v/>
      </c>
      <c r="BF58" s="186" t="str">
        <f t="shared" si="128"/>
        <v/>
      </c>
      <c r="BG58" s="186" t="str">
        <f t="shared" si="128"/>
        <v/>
      </c>
      <c r="BH58" s="186" t="str">
        <f t="shared" si="128"/>
        <v/>
      </c>
      <c r="BI58" s="186" t="str">
        <f t="shared" si="128"/>
        <v/>
      </c>
      <c r="BJ58" s="186" t="str">
        <f t="shared" si="128"/>
        <v/>
      </c>
      <c r="BS58" s="6"/>
      <c r="BT58" s="6"/>
      <c r="BV58" s="84">
        <v>50</v>
      </c>
      <c r="BW58" s="185">
        <f t="shared" si="119"/>
        <v>0</v>
      </c>
      <c r="BX58" s="186">
        <f t="shared" si="120"/>
        <v>0</v>
      </c>
      <c r="BY58" s="186" t="str">
        <f t="shared" si="129"/>
        <v/>
      </c>
      <c r="BZ58" s="186" t="str">
        <f t="shared" si="129"/>
        <v/>
      </c>
      <c r="CA58" s="186" t="str">
        <f t="shared" si="129"/>
        <v/>
      </c>
      <c r="CB58" s="186" t="str">
        <f t="shared" si="129"/>
        <v/>
      </c>
      <c r="CC58" s="186" t="str">
        <f t="shared" si="129"/>
        <v/>
      </c>
      <c r="CD58" s="186" t="str">
        <f t="shared" si="129"/>
        <v/>
      </c>
      <c r="CE58" s="186" t="str">
        <f t="shared" si="129"/>
        <v/>
      </c>
      <c r="CF58" s="186" t="str">
        <f t="shared" si="129"/>
        <v/>
      </c>
      <c r="CG58" s="186" t="str">
        <f t="shared" si="129"/>
        <v/>
      </c>
      <c r="CH58" s="186" t="str">
        <f t="shared" si="129"/>
        <v/>
      </c>
      <c r="CI58" s="186" t="str">
        <f t="shared" si="130"/>
        <v/>
      </c>
      <c r="CJ58" s="186" t="str">
        <f t="shared" si="130"/>
        <v/>
      </c>
      <c r="CK58" s="186" t="str">
        <f t="shared" si="130"/>
        <v/>
      </c>
      <c r="CL58" s="186" t="str">
        <f t="shared" si="130"/>
        <v/>
      </c>
      <c r="CM58" s="186" t="str">
        <f t="shared" si="130"/>
        <v/>
      </c>
      <c r="CN58" s="186" t="str">
        <f t="shared" si="130"/>
        <v/>
      </c>
      <c r="CO58" s="186" t="str">
        <f t="shared" si="130"/>
        <v/>
      </c>
      <c r="CP58" s="186" t="str">
        <f t="shared" si="130"/>
        <v/>
      </c>
      <c r="CQ58" s="186" t="str">
        <f t="shared" si="130"/>
        <v/>
      </c>
      <c r="CR58" s="186" t="str">
        <f t="shared" si="130"/>
        <v/>
      </c>
      <c r="CS58" s="186" t="str">
        <f t="shared" si="131"/>
        <v/>
      </c>
      <c r="CT58" s="186" t="str">
        <f t="shared" si="131"/>
        <v/>
      </c>
      <c r="CU58" s="186" t="str">
        <f t="shared" si="131"/>
        <v/>
      </c>
      <c r="CV58" s="186" t="str">
        <f t="shared" si="131"/>
        <v/>
      </c>
      <c r="CW58" s="186" t="str">
        <f t="shared" si="131"/>
        <v/>
      </c>
      <c r="CX58" s="186" t="str">
        <f t="shared" si="131"/>
        <v/>
      </c>
      <c r="CY58" s="186" t="str">
        <f t="shared" si="131"/>
        <v/>
      </c>
      <c r="CZ58" s="186" t="str">
        <f t="shared" si="131"/>
        <v/>
      </c>
      <c r="DA58" s="186" t="str">
        <f t="shared" si="131"/>
        <v/>
      </c>
      <c r="DB58" s="186" t="str">
        <f t="shared" si="131"/>
        <v/>
      </c>
      <c r="DC58" s="186" t="str">
        <f t="shared" si="132"/>
        <v/>
      </c>
      <c r="DD58" s="186" t="str">
        <f t="shared" si="132"/>
        <v/>
      </c>
      <c r="DE58" s="186" t="str">
        <f t="shared" si="132"/>
        <v/>
      </c>
      <c r="DF58" s="186" t="str">
        <f t="shared" si="132"/>
        <v/>
      </c>
      <c r="DG58" s="186" t="str">
        <f t="shared" si="132"/>
        <v/>
      </c>
      <c r="DH58" s="186" t="str">
        <f t="shared" si="132"/>
        <v/>
      </c>
      <c r="DI58" s="186" t="str">
        <f t="shared" si="132"/>
        <v/>
      </c>
      <c r="DJ58" s="186" t="str">
        <f t="shared" si="132"/>
        <v/>
      </c>
      <c r="DK58" s="186" t="str">
        <f t="shared" si="132"/>
        <v/>
      </c>
      <c r="DL58" s="186" t="str">
        <f t="shared" si="132"/>
        <v/>
      </c>
      <c r="DM58" s="186" t="str">
        <f t="shared" si="133"/>
        <v/>
      </c>
      <c r="DN58" s="186" t="str">
        <f t="shared" si="133"/>
        <v/>
      </c>
      <c r="DO58" s="186" t="str">
        <f t="shared" si="133"/>
        <v/>
      </c>
      <c r="DP58" s="186" t="str">
        <f t="shared" si="133"/>
        <v/>
      </c>
      <c r="DQ58" s="186" t="str">
        <f t="shared" si="133"/>
        <v/>
      </c>
      <c r="DR58" s="186" t="str">
        <f t="shared" si="133"/>
        <v/>
      </c>
      <c r="DS58" s="186" t="str">
        <f t="shared" si="133"/>
        <v/>
      </c>
      <c r="DT58" s="186" t="str">
        <f t="shared" si="133"/>
        <v/>
      </c>
      <c r="DU58" s="186" t="str">
        <f t="shared" si="133"/>
        <v/>
      </c>
      <c r="DV58" s="186" t="str">
        <f t="shared" si="133"/>
        <v/>
      </c>
      <c r="DW58" s="152"/>
      <c r="DX58" s="152"/>
      <c r="DY58" s="152"/>
      <c r="DZ58" s="152"/>
      <c r="EA58" s="152"/>
      <c r="EC58" s="174" t="s">
        <v>85</v>
      </c>
      <c r="ED58" s="177"/>
      <c r="EE58" s="177">
        <f>COUNTIFS(EE8:EE57,"&gt;1")</f>
        <v>30</v>
      </c>
      <c r="EF58" s="177">
        <f>COUNTIFS(EF8:EF57,"&gt;1")</f>
        <v>30</v>
      </c>
      <c r="EG58" s="177">
        <f>COUNTIFS(EG8:EG57,"&gt;1")</f>
        <v>30</v>
      </c>
      <c r="EH58" s="177">
        <f>COUNTIFS(EH8:EH57,"&gt;1")</f>
        <v>0</v>
      </c>
      <c r="EI58" s="181">
        <f>IF(EI8=0,-1,IF(COUNTIFS(EE8:EH57,"&gt;1")&lt;&gt;EI8*EE58,-2,1))</f>
        <v>1</v>
      </c>
      <c r="EJ58" s="177"/>
      <c r="EK58" s="177"/>
      <c r="EL58" s="173"/>
      <c r="EM58" s="173"/>
      <c r="EN58" s="175"/>
      <c r="EO58" s="174" t="s">
        <v>85</v>
      </c>
      <c r="EP58" s="177"/>
      <c r="EQ58" s="177">
        <f>COUNTIFS(EQ8:EQ57,"&gt;1")</f>
        <v>0</v>
      </c>
      <c r="ER58" s="177">
        <f>COUNTIFS(ER8:ER57,"&gt;1")</f>
        <v>0</v>
      </c>
      <c r="ES58" s="177">
        <f>COUNTIFS(ES8:ES57,"&gt;1")</f>
        <v>0</v>
      </c>
      <c r="ET58" s="177">
        <f>COUNTIFS(ET8:ET57,"&gt;1")</f>
        <v>0</v>
      </c>
      <c r="EU58" s="181">
        <f>IF(EU8=0,-1,IF(COUNTIFS(EQ8:ET57,"&gt;1")&lt;&gt;EU8*EQ58,-2,1))</f>
        <v>-1</v>
      </c>
      <c r="EV58" s="177"/>
      <c r="EW58" s="177"/>
      <c r="EX58" s="173"/>
      <c r="EY58" s="173"/>
      <c r="EZ58" s="175"/>
      <c r="FA58" s="177"/>
      <c r="FB58" s="175"/>
      <c r="FC58" s="175"/>
    </row>
    <row r="59" spans="1:159" ht="12.75" customHeight="1" x14ac:dyDescent="0.25">
      <c r="EC59" s="172" t="s">
        <v>36</v>
      </c>
      <c r="ED59" s="172"/>
      <c r="EE59" s="182">
        <f>IFERROR(SUMIFS(EE8:EE57,EE8:EE57,"&gt;1"),0)</f>
        <v>51530</v>
      </c>
      <c r="EF59" s="182">
        <f>IFERROR(SUMIFS(EF8:EF57,EF8:EF57,"&gt;1"),0)</f>
        <v>49410</v>
      </c>
      <c r="EG59" s="182">
        <f>IFERROR(SUMIFS(EG8:EG57,EG8:EG57,"&gt;1"),0)</f>
        <v>47544</v>
      </c>
      <c r="EH59" s="182">
        <f>IFERROR(SUMIFS(EH8:EH57,EH8:EH57,"&gt;1"),0)</f>
        <v>0</v>
      </c>
      <c r="EI59" s="173"/>
      <c r="EJ59" s="173"/>
      <c r="EK59" s="173"/>
      <c r="EL59" s="173"/>
      <c r="EM59" s="173"/>
      <c r="EN59" s="175"/>
      <c r="EO59" s="172" t="s">
        <v>36</v>
      </c>
      <c r="EP59" s="172"/>
      <c r="EQ59" s="182">
        <f>IFERROR(SUMIFS(EQ8:EQ57,EQ8:EQ57,"&gt;1"),0)</f>
        <v>0</v>
      </c>
      <c r="ER59" s="182">
        <f>IFERROR(SUMIFS(ER8:ER57,ER8:ER57,"&gt;1"),0)</f>
        <v>0</v>
      </c>
      <c r="ES59" s="182">
        <f>IFERROR(SUMIFS(ES8:ES57,ES8:ES57,"&gt;1"),0)</f>
        <v>0</v>
      </c>
      <c r="ET59" s="182">
        <f>IFERROR(SUMIFS(ET8:ET57,ET8:ET57,"&gt;1"),0)</f>
        <v>0</v>
      </c>
      <c r="EU59" s="173"/>
      <c r="EV59" s="173"/>
      <c r="EW59" s="173"/>
      <c r="EX59" s="173"/>
      <c r="EY59" s="173"/>
      <c r="EZ59" s="175"/>
      <c r="FA59" s="173"/>
      <c r="FB59" s="175"/>
      <c r="FC59" s="175"/>
    </row>
    <row r="60" spans="1:159" ht="12.75" customHeight="1" x14ac:dyDescent="0.25">
      <c r="EC60" s="175"/>
      <c r="ED60" s="175"/>
      <c r="EE60" s="175"/>
      <c r="EF60" s="175"/>
      <c r="EG60" s="175"/>
      <c r="EH60" s="175"/>
      <c r="EI60" s="175"/>
      <c r="EJ60" s="175"/>
      <c r="EK60" s="175"/>
      <c r="EL60" s="175"/>
      <c r="EM60" s="175"/>
      <c r="EN60" s="175"/>
      <c r="EO60" s="175"/>
      <c r="EP60" s="175"/>
      <c r="EQ60" s="175"/>
      <c r="ER60" s="175"/>
      <c r="ES60" s="175"/>
      <c r="ET60" s="175"/>
      <c r="EU60" s="175"/>
      <c r="EV60" s="175"/>
      <c r="EW60" s="175"/>
      <c r="EX60" s="175"/>
      <c r="EY60" s="175"/>
      <c r="EZ60" s="175"/>
      <c r="FA60" s="175"/>
      <c r="FB60" s="175"/>
      <c r="FC60" s="175"/>
    </row>
    <row r="61" spans="1:159" ht="12.75" customHeight="1" x14ac:dyDescent="0.25">
      <c r="EC61" s="175"/>
      <c r="ED61" s="175"/>
      <c r="EE61" s="175"/>
      <c r="EF61" s="175"/>
      <c r="EG61" s="175"/>
      <c r="EH61" s="175"/>
      <c r="EI61" s="175"/>
      <c r="EJ61" s="175"/>
      <c r="EK61" s="175"/>
      <c r="EL61" s="175"/>
      <c r="EM61" s="175"/>
      <c r="EN61" s="175"/>
      <c r="EO61" s="175"/>
      <c r="EP61" s="175"/>
      <c r="EQ61" s="175"/>
      <c r="ER61" s="175"/>
      <c r="ES61" s="175"/>
      <c r="ET61" s="175"/>
      <c r="EU61" s="175"/>
      <c r="EV61" s="175"/>
      <c r="EW61" s="175"/>
      <c r="EX61" s="175"/>
      <c r="EY61" s="175"/>
      <c r="EZ61" s="175"/>
      <c r="FA61" s="175"/>
      <c r="FB61" s="175"/>
      <c r="FC61" s="175"/>
    </row>
    <row r="62" spans="1:159" ht="12.75" customHeight="1" x14ac:dyDescent="0.25">
      <c r="EC62" s="175"/>
      <c r="ED62" s="175"/>
      <c r="EE62" s="175"/>
      <c r="EF62" s="175"/>
      <c r="EG62" s="175"/>
      <c r="EH62" s="175"/>
      <c r="EI62" s="175"/>
      <c r="EJ62" s="175"/>
      <c r="EK62" s="175"/>
      <c r="EL62" s="175"/>
      <c r="EM62" s="175"/>
      <c r="EN62" s="175"/>
      <c r="EO62" s="175"/>
      <c r="EP62" s="175"/>
      <c r="EQ62" s="175"/>
      <c r="ER62" s="175"/>
      <c r="ES62" s="175"/>
      <c r="ET62" s="175"/>
      <c r="EU62" s="175"/>
      <c r="EV62" s="175"/>
      <c r="EW62" s="175"/>
      <c r="EX62" s="175"/>
      <c r="EY62" s="175"/>
      <c r="EZ62" s="175"/>
      <c r="FA62" s="175"/>
      <c r="FB62" s="175"/>
      <c r="FC62" s="175"/>
    </row>
    <row r="63" spans="1:159" ht="103.5" customHeight="1" x14ac:dyDescent="0.25">
      <c r="J63" s="6"/>
      <c r="K63" s="6"/>
      <c r="M63" s="184">
        <f t="shared" ref="M63:AR63" si="134">IFERROR(INDEX(RTO2SF_ORD,M64,1),"sd")</f>
        <v>0</v>
      </c>
      <c r="N63" s="184">
        <f t="shared" si="134"/>
        <v>0</v>
      </c>
      <c r="O63" s="184">
        <f t="shared" si="134"/>
        <v>0</v>
      </c>
      <c r="P63" s="184">
        <f t="shared" si="134"/>
        <v>0</v>
      </c>
      <c r="Q63" s="184">
        <f t="shared" si="134"/>
        <v>0</v>
      </c>
      <c r="R63" s="184">
        <f t="shared" si="134"/>
        <v>0</v>
      </c>
      <c r="S63" s="184">
        <f t="shared" si="134"/>
        <v>0</v>
      </c>
      <c r="T63" s="184">
        <f t="shared" si="134"/>
        <v>0</v>
      </c>
      <c r="U63" s="184">
        <f t="shared" si="134"/>
        <v>0</v>
      </c>
      <c r="V63" s="184">
        <f t="shared" si="134"/>
        <v>0</v>
      </c>
      <c r="W63" s="184">
        <f t="shared" si="134"/>
        <v>0</v>
      </c>
      <c r="X63" s="184">
        <f t="shared" si="134"/>
        <v>0</v>
      </c>
      <c r="Y63" s="184">
        <f t="shared" si="134"/>
        <v>0</v>
      </c>
      <c r="Z63" s="184">
        <f t="shared" si="134"/>
        <v>0</v>
      </c>
      <c r="AA63" s="184">
        <f t="shared" si="134"/>
        <v>0</v>
      </c>
      <c r="AB63" s="184">
        <f t="shared" si="134"/>
        <v>0</v>
      </c>
      <c r="AC63" s="184">
        <f t="shared" si="134"/>
        <v>0</v>
      </c>
      <c r="AD63" s="184">
        <f t="shared" si="134"/>
        <v>0</v>
      </c>
      <c r="AE63" s="184">
        <f t="shared" si="134"/>
        <v>0</v>
      </c>
      <c r="AF63" s="184">
        <f t="shared" si="134"/>
        <v>0</v>
      </c>
      <c r="AG63" s="184">
        <f t="shared" si="134"/>
        <v>0</v>
      </c>
      <c r="AH63" s="184">
        <f t="shared" si="134"/>
        <v>0</v>
      </c>
      <c r="AI63" s="184">
        <f t="shared" si="134"/>
        <v>0</v>
      </c>
      <c r="AJ63" s="184">
        <f t="shared" si="134"/>
        <v>0</v>
      </c>
      <c r="AK63" s="184">
        <f t="shared" si="134"/>
        <v>0</v>
      </c>
      <c r="AL63" s="184">
        <f t="shared" si="134"/>
        <v>0</v>
      </c>
      <c r="AM63" s="184">
        <f t="shared" si="134"/>
        <v>0</v>
      </c>
      <c r="AN63" s="184">
        <f t="shared" si="134"/>
        <v>0</v>
      </c>
      <c r="AO63" s="184">
        <f t="shared" si="134"/>
        <v>0</v>
      </c>
      <c r="AP63" s="184">
        <f t="shared" si="134"/>
        <v>0</v>
      </c>
      <c r="AQ63" s="184">
        <f t="shared" si="134"/>
        <v>0</v>
      </c>
      <c r="AR63" s="184">
        <f t="shared" si="134"/>
        <v>0</v>
      </c>
      <c r="AS63" s="184">
        <f t="shared" ref="AS63:BJ63" si="135">IFERROR(INDEX(RTO2SF_ORD,AS64,1),"sd")</f>
        <v>0</v>
      </c>
      <c r="AT63" s="184">
        <f t="shared" si="135"/>
        <v>0</v>
      </c>
      <c r="AU63" s="184">
        <f t="shared" si="135"/>
        <v>0</v>
      </c>
      <c r="AV63" s="184">
        <f t="shared" si="135"/>
        <v>0</v>
      </c>
      <c r="AW63" s="184">
        <f t="shared" si="135"/>
        <v>0</v>
      </c>
      <c r="AX63" s="184">
        <f t="shared" si="135"/>
        <v>0</v>
      </c>
      <c r="AY63" s="184">
        <f t="shared" si="135"/>
        <v>0</v>
      </c>
      <c r="AZ63" s="184">
        <f t="shared" si="135"/>
        <v>0</v>
      </c>
      <c r="BA63" s="184">
        <f t="shared" si="135"/>
        <v>0</v>
      </c>
      <c r="BB63" s="184">
        <f t="shared" si="135"/>
        <v>0</v>
      </c>
      <c r="BC63" s="184">
        <f t="shared" si="135"/>
        <v>0</v>
      </c>
      <c r="BD63" s="184">
        <f t="shared" si="135"/>
        <v>0</v>
      </c>
      <c r="BE63" s="184">
        <f t="shared" si="135"/>
        <v>0</v>
      </c>
      <c r="BF63" s="184">
        <f t="shared" si="135"/>
        <v>0</v>
      </c>
      <c r="BG63" s="184">
        <f t="shared" si="135"/>
        <v>0</v>
      </c>
      <c r="BH63" s="184">
        <f t="shared" si="135"/>
        <v>0</v>
      </c>
      <c r="BI63" s="184">
        <f t="shared" si="135"/>
        <v>0</v>
      </c>
      <c r="BJ63" s="184">
        <f t="shared" si="135"/>
        <v>0</v>
      </c>
      <c r="BS63" s="6"/>
      <c r="BT63" s="6"/>
      <c r="BV63" s="6"/>
      <c r="BW63" s="6"/>
      <c r="BX63" s="28"/>
      <c r="BY63" s="184">
        <f t="shared" ref="BY63:DD63" si="136">IFERROR(INDEX(RTO2CF_ORD,BY64,1),"sd")</f>
        <v>0</v>
      </c>
      <c r="BZ63" s="184">
        <f t="shared" si="136"/>
        <v>0</v>
      </c>
      <c r="CA63" s="184">
        <f t="shared" si="136"/>
        <v>0</v>
      </c>
      <c r="CB63" s="184">
        <f t="shared" si="136"/>
        <v>0</v>
      </c>
      <c r="CC63" s="184">
        <f t="shared" si="136"/>
        <v>0</v>
      </c>
      <c r="CD63" s="184">
        <f t="shared" si="136"/>
        <v>0</v>
      </c>
      <c r="CE63" s="184">
        <f t="shared" si="136"/>
        <v>0</v>
      </c>
      <c r="CF63" s="184">
        <f t="shared" si="136"/>
        <v>0</v>
      </c>
      <c r="CG63" s="184">
        <f t="shared" si="136"/>
        <v>0</v>
      </c>
      <c r="CH63" s="184">
        <f t="shared" si="136"/>
        <v>0</v>
      </c>
      <c r="CI63" s="184">
        <f t="shared" si="136"/>
        <v>0</v>
      </c>
      <c r="CJ63" s="184">
        <f t="shared" si="136"/>
        <v>0</v>
      </c>
      <c r="CK63" s="184">
        <f t="shared" si="136"/>
        <v>0</v>
      </c>
      <c r="CL63" s="184">
        <f t="shared" si="136"/>
        <v>0</v>
      </c>
      <c r="CM63" s="184">
        <f t="shared" si="136"/>
        <v>0</v>
      </c>
      <c r="CN63" s="184">
        <f t="shared" si="136"/>
        <v>0</v>
      </c>
      <c r="CO63" s="184">
        <f t="shared" si="136"/>
        <v>0</v>
      </c>
      <c r="CP63" s="184">
        <f t="shared" si="136"/>
        <v>0</v>
      </c>
      <c r="CQ63" s="184">
        <f t="shared" si="136"/>
        <v>0</v>
      </c>
      <c r="CR63" s="184">
        <f t="shared" si="136"/>
        <v>0</v>
      </c>
      <c r="CS63" s="184">
        <f t="shared" si="136"/>
        <v>0</v>
      </c>
      <c r="CT63" s="184">
        <f t="shared" si="136"/>
        <v>0</v>
      </c>
      <c r="CU63" s="184">
        <f t="shared" si="136"/>
        <v>0</v>
      </c>
      <c r="CV63" s="184">
        <f t="shared" si="136"/>
        <v>0</v>
      </c>
      <c r="CW63" s="184">
        <f t="shared" si="136"/>
        <v>0</v>
      </c>
      <c r="CX63" s="184">
        <f t="shared" si="136"/>
        <v>0</v>
      </c>
      <c r="CY63" s="184">
        <f t="shared" si="136"/>
        <v>0</v>
      </c>
      <c r="CZ63" s="184">
        <f t="shared" si="136"/>
        <v>0</v>
      </c>
      <c r="DA63" s="184">
        <f t="shared" si="136"/>
        <v>0</v>
      </c>
      <c r="DB63" s="184">
        <f t="shared" si="136"/>
        <v>0</v>
      </c>
      <c r="DC63" s="184">
        <f t="shared" si="136"/>
        <v>0</v>
      </c>
      <c r="DD63" s="184">
        <f t="shared" si="136"/>
        <v>0</v>
      </c>
      <c r="DE63" s="184">
        <f t="shared" ref="DE63:DV63" si="137">IFERROR(INDEX(RTO2CF_ORD,DE64,1),"sd")</f>
        <v>0</v>
      </c>
      <c r="DF63" s="184">
        <f t="shared" si="137"/>
        <v>0</v>
      </c>
      <c r="DG63" s="184">
        <f t="shared" si="137"/>
        <v>0</v>
      </c>
      <c r="DH63" s="184">
        <f t="shared" si="137"/>
        <v>0</v>
      </c>
      <c r="DI63" s="184">
        <f t="shared" si="137"/>
        <v>0</v>
      </c>
      <c r="DJ63" s="184">
        <f t="shared" si="137"/>
        <v>0</v>
      </c>
      <c r="DK63" s="184">
        <f t="shared" si="137"/>
        <v>0</v>
      </c>
      <c r="DL63" s="184">
        <f t="shared" si="137"/>
        <v>0</v>
      </c>
      <c r="DM63" s="184">
        <f t="shared" si="137"/>
        <v>0</v>
      </c>
      <c r="DN63" s="184">
        <f t="shared" si="137"/>
        <v>0</v>
      </c>
      <c r="DO63" s="184">
        <f t="shared" si="137"/>
        <v>0</v>
      </c>
      <c r="DP63" s="184">
        <f t="shared" si="137"/>
        <v>0</v>
      </c>
      <c r="DQ63" s="184">
        <f t="shared" si="137"/>
        <v>0</v>
      </c>
      <c r="DR63" s="184">
        <f t="shared" si="137"/>
        <v>0</v>
      </c>
      <c r="DS63" s="184">
        <f t="shared" si="137"/>
        <v>0</v>
      </c>
      <c r="DT63" s="184">
        <f t="shared" si="137"/>
        <v>0</v>
      </c>
      <c r="DU63" s="184">
        <f t="shared" si="137"/>
        <v>0</v>
      </c>
      <c r="DV63" s="184">
        <f t="shared" si="137"/>
        <v>0</v>
      </c>
      <c r="DW63" s="115"/>
      <c r="DX63" s="115"/>
      <c r="DY63" s="115"/>
      <c r="DZ63" s="115"/>
      <c r="EA63" s="115"/>
      <c r="EC63" s="174" t="s">
        <v>117</v>
      </c>
      <c r="ED63" s="173" t="s">
        <v>1</v>
      </c>
      <c r="EE63" s="173">
        <v>1</v>
      </c>
      <c r="EF63" s="173">
        <v>2</v>
      </c>
      <c r="EG63" s="173">
        <v>3</v>
      </c>
      <c r="EH63" s="173">
        <v>4</v>
      </c>
      <c r="EI63" s="174" t="s">
        <v>86</v>
      </c>
      <c r="EJ63" s="174" t="s">
        <v>36</v>
      </c>
      <c r="EK63" s="173"/>
      <c r="EL63" s="173" t="s">
        <v>105</v>
      </c>
      <c r="EM63" s="173"/>
      <c r="EN63" s="175"/>
      <c r="EO63" s="174" t="s">
        <v>116</v>
      </c>
      <c r="EP63" s="173" t="s">
        <v>1</v>
      </c>
      <c r="EQ63" s="173">
        <v>1</v>
      </c>
      <c r="ER63" s="173">
        <v>2</v>
      </c>
      <c r="ES63" s="173">
        <v>3</v>
      </c>
      <c r="ET63" s="173">
        <v>4</v>
      </c>
      <c r="EU63" s="174" t="s">
        <v>86</v>
      </c>
      <c r="EV63" s="174" t="s">
        <v>36</v>
      </c>
      <c r="EW63" s="173"/>
      <c r="EX63" s="173" t="s">
        <v>105</v>
      </c>
      <c r="EY63" s="173"/>
      <c r="EZ63" s="175"/>
      <c r="FA63" s="174" t="s">
        <v>36</v>
      </c>
      <c r="FB63" s="175" t="s">
        <v>120</v>
      </c>
      <c r="FC63" s="175"/>
    </row>
    <row r="64" spans="1:159" ht="12.75" customHeight="1" x14ac:dyDescent="0.25">
      <c r="A64" s="151" t="str">
        <f>Fechas!$C$59</f>
        <v>2º ÉPOCA: CICLOS LARGOS E INTERMEDIOS SIN FUNG.</v>
      </c>
      <c r="B64" s="162"/>
      <c r="C64" s="162"/>
      <c r="D64" s="162"/>
      <c r="E64" s="162"/>
      <c r="F64" s="162"/>
      <c r="G64" s="163"/>
      <c r="J64" s="6"/>
      <c r="K64" s="113" t="s">
        <v>1</v>
      </c>
      <c r="L64" s="114" t="s">
        <v>42</v>
      </c>
      <c r="M64" s="154">
        <v>1</v>
      </c>
      <c r="N64" s="154">
        <f>M64+1</f>
        <v>2</v>
      </c>
      <c r="O64" s="154">
        <f t="shared" ref="O64" si="138">N64+1</f>
        <v>3</v>
      </c>
      <c r="P64" s="154">
        <f t="shared" ref="P64" si="139">O64+1</f>
        <v>4</v>
      </c>
      <c r="Q64" s="154">
        <f t="shared" ref="Q64" si="140">P64+1</f>
        <v>5</v>
      </c>
      <c r="R64" s="154">
        <f t="shared" ref="R64" si="141">Q64+1</f>
        <v>6</v>
      </c>
      <c r="S64" s="154">
        <f t="shared" ref="S64" si="142">R64+1</f>
        <v>7</v>
      </c>
      <c r="T64" s="154">
        <f t="shared" ref="T64" si="143">S64+1</f>
        <v>8</v>
      </c>
      <c r="U64" s="154">
        <f t="shared" ref="U64" si="144">T64+1</f>
        <v>9</v>
      </c>
      <c r="V64" s="154">
        <f t="shared" ref="V64" si="145">U64+1</f>
        <v>10</v>
      </c>
      <c r="W64" s="154">
        <f t="shared" ref="W64" si="146">V64+1</f>
        <v>11</v>
      </c>
      <c r="X64" s="154">
        <f t="shared" ref="X64" si="147">W64+1</f>
        <v>12</v>
      </c>
      <c r="Y64" s="154">
        <f t="shared" ref="Y64" si="148">X64+1</f>
        <v>13</v>
      </c>
      <c r="Z64" s="154">
        <f t="shared" ref="Z64" si="149">Y64+1</f>
        <v>14</v>
      </c>
      <c r="AA64" s="154">
        <f t="shared" ref="AA64" si="150">Z64+1</f>
        <v>15</v>
      </c>
      <c r="AB64" s="154">
        <f t="shared" ref="AB64" si="151">AA64+1</f>
        <v>16</v>
      </c>
      <c r="AC64" s="154">
        <f t="shared" ref="AC64" si="152">AB64+1</f>
        <v>17</v>
      </c>
      <c r="AD64" s="154">
        <f t="shared" ref="AD64" si="153">AC64+1</f>
        <v>18</v>
      </c>
      <c r="AE64" s="154">
        <f t="shared" ref="AE64" si="154">AD64+1</f>
        <v>19</v>
      </c>
      <c r="AF64" s="154">
        <f t="shared" ref="AF64" si="155">AE64+1</f>
        <v>20</v>
      </c>
      <c r="AG64" s="154">
        <f t="shared" ref="AG64" si="156">AF64+1</f>
        <v>21</v>
      </c>
      <c r="AH64" s="154">
        <f t="shared" ref="AH64" si="157">AG64+1</f>
        <v>22</v>
      </c>
      <c r="AI64" s="154">
        <f t="shared" ref="AI64" si="158">AH64+1</f>
        <v>23</v>
      </c>
      <c r="AJ64" s="154">
        <f t="shared" ref="AJ64" si="159">AI64+1</f>
        <v>24</v>
      </c>
      <c r="AK64" s="154">
        <f t="shared" ref="AK64" si="160">AJ64+1</f>
        <v>25</v>
      </c>
      <c r="AL64" s="154">
        <f t="shared" ref="AL64" si="161">AK64+1</f>
        <v>26</v>
      </c>
      <c r="AM64" s="154">
        <f t="shared" ref="AM64" si="162">AL64+1</f>
        <v>27</v>
      </c>
      <c r="AN64" s="154">
        <f t="shared" ref="AN64" si="163">AM64+1</f>
        <v>28</v>
      </c>
      <c r="AO64" s="154">
        <f t="shared" ref="AO64" si="164">AN64+1</f>
        <v>29</v>
      </c>
      <c r="AP64" s="154">
        <f t="shared" ref="AP64" si="165">AO64+1</f>
        <v>30</v>
      </c>
      <c r="AQ64" s="154">
        <f t="shared" ref="AQ64" si="166">AP64+1</f>
        <v>31</v>
      </c>
      <c r="AR64" s="154">
        <f t="shared" ref="AR64" si="167">AQ64+1</f>
        <v>32</v>
      </c>
      <c r="AS64" s="154">
        <f t="shared" ref="AS64" si="168">AR64+1</f>
        <v>33</v>
      </c>
      <c r="AT64" s="154">
        <f t="shared" ref="AT64" si="169">AS64+1</f>
        <v>34</v>
      </c>
      <c r="AU64" s="154">
        <f t="shared" ref="AU64" si="170">AT64+1</f>
        <v>35</v>
      </c>
      <c r="AV64" s="154">
        <f t="shared" ref="AV64" si="171">AU64+1</f>
        <v>36</v>
      </c>
      <c r="AW64" s="154">
        <f t="shared" ref="AW64" si="172">AV64+1</f>
        <v>37</v>
      </c>
      <c r="AX64" s="154">
        <f t="shared" ref="AX64" si="173">AW64+1</f>
        <v>38</v>
      </c>
      <c r="AY64" s="154">
        <f t="shared" ref="AY64" si="174">AX64+1</f>
        <v>39</v>
      </c>
      <c r="AZ64" s="154">
        <f t="shared" ref="AZ64" si="175">AY64+1</f>
        <v>40</v>
      </c>
      <c r="BA64" s="154">
        <f t="shared" ref="BA64" si="176">AZ64+1</f>
        <v>41</v>
      </c>
      <c r="BB64" s="154">
        <f t="shared" ref="BB64" si="177">BA64+1</f>
        <v>42</v>
      </c>
      <c r="BC64" s="154">
        <f t="shared" ref="BC64" si="178">BB64+1</f>
        <v>43</v>
      </c>
      <c r="BD64" s="154">
        <f t="shared" ref="BD64" si="179">BC64+1</f>
        <v>44</v>
      </c>
      <c r="BE64" s="154">
        <f t="shared" ref="BE64" si="180">BD64+1</f>
        <v>45</v>
      </c>
      <c r="BF64" s="154">
        <f t="shared" ref="BF64" si="181">BE64+1</f>
        <v>46</v>
      </c>
      <c r="BG64" s="154">
        <f t="shared" ref="BG64" si="182">BF64+1</f>
        <v>47</v>
      </c>
      <c r="BH64" s="154">
        <f t="shared" ref="BH64" si="183">BG64+1</f>
        <v>48</v>
      </c>
      <c r="BI64" s="154">
        <f t="shared" ref="BI64" si="184">BH64+1</f>
        <v>49</v>
      </c>
      <c r="BJ64" s="154">
        <f t="shared" ref="BJ64" si="185">BI64+1</f>
        <v>50</v>
      </c>
      <c r="BM64" s="150" t="str">
        <f>Fechas!$K$59</f>
        <v>2º ÉPOCA: CICLOS LARGOS E INTERMEDIOS CON FUNG.</v>
      </c>
      <c r="BN64" s="92"/>
      <c r="BO64" s="92"/>
      <c r="BP64" s="92"/>
      <c r="BQ64" s="92"/>
      <c r="BR64" s="92"/>
      <c r="BS64" s="93"/>
      <c r="BT64" s="6"/>
      <c r="BV64" s="6"/>
      <c r="BW64" s="113" t="s">
        <v>1</v>
      </c>
      <c r="BX64" s="114" t="s">
        <v>42</v>
      </c>
      <c r="BY64" s="154">
        <v>1</v>
      </c>
      <c r="BZ64" s="154">
        <f>BY64+1</f>
        <v>2</v>
      </c>
      <c r="CA64" s="154">
        <f t="shared" ref="CA64" si="186">BZ64+1</f>
        <v>3</v>
      </c>
      <c r="CB64" s="154">
        <f t="shared" ref="CB64" si="187">CA64+1</f>
        <v>4</v>
      </c>
      <c r="CC64" s="154">
        <f t="shared" ref="CC64" si="188">CB64+1</f>
        <v>5</v>
      </c>
      <c r="CD64" s="154">
        <f t="shared" ref="CD64" si="189">CC64+1</f>
        <v>6</v>
      </c>
      <c r="CE64" s="154">
        <f t="shared" ref="CE64" si="190">CD64+1</f>
        <v>7</v>
      </c>
      <c r="CF64" s="154">
        <f t="shared" ref="CF64" si="191">CE64+1</f>
        <v>8</v>
      </c>
      <c r="CG64" s="154">
        <f t="shared" ref="CG64" si="192">CF64+1</f>
        <v>9</v>
      </c>
      <c r="CH64" s="154">
        <f t="shared" ref="CH64" si="193">CG64+1</f>
        <v>10</v>
      </c>
      <c r="CI64" s="154">
        <f t="shared" ref="CI64" si="194">CH64+1</f>
        <v>11</v>
      </c>
      <c r="CJ64" s="154">
        <f t="shared" ref="CJ64" si="195">CI64+1</f>
        <v>12</v>
      </c>
      <c r="CK64" s="154">
        <f t="shared" ref="CK64" si="196">CJ64+1</f>
        <v>13</v>
      </c>
      <c r="CL64" s="154">
        <f t="shared" ref="CL64" si="197">CK64+1</f>
        <v>14</v>
      </c>
      <c r="CM64" s="154">
        <f t="shared" ref="CM64" si="198">CL64+1</f>
        <v>15</v>
      </c>
      <c r="CN64" s="154">
        <f t="shared" ref="CN64" si="199">CM64+1</f>
        <v>16</v>
      </c>
      <c r="CO64" s="154">
        <f t="shared" ref="CO64" si="200">CN64+1</f>
        <v>17</v>
      </c>
      <c r="CP64" s="154">
        <f t="shared" ref="CP64" si="201">CO64+1</f>
        <v>18</v>
      </c>
      <c r="CQ64" s="154">
        <f t="shared" ref="CQ64" si="202">CP64+1</f>
        <v>19</v>
      </c>
      <c r="CR64" s="154">
        <f t="shared" ref="CR64" si="203">CQ64+1</f>
        <v>20</v>
      </c>
      <c r="CS64" s="154">
        <f t="shared" ref="CS64" si="204">CR64+1</f>
        <v>21</v>
      </c>
      <c r="CT64" s="154">
        <f t="shared" ref="CT64" si="205">CS64+1</f>
        <v>22</v>
      </c>
      <c r="CU64" s="154">
        <f t="shared" ref="CU64" si="206">CT64+1</f>
        <v>23</v>
      </c>
      <c r="CV64" s="154">
        <f t="shared" ref="CV64" si="207">CU64+1</f>
        <v>24</v>
      </c>
      <c r="CW64" s="154">
        <f t="shared" ref="CW64" si="208">CV64+1</f>
        <v>25</v>
      </c>
      <c r="CX64" s="154">
        <f t="shared" ref="CX64" si="209">CW64+1</f>
        <v>26</v>
      </c>
      <c r="CY64" s="154">
        <f t="shared" ref="CY64" si="210">CX64+1</f>
        <v>27</v>
      </c>
      <c r="CZ64" s="154">
        <f t="shared" ref="CZ64" si="211">CY64+1</f>
        <v>28</v>
      </c>
      <c r="DA64" s="154">
        <f t="shared" ref="DA64" si="212">CZ64+1</f>
        <v>29</v>
      </c>
      <c r="DB64" s="154">
        <f t="shared" ref="DB64" si="213">DA64+1</f>
        <v>30</v>
      </c>
      <c r="DC64" s="154">
        <f t="shared" ref="DC64" si="214">DB64+1</f>
        <v>31</v>
      </c>
      <c r="DD64" s="154">
        <f t="shared" ref="DD64" si="215">DC64+1</f>
        <v>32</v>
      </c>
      <c r="DE64" s="154">
        <f t="shared" ref="DE64" si="216">DD64+1</f>
        <v>33</v>
      </c>
      <c r="DF64" s="154">
        <f t="shared" ref="DF64" si="217">DE64+1</f>
        <v>34</v>
      </c>
      <c r="DG64" s="154">
        <f t="shared" ref="DG64" si="218">DF64+1</f>
        <v>35</v>
      </c>
      <c r="DH64" s="154">
        <f t="shared" ref="DH64" si="219">DG64+1</f>
        <v>36</v>
      </c>
      <c r="DI64" s="154">
        <f t="shared" ref="DI64" si="220">DH64+1</f>
        <v>37</v>
      </c>
      <c r="DJ64" s="154">
        <f t="shared" ref="DJ64" si="221">DI64+1</f>
        <v>38</v>
      </c>
      <c r="DK64" s="154">
        <f t="shared" ref="DK64" si="222">DJ64+1</f>
        <v>39</v>
      </c>
      <c r="DL64" s="154">
        <f t="shared" ref="DL64" si="223">DK64+1</f>
        <v>40</v>
      </c>
      <c r="DM64" s="154">
        <f t="shared" ref="DM64" si="224">DL64+1</f>
        <v>41</v>
      </c>
      <c r="DN64" s="154">
        <f t="shared" ref="DN64" si="225">DM64+1</f>
        <v>42</v>
      </c>
      <c r="DO64" s="154">
        <f t="shared" ref="DO64" si="226">DN64+1</f>
        <v>43</v>
      </c>
      <c r="DP64" s="154">
        <f t="shared" ref="DP64" si="227">DO64+1</f>
        <v>44</v>
      </c>
      <c r="DQ64" s="154">
        <f t="shared" ref="DQ64" si="228">DP64+1</f>
        <v>45</v>
      </c>
      <c r="DR64" s="154">
        <f t="shared" ref="DR64" si="229">DQ64+1</f>
        <v>46</v>
      </c>
      <c r="DS64" s="154">
        <f t="shared" ref="DS64" si="230">DR64+1</f>
        <v>47</v>
      </c>
      <c r="DT64" s="154">
        <f t="shared" ref="DT64" si="231">DS64+1</f>
        <v>48</v>
      </c>
      <c r="DU64" s="154">
        <f t="shared" ref="DU64" si="232">DT64+1</f>
        <v>49</v>
      </c>
      <c r="DV64" s="154">
        <f t="shared" ref="DV64" si="233">DU64+1</f>
        <v>50</v>
      </c>
      <c r="DW64" s="6"/>
      <c r="DX64" s="6"/>
      <c r="DY64" s="6"/>
      <c r="DZ64" s="6"/>
      <c r="EA64" s="6"/>
      <c r="EC64" s="173">
        <v>1</v>
      </c>
      <c r="ED64" s="176">
        <f t="shared" ref="ED64:ED95" si="234">IFERROR(INDEX(RTO2CV,$EC64,1),0)</f>
        <v>0</v>
      </c>
      <c r="EE64" s="177">
        <f t="shared" ref="EE64:EH83" si="235">IFERROR(INDEX(RTO2SF,$EC64,EE$7),0)</f>
        <v>0</v>
      </c>
      <c r="EF64" s="177">
        <f t="shared" si="235"/>
        <v>0</v>
      </c>
      <c r="EG64" s="177">
        <f t="shared" si="235"/>
        <v>0</v>
      </c>
      <c r="EH64" s="177">
        <f t="shared" si="235"/>
        <v>0</v>
      </c>
      <c r="EI64" s="177">
        <f t="shared" ref="EI64:EI95" si="236">COUNTIFS(EE64:EH64,"&gt;1")</f>
        <v>0</v>
      </c>
      <c r="EJ64" s="177">
        <f t="shared" ref="EJ64:EJ95" si="237">IFERROR(SUMIFS(EE64:EH64,EE64:EH64,"&gt;1"),0)</f>
        <v>0</v>
      </c>
      <c r="EK64" s="173"/>
      <c r="EL64" s="173" t="s">
        <v>87</v>
      </c>
      <c r="EM64" s="177">
        <f>EE114*EI114</f>
        <v>0</v>
      </c>
      <c r="EN64" s="175"/>
      <c r="EO64" s="173">
        <v>1</v>
      </c>
      <c r="EP64" s="176">
        <f t="shared" ref="EP64:EP95" si="238">IFERROR(INDEX(RTO2CV,$EO64,1),0)</f>
        <v>0</v>
      </c>
      <c r="EQ64" s="177">
        <f>IFERROR(INDEX(RTO2CF,$EO64,'ANVA-MDS'!EE$7),0)</f>
        <v>0</v>
      </c>
      <c r="ER64" s="177">
        <f>IFERROR(INDEX(RTO2CF,$EO64,'ANVA-MDS'!EF$7),0)</f>
        <v>0</v>
      </c>
      <c r="ES64" s="177">
        <f>IFERROR(INDEX(RTO2CF,$EO64,'ANVA-MDS'!EG$7),0)</f>
        <v>0</v>
      </c>
      <c r="ET64" s="177">
        <f>IFERROR(INDEX(RTO2CF,$EO64,'ANVA-MDS'!EH$7),0)</f>
        <v>0</v>
      </c>
      <c r="EU64" s="177">
        <f t="shared" ref="EU64:EU95" si="239">COUNTIFS(EQ64:ET64,"&gt;1")</f>
        <v>0</v>
      </c>
      <c r="EV64" s="177">
        <f t="shared" ref="EV64:EV95" si="240">IFERROR(SUMIFS(EQ64:ET64,EQ64:ET64,"&gt;1"),0)</f>
        <v>0</v>
      </c>
      <c r="EW64" s="173"/>
      <c r="EX64" s="173" t="s">
        <v>87</v>
      </c>
      <c r="EY64" s="182">
        <f>EQ114*EU114</f>
        <v>0</v>
      </c>
      <c r="EZ64" s="175"/>
      <c r="FA64" s="177">
        <f t="shared" ref="FA64:FA95" si="241">EJ64+EV64</f>
        <v>0</v>
      </c>
      <c r="FB64" s="173" t="s">
        <v>87</v>
      </c>
      <c r="FC64" s="187">
        <f>EY64</f>
        <v>0</v>
      </c>
    </row>
    <row r="65" spans="1:159" ht="12.75" customHeight="1" x14ac:dyDescent="0.25">
      <c r="J65" s="84">
        <v>1</v>
      </c>
      <c r="K65" s="185">
        <f t="shared" ref="K65:K96" si="242">IFERROR(INDEX(RTO2SF_ORD,J65,1),"sd")</f>
        <v>0</v>
      </c>
      <c r="L65" s="186">
        <f t="shared" ref="L65:L96" si="243">IFERROR(INDEX(RTO2SF_ORD,J65,2),"sd")</f>
        <v>0</v>
      </c>
      <c r="M65" s="186" t="str">
        <f t="shared" ref="M65:V74" si="244">IF(M$8&gt;$J65,"",IF($K65=0,"",IF($F$69&gt;$G$69,"ns",IF(ABS($L65-INDEX(RTO2SF_ORD,M$8,2))&gt;$B$84,"s","ns"))))</f>
        <v/>
      </c>
      <c r="N65" s="186" t="str">
        <f t="shared" si="244"/>
        <v/>
      </c>
      <c r="O65" s="186" t="str">
        <f t="shared" si="244"/>
        <v/>
      </c>
      <c r="P65" s="186" t="str">
        <f t="shared" si="244"/>
        <v/>
      </c>
      <c r="Q65" s="186" t="str">
        <f t="shared" si="244"/>
        <v/>
      </c>
      <c r="R65" s="186" t="str">
        <f t="shared" si="244"/>
        <v/>
      </c>
      <c r="S65" s="186" t="str">
        <f t="shared" si="244"/>
        <v/>
      </c>
      <c r="T65" s="186" t="str">
        <f t="shared" si="244"/>
        <v/>
      </c>
      <c r="U65" s="186" t="str">
        <f t="shared" si="244"/>
        <v/>
      </c>
      <c r="V65" s="186" t="str">
        <f t="shared" si="244"/>
        <v/>
      </c>
      <c r="W65" s="186" t="str">
        <f t="shared" ref="W65:AF74" si="245">IF(W$8&gt;$J65,"",IF($K65=0,"",IF($F$69&gt;$G$69,"ns",IF(ABS($L65-INDEX(RTO2SF_ORD,W$8,2))&gt;$B$84,"s","ns"))))</f>
        <v/>
      </c>
      <c r="X65" s="186" t="str">
        <f t="shared" si="245"/>
        <v/>
      </c>
      <c r="Y65" s="186" t="str">
        <f t="shared" si="245"/>
        <v/>
      </c>
      <c r="Z65" s="186" t="str">
        <f t="shared" si="245"/>
        <v/>
      </c>
      <c r="AA65" s="186" t="str">
        <f t="shared" si="245"/>
        <v/>
      </c>
      <c r="AB65" s="186" t="str">
        <f t="shared" si="245"/>
        <v/>
      </c>
      <c r="AC65" s="186" t="str">
        <f t="shared" si="245"/>
        <v/>
      </c>
      <c r="AD65" s="186" t="str">
        <f t="shared" si="245"/>
        <v/>
      </c>
      <c r="AE65" s="186" t="str">
        <f t="shared" si="245"/>
        <v/>
      </c>
      <c r="AF65" s="186" t="str">
        <f t="shared" si="245"/>
        <v/>
      </c>
      <c r="AG65" s="186" t="str">
        <f t="shared" ref="AG65:AP74" si="246">IF(AG$8&gt;$J65,"",IF($K65=0,"",IF($F$69&gt;$G$69,"ns",IF(ABS($L65-INDEX(RTO2SF_ORD,AG$8,2))&gt;$B$84,"s","ns"))))</f>
        <v/>
      </c>
      <c r="AH65" s="186" t="str">
        <f t="shared" si="246"/>
        <v/>
      </c>
      <c r="AI65" s="186" t="str">
        <f t="shared" si="246"/>
        <v/>
      </c>
      <c r="AJ65" s="186" t="str">
        <f t="shared" si="246"/>
        <v/>
      </c>
      <c r="AK65" s="186" t="str">
        <f t="shared" si="246"/>
        <v/>
      </c>
      <c r="AL65" s="186" t="str">
        <f t="shared" si="246"/>
        <v/>
      </c>
      <c r="AM65" s="186" t="str">
        <f t="shared" si="246"/>
        <v/>
      </c>
      <c r="AN65" s="186" t="str">
        <f t="shared" si="246"/>
        <v/>
      </c>
      <c r="AO65" s="186" t="str">
        <f t="shared" si="246"/>
        <v/>
      </c>
      <c r="AP65" s="186" t="str">
        <f t="shared" si="246"/>
        <v/>
      </c>
      <c r="AQ65" s="186" t="str">
        <f t="shared" ref="AQ65:AZ74" si="247">IF(AQ$8&gt;$J65,"",IF($K65=0,"",IF($F$69&gt;$G$69,"ns",IF(ABS($L65-INDEX(RTO2SF_ORD,AQ$8,2))&gt;$B$84,"s","ns"))))</f>
        <v/>
      </c>
      <c r="AR65" s="186" t="str">
        <f t="shared" si="247"/>
        <v/>
      </c>
      <c r="AS65" s="186" t="str">
        <f t="shared" si="247"/>
        <v/>
      </c>
      <c r="AT65" s="186" t="str">
        <f t="shared" si="247"/>
        <v/>
      </c>
      <c r="AU65" s="186" t="str">
        <f t="shared" si="247"/>
        <v/>
      </c>
      <c r="AV65" s="186" t="str">
        <f t="shared" si="247"/>
        <v/>
      </c>
      <c r="AW65" s="186" t="str">
        <f t="shared" si="247"/>
        <v/>
      </c>
      <c r="AX65" s="186" t="str">
        <f t="shared" si="247"/>
        <v/>
      </c>
      <c r="AY65" s="186" t="str">
        <f t="shared" si="247"/>
        <v/>
      </c>
      <c r="AZ65" s="186" t="str">
        <f t="shared" si="247"/>
        <v/>
      </c>
      <c r="BA65" s="186" t="str">
        <f t="shared" ref="BA65:BJ74" si="248">IF(BA$8&gt;$J65,"",IF($K65=0,"",IF($F$69&gt;$G$69,"ns",IF(ABS($L65-INDEX(RTO2SF_ORD,BA$8,2))&gt;$B$84,"s","ns"))))</f>
        <v/>
      </c>
      <c r="BB65" s="186" t="str">
        <f t="shared" si="248"/>
        <v/>
      </c>
      <c r="BC65" s="186" t="str">
        <f t="shared" si="248"/>
        <v/>
      </c>
      <c r="BD65" s="186" t="str">
        <f t="shared" si="248"/>
        <v/>
      </c>
      <c r="BE65" s="186" t="str">
        <f t="shared" si="248"/>
        <v/>
      </c>
      <c r="BF65" s="186" t="str">
        <f t="shared" si="248"/>
        <v/>
      </c>
      <c r="BG65" s="186" t="str">
        <f t="shared" si="248"/>
        <v/>
      </c>
      <c r="BH65" s="186" t="str">
        <f t="shared" si="248"/>
        <v/>
      </c>
      <c r="BI65" s="186" t="str">
        <f t="shared" si="248"/>
        <v/>
      </c>
      <c r="BJ65" s="186" t="str">
        <f t="shared" si="248"/>
        <v/>
      </c>
      <c r="BS65" s="6"/>
      <c r="BT65" s="6"/>
      <c r="BV65" s="84">
        <v>1</v>
      </c>
      <c r="BW65" s="185">
        <f t="shared" ref="BW65:BW96" si="249">IFERROR(INDEX(RTO2CF_ORD,BV65,1),"sd")</f>
        <v>0</v>
      </c>
      <c r="BX65" s="186">
        <f t="shared" ref="BX65:BX96" si="250">IFERROR(INDEX(RTO2CF_ORD,BV65,2),"sd")</f>
        <v>0</v>
      </c>
      <c r="BY65" s="186" t="str">
        <f t="shared" ref="BY65:CH74" si="251">IF(BY$8&gt;$BV65,"",IF($BW65=0,"",IF($BR$69&gt;$BS$69,"ns",IF(ABS($BX65-INDEX(RTO2CF_ORD,BY$8,2))&gt;$BN$84,"s","ns"))))</f>
        <v/>
      </c>
      <c r="BZ65" s="186" t="str">
        <f t="shared" si="251"/>
        <v/>
      </c>
      <c r="CA65" s="186" t="str">
        <f t="shared" si="251"/>
        <v/>
      </c>
      <c r="CB65" s="186" t="str">
        <f t="shared" si="251"/>
        <v/>
      </c>
      <c r="CC65" s="186" t="str">
        <f t="shared" si="251"/>
        <v/>
      </c>
      <c r="CD65" s="186" t="str">
        <f t="shared" si="251"/>
        <v/>
      </c>
      <c r="CE65" s="186" t="str">
        <f t="shared" si="251"/>
        <v/>
      </c>
      <c r="CF65" s="186" t="str">
        <f t="shared" si="251"/>
        <v/>
      </c>
      <c r="CG65" s="186" t="str">
        <f t="shared" si="251"/>
        <v/>
      </c>
      <c r="CH65" s="186" t="str">
        <f t="shared" si="251"/>
        <v/>
      </c>
      <c r="CI65" s="186" t="str">
        <f t="shared" ref="CI65:CR74" si="252">IF(CI$8&gt;$BV65,"",IF($BW65=0,"",IF($BR$69&gt;$BS$69,"ns",IF(ABS($BX65-INDEX(RTO2CF_ORD,CI$8,2))&gt;$BN$84,"s","ns"))))</f>
        <v/>
      </c>
      <c r="CJ65" s="186" t="str">
        <f t="shared" si="252"/>
        <v/>
      </c>
      <c r="CK65" s="186" t="str">
        <f t="shared" si="252"/>
        <v/>
      </c>
      <c r="CL65" s="186" t="str">
        <f t="shared" si="252"/>
        <v/>
      </c>
      <c r="CM65" s="186" t="str">
        <f t="shared" si="252"/>
        <v/>
      </c>
      <c r="CN65" s="186" t="str">
        <f t="shared" si="252"/>
        <v/>
      </c>
      <c r="CO65" s="186" t="str">
        <f t="shared" si="252"/>
        <v/>
      </c>
      <c r="CP65" s="186" t="str">
        <f t="shared" si="252"/>
        <v/>
      </c>
      <c r="CQ65" s="186" t="str">
        <f t="shared" si="252"/>
        <v/>
      </c>
      <c r="CR65" s="186" t="str">
        <f t="shared" si="252"/>
        <v/>
      </c>
      <c r="CS65" s="186" t="str">
        <f t="shared" ref="CS65:DB74" si="253">IF(CS$8&gt;$BV65,"",IF($BW65=0,"",IF($BR$69&gt;$BS$69,"ns",IF(ABS($BX65-INDEX(RTO2CF_ORD,CS$8,2))&gt;$BN$84,"s","ns"))))</f>
        <v/>
      </c>
      <c r="CT65" s="186" t="str">
        <f t="shared" si="253"/>
        <v/>
      </c>
      <c r="CU65" s="186" t="str">
        <f t="shared" si="253"/>
        <v/>
      </c>
      <c r="CV65" s="186" t="str">
        <f t="shared" si="253"/>
        <v/>
      </c>
      <c r="CW65" s="186" t="str">
        <f t="shared" si="253"/>
        <v/>
      </c>
      <c r="CX65" s="186" t="str">
        <f t="shared" si="253"/>
        <v/>
      </c>
      <c r="CY65" s="186" t="str">
        <f t="shared" si="253"/>
        <v/>
      </c>
      <c r="CZ65" s="186" t="str">
        <f t="shared" si="253"/>
        <v/>
      </c>
      <c r="DA65" s="186" t="str">
        <f t="shared" si="253"/>
        <v/>
      </c>
      <c r="DB65" s="186" t="str">
        <f t="shared" si="253"/>
        <v/>
      </c>
      <c r="DC65" s="186" t="str">
        <f t="shared" ref="DC65:DL74" si="254">IF(DC$8&gt;$BV65,"",IF($BW65=0,"",IF($BR$69&gt;$BS$69,"ns",IF(ABS($BX65-INDEX(RTO2CF_ORD,DC$8,2))&gt;$BN$84,"s","ns"))))</f>
        <v/>
      </c>
      <c r="DD65" s="186" t="str">
        <f t="shared" si="254"/>
        <v/>
      </c>
      <c r="DE65" s="186" t="str">
        <f t="shared" si="254"/>
        <v/>
      </c>
      <c r="DF65" s="186" t="str">
        <f t="shared" si="254"/>
        <v/>
      </c>
      <c r="DG65" s="186" t="str">
        <f t="shared" si="254"/>
        <v/>
      </c>
      <c r="DH65" s="186" t="str">
        <f t="shared" si="254"/>
        <v/>
      </c>
      <c r="DI65" s="186" t="str">
        <f t="shared" si="254"/>
        <v/>
      </c>
      <c r="DJ65" s="186" t="str">
        <f t="shared" si="254"/>
        <v/>
      </c>
      <c r="DK65" s="186" t="str">
        <f t="shared" si="254"/>
        <v/>
      </c>
      <c r="DL65" s="186" t="str">
        <f t="shared" si="254"/>
        <v/>
      </c>
      <c r="DM65" s="186" t="str">
        <f t="shared" ref="DM65:DV74" si="255">IF(DM$8&gt;$BV65,"",IF($BW65=0,"",IF($BR$69&gt;$BS$69,"ns",IF(ABS($BX65-INDEX(RTO2CF_ORD,DM$8,2))&gt;$BN$84,"s","ns"))))</f>
        <v/>
      </c>
      <c r="DN65" s="186" t="str">
        <f t="shared" si="255"/>
        <v/>
      </c>
      <c r="DO65" s="186" t="str">
        <f t="shared" si="255"/>
        <v/>
      </c>
      <c r="DP65" s="186" t="str">
        <f t="shared" si="255"/>
        <v/>
      </c>
      <c r="DQ65" s="186" t="str">
        <f t="shared" si="255"/>
        <v/>
      </c>
      <c r="DR65" s="186" t="str">
        <f t="shared" si="255"/>
        <v/>
      </c>
      <c r="DS65" s="186" t="str">
        <f t="shared" si="255"/>
        <v/>
      </c>
      <c r="DT65" s="186" t="str">
        <f t="shared" si="255"/>
        <v/>
      </c>
      <c r="DU65" s="186" t="str">
        <f t="shared" si="255"/>
        <v/>
      </c>
      <c r="DV65" s="186" t="str">
        <f t="shared" si="255"/>
        <v/>
      </c>
      <c r="DW65" s="152"/>
      <c r="DX65" s="152"/>
      <c r="DY65" s="152"/>
      <c r="DZ65" s="152"/>
      <c r="EA65" s="152"/>
      <c r="EC65" s="173">
        <f t="shared" ref="EC65:EC96" si="256">EC64+1</f>
        <v>2</v>
      </c>
      <c r="ED65" s="176">
        <f t="shared" si="234"/>
        <v>0</v>
      </c>
      <c r="EE65" s="177">
        <f t="shared" si="235"/>
        <v>0</v>
      </c>
      <c r="EF65" s="177">
        <f t="shared" si="235"/>
        <v>0</v>
      </c>
      <c r="EG65" s="177">
        <f t="shared" si="235"/>
        <v>0</v>
      </c>
      <c r="EH65" s="177">
        <f t="shared" si="235"/>
        <v>0</v>
      </c>
      <c r="EI65" s="177">
        <f t="shared" si="236"/>
        <v>0</v>
      </c>
      <c r="EJ65" s="177">
        <f t="shared" si="237"/>
        <v>0</v>
      </c>
      <c r="EK65" s="173"/>
      <c r="EL65" s="173" t="s">
        <v>88</v>
      </c>
      <c r="EM65" s="177">
        <f>EI64*EI114</f>
        <v>0</v>
      </c>
      <c r="EN65" s="175"/>
      <c r="EO65" s="173">
        <f t="shared" ref="EO65:EO96" si="257">EO64+1</f>
        <v>2</v>
      </c>
      <c r="EP65" s="176">
        <f t="shared" si="238"/>
        <v>0</v>
      </c>
      <c r="EQ65" s="177">
        <f>IFERROR(INDEX(RTO2CF,$EO65,'ANVA-MDS'!EE$7),0)</f>
        <v>0</v>
      </c>
      <c r="ER65" s="177">
        <f>IFERROR(INDEX(RTO2CF,$EO65,'ANVA-MDS'!EF$7),0)</f>
        <v>0</v>
      </c>
      <c r="ES65" s="177">
        <f>IFERROR(INDEX(RTO2CF,$EO65,'ANVA-MDS'!EG$7),0)</f>
        <v>0</v>
      </c>
      <c r="ET65" s="177">
        <f>IFERROR(INDEX(RTO2CF,$EO65,'ANVA-MDS'!EH$7),0)</f>
        <v>0</v>
      </c>
      <c r="EU65" s="177">
        <f t="shared" si="239"/>
        <v>0</v>
      </c>
      <c r="EV65" s="177">
        <f t="shared" si="240"/>
        <v>0</v>
      </c>
      <c r="EW65" s="173"/>
      <c r="EX65" s="173" t="s">
        <v>88</v>
      </c>
      <c r="EY65" s="182">
        <f>EU64*EU114</f>
        <v>0</v>
      </c>
      <c r="EZ65" s="175"/>
      <c r="FA65" s="177">
        <f t="shared" si="241"/>
        <v>0</v>
      </c>
      <c r="FB65" s="173" t="s">
        <v>88</v>
      </c>
      <c r="FC65" s="187">
        <f>EY65</f>
        <v>0</v>
      </c>
    </row>
    <row r="66" spans="1:159" ht="12.75" customHeight="1" x14ac:dyDescent="0.25">
      <c r="A66" s="3" t="s">
        <v>32</v>
      </c>
      <c r="B66" s="165" t="str">
        <f>IF(EI114=-1,"No hay datos disponibles SIN FUNGICIDA",IF(EI114=-2,"Error en los datos SIN FUNGICIDA !!!",IF(F69&gt;G69,"Sin diferencia significativa entre cultivares",IF(B76&gt;C76,"Coeficiente de variación muy alto","Datos sin problemas"))))</f>
        <v>No hay datos disponibles SIN FUNGICIDA</v>
      </c>
      <c r="J66" s="84">
        <v>2</v>
      </c>
      <c r="K66" s="185">
        <f t="shared" si="242"/>
        <v>0</v>
      </c>
      <c r="L66" s="186">
        <f t="shared" si="243"/>
        <v>0</v>
      </c>
      <c r="M66" s="186" t="str">
        <f t="shared" si="244"/>
        <v/>
      </c>
      <c r="N66" s="186" t="str">
        <f t="shared" si="244"/>
        <v/>
      </c>
      <c r="O66" s="186" t="str">
        <f t="shared" si="244"/>
        <v/>
      </c>
      <c r="P66" s="186" t="str">
        <f t="shared" si="244"/>
        <v/>
      </c>
      <c r="Q66" s="186" t="str">
        <f t="shared" si="244"/>
        <v/>
      </c>
      <c r="R66" s="186" t="str">
        <f t="shared" si="244"/>
        <v/>
      </c>
      <c r="S66" s="186" t="str">
        <f t="shared" si="244"/>
        <v/>
      </c>
      <c r="T66" s="186" t="str">
        <f t="shared" si="244"/>
        <v/>
      </c>
      <c r="U66" s="186" t="str">
        <f t="shared" si="244"/>
        <v/>
      </c>
      <c r="V66" s="186" t="str">
        <f t="shared" si="244"/>
        <v/>
      </c>
      <c r="W66" s="186" t="str">
        <f t="shared" si="245"/>
        <v/>
      </c>
      <c r="X66" s="186" t="str">
        <f t="shared" si="245"/>
        <v/>
      </c>
      <c r="Y66" s="186" t="str">
        <f t="shared" si="245"/>
        <v/>
      </c>
      <c r="Z66" s="186" t="str">
        <f t="shared" si="245"/>
        <v/>
      </c>
      <c r="AA66" s="186" t="str">
        <f t="shared" si="245"/>
        <v/>
      </c>
      <c r="AB66" s="186" t="str">
        <f t="shared" si="245"/>
        <v/>
      </c>
      <c r="AC66" s="186" t="str">
        <f t="shared" si="245"/>
        <v/>
      </c>
      <c r="AD66" s="186" t="str">
        <f t="shared" si="245"/>
        <v/>
      </c>
      <c r="AE66" s="186" t="str">
        <f t="shared" si="245"/>
        <v/>
      </c>
      <c r="AF66" s="186" t="str">
        <f t="shared" si="245"/>
        <v/>
      </c>
      <c r="AG66" s="186" t="str">
        <f t="shared" si="246"/>
        <v/>
      </c>
      <c r="AH66" s="186" t="str">
        <f t="shared" si="246"/>
        <v/>
      </c>
      <c r="AI66" s="186" t="str">
        <f t="shared" si="246"/>
        <v/>
      </c>
      <c r="AJ66" s="186" t="str">
        <f t="shared" si="246"/>
        <v/>
      </c>
      <c r="AK66" s="186" t="str">
        <f t="shared" si="246"/>
        <v/>
      </c>
      <c r="AL66" s="186" t="str">
        <f t="shared" si="246"/>
        <v/>
      </c>
      <c r="AM66" s="186" t="str">
        <f t="shared" si="246"/>
        <v/>
      </c>
      <c r="AN66" s="186" t="str">
        <f t="shared" si="246"/>
        <v/>
      </c>
      <c r="AO66" s="186" t="str">
        <f t="shared" si="246"/>
        <v/>
      </c>
      <c r="AP66" s="186" t="str">
        <f t="shared" si="246"/>
        <v/>
      </c>
      <c r="AQ66" s="186" t="str">
        <f t="shared" si="247"/>
        <v/>
      </c>
      <c r="AR66" s="186" t="str">
        <f t="shared" si="247"/>
        <v/>
      </c>
      <c r="AS66" s="186" t="str">
        <f t="shared" si="247"/>
        <v/>
      </c>
      <c r="AT66" s="186" t="str">
        <f t="shared" si="247"/>
        <v/>
      </c>
      <c r="AU66" s="186" t="str">
        <f t="shared" si="247"/>
        <v/>
      </c>
      <c r="AV66" s="186" t="str">
        <f t="shared" si="247"/>
        <v/>
      </c>
      <c r="AW66" s="186" t="str">
        <f t="shared" si="247"/>
        <v/>
      </c>
      <c r="AX66" s="186" t="str">
        <f t="shared" si="247"/>
        <v/>
      </c>
      <c r="AY66" s="186" t="str">
        <f t="shared" si="247"/>
        <v/>
      </c>
      <c r="AZ66" s="186" t="str">
        <f t="shared" si="247"/>
        <v/>
      </c>
      <c r="BA66" s="186" t="str">
        <f t="shared" si="248"/>
        <v/>
      </c>
      <c r="BB66" s="186" t="str">
        <f t="shared" si="248"/>
        <v/>
      </c>
      <c r="BC66" s="186" t="str">
        <f t="shared" si="248"/>
        <v/>
      </c>
      <c r="BD66" s="186" t="str">
        <f t="shared" si="248"/>
        <v/>
      </c>
      <c r="BE66" s="186" t="str">
        <f t="shared" si="248"/>
        <v/>
      </c>
      <c r="BF66" s="186" t="str">
        <f t="shared" si="248"/>
        <v/>
      </c>
      <c r="BG66" s="186" t="str">
        <f t="shared" si="248"/>
        <v/>
      </c>
      <c r="BH66" s="186" t="str">
        <f t="shared" si="248"/>
        <v/>
      </c>
      <c r="BI66" s="186" t="str">
        <f t="shared" si="248"/>
        <v/>
      </c>
      <c r="BJ66" s="186" t="str">
        <f t="shared" si="248"/>
        <v/>
      </c>
      <c r="BM66" s="3" t="s">
        <v>32</v>
      </c>
      <c r="BN66" s="165" t="str">
        <f>IF(EU114=-1,"No hay datos disponibles CON FUNGICIDA",IF(EU114=-2,"Error en los datos CON FUNGICIDA !!!",IF(BR69&gt;BS69,"Sin diferencia significativa entre cultivares",IF(BN76&gt;BO76,"Coeficiente de variación muy alto","Datos sin problemas"))))</f>
        <v>No hay datos disponibles CON FUNGICIDA</v>
      </c>
      <c r="BS66" s="6"/>
      <c r="BT66" s="6"/>
      <c r="BV66" s="84">
        <v>2</v>
      </c>
      <c r="BW66" s="185">
        <f t="shared" si="249"/>
        <v>0</v>
      </c>
      <c r="BX66" s="186">
        <f t="shared" si="250"/>
        <v>0</v>
      </c>
      <c r="BY66" s="186" t="str">
        <f t="shared" si="251"/>
        <v/>
      </c>
      <c r="BZ66" s="186" t="str">
        <f t="shared" si="251"/>
        <v/>
      </c>
      <c r="CA66" s="186" t="str">
        <f t="shared" si="251"/>
        <v/>
      </c>
      <c r="CB66" s="186" t="str">
        <f t="shared" si="251"/>
        <v/>
      </c>
      <c r="CC66" s="186" t="str">
        <f t="shared" si="251"/>
        <v/>
      </c>
      <c r="CD66" s="186" t="str">
        <f t="shared" si="251"/>
        <v/>
      </c>
      <c r="CE66" s="186" t="str">
        <f t="shared" si="251"/>
        <v/>
      </c>
      <c r="CF66" s="186" t="str">
        <f t="shared" si="251"/>
        <v/>
      </c>
      <c r="CG66" s="186" t="str">
        <f t="shared" si="251"/>
        <v/>
      </c>
      <c r="CH66" s="186" t="str">
        <f t="shared" si="251"/>
        <v/>
      </c>
      <c r="CI66" s="186" t="str">
        <f t="shared" si="252"/>
        <v/>
      </c>
      <c r="CJ66" s="186" t="str">
        <f t="shared" si="252"/>
        <v/>
      </c>
      <c r="CK66" s="186" t="str">
        <f t="shared" si="252"/>
        <v/>
      </c>
      <c r="CL66" s="186" t="str">
        <f t="shared" si="252"/>
        <v/>
      </c>
      <c r="CM66" s="186" t="str">
        <f t="shared" si="252"/>
        <v/>
      </c>
      <c r="CN66" s="186" t="str">
        <f t="shared" si="252"/>
        <v/>
      </c>
      <c r="CO66" s="186" t="str">
        <f t="shared" si="252"/>
        <v/>
      </c>
      <c r="CP66" s="186" t="str">
        <f t="shared" si="252"/>
        <v/>
      </c>
      <c r="CQ66" s="186" t="str">
        <f t="shared" si="252"/>
        <v/>
      </c>
      <c r="CR66" s="186" t="str">
        <f t="shared" si="252"/>
        <v/>
      </c>
      <c r="CS66" s="186" t="str">
        <f t="shared" si="253"/>
        <v/>
      </c>
      <c r="CT66" s="186" t="str">
        <f t="shared" si="253"/>
        <v/>
      </c>
      <c r="CU66" s="186" t="str">
        <f t="shared" si="253"/>
        <v/>
      </c>
      <c r="CV66" s="186" t="str">
        <f t="shared" si="253"/>
        <v/>
      </c>
      <c r="CW66" s="186" t="str">
        <f t="shared" si="253"/>
        <v/>
      </c>
      <c r="CX66" s="186" t="str">
        <f t="shared" si="253"/>
        <v/>
      </c>
      <c r="CY66" s="186" t="str">
        <f t="shared" si="253"/>
        <v/>
      </c>
      <c r="CZ66" s="186" t="str">
        <f t="shared" si="253"/>
        <v/>
      </c>
      <c r="DA66" s="186" t="str">
        <f t="shared" si="253"/>
        <v/>
      </c>
      <c r="DB66" s="186" t="str">
        <f t="shared" si="253"/>
        <v/>
      </c>
      <c r="DC66" s="186" t="str">
        <f t="shared" si="254"/>
        <v/>
      </c>
      <c r="DD66" s="186" t="str">
        <f t="shared" si="254"/>
        <v/>
      </c>
      <c r="DE66" s="186" t="str">
        <f t="shared" si="254"/>
        <v/>
      </c>
      <c r="DF66" s="186" t="str">
        <f t="shared" si="254"/>
        <v/>
      </c>
      <c r="DG66" s="186" t="str">
        <f t="shared" si="254"/>
        <v/>
      </c>
      <c r="DH66" s="186" t="str">
        <f t="shared" si="254"/>
        <v/>
      </c>
      <c r="DI66" s="186" t="str">
        <f t="shared" si="254"/>
        <v/>
      </c>
      <c r="DJ66" s="186" t="str">
        <f t="shared" si="254"/>
        <v/>
      </c>
      <c r="DK66" s="186" t="str">
        <f t="shared" si="254"/>
        <v/>
      </c>
      <c r="DL66" s="186" t="str">
        <f t="shared" si="254"/>
        <v/>
      </c>
      <c r="DM66" s="186" t="str">
        <f t="shared" si="255"/>
        <v/>
      </c>
      <c r="DN66" s="186" t="str">
        <f t="shared" si="255"/>
        <v/>
      </c>
      <c r="DO66" s="186" t="str">
        <f t="shared" si="255"/>
        <v/>
      </c>
      <c r="DP66" s="186" t="str">
        <f t="shared" si="255"/>
        <v/>
      </c>
      <c r="DQ66" s="186" t="str">
        <f t="shared" si="255"/>
        <v/>
      </c>
      <c r="DR66" s="186" t="str">
        <f t="shared" si="255"/>
        <v/>
      </c>
      <c r="DS66" s="186" t="str">
        <f t="shared" si="255"/>
        <v/>
      </c>
      <c r="DT66" s="186" t="str">
        <f t="shared" si="255"/>
        <v/>
      </c>
      <c r="DU66" s="186" t="str">
        <f t="shared" si="255"/>
        <v/>
      </c>
      <c r="DV66" s="186" t="str">
        <f t="shared" si="255"/>
        <v/>
      </c>
      <c r="DW66" s="152"/>
      <c r="DX66" s="152"/>
      <c r="DY66" s="152"/>
      <c r="DZ66" s="152"/>
      <c r="EA66" s="152"/>
      <c r="EC66" s="173">
        <f t="shared" si="256"/>
        <v>3</v>
      </c>
      <c r="ED66" s="176">
        <f t="shared" si="234"/>
        <v>0</v>
      </c>
      <c r="EE66" s="177">
        <f t="shared" si="235"/>
        <v>0</v>
      </c>
      <c r="EF66" s="177">
        <f t="shared" si="235"/>
        <v>0</v>
      </c>
      <c r="EG66" s="177">
        <f t="shared" si="235"/>
        <v>0</v>
      </c>
      <c r="EH66" s="177">
        <f t="shared" si="235"/>
        <v>0</v>
      </c>
      <c r="EI66" s="177">
        <f t="shared" si="236"/>
        <v>0</v>
      </c>
      <c r="EJ66" s="177">
        <f t="shared" si="237"/>
        <v>0</v>
      </c>
      <c r="EK66" s="173"/>
      <c r="EL66" s="173" t="s">
        <v>89</v>
      </c>
      <c r="EM66" s="173">
        <f>EM64*EM65</f>
        <v>0</v>
      </c>
      <c r="EN66" s="175"/>
      <c r="EO66" s="173">
        <f t="shared" si="257"/>
        <v>3</v>
      </c>
      <c r="EP66" s="176">
        <f t="shared" si="238"/>
        <v>0</v>
      </c>
      <c r="EQ66" s="177">
        <f>IFERROR(INDEX(RTO2CF,$EO66,'ANVA-MDS'!EE$7),0)</f>
        <v>0</v>
      </c>
      <c r="ER66" s="177">
        <f>IFERROR(INDEX(RTO2CF,$EO66,'ANVA-MDS'!EF$7),0)</f>
        <v>0</v>
      </c>
      <c r="ES66" s="177">
        <f>IFERROR(INDEX(RTO2CF,$EO66,'ANVA-MDS'!EG$7),0)</f>
        <v>0</v>
      </c>
      <c r="ET66" s="177">
        <f>IFERROR(INDEX(RTO2CF,$EO66,'ANVA-MDS'!EH$7),0)</f>
        <v>0</v>
      </c>
      <c r="EU66" s="177">
        <f t="shared" si="239"/>
        <v>0</v>
      </c>
      <c r="EV66" s="177">
        <f t="shared" si="240"/>
        <v>0</v>
      </c>
      <c r="EW66" s="173"/>
      <c r="EX66" s="173" t="s">
        <v>89</v>
      </c>
      <c r="EY66" s="172">
        <f>EY64*EY65</f>
        <v>0</v>
      </c>
      <c r="EZ66" s="175"/>
      <c r="FA66" s="177">
        <f t="shared" si="241"/>
        <v>0</v>
      </c>
      <c r="FB66" s="173" t="s">
        <v>89</v>
      </c>
      <c r="FC66" s="200" t="str">
        <f>IF(FC83&lt;&gt;1,"sd",FC77*FC64*FC65)</f>
        <v>sd</v>
      </c>
    </row>
    <row r="67" spans="1:159" ht="12.75" customHeight="1" x14ac:dyDescent="0.25">
      <c r="J67" s="84">
        <v>3</v>
      </c>
      <c r="K67" s="185">
        <f t="shared" si="242"/>
        <v>0</v>
      </c>
      <c r="L67" s="186">
        <f t="shared" si="243"/>
        <v>0</v>
      </c>
      <c r="M67" s="186" t="str">
        <f t="shared" si="244"/>
        <v/>
      </c>
      <c r="N67" s="186" t="str">
        <f t="shared" si="244"/>
        <v/>
      </c>
      <c r="O67" s="186" t="str">
        <f t="shared" si="244"/>
        <v/>
      </c>
      <c r="P67" s="186" t="str">
        <f t="shared" si="244"/>
        <v/>
      </c>
      <c r="Q67" s="186" t="str">
        <f t="shared" si="244"/>
        <v/>
      </c>
      <c r="R67" s="186" t="str">
        <f t="shared" si="244"/>
        <v/>
      </c>
      <c r="S67" s="186" t="str">
        <f t="shared" si="244"/>
        <v/>
      </c>
      <c r="T67" s="186" t="str">
        <f t="shared" si="244"/>
        <v/>
      </c>
      <c r="U67" s="186" t="str">
        <f t="shared" si="244"/>
        <v/>
      </c>
      <c r="V67" s="186" t="str">
        <f t="shared" si="244"/>
        <v/>
      </c>
      <c r="W67" s="186" t="str">
        <f t="shared" si="245"/>
        <v/>
      </c>
      <c r="X67" s="186" t="str">
        <f t="shared" si="245"/>
        <v/>
      </c>
      <c r="Y67" s="186" t="str">
        <f t="shared" si="245"/>
        <v/>
      </c>
      <c r="Z67" s="186" t="str">
        <f t="shared" si="245"/>
        <v/>
      </c>
      <c r="AA67" s="186" t="str">
        <f t="shared" si="245"/>
        <v/>
      </c>
      <c r="AB67" s="186" t="str">
        <f t="shared" si="245"/>
        <v/>
      </c>
      <c r="AC67" s="186" t="str">
        <f t="shared" si="245"/>
        <v/>
      </c>
      <c r="AD67" s="186" t="str">
        <f t="shared" si="245"/>
        <v/>
      </c>
      <c r="AE67" s="186" t="str">
        <f t="shared" si="245"/>
        <v/>
      </c>
      <c r="AF67" s="186" t="str">
        <f t="shared" si="245"/>
        <v/>
      </c>
      <c r="AG67" s="186" t="str">
        <f t="shared" si="246"/>
        <v/>
      </c>
      <c r="AH67" s="186" t="str">
        <f t="shared" si="246"/>
        <v/>
      </c>
      <c r="AI67" s="186" t="str">
        <f t="shared" si="246"/>
        <v/>
      </c>
      <c r="AJ67" s="186" t="str">
        <f t="shared" si="246"/>
        <v/>
      </c>
      <c r="AK67" s="186" t="str">
        <f t="shared" si="246"/>
        <v/>
      </c>
      <c r="AL67" s="186" t="str">
        <f t="shared" si="246"/>
        <v/>
      </c>
      <c r="AM67" s="186" t="str">
        <f t="shared" si="246"/>
        <v/>
      </c>
      <c r="AN67" s="186" t="str">
        <f t="shared" si="246"/>
        <v/>
      </c>
      <c r="AO67" s="186" t="str">
        <f t="shared" si="246"/>
        <v/>
      </c>
      <c r="AP67" s="186" t="str">
        <f t="shared" si="246"/>
        <v/>
      </c>
      <c r="AQ67" s="186" t="str">
        <f t="shared" si="247"/>
        <v/>
      </c>
      <c r="AR67" s="186" t="str">
        <f t="shared" si="247"/>
        <v/>
      </c>
      <c r="AS67" s="186" t="str">
        <f t="shared" si="247"/>
        <v/>
      </c>
      <c r="AT67" s="186" t="str">
        <f t="shared" si="247"/>
        <v/>
      </c>
      <c r="AU67" s="186" t="str">
        <f t="shared" si="247"/>
        <v/>
      </c>
      <c r="AV67" s="186" t="str">
        <f t="shared" si="247"/>
        <v/>
      </c>
      <c r="AW67" s="186" t="str">
        <f t="shared" si="247"/>
        <v/>
      </c>
      <c r="AX67" s="186" t="str">
        <f t="shared" si="247"/>
        <v/>
      </c>
      <c r="AY67" s="186" t="str">
        <f t="shared" si="247"/>
        <v/>
      </c>
      <c r="AZ67" s="186" t="str">
        <f t="shared" si="247"/>
        <v/>
      </c>
      <c r="BA67" s="186" t="str">
        <f t="shared" si="248"/>
        <v/>
      </c>
      <c r="BB67" s="186" t="str">
        <f t="shared" si="248"/>
        <v/>
      </c>
      <c r="BC67" s="186" t="str">
        <f t="shared" si="248"/>
        <v/>
      </c>
      <c r="BD67" s="186" t="str">
        <f t="shared" si="248"/>
        <v/>
      </c>
      <c r="BE67" s="186" t="str">
        <f t="shared" si="248"/>
        <v/>
      </c>
      <c r="BF67" s="186" t="str">
        <f t="shared" si="248"/>
        <v/>
      </c>
      <c r="BG67" s="186" t="str">
        <f t="shared" si="248"/>
        <v/>
      </c>
      <c r="BH67" s="186" t="str">
        <f t="shared" si="248"/>
        <v/>
      </c>
      <c r="BI67" s="186" t="str">
        <f t="shared" si="248"/>
        <v/>
      </c>
      <c r="BJ67" s="186" t="str">
        <f t="shared" si="248"/>
        <v/>
      </c>
      <c r="BS67" s="6"/>
      <c r="BT67" s="6"/>
      <c r="BV67" s="84">
        <v>3</v>
      </c>
      <c r="BW67" s="185">
        <f t="shared" si="249"/>
        <v>0</v>
      </c>
      <c r="BX67" s="186">
        <f t="shared" si="250"/>
        <v>0</v>
      </c>
      <c r="BY67" s="186" t="str">
        <f t="shared" si="251"/>
        <v/>
      </c>
      <c r="BZ67" s="186" t="str">
        <f t="shared" si="251"/>
        <v/>
      </c>
      <c r="CA67" s="186" t="str">
        <f t="shared" si="251"/>
        <v/>
      </c>
      <c r="CB67" s="186" t="str">
        <f t="shared" si="251"/>
        <v/>
      </c>
      <c r="CC67" s="186" t="str">
        <f t="shared" si="251"/>
        <v/>
      </c>
      <c r="CD67" s="186" t="str">
        <f t="shared" si="251"/>
        <v/>
      </c>
      <c r="CE67" s="186" t="str">
        <f t="shared" si="251"/>
        <v/>
      </c>
      <c r="CF67" s="186" t="str">
        <f t="shared" si="251"/>
        <v/>
      </c>
      <c r="CG67" s="186" t="str">
        <f t="shared" si="251"/>
        <v/>
      </c>
      <c r="CH67" s="186" t="str">
        <f t="shared" si="251"/>
        <v/>
      </c>
      <c r="CI67" s="186" t="str">
        <f t="shared" si="252"/>
        <v/>
      </c>
      <c r="CJ67" s="186" t="str">
        <f t="shared" si="252"/>
        <v/>
      </c>
      <c r="CK67" s="186" t="str">
        <f t="shared" si="252"/>
        <v/>
      </c>
      <c r="CL67" s="186" t="str">
        <f t="shared" si="252"/>
        <v/>
      </c>
      <c r="CM67" s="186" t="str">
        <f t="shared" si="252"/>
        <v/>
      </c>
      <c r="CN67" s="186" t="str">
        <f t="shared" si="252"/>
        <v/>
      </c>
      <c r="CO67" s="186" t="str">
        <f t="shared" si="252"/>
        <v/>
      </c>
      <c r="CP67" s="186" t="str">
        <f t="shared" si="252"/>
        <v/>
      </c>
      <c r="CQ67" s="186" t="str">
        <f t="shared" si="252"/>
        <v/>
      </c>
      <c r="CR67" s="186" t="str">
        <f t="shared" si="252"/>
        <v/>
      </c>
      <c r="CS67" s="186" t="str">
        <f t="shared" si="253"/>
        <v/>
      </c>
      <c r="CT67" s="186" t="str">
        <f t="shared" si="253"/>
        <v/>
      </c>
      <c r="CU67" s="186" t="str">
        <f t="shared" si="253"/>
        <v/>
      </c>
      <c r="CV67" s="186" t="str">
        <f t="shared" si="253"/>
        <v/>
      </c>
      <c r="CW67" s="186" t="str">
        <f t="shared" si="253"/>
        <v/>
      </c>
      <c r="CX67" s="186" t="str">
        <f t="shared" si="253"/>
        <v/>
      </c>
      <c r="CY67" s="186" t="str">
        <f t="shared" si="253"/>
        <v/>
      </c>
      <c r="CZ67" s="186" t="str">
        <f t="shared" si="253"/>
        <v/>
      </c>
      <c r="DA67" s="186" t="str">
        <f t="shared" si="253"/>
        <v/>
      </c>
      <c r="DB67" s="186" t="str">
        <f t="shared" si="253"/>
        <v/>
      </c>
      <c r="DC67" s="186" t="str">
        <f t="shared" si="254"/>
        <v/>
      </c>
      <c r="DD67" s="186" t="str">
        <f t="shared" si="254"/>
        <v/>
      </c>
      <c r="DE67" s="186" t="str">
        <f t="shared" si="254"/>
        <v/>
      </c>
      <c r="DF67" s="186" t="str">
        <f t="shared" si="254"/>
        <v/>
      </c>
      <c r="DG67" s="186" t="str">
        <f t="shared" si="254"/>
        <v/>
      </c>
      <c r="DH67" s="186" t="str">
        <f t="shared" si="254"/>
        <v/>
      </c>
      <c r="DI67" s="186" t="str">
        <f t="shared" si="254"/>
        <v/>
      </c>
      <c r="DJ67" s="186" t="str">
        <f t="shared" si="254"/>
        <v/>
      </c>
      <c r="DK67" s="186" t="str">
        <f t="shared" si="254"/>
        <v/>
      </c>
      <c r="DL67" s="186" t="str">
        <f t="shared" si="254"/>
        <v/>
      </c>
      <c r="DM67" s="186" t="str">
        <f t="shared" si="255"/>
        <v/>
      </c>
      <c r="DN67" s="186" t="str">
        <f t="shared" si="255"/>
        <v/>
      </c>
      <c r="DO67" s="186" t="str">
        <f t="shared" si="255"/>
        <v/>
      </c>
      <c r="DP67" s="186" t="str">
        <f t="shared" si="255"/>
        <v/>
      </c>
      <c r="DQ67" s="186" t="str">
        <f t="shared" si="255"/>
        <v/>
      </c>
      <c r="DR67" s="186" t="str">
        <f t="shared" si="255"/>
        <v/>
      </c>
      <c r="DS67" s="186" t="str">
        <f t="shared" si="255"/>
        <v/>
      </c>
      <c r="DT67" s="186" t="str">
        <f t="shared" si="255"/>
        <v/>
      </c>
      <c r="DU67" s="186" t="str">
        <f t="shared" si="255"/>
        <v/>
      </c>
      <c r="DV67" s="186" t="str">
        <f t="shared" si="255"/>
        <v/>
      </c>
      <c r="DW67" s="152"/>
      <c r="DX67" s="152"/>
      <c r="DY67" s="152"/>
      <c r="DZ67" s="152"/>
      <c r="EA67" s="152"/>
      <c r="EC67" s="173">
        <f t="shared" si="256"/>
        <v>4</v>
      </c>
      <c r="ED67" s="176">
        <f t="shared" si="234"/>
        <v>0</v>
      </c>
      <c r="EE67" s="177">
        <f t="shared" si="235"/>
        <v>0</v>
      </c>
      <c r="EF67" s="177">
        <f t="shared" si="235"/>
        <v>0</v>
      </c>
      <c r="EG67" s="177">
        <f t="shared" si="235"/>
        <v>0</v>
      </c>
      <c r="EH67" s="177">
        <f t="shared" si="235"/>
        <v>0</v>
      </c>
      <c r="EI67" s="177">
        <f t="shared" si="236"/>
        <v>0</v>
      </c>
      <c r="EJ67" s="177">
        <f t="shared" si="237"/>
        <v>0</v>
      </c>
      <c r="EK67" s="173"/>
      <c r="EL67" s="173" t="s">
        <v>90</v>
      </c>
      <c r="EM67" s="172">
        <f>SUMIFS(EE64:EH113,EE64:EH113,"&gt;1")</f>
        <v>0</v>
      </c>
      <c r="EN67" s="175"/>
      <c r="EO67" s="173">
        <f t="shared" si="257"/>
        <v>4</v>
      </c>
      <c r="EP67" s="176">
        <f t="shared" si="238"/>
        <v>0</v>
      </c>
      <c r="EQ67" s="177">
        <f>IFERROR(INDEX(RTO2CF,$EO67,'ANVA-MDS'!EE$7),0)</f>
        <v>0</v>
      </c>
      <c r="ER67" s="177">
        <f>IFERROR(INDEX(RTO2CF,$EO67,'ANVA-MDS'!EF$7),0)</f>
        <v>0</v>
      </c>
      <c r="ES67" s="177">
        <f>IFERROR(INDEX(RTO2CF,$EO67,'ANVA-MDS'!EG$7),0)</f>
        <v>0</v>
      </c>
      <c r="ET67" s="177">
        <f>IFERROR(INDEX(RTO2CF,$EO67,'ANVA-MDS'!EH$7),0)</f>
        <v>0</v>
      </c>
      <c r="EU67" s="177">
        <f t="shared" si="239"/>
        <v>0</v>
      </c>
      <c r="EV67" s="177">
        <f t="shared" si="240"/>
        <v>0</v>
      </c>
      <c r="EW67" s="173"/>
      <c r="EX67" s="173" t="s">
        <v>90</v>
      </c>
      <c r="EY67" s="172">
        <f>SUMIFS(EQ64:ET113,EQ64:ET113,"&gt;1")</f>
        <v>0</v>
      </c>
      <c r="EZ67" s="175"/>
      <c r="FA67" s="177">
        <f t="shared" si="241"/>
        <v>0</v>
      </c>
      <c r="FB67" s="173" t="s">
        <v>90</v>
      </c>
      <c r="FC67" s="200">
        <f>EM67+EY67</f>
        <v>0</v>
      </c>
    </row>
    <row r="68" spans="1:159" ht="12.75" customHeight="1" x14ac:dyDescent="0.25">
      <c r="A68" s="136" t="s">
        <v>33</v>
      </c>
      <c r="B68" s="84" t="s">
        <v>40</v>
      </c>
      <c r="C68" s="117" t="s">
        <v>37</v>
      </c>
      <c r="D68" s="84" t="s">
        <v>38</v>
      </c>
      <c r="E68" s="84" t="s">
        <v>39</v>
      </c>
      <c r="F68" s="84" t="s">
        <v>109</v>
      </c>
      <c r="G68" s="117" t="s">
        <v>154</v>
      </c>
      <c r="J68" s="84">
        <v>4</v>
      </c>
      <c r="K68" s="185">
        <f t="shared" si="242"/>
        <v>0</v>
      </c>
      <c r="L68" s="186">
        <f t="shared" si="243"/>
        <v>0</v>
      </c>
      <c r="M68" s="186" t="str">
        <f t="shared" si="244"/>
        <v/>
      </c>
      <c r="N68" s="186" t="str">
        <f t="shared" si="244"/>
        <v/>
      </c>
      <c r="O68" s="186" t="str">
        <f t="shared" si="244"/>
        <v/>
      </c>
      <c r="P68" s="186" t="str">
        <f t="shared" si="244"/>
        <v/>
      </c>
      <c r="Q68" s="186" t="str">
        <f t="shared" si="244"/>
        <v/>
      </c>
      <c r="R68" s="186" t="str">
        <f t="shared" si="244"/>
        <v/>
      </c>
      <c r="S68" s="186" t="str">
        <f t="shared" si="244"/>
        <v/>
      </c>
      <c r="T68" s="186" t="str">
        <f t="shared" si="244"/>
        <v/>
      </c>
      <c r="U68" s="186" t="str">
        <f t="shared" si="244"/>
        <v/>
      </c>
      <c r="V68" s="186" t="str">
        <f t="shared" si="244"/>
        <v/>
      </c>
      <c r="W68" s="186" t="str">
        <f t="shared" si="245"/>
        <v/>
      </c>
      <c r="X68" s="186" t="str">
        <f t="shared" si="245"/>
        <v/>
      </c>
      <c r="Y68" s="186" t="str">
        <f t="shared" si="245"/>
        <v/>
      </c>
      <c r="Z68" s="186" t="str">
        <f t="shared" si="245"/>
        <v/>
      </c>
      <c r="AA68" s="186" t="str">
        <f t="shared" si="245"/>
        <v/>
      </c>
      <c r="AB68" s="186" t="str">
        <f t="shared" si="245"/>
        <v/>
      </c>
      <c r="AC68" s="186" t="str">
        <f t="shared" si="245"/>
        <v/>
      </c>
      <c r="AD68" s="186" t="str">
        <f t="shared" si="245"/>
        <v/>
      </c>
      <c r="AE68" s="186" t="str">
        <f t="shared" si="245"/>
        <v/>
      </c>
      <c r="AF68" s="186" t="str">
        <f t="shared" si="245"/>
        <v/>
      </c>
      <c r="AG68" s="186" t="str">
        <f t="shared" si="246"/>
        <v/>
      </c>
      <c r="AH68" s="186" t="str">
        <f t="shared" si="246"/>
        <v/>
      </c>
      <c r="AI68" s="186" t="str">
        <f t="shared" si="246"/>
        <v/>
      </c>
      <c r="AJ68" s="186" t="str">
        <f t="shared" si="246"/>
        <v/>
      </c>
      <c r="AK68" s="186" t="str">
        <f t="shared" si="246"/>
        <v/>
      </c>
      <c r="AL68" s="186" t="str">
        <f t="shared" si="246"/>
        <v/>
      </c>
      <c r="AM68" s="186" t="str">
        <f t="shared" si="246"/>
        <v/>
      </c>
      <c r="AN68" s="186" t="str">
        <f t="shared" si="246"/>
        <v/>
      </c>
      <c r="AO68" s="186" t="str">
        <f t="shared" si="246"/>
        <v/>
      </c>
      <c r="AP68" s="186" t="str">
        <f t="shared" si="246"/>
        <v/>
      </c>
      <c r="AQ68" s="186" t="str">
        <f t="shared" si="247"/>
        <v/>
      </c>
      <c r="AR68" s="186" t="str">
        <f t="shared" si="247"/>
        <v/>
      </c>
      <c r="AS68" s="186" t="str">
        <f t="shared" si="247"/>
        <v/>
      </c>
      <c r="AT68" s="186" t="str">
        <f t="shared" si="247"/>
        <v/>
      </c>
      <c r="AU68" s="186" t="str">
        <f t="shared" si="247"/>
        <v/>
      </c>
      <c r="AV68" s="186" t="str">
        <f t="shared" si="247"/>
        <v/>
      </c>
      <c r="AW68" s="186" t="str">
        <f t="shared" si="247"/>
        <v/>
      </c>
      <c r="AX68" s="186" t="str">
        <f t="shared" si="247"/>
        <v/>
      </c>
      <c r="AY68" s="186" t="str">
        <f t="shared" si="247"/>
        <v/>
      </c>
      <c r="AZ68" s="186" t="str">
        <f t="shared" si="247"/>
        <v/>
      </c>
      <c r="BA68" s="186" t="str">
        <f t="shared" si="248"/>
        <v/>
      </c>
      <c r="BB68" s="186" t="str">
        <f t="shared" si="248"/>
        <v/>
      </c>
      <c r="BC68" s="186" t="str">
        <f t="shared" si="248"/>
        <v/>
      </c>
      <c r="BD68" s="186" t="str">
        <f t="shared" si="248"/>
        <v/>
      </c>
      <c r="BE68" s="186" t="str">
        <f t="shared" si="248"/>
        <v/>
      </c>
      <c r="BF68" s="186" t="str">
        <f t="shared" si="248"/>
        <v/>
      </c>
      <c r="BG68" s="186" t="str">
        <f t="shared" si="248"/>
        <v/>
      </c>
      <c r="BH68" s="186" t="str">
        <f t="shared" si="248"/>
        <v/>
      </c>
      <c r="BI68" s="186" t="str">
        <f t="shared" si="248"/>
        <v/>
      </c>
      <c r="BJ68" s="186" t="str">
        <f t="shared" si="248"/>
        <v/>
      </c>
      <c r="BM68" s="86" t="s">
        <v>33</v>
      </c>
      <c r="BN68" s="84" t="s">
        <v>40</v>
      </c>
      <c r="BO68" s="159" t="s">
        <v>37</v>
      </c>
      <c r="BP68" s="160" t="s">
        <v>38</v>
      </c>
      <c r="BQ68" s="160" t="s">
        <v>39</v>
      </c>
      <c r="BR68" s="84" t="s">
        <v>109</v>
      </c>
      <c r="BS68" s="117" t="s">
        <v>154</v>
      </c>
      <c r="BT68" s="6"/>
      <c r="BV68" s="84">
        <v>4</v>
      </c>
      <c r="BW68" s="185">
        <f t="shared" si="249"/>
        <v>0</v>
      </c>
      <c r="BX68" s="186">
        <f t="shared" si="250"/>
        <v>0</v>
      </c>
      <c r="BY68" s="186" t="str">
        <f t="shared" si="251"/>
        <v/>
      </c>
      <c r="BZ68" s="186" t="str">
        <f t="shared" si="251"/>
        <v/>
      </c>
      <c r="CA68" s="186" t="str">
        <f t="shared" si="251"/>
        <v/>
      </c>
      <c r="CB68" s="186" t="str">
        <f t="shared" si="251"/>
        <v/>
      </c>
      <c r="CC68" s="186" t="str">
        <f t="shared" si="251"/>
        <v/>
      </c>
      <c r="CD68" s="186" t="str">
        <f t="shared" si="251"/>
        <v/>
      </c>
      <c r="CE68" s="186" t="str">
        <f t="shared" si="251"/>
        <v/>
      </c>
      <c r="CF68" s="186" t="str">
        <f t="shared" si="251"/>
        <v/>
      </c>
      <c r="CG68" s="186" t="str">
        <f t="shared" si="251"/>
        <v/>
      </c>
      <c r="CH68" s="186" t="str">
        <f t="shared" si="251"/>
        <v/>
      </c>
      <c r="CI68" s="186" t="str">
        <f t="shared" si="252"/>
        <v/>
      </c>
      <c r="CJ68" s="186" t="str">
        <f t="shared" si="252"/>
        <v/>
      </c>
      <c r="CK68" s="186" t="str">
        <f t="shared" si="252"/>
        <v/>
      </c>
      <c r="CL68" s="186" t="str">
        <f t="shared" si="252"/>
        <v/>
      </c>
      <c r="CM68" s="186" t="str">
        <f t="shared" si="252"/>
        <v/>
      </c>
      <c r="CN68" s="186" t="str">
        <f t="shared" si="252"/>
        <v/>
      </c>
      <c r="CO68" s="186" t="str">
        <f t="shared" si="252"/>
        <v/>
      </c>
      <c r="CP68" s="186" t="str">
        <f t="shared" si="252"/>
        <v/>
      </c>
      <c r="CQ68" s="186" t="str">
        <f t="shared" si="252"/>
        <v/>
      </c>
      <c r="CR68" s="186" t="str">
        <f t="shared" si="252"/>
        <v/>
      </c>
      <c r="CS68" s="186" t="str">
        <f t="shared" si="253"/>
        <v/>
      </c>
      <c r="CT68" s="186" t="str">
        <f t="shared" si="253"/>
        <v/>
      </c>
      <c r="CU68" s="186" t="str">
        <f t="shared" si="253"/>
        <v/>
      </c>
      <c r="CV68" s="186" t="str">
        <f t="shared" si="253"/>
        <v/>
      </c>
      <c r="CW68" s="186" t="str">
        <f t="shared" si="253"/>
        <v/>
      </c>
      <c r="CX68" s="186" t="str">
        <f t="shared" si="253"/>
        <v/>
      </c>
      <c r="CY68" s="186" t="str">
        <f t="shared" si="253"/>
        <v/>
      </c>
      <c r="CZ68" s="186" t="str">
        <f t="shared" si="253"/>
        <v/>
      </c>
      <c r="DA68" s="186" t="str">
        <f t="shared" si="253"/>
        <v/>
      </c>
      <c r="DB68" s="186" t="str">
        <f t="shared" si="253"/>
        <v/>
      </c>
      <c r="DC68" s="186" t="str">
        <f t="shared" si="254"/>
        <v/>
      </c>
      <c r="DD68" s="186" t="str">
        <f t="shared" si="254"/>
        <v/>
      </c>
      <c r="DE68" s="186" t="str">
        <f t="shared" si="254"/>
        <v/>
      </c>
      <c r="DF68" s="186" t="str">
        <f t="shared" si="254"/>
        <v/>
      </c>
      <c r="DG68" s="186" t="str">
        <f t="shared" si="254"/>
        <v/>
      </c>
      <c r="DH68" s="186" t="str">
        <f t="shared" si="254"/>
        <v/>
      </c>
      <c r="DI68" s="186" t="str">
        <f t="shared" si="254"/>
        <v/>
      </c>
      <c r="DJ68" s="186" t="str">
        <f t="shared" si="254"/>
        <v/>
      </c>
      <c r="DK68" s="186" t="str">
        <f t="shared" si="254"/>
        <v/>
      </c>
      <c r="DL68" s="186" t="str">
        <f t="shared" si="254"/>
        <v/>
      </c>
      <c r="DM68" s="186" t="str">
        <f t="shared" si="255"/>
        <v/>
      </c>
      <c r="DN68" s="186" t="str">
        <f t="shared" si="255"/>
        <v/>
      </c>
      <c r="DO68" s="186" t="str">
        <f t="shared" si="255"/>
        <v/>
      </c>
      <c r="DP68" s="186" t="str">
        <f t="shared" si="255"/>
        <v/>
      </c>
      <c r="DQ68" s="186" t="str">
        <f t="shared" si="255"/>
        <v/>
      </c>
      <c r="DR68" s="186" t="str">
        <f t="shared" si="255"/>
        <v/>
      </c>
      <c r="DS68" s="186" t="str">
        <f t="shared" si="255"/>
        <v/>
      </c>
      <c r="DT68" s="186" t="str">
        <f t="shared" si="255"/>
        <v/>
      </c>
      <c r="DU68" s="186" t="str">
        <f t="shared" si="255"/>
        <v/>
      </c>
      <c r="DV68" s="186" t="str">
        <f t="shared" si="255"/>
        <v/>
      </c>
      <c r="DW68" s="152"/>
      <c r="DX68" s="152"/>
      <c r="DY68" s="152"/>
      <c r="DZ68" s="152"/>
      <c r="EA68" s="152"/>
      <c r="EC68" s="173">
        <f t="shared" si="256"/>
        <v>5</v>
      </c>
      <c r="ED68" s="176">
        <f t="shared" si="234"/>
        <v>0</v>
      </c>
      <c r="EE68" s="177">
        <f t="shared" si="235"/>
        <v>0</v>
      </c>
      <c r="EF68" s="177">
        <f t="shared" si="235"/>
        <v>0</v>
      </c>
      <c r="EG68" s="177">
        <f t="shared" si="235"/>
        <v>0</v>
      </c>
      <c r="EH68" s="177">
        <f t="shared" si="235"/>
        <v>0</v>
      </c>
      <c r="EI68" s="177">
        <f t="shared" si="236"/>
        <v>0</v>
      </c>
      <c r="EJ68" s="177">
        <f t="shared" si="237"/>
        <v>0</v>
      </c>
      <c r="EK68" s="173"/>
      <c r="EL68" s="173" t="s">
        <v>91</v>
      </c>
      <c r="EM68" s="172" t="str">
        <f>IF(EI114&lt;&gt;1,"sd",EM67/EM66)</f>
        <v>sd</v>
      </c>
      <c r="EN68" s="175"/>
      <c r="EO68" s="173">
        <f t="shared" si="257"/>
        <v>5</v>
      </c>
      <c r="EP68" s="176">
        <f t="shared" si="238"/>
        <v>0</v>
      </c>
      <c r="EQ68" s="177">
        <f>IFERROR(INDEX(RTO2CF,$EO68,'ANVA-MDS'!EE$7),0)</f>
        <v>0</v>
      </c>
      <c r="ER68" s="177">
        <f>IFERROR(INDEX(RTO2CF,$EO68,'ANVA-MDS'!EF$7),0)</f>
        <v>0</v>
      </c>
      <c r="ES68" s="177">
        <f>IFERROR(INDEX(RTO2CF,$EO68,'ANVA-MDS'!EG$7),0)</f>
        <v>0</v>
      </c>
      <c r="ET68" s="177">
        <f>IFERROR(INDEX(RTO2CF,$EO68,'ANVA-MDS'!EH$7),0)</f>
        <v>0</v>
      </c>
      <c r="EU68" s="177">
        <f t="shared" si="239"/>
        <v>0</v>
      </c>
      <c r="EV68" s="177">
        <f t="shared" si="240"/>
        <v>0</v>
      </c>
      <c r="EW68" s="173"/>
      <c r="EX68" s="173" t="s">
        <v>91</v>
      </c>
      <c r="EY68" s="172" t="str">
        <f>IF(EU114&lt;&gt;1,"sd",EY67/EY66)</f>
        <v>sd</v>
      </c>
      <c r="EZ68" s="175"/>
      <c r="FA68" s="177">
        <f t="shared" si="241"/>
        <v>0</v>
      </c>
      <c r="FB68" s="173" t="s">
        <v>91</v>
      </c>
      <c r="FC68" s="172" t="str">
        <f>IF(FC83&lt;&gt;1,"sd",FC67/FC66)</f>
        <v>sd</v>
      </c>
    </row>
    <row r="69" spans="1:159" ht="12.75" customHeight="1" x14ac:dyDescent="0.25">
      <c r="A69" s="86" t="s">
        <v>1</v>
      </c>
      <c r="B69" s="154" t="str">
        <f>'ANVA-MDS'!EM70</f>
        <v>sd</v>
      </c>
      <c r="C69" s="155" t="str">
        <f>'ANVA-MDS'!EM74</f>
        <v>sd</v>
      </c>
      <c r="D69" s="156" t="str">
        <f>IFERROR(C69/B69,"sd")</f>
        <v>sd</v>
      </c>
      <c r="E69" s="156" t="str">
        <f>IFERROR(D69/D71,"sd")</f>
        <v>sd</v>
      </c>
      <c r="F69" s="169" t="str">
        <f>IFERROR(FDIST(E69,B69,B71),"sd")</f>
        <v>sd</v>
      </c>
      <c r="G69" s="84">
        <v>0.05</v>
      </c>
      <c r="H69" s="3" t="str">
        <f>IF(F69&gt;G69,"ns",IF(F69&lt;0.001,"***",IF(F69&lt;0.01,"**",IF(F69&lt;0.05,"*",""))))</f>
        <v>ns</v>
      </c>
      <c r="J69" s="84">
        <v>5</v>
      </c>
      <c r="K69" s="185">
        <f t="shared" si="242"/>
        <v>0</v>
      </c>
      <c r="L69" s="186">
        <f t="shared" si="243"/>
        <v>0</v>
      </c>
      <c r="M69" s="186" t="str">
        <f t="shared" si="244"/>
        <v/>
      </c>
      <c r="N69" s="186" t="str">
        <f t="shared" si="244"/>
        <v/>
      </c>
      <c r="O69" s="186" t="str">
        <f t="shared" si="244"/>
        <v/>
      </c>
      <c r="P69" s="186" t="str">
        <f t="shared" si="244"/>
        <v/>
      </c>
      <c r="Q69" s="186" t="str">
        <f t="shared" si="244"/>
        <v/>
      </c>
      <c r="R69" s="186" t="str">
        <f t="shared" si="244"/>
        <v/>
      </c>
      <c r="S69" s="186" t="str">
        <f t="shared" si="244"/>
        <v/>
      </c>
      <c r="T69" s="186" t="str">
        <f t="shared" si="244"/>
        <v/>
      </c>
      <c r="U69" s="186" t="str">
        <f t="shared" si="244"/>
        <v/>
      </c>
      <c r="V69" s="186" t="str">
        <f t="shared" si="244"/>
        <v/>
      </c>
      <c r="W69" s="186" t="str">
        <f t="shared" si="245"/>
        <v/>
      </c>
      <c r="X69" s="186" t="str">
        <f t="shared" si="245"/>
        <v/>
      </c>
      <c r="Y69" s="186" t="str">
        <f t="shared" si="245"/>
        <v/>
      </c>
      <c r="Z69" s="186" t="str">
        <f t="shared" si="245"/>
        <v/>
      </c>
      <c r="AA69" s="186" t="str">
        <f t="shared" si="245"/>
        <v/>
      </c>
      <c r="AB69" s="186" t="str">
        <f t="shared" si="245"/>
        <v/>
      </c>
      <c r="AC69" s="186" t="str">
        <f t="shared" si="245"/>
        <v/>
      </c>
      <c r="AD69" s="186" t="str">
        <f t="shared" si="245"/>
        <v/>
      </c>
      <c r="AE69" s="186" t="str">
        <f t="shared" si="245"/>
        <v/>
      </c>
      <c r="AF69" s="186" t="str">
        <f t="shared" si="245"/>
        <v/>
      </c>
      <c r="AG69" s="186" t="str">
        <f t="shared" si="246"/>
        <v/>
      </c>
      <c r="AH69" s="186" t="str">
        <f t="shared" si="246"/>
        <v/>
      </c>
      <c r="AI69" s="186" t="str">
        <f t="shared" si="246"/>
        <v/>
      </c>
      <c r="AJ69" s="186" t="str">
        <f t="shared" si="246"/>
        <v/>
      </c>
      <c r="AK69" s="186" t="str">
        <f t="shared" si="246"/>
        <v/>
      </c>
      <c r="AL69" s="186" t="str">
        <f t="shared" si="246"/>
        <v/>
      </c>
      <c r="AM69" s="186" t="str">
        <f t="shared" si="246"/>
        <v/>
      </c>
      <c r="AN69" s="186" t="str">
        <f t="shared" si="246"/>
        <v/>
      </c>
      <c r="AO69" s="186" t="str">
        <f t="shared" si="246"/>
        <v/>
      </c>
      <c r="AP69" s="186" t="str">
        <f t="shared" si="246"/>
        <v/>
      </c>
      <c r="AQ69" s="186" t="str">
        <f t="shared" si="247"/>
        <v/>
      </c>
      <c r="AR69" s="186" t="str">
        <f t="shared" si="247"/>
        <v/>
      </c>
      <c r="AS69" s="186" t="str">
        <f t="shared" si="247"/>
        <v/>
      </c>
      <c r="AT69" s="186" t="str">
        <f t="shared" si="247"/>
        <v/>
      </c>
      <c r="AU69" s="186" t="str">
        <f t="shared" si="247"/>
        <v/>
      </c>
      <c r="AV69" s="186" t="str">
        <f t="shared" si="247"/>
        <v/>
      </c>
      <c r="AW69" s="186" t="str">
        <f t="shared" si="247"/>
        <v/>
      </c>
      <c r="AX69" s="186" t="str">
        <f t="shared" si="247"/>
        <v/>
      </c>
      <c r="AY69" s="186" t="str">
        <f t="shared" si="247"/>
        <v/>
      </c>
      <c r="AZ69" s="186" t="str">
        <f t="shared" si="247"/>
        <v/>
      </c>
      <c r="BA69" s="186" t="str">
        <f t="shared" si="248"/>
        <v/>
      </c>
      <c r="BB69" s="186" t="str">
        <f t="shared" si="248"/>
        <v/>
      </c>
      <c r="BC69" s="186" t="str">
        <f t="shared" si="248"/>
        <v/>
      </c>
      <c r="BD69" s="186" t="str">
        <f t="shared" si="248"/>
        <v/>
      </c>
      <c r="BE69" s="186" t="str">
        <f t="shared" si="248"/>
        <v/>
      </c>
      <c r="BF69" s="186" t="str">
        <f t="shared" si="248"/>
        <v/>
      </c>
      <c r="BG69" s="186" t="str">
        <f t="shared" si="248"/>
        <v/>
      </c>
      <c r="BH69" s="186" t="str">
        <f t="shared" si="248"/>
        <v/>
      </c>
      <c r="BI69" s="186" t="str">
        <f t="shared" si="248"/>
        <v/>
      </c>
      <c r="BJ69" s="186" t="str">
        <f t="shared" si="248"/>
        <v/>
      </c>
      <c r="BM69" s="86" t="s">
        <v>1</v>
      </c>
      <c r="BN69" s="154" t="str">
        <f>'ANVA-MDS'!EY70</f>
        <v>sd</v>
      </c>
      <c r="BO69" s="155" t="str">
        <f>'ANVA-MDS'!EY74</f>
        <v>sd</v>
      </c>
      <c r="BP69" s="156" t="str">
        <f>IFERROR(BO69/BN69,"sd")</f>
        <v>sd</v>
      </c>
      <c r="BQ69" s="156" t="str">
        <f>IFERROR(BP69/BP71,"sd")</f>
        <v>sd</v>
      </c>
      <c r="BR69" s="169" t="str">
        <f>IFERROR(FDIST(BQ69,BN69,BN71),"sd")</f>
        <v>sd</v>
      </c>
      <c r="BS69" s="84">
        <v>0.05</v>
      </c>
      <c r="BT69" s="3" t="str">
        <f>IF(BR69&gt;BS69,"ns",IF(BR69&lt;0.001,"***",IF(BR69&lt;0.01,"**",IF(BR69&lt;0.05,"*",""))))</f>
        <v>ns</v>
      </c>
      <c r="BV69" s="84">
        <v>5</v>
      </c>
      <c r="BW69" s="185">
        <f t="shared" si="249"/>
        <v>0</v>
      </c>
      <c r="BX69" s="186">
        <f t="shared" si="250"/>
        <v>0</v>
      </c>
      <c r="BY69" s="186" t="str">
        <f t="shared" si="251"/>
        <v/>
      </c>
      <c r="BZ69" s="186" t="str">
        <f t="shared" si="251"/>
        <v/>
      </c>
      <c r="CA69" s="186" t="str">
        <f t="shared" si="251"/>
        <v/>
      </c>
      <c r="CB69" s="186" t="str">
        <f t="shared" si="251"/>
        <v/>
      </c>
      <c r="CC69" s="186" t="str">
        <f t="shared" si="251"/>
        <v/>
      </c>
      <c r="CD69" s="186" t="str">
        <f t="shared" si="251"/>
        <v/>
      </c>
      <c r="CE69" s="186" t="str">
        <f t="shared" si="251"/>
        <v/>
      </c>
      <c r="CF69" s="186" t="str">
        <f t="shared" si="251"/>
        <v/>
      </c>
      <c r="CG69" s="186" t="str">
        <f t="shared" si="251"/>
        <v/>
      </c>
      <c r="CH69" s="186" t="str">
        <f t="shared" si="251"/>
        <v/>
      </c>
      <c r="CI69" s="186" t="str">
        <f t="shared" si="252"/>
        <v/>
      </c>
      <c r="CJ69" s="186" t="str">
        <f t="shared" si="252"/>
        <v/>
      </c>
      <c r="CK69" s="186" t="str">
        <f t="shared" si="252"/>
        <v/>
      </c>
      <c r="CL69" s="186" t="str">
        <f t="shared" si="252"/>
        <v/>
      </c>
      <c r="CM69" s="186" t="str">
        <f t="shared" si="252"/>
        <v/>
      </c>
      <c r="CN69" s="186" t="str">
        <f t="shared" si="252"/>
        <v/>
      </c>
      <c r="CO69" s="186" t="str">
        <f t="shared" si="252"/>
        <v/>
      </c>
      <c r="CP69" s="186" t="str">
        <f t="shared" si="252"/>
        <v/>
      </c>
      <c r="CQ69" s="186" t="str">
        <f t="shared" si="252"/>
        <v/>
      </c>
      <c r="CR69" s="186" t="str">
        <f t="shared" si="252"/>
        <v/>
      </c>
      <c r="CS69" s="186" t="str">
        <f t="shared" si="253"/>
        <v/>
      </c>
      <c r="CT69" s="186" t="str">
        <f t="shared" si="253"/>
        <v/>
      </c>
      <c r="CU69" s="186" t="str">
        <f t="shared" si="253"/>
        <v/>
      </c>
      <c r="CV69" s="186" t="str">
        <f t="shared" si="253"/>
        <v/>
      </c>
      <c r="CW69" s="186" t="str">
        <f t="shared" si="253"/>
        <v/>
      </c>
      <c r="CX69" s="186" t="str">
        <f t="shared" si="253"/>
        <v/>
      </c>
      <c r="CY69" s="186" t="str">
        <f t="shared" si="253"/>
        <v/>
      </c>
      <c r="CZ69" s="186" t="str">
        <f t="shared" si="253"/>
        <v/>
      </c>
      <c r="DA69" s="186" t="str">
        <f t="shared" si="253"/>
        <v/>
      </c>
      <c r="DB69" s="186" t="str">
        <f t="shared" si="253"/>
        <v/>
      </c>
      <c r="DC69" s="186" t="str">
        <f t="shared" si="254"/>
        <v/>
      </c>
      <c r="DD69" s="186" t="str">
        <f t="shared" si="254"/>
        <v/>
      </c>
      <c r="DE69" s="186" t="str">
        <f t="shared" si="254"/>
        <v/>
      </c>
      <c r="DF69" s="186" t="str">
        <f t="shared" si="254"/>
        <v/>
      </c>
      <c r="DG69" s="186" t="str">
        <f t="shared" si="254"/>
        <v/>
      </c>
      <c r="DH69" s="186" t="str">
        <f t="shared" si="254"/>
        <v/>
      </c>
      <c r="DI69" s="186" t="str">
        <f t="shared" si="254"/>
        <v/>
      </c>
      <c r="DJ69" s="186" t="str">
        <f t="shared" si="254"/>
        <v/>
      </c>
      <c r="DK69" s="186" t="str">
        <f t="shared" si="254"/>
        <v/>
      </c>
      <c r="DL69" s="186" t="str">
        <f t="shared" si="254"/>
        <v/>
      </c>
      <c r="DM69" s="186" t="str">
        <f t="shared" si="255"/>
        <v/>
      </c>
      <c r="DN69" s="186" t="str">
        <f t="shared" si="255"/>
        <v/>
      </c>
      <c r="DO69" s="186" t="str">
        <f t="shared" si="255"/>
        <v/>
      </c>
      <c r="DP69" s="186" t="str">
        <f t="shared" si="255"/>
        <v/>
      </c>
      <c r="DQ69" s="186" t="str">
        <f t="shared" si="255"/>
        <v/>
      </c>
      <c r="DR69" s="186" t="str">
        <f t="shared" si="255"/>
        <v/>
      </c>
      <c r="DS69" s="186" t="str">
        <f t="shared" si="255"/>
        <v/>
      </c>
      <c r="DT69" s="186" t="str">
        <f t="shared" si="255"/>
        <v/>
      </c>
      <c r="DU69" s="186" t="str">
        <f t="shared" si="255"/>
        <v/>
      </c>
      <c r="DV69" s="186" t="str">
        <f t="shared" si="255"/>
        <v/>
      </c>
      <c r="DW69" s="152"/>
      <c r="DX69" s="152"/>
      <c r="DY69" s="152"/>
      <c r="DZ69" s="152"/>
      <c r="EA69" s="152"/>
      <c r="EC69" s="173">
        <f t="shared" si="256"/>
        <v>6</v>
      </c>
      <c r="ED69" s="176">
        <f t="shared" si="234"/>
        <v>0</v>
      </c>
      <c r="EE69" s="177">
        <f t="shared" si="235"/>
        <v>0</v>
      </c>
      <c r="EF69" s="177">
        <f t="shared" si="235"/>
        <v>0</v>
      </c>
      <c r="EG69" s="177">
        <f t="shared" si="235"/>
        <v>0</v>
      </c>
      <c r="EH69" s="177">
        <f t="shared" si="235"/>
        <v>0</v>
      </c>
      <c r="EI69" s="177">
        <f t="shared" si="236"/>
        <v>0</v>
      </c>
      <c r="EJ69" s="177">
        <f t="shared" si="237"/>
        <v>0</v>
      </c>
      <c r="EK69" s="173"/>
      <c r="EL69" s="173" t="s">
        <v>92</v>
      </c>
      <c r="EM69" s="172" t="str">
        <f>IF(EI114&lt;&gt;1,"sd",EM67^2/EM66)</f>
        <v>sd</v>
      </c>
      <c r="EN69" s="175"/>
      <c r="EO69" s="173">
        <f t="shared" si="257"/>
        <v>6</v>
      </c>
      <c r="EP69" s="176">
        <f t="shared" si="238"/>
        <v>0</v>
      </c>
      <c r="EQ69" s="177">
        <f>IFERROR(INDEX(RTO2CF,$EO69,'ANVA-MDS'!EE$7),0)</f>
        <v>0</v>
      </c>
      <c r="ER69" s="177">
        <f>IFERROR(INDEX(RTO2CF,$EO69,'ANVA-MDS'!EF$7),0)</f>
        <v>0</v>
      </c>
      <c r="ES69" s="177">
        <f>IFERROR(INDEX(RTO2CF,$EO69,'ANVA-MDS'!EG$7),0)</f>
        <v>0</v>
      </c>
      <c r="ET69" s="177">
        <f>IFERROR(INDEX(RTO2CF,$EO69,'ANVA-MDS'!EH$7),0)</f>
        <v>0</v>
      </c>
      <c r="EU69" s="177">
        <f t="shared" si="239"/>
        <v>0</v>
      </c>
      <c r="EV69" s="177">
        <f t="shared" si="240"/>
        <v>0</v>
      </c>
      <c r="EW69" s="173"/>
      <c r="EX69" s="173" t="s">
        <v>92</v>
      </c>
      <c r="EY69" s="172" t="str">
        <f>IF(EU114&lt;&gt;1,"sd",EY67^2/EY66)</f>
        <v>sd</v>
      </c>
      <c r="EZ69" s="175"/>
      <c r="FA69" s="177">
        <f t="shared" si="241"/>
        <v>0</v>
      </c>
      <c r="FB69" s="173" t="s">
        <v>92</v>
      </c>
      <c r="FC69" s="172" t="str">
        <f>IF(FC83&lt;&gt;1,"sd",FC67^2/FC66)</f>
        <v>sd</v>
      </c>
    </row>
    <row r="70" spans="1:159" ht="12.75" customHeight="1" x14ac:dyDescent="0.25">
      <c r="A70" s="86" t="s">
        <v>34</v>
      </c>
      <c r="B70" s="154" t="str">
        <f>'ANVA-MDS'!EM71</f>
        <v>sd</v>
      </c>
      <c r="C70" s="155" t="str">
        <f>'ANVA-MDS'!EM75</f>
        <v>sd</v>
      </c>
      <c r="D70" s="156" t="str">
        <f t="shared" ref="D70:D71" si="258">IFERROR(C70/B70,"sd")</f>
        <v>sd</v>
      </c>
      <c r="E70" s="156" t="str">
        <f>IFERROR(D70/D71,"sd")</f>
        <v>sd</v>
      </c>
      <c r="F70" s="169" t="str">
        <f>IFERROR(FDIST(E70,B70,B71),"sd")</f>
        <v>sd</v>
      </c>
      <c r="G70" s="84">
        <v>0.05</v>
      </c>
      <c r="H70" s="3" t="str">
        <f>IF(F70&gt;G70,"ns",IF(F70&lt;0.001,"***",IF(F70&lt;0.01,"**",IF(F70&lt;0.05,"*",""))))</f>
        <v>ns</v>
      </c>
      <c r="J70" s="84">
        <v>6</v>
      </c>
      <c r="K70" s="185">
        <f t="shared" si="242"/>
        <v>0</v>
      </c>
      <c r="L70" s="186">
        <f t="shared" si="243"/>
        <v>0</v>
      </c>
      <c r="M70" s="186" t="str">
        <f t="shared" si="244"/>
        <v/>
      </c>
      <c r="N70" s="186" t="str">
        <f t="shared" si="244"/>
        <v/>
      </c>
      <c r="O70" s="186" t="str">
        <f t="shared" si="244"/>
        <v/>
      </c>
      <c r="P70" s="186" t="str">
        <f t="shared" si="244"/>
        <v/>
      </c>
      <c r="Q70" s="186" t="str">
        <f t="shared" si="244"/>
        <v/>
      </c>
      <c r="R70" s="186" t="str">
        <f t="shared" si="244"/>
        <v/>
      </c>
      <c r="S70" s="186" t="str">
        <f t="shared" si="244"/>
        <v/>
      </c>
      <c r="T70" s="186" t="str">
        <f t="shared" si="244"/>
        <v/>
      </c>
      <c r="U70" s="186" t="str">
        <f t="shared" si="244"/>
        <v/>
      </c>
      <c r="V70" s="186" t="str">
        <f t="shared" si="244"/>
        <v/>
      </c>
      <c r="W70" s="186" t="str">
        <f t="shared" si="245"/>
        <v/>
      </c>
      <c r="X70" s="186" t="str">
        <f t="shared" si="245"/>
        <v/>
      </c>
      <c r="Y70" s="186" t="str">
        <f t="shared" si="245"/>
        <v/>
      </c>
      <c r="Z70" s="186" t="str">
        <f t="shared" si="245"/>
        <v/>
      </c>
      <c r="AA70" s="186" t="str">
        <f t="shared" si="245"/>
        <v/>
      </c>
      <c r="AB70" s="186" t="str">
        <f t="shared" si="245"/>
        <v/>
      </c>
      <c r="AC70" s="186" t="str">
        <f t="shared" si="245"/>
        <v/>
      </c>
      <c r="AD70" s="186" t="str">
        <f t="shared" si="245"/>
        <v/>
      </c>
      <c r="AE70" s="186" t="str">
        <f t="shared" si="245"/>
        <v/>
      </c>
      <c r="AF70" s="186" t="str">
        <f t="shared" si="245"/>
        <v/>
      </c>
      <c r="AG70" s="186" t="str">
        <f t="shared" si="246"/>
        <v/>
      </c>
      <c r="AH70" s="186" t="str">
        <f t="shared" si="246"/>
        <v/>
      </c>
      <c r="AI70" s="186" t="str">
        <f t="shared" si="246"/>
        <v/>
      </c>
      <c r="AJ70" s="186" t="str">
        <f t="shared" si="246"/>
        <v/>
      </c>
      <c r="AK70" s="186" t="str">
        <f t="shared" si="246"/>
        <v/>
      </c>
      <c r="AL70" s="186" t="str">
        <f t="shared" si="246"/>
        <v/>
      </c>
      <c r="AM70" s="186" t="str">
        <f t="shared" si="246"/>
        <v/>
      </c>
      <c r="AN70" s="186" t="str">
        <f t="shared" si="246"/>
        <v/>
      </c>
      <c r="AO70" s="186" t="str">
        <f t="shared" si="246"/>
        <v/>
      </c>
      <c r="AP70" s="186" t="str">
        <f t="shared" si="246"/>
        <v/>
      </c>
      <c r="AQ70" s="186" t="str">
        <f t="shared" si="247"/>
        <v/>
      </c>
      <c r="AR70" s="186" t="str">
        <f t="shared" si="247"/>
        <v/>
      </c>
      <c r="AS70" s="186" t="str">
        <f t="shared" si="247"/>
        <v/>
      </c>
      <c r="AT70" s="186" t="str">
        <f t="shared" si="247"/>
        <v/>
      </c>
      <c r="AU70" s="186" t="str">
        <f t="shared" si="247"/>
        <v/>
      </c>
      <c r="AV70" s="186" t="str">
        <f t="shared" si="247"/>
        <v/>
      </c>
      <c r="AW70" s="186" t="str">
        <f t="shared" si="247"/>
        <v/>
      </c>
      <c r="AX70" s="186" t="str">
        <f t="shared" si="247"/>
        <v/>
      </c>
      <c r="AY70" s="186" t="str">
        <f t="shared" si="247"/>
        <v/>
      </c>
      <c r="AZ70" s="186" t="str">
        <f t="shared" si="247"/>
        <v/>
      </c>
      <c r="BA70" s="186" t="str">
        <f t="shared" si="248"/>
        <v/>
      </c>
      <c r="BB70" s="186" t="str">
        <f t="shared" si="248"/>
        <v/>
      </c>
      <c r="BC70" s="186" t="str">
        <f t="shared" si="248"/>
        <v/>
      </c>
      <c r="BD70" s="186" t="str">
        <f t="shared" si="248"/>
        <v/>
      </c>
      <c r="BE70" s="186" t="str">
        <f t="shared" si="248"/>
        <v/>
      </c>
      <c r="BF70" s="186" t="str">
        <f t="shared" si="248"/>
        <v/>
      </c>
      <c r="BG70" s="186" t="str">
        <f t="shared" si="248"/>
        <v/>
      </c>
      <c r="BH70" s="186" t="str">
        <f t="shared" si="248"/>
        <v/>
      </c>
      <c r="BI70" s="186" t="str">
        <f t="shared" si="248"/>
        <v/>
      </c>
      <c r="BJ70" s="186" t="str">
        <f t="shared" si="248"/>
        <v/>
      </c>
      <c r="BM70" s="86" t="s">
        <v>34</v>
      </c>
      <c r="BN70" s="154" t="str">
        <f>'ANVA-MDS'!EY71</f>
        <v>sd</v>
      </c>
      <c r="BO70" s="155" t="str">
        <f>'ANVA-MDS'!EY75</f>
        <v>sd</v>
      </c>
      <c r="BP70" s="156" t="str">
        <f t="shared" ref="BP70:BP71" si="259">IFERROR(BO70/BN70,"sd")</f>
        <v>sd</v>
      </c>
      <c r="BQ70" s="156" t="str">
        <f>IFERROR(BP70/BP71,"sd")</f>
        <v>sd</v>
      </c>
      <c r="BR70" s="169" t="str">
        <f>IFERROR(FDIST(BQ70,BN70,BN71),"sd")</f>
        <v>sd</v>
      </c>
      <c r="BS70" s="84">
        <v>0.05</v>
      </c>
      <c r="BT70" s="3" t="str">
        <f>IF(BR70&gt;BS70,"ns",IF(BR70&lt;0.001,"***",IF(BR70&lt;0.01,"**",IF(BR70&lt;0.05,"*",""))))</f>
        <v>ns</v>
      </c>
      <c r="BV70" s="84">
        <v>6</v>
      </c>
      <c r="BW70" s="185">
        <f t="shared" si="249"/>
        <v>0</v>
      </c>
      <c r="BX70" s="186">
        <f t="shared" si="250"/>
        <v>0</v>
      </c>
      <c r="BY70" s="186" t="str">
        <f t="shared" si="251"/>
        <v/>
      </c>
      <c r="BZ70" s="186" t="str">
        <f t="shared" si="251"/>
        <v/>
      </c>
      <c r="CA70" s="186" t="str">
        <f t="shared" si="251"/>
        <v/>
      </c>
      <c r="CB70" s="186" t="str">
        <f t="shared" si="251"/>
        <v/>
      </c>
      <c r="CC70" s="186" t="str">
        <f t="shared" si="251"/>
        <v/>
      </c>
      <c r="CD70" s="186" t="str">
        <f t="shared" si="251"/>
        <v/>
      </c>
      <c r="CE70" s="186" t="str">
        <f t="shared" si="251"/>
        <v/>
      </c>
      <c r="CF70" s="186" t="str">
        <f t="shared" si="251"/>
        <v/>
      </c>
      <c r="CG70" s="186" t="str">
        <f t="shared" si="251"/>
        <v/>
      </c>
      <c r="CH70" s="186" t="str">
        <f t="shared" si="251"/>
        <v/>
      </c>
      <c r="CI70" s="186" t="str">
        <f t="shared" si="252"/>
        <v/>
      </c>
      <c r="CJ70" s="186" t="str">
        <f t="shared" si="252"/>
        <v/>
      </c>
      <c r="CK70" s="186" t="str">
        <f t="shared" si="252"/>
        <v/>
      </c>
      <c r="CL70" s="186" t="str">
        <f t="shared" si="252"/>
        <v/>
      </c>
      <c r="CM70" s="186" t="str">
        <f t="shared" si="252"/>
        <v/>
      </c>
      <c r="CN70" s="186" t="str">
        <f t="shared" si="252"/>
        <v/>
      </c>
      <c r="CO70" s="186" t="str">
        <f t="shared" si="252"/>
        <v/>
      </c>
      <c r="CP70" s="186" t="str">
        <f t="shared" si="252"/>
        <v/>
      </c>
      <c r="CQ70" s="186" t="str">
        <f t="shared" si="252"/>
        <v/>
      </c>
      <c r="CR70" s="186" t="str">
        <f t="shared" si="252"/>
        <v/>
      </c>
      <c r="CS70" s="186" t="str">
        <f t="shared" si="253"/>
        <v/>
      </c>
      <c r="CT70" s="186" t="str">
        <f t="shared" si="253"/>
        <v/>
      </c>
      <c r="CU70" s="186" t="str">
        <f t="shared" si="253"/>
        <v/>
      </c>
      <c r="CV70" s="186" t="str">
        <f t="shared" si="253"/>
        <v/>
      </c>
      <c r="CW70" s="186" t="str">
        <f t="shared" si="253"/>
        <v/>
      </c>
      <c r="CX70" s="186" t="str">
        <f t="shared" si="253"/>
        <v/>
      </c>
      <c r="CY70" s="186" t="str">
        <f t="shared" si="253"/>
        <v/>
      </c>
      <c r="CZ70" s="186" t="str">
        <f t="shared" si="253"/>
        <v/>
      </c>
      <c r="DA70" s="186" t="str">
        <f t="shared" si="253"/>
        <v/>
      </c>
      <c r="DB70" s="186" t="str">
        <f t="shared" si="253"/>
        <v/>
      </c>
      <c r="DC70" s="186" t="str">
        <f t="shared" si="254"/>
        <v/>
      </c>
      <c r="DD70" s="186" t="str">
        <f t="shared" si="254"/>
        <v/>
      </c>
      <c r="DE70" s="186" t="str">
        <f t="shared" si="254"/>
        <v/>
      </c>
      <c r="DF70" s="186" t="str">
        <f t="shared" si="254"/>
        <v/>
      </c>
      <c r="DG70" s="186" t="str">
        <f t="shared" si="254"/>
        <v/>
      </c>
      <c r="DH70" s="186" t="str">
        <f t="shared" si="254"/>
        <v/>
      </c>
      <c r="DI70" s="186" t="str">
        <f t="shared" si="254"/>
        <v/>
      </c>
      <c r="DJ70" s="186" t="str">
        <f t="shared" si="254"/>
        <v/>
      </c>
      <c r="DK70" s="186" t="str">
        <f t="shared" si="254"/>
        <v/>
      </c>
      <c r="DL70" s="186" t="str">
        <f t="shared" si="254"/>
        <v/>
      </c>
      <c r="DM70" s="186" t="str">
        <f t="shared" si="255"/>
        <v/>
      </c>
      <c r="DN70" s="186" t="str">
        <f t="shared" si="255"/>
        <v/>
      </c>
      <c r="DO70" s="186" t="str">
        <f t="shared" si="255"/>
        <v/>
      </c>
      <c r="DP70" s="186" t="str">
        <f t="shared" si="255"/>
        <v/>
      </c>
      <c r="DQ70" s="186" t="str">
        <f t="shared" si="255"/>
        <v/>
      </c>
      <c r="DR70" s="186" t="str">
        <f t="shared" si="255"/>
        <v/>
      </c>
      <c r="DS70" s="186" t="str">
        <f t="shared" si="255"/>
        <v/>
      </c>
      <c r="DT70" s="186" t="str">
        <f t="shared" si="255"/>
        <v/>
      </c>
      <c r="DU70" s="186" t="str">
        <f t="shared" si="255"/>
        <v/>
      </c>
      <c r="DV70" s="186" t="str">
        <f t="shared" si="255"/>
        <v/>
      </c>
      <c r="DW70" s="152"/>
      <c r="DX70" s="152"/>
      <c r="DY70" s="152"/>
      <c r="DZ70" s="152"/>
      <c r="EA70" s="152"/>
      <c r="EC70" s="173">
        <f t="shared" si="256"/>
        <v>7</v>
      </c>
      <c r="ED70" s="176">
        <f t="shared" si="234"/>
        <v>0</v>
      </c>
      <c r="EE70" s="177">
        <f t="shared" si="235"/>
        <v>0</v>
      </c>
      <c r="EF70" s="177">
        <f t="shared" si="235"/>
        <v>0</v>
      </c>
      <c r="EG70" s="177">
        <f t="shared" si="235"/>
        <v>0</v>
      </c>
      <c r="EH70" s="177">
        <f t="shared" si="235"/>
        <v>0</v>
      </c>
      <c r="EI70" s="177">
        <f t="shared" si="236"/>
        <v>0</v>
      </c>
      <c r="EJ70" s="177">
        <f t="shared" si="237"/>
        <v>0</v>
      </c>
      <c r="EK70" s="173"/>
      <c r="EL70" s="173" t="s">
        <v>93</v>
      </c>
      <c r="EM70" s="182" t="str">
        <f>IF(EI114&lt;&gt;1,"sd",EM64-1)</f>
        <v>sd</v>
      </c>
      <c r="EN70" s="175"/>
      <c r="EO70" s="173">
        <f t="shared" si="257"/>
        <v>7</v>
      </c>
      <c r="EP70" s="176">
        <f t="shared" si="238"/>
        <v>0</v>
      </c>
      <c r="EQ70" s="177">
        <f>IFERROR(INDEX(RTO2CF,$EO70,'ANVA-MDS'!EE$7),0)</f>
        <v>0</v>
      </c>
      <c r="ER70" s="177">
        <f>IFERROR(INDEX(RTO2CF,$EO70,'ANVA-MDS'!EF$7),0)</f>
        <v>0</v>
      </c>
      <c r="ES70" s="177">
        <f>IFERROR(INDEX(RTO2CF,$EO70,'ANVA-MDS'!EG$7),0)</f>
        <v>0</v>
      </c>
      <c r="ET70" s="177">
        <f>IFERROR(INDEX(RTO2CF,$EO70,'ANVA-MDS'!EH$7),0)</f>
        <v>0</v>
      </c>
      <c r="EU70" s="177">
        <f t="shared" si="239"/>
        <v>0</v>
      </c>
      <c r="EV70" s="177">
        <f t="shared" si="240"/>
        <v>0</v>
      </c>
      <c r="EW70" s="173"/>
      <c r="EX70" s="173" t="s">
        <v>93</v>
      </c>
      <c r="EY70" s="182" t="str">
        <f>IF(EU114&lt;&gt;1,"sd",EY64-1)</f>
        <v>sd</v>
      </c>
      <c r="EZ70" s="175"/>
      <c r="FA70" s="177">
        <f t="shared" si="241"/>
        <v>0</v>
      </c>
      <c r="FB70" s="173" t="s">
        <v>93</v>
      </c>
      <c r="FC70" s="182" t="str">
        <f>IF(FC83&lt;&gt;1,"sd",FC64-1)</f>
        <v>sd</v>
      </c>
    </row>
    <row r="71" spans="1:159" ht="12.75" customHeight="1" x14ac:dyDescent="0.25">
      <c r="A71" s="86" t="s">
        <v>35</v>
      </c>
      <c r="B71" s="157" t="str">
        <f>'ANVA-MDS'!EM72</f>
        <v>sd</v>
      </c>
      <c r="C71" s="155" t="str">
        <f>'ANVA-MDS'!EM76</f>
        <v>sd</v>
      </c>
      <c r="D71" s="156" t="str">
        <f t="shared" si="258"/>
        <v>sd</v>
      </c>
      <c r="E71" s="158"/>
      <c r="F71" s="158"/>
      <c r="J71" s="84">
        <v>7</v>
      </c>
      <c r="K71" s="185">
        <f t="shared" si="242"/>
        <v>0</v>
      </c>
      <c r="L71" s="186">
        <f t="shared" si="243"/>
        <v>0</v>
      </c>
      <c r="M71" s="186" t="str">
        <f t="shared" si="244"/>
        <v/>
      </c>
      <c r="N71" s="186" t="str">
        <f t="shared" si="244"/>
        <v/>
      </c>
      <c r="O71" s="186" t="str">
        <f t="shared" si="244"/>
        <v/>
      </c>
      <c r="P71" s="186" t="str">
        <f t="shared" si="244"/>
        <v/>
      </c>
      <c r="Q71" s="186" t="str">
        <f t="shared" si="244"/>
        <v/>
      </c>
      <c r="R71" s="186" t="str">
        <f t="shared" si="244"/>
        <v/>
      </c>
      <c r="S71" s="186" t="str">
        <f t="shared" si="244"/>
        <v/>
      </c>
      <c r="T71" s="186" t="str">
        <f t="shared" si="244"/>
        <v/>
      </c>
      <c r="U71" s="186" t="str">
        <f t="shared" si="244"/>
        <v/>
      </c>
      <c r="V71" s="186" t="str">
        <f t="shared" si="244"/>
        <v/>
      </c>
      <c r="W71" s="186" t="str">
        <f t="shared" si="245"/>
        <v/>
      </c>
      <c r="X71" s="186" t="str">
        <f t="shared" si="245"/>
        <v/>
      </c>
      <c r="Y71" s="186" t="str">
        <f t="shared" si="245"/>
        <v/>
      </c>
      <c r="Z71" s="186" t="str">
        <f t="shared" si="245"/>
        <v/>
      </c>
      <c r="AA71" s="186" t="str">
        <f t="shared" si="245"/>
        <v/>
      </c>
      <c r="AB71" s="186" t="str">
        <f t="shared" si="245"/>
        <v/>
      </c>
      <c r="AC71" s="186" t="str">
        <f t="shared" si="245"/>
        <v/>
      </c>
      <c r="AD71" s="186" t="str">
        <f t="shared" si="245"/>
        <v/>
      </c>
      <c r="AE71" s="186" t="str">
        <f t="shared" si="245"/>
        <v/>
      </c>
      <c r="AF71" s="186" t="str">
        <f t="shared" si="245"/>
        <v/>
      </c>
      <c r="AG71" s="186" t="str">
        <f t="shared" si="246"/>
        <v/>
      </c>
      <c r="AH71" s="186" t="str">
        <f t="shared" si="246"/>
        <v/>
      </c>
      <c r="AI71" s="186" t="str">
        <f t="shared" si="246"/>
        <v/>
      </c>
      <c r="AJ71" s="186" t="str">
        <f t="shared" si="246"/>
        <v/>
      </c>
      <c r="AK71" s="186" t="str">
        <f t="shared" si="246"/>
        <v/>
      </c>
      <c r="AL71" s="186" t="str">
        <f t="shared" si="246"/>
        <v/>
      </c>
      <c r="AM71" s="186" t="str">
        <f t="shared" si="246"/>
        <v/>
      </c>
      <c r="AN71" s="186" t="str">
        <f t="shared" si="246"/>
        <v/>
      </c>
      <c r="AO71" s="186" t="str">
        <f t="shared" si="246"/>
        <v/>
      </c>
      <c r="AP71" s="186" t="str">
        <f t="shared" si="246"/>
        <v/>
      </c>
      <c r="AQ71" s="186" t="str">
        <f t="shared" si="247"/>
        <v/>
      </c>
      <c r="AR71" s="186" t="str">
        <f t="shared" si="247"/>
        <v/>
      </c>
      <c r="AS71" s="186" t="str">
        <f t="shared" si="247"/>
        <v/>
      </c>
      <c r="AT71" s="186" t="str">
        <f t="shared" si="247"/>
        <v/>
      </c>
      <c r="AU71" s="186" t="str">
        <f t="shared" si="247"/>
        <v/>
      </c>
      <c r="AV71" s="186" t="str">
        <f t="shared" si="247"/>
        <v/>
      </c>
      <c r="AW71" s="186" t="str">
        <f t="shared" si="247"/>
        <v/>
      </c>
      <c r="AX71" s="186" t="str">
        <f t="shared" si="247"/>
        <v/>
      </c>
      <c r="AY71" s="186" t="str">
        <f t="shared" si="247"/>
        <v/>
      </c>
      <c r="AZ71" s="186" t="str">
        <f t="shared" si="247"/>
        <v/>
      </c>
      <c r="BA71" s="186" t="str">
        <f t="shared" si="248"/>
        <v/>
      </c>
      <c r="BB71" s="186" t="str">
        <f t="shared" si="248"/>
        <v/>
      </c>
      <c r="BC71" s="186" t="str">
        <f t="shared" si="248"/>
        <v/>
      </c>
      <c r="BD71" s="186" t="str">
        <f t="shared" si="248"/>
        <v/>
      </c>
      <c r="BE71" s="186" t="str">
        <f t="shared" si="248"/>
        <v/>
      </c>
      <c r="BF71" s="186" t="str">
        <f t="shared" si="248"/>
        <v/>
      </c>
      <c r="BG71" s="186" t="str">
        <f t="shared" si="248"/>
        <v/>
      </c>
      <c r="BH71" s="186" t="str">
        <f t="shared" si="248"/>
        <v/>
      </c>
      <c r="BI71" s="186" t="str">
        <f t="shared" si="248"/>
        <v/>
      </c>
      <c r="BJ71" s="186" t="str">
        <f t="shared" si="248"/>
        <v/>
      </c>
      <c r="BM71" s="86" t="s">
        <v>35</v>
      </c>
      <c r="BN71" s="157" t="str">
        <f>'ANVA-MDS'!EY72</f>
        <v>sd</v>
      </c>
      <c r="BO71" s="155" t="str">
        <f>'ANVA-MDS'!EY76</f>
        <v>sd</v>
      </c>
      <c r="BP71" s="156" t="str">
        <f t="shared" si="259"/>
        <v>sd</v>
      </c>
      <c r="BQ71" s="158"/>
      <c r="BR71" s="158"/>
      <c r="BS71" s="6"/>
      <c r="BT71" s="6"/>
      <c r="BV71" s="84">
        <v>7</v>
      </c>
      <c r="BW71" s="185">
        <f t="shared" si="249"/>
        <v>0</v>
      </c>
      <c r="BX71" s="186">
        <f t="shared" si="250"/>
        <v>0</v>
      </c>
      <c r="BY71" s="186" t="str">
        <f t="shared" si="251"/>
        <v/>
      </c>
      <c r="BZ71" s="186" t="str">
        <f t="shared" si="251"/>
        <v/>
      </c>
      <c r="CA71" s="186" t="str">
        <f t="shared" si="251"/>
        <v/>
      </c>
      <c r="CB71" s="186" t="str">
        <f t="shared" si="251"/>
        <v/>
      </c>
      <c r="CC71" s="186" t="str">
        <f t="shared" si="251"/>
        <v/>
      </c>
      <c r="CD71" s="186" t="str">
        <f t="shared" si="251"/>
        <v/>
      </c>
      <c r="CE71" s="186" t="str">
        <f t="shared" si="251"/>
        <v/>
      </c>
      <c r="CF71" s="186" t="str">
        <f t="shared" si="251"/>
        <v/>
      </c>
      <c r="CG71" s="186" t="str">
        <f t="shared" si="251"/>
        <v/>
      </c>
      <c r="CH71" s="186" t="str">
        <f t="shared" si="251"/>
        <v/>
      </c>
      <c r="CI71" s="186" t="str">
        <f t="shared" si="252"/>
        <v/>
      </c>
      <c r="CJ71" s="186" t="str">
        <f t="shared" si="252"/>
        <v/>
      </c>
      <c r="CK71" s="186" t="str">
        <f t="shared" si="252"/>
        <v/>
      </c>
      <c r="CL71" s="186" t="str">
        <f t="shared" si="252"/>
        <v/>
      </c>
      <c r="CM71" s="186" t="str">
        <f t="shared" si="252"/>
        <v/>
      </c>
      <c r="CN71" s="186" t="str">
        <f t="shared" si="252"/>
        <v/>
      </c>
      <c r="CO71" s="186" t="str">
        <f t="shared" si="252"/>
        <v/>
      </c>
      <c r="CP71" s="186" t="str">
        <f t="shared" si="252"/>
        <v/>
      </c>
      <c r="CQ71" s="186" t="str">
        <f t="shared" si="252"/>
        <v/>
      </c>
      <c r="CR71" s="186" t="str">
        <f t="shared" si="252"/>
        <v/>
      </c>
      <c r="CS71" s="186" t="str">
        <f t="shared" si="253"/>
        <v/>
      </c>
      <c r="CT71" s="186" t="str">
        <f t="shared" si="253"/>
        <v/>
      </c>
      <c r="CU71" s="186" t="str">
        <f t="shared" si="253"/>
        <v/>
      </c>
      <c r="CV71" s="186" t="str">
        <f t="shared" si="253"/>
        <v/>
      </c>
      <c r="CW71" s="186" t="str">
        <f t="shared" si="253"/>
        <v/>
      </c>
      <c r="CX71" s="186" t="str">
        <f t="shared" si="253"/>
        <v/>
      </c>
      <c r="CY71" s="186" t="str">
        <f t="shared" si="253"/>
        <v/>
      </c>
      <c r="CZ71" s="186" t="str">
        <f t="shared" si="253"/>
        <v/>
      </c>
      <c r="DA71" s="186" t="str">
        <f t="shared" si="253"/>
        <v/>
      </c>
      <c r="DB71" s="186" t="str">
        <f t="shared" si="253"/>
        <v/>
      </c>
      <c r="DC71" s="186" t="str">
        <f t="shared" si="254"/>
        <v/>
      </c>
      <c r="DD71" s="186" t="str">
        <f t="shared" si="254"/>
        <v/>
      </c>
      <c r="DE71" s="186" t="str">
        <f t="shared" si="254"/>
        <v/>
      </c>
      <c r="DF71" s="186" t="str">
        <f t="shared" si="254"/>
        <v/>
      </c>
      <c r="DG71" s="186" t="str">
        <f t="shared" si="254"/>
        <v/>
      </c>
      <c r="DH71" s="186" t="str">
        <f t="shared" si="254"/>
        <v/>
      </c>
      <c r="DI71" s="186" t="str">
        <f t="shared" si="254"/>
        <v/>
      </c>
      <c r="DJ71" s="186" t="str">
        <f t="shared" si="254"/>
        <v/>
      </c>
      <c r="DK71" s="186" t="str">
        <f t="shared" si="254"/>
        <v/>
      </c>
      <c r="DL71" s="186" t="str">
        <f t="shared" si="254"/>
        <v/>
      </c>
      <c r="DM71" s="186" t="str">
        <f t="shared" si="255"/>
        <v/>
      </c>
      <c r="DN71" s="186" t="str">
        <f t="shared" si="255"/>
        <v/>
      </c>
      <c r="DO71" s="186" t="str">
        <f t="shared" si="255"/>
        <v/>
      </c>
      <c r="DP71" s="186" t="str">
        <f t="shared" si="255"/>
        <v/>
      </c>
      <c r="DQ71" s="186" t="str">
        <f t="shared" si="255"/>
        <v/>
      </c>
      <c r="DR71" s="186" t="str">
        <f t="shared" si="255"/>
        <v/>
      </c>
      <c r="DS71" s="186" t="str">
        <f t="shared" si="255"/>
        <v/>
      </c>
      <c r="DT71" s="186" t="str">
        <f t="shared" si="255"/>
        <v/>
      </c>
      <c r="DU71" s="186" t="str">
        <f t="shared" si="255"/>
        <v/>
      </c>
      <c r="DV71" s="186" t="str">
        <f t="shared" si="255"/>
        <v/>
      </c>
      <c r="DW71" s="152"/>
      <c r="DX71" s="152"/>
      <c r="DY71" s="152"/>
      <c r="DZ71" s="152"/>
      <c r="EA71" s="152"/>
      <c r="EC71" s="173">
        <f t="shared" si="256"/>
        <v>8</v>
      </c>
      <c r="ED71" s="176">
        <f t="shared" si="234"/>
        <v>0</v>
      </c>
      <c r="EE71" s="177">
        <f t="shared" si="235"/>
        <v>0</v>
      </c>
      <c r="EF71" s="177">
        <f t="shared" si="235"/>
        <v>0</v>
      </c>
      <c r="EG71" s="177">
        <f t="shared" si="235"/>
        <v>0</v>
      </c>
      <c r="EH71" s="177">
        <f t="shared" si="235"/>
        <v>0</v>
      </c>
      <c r="EI71" s="177">
        <f t="shared" si="236"/>
        <v>0</v>
      </c>
      <c r="EJ71" s="177">
        <f t="shared" si="237"/>
        <v>0</v>
      </c>
      <c r="EK71" s="173"/>
      <c r="EL71" s="173" t="s">
        <v>94</v>
      </c>
      <c r="EM71" s="182" t="str">
        <f>IF(EI114&lt;&gt;1,"sd",EM65-1)</f>
        <v>sd</v>
      </c>
      <c r="EN71" s="175"/>
      <c r="EO71" s="173">
        <f t="shared" si="257"/>
        <v>8</v>
      </c>
      <c r="EP71" s="176">
        <f t="shared" si="238"/>
        <v>0</v>
      </c>
      <c r="EQ71" s="177">
        <f>IFERROR(INDEX(RTO2CF,$EO71,'ANVA-MDS'!EE$7),0)</f>
        <v>0</v>
      </c>
      <c r="ER71" s="177">
        <f>IFERROR(INDEX(RTO2CF,$EO71,'ANVA-MDS'!EF$7),0)</f>
        <v>0</v>
      </c>
      <c r="ES71" s="177">
        <f>IFERROR(INDEX(RTO2CF,$EO71,'ANVA-MDS'!EG$7),0)</f>
        <v>0</v>
      </c>
      <c r="ET71" s="177">
        <f>IFERROR(INDEX(RTO2CF,$EO71,'ANVA-MDS'!EH$7),0)</f>
        <v>0</v>
      </c>
      <c r="EU71" s="177">
        <f t="shared" si="239"/>
        <v>0</v>
      </c>
      <c r="EV71" s="177">
        <f t="shared" si="240"/>
        <v>0</v>
      </c>
      <c r="EW71" s="173"/>
      <c r="EX71" s="173" t="s">
        <v>94</v>
      </c>
      <c r="EY71" s="182" t="str">
        <f>IF(EU114&lt;&gt;1,"sd",EY65-1)</f>
        <v>sd</v>
      </c>
      <c r="EZ71" s="175"/>
      <c r="FA71" s="177">
        <f t="shared" si="241"/>
        <v>0</v>
      </c>
      <c r="FB71" s="173" t="s">
        <v>94</v>
      </c>
      <c r="FC71" s="182" t="str">
        <f>IF(FC83&lt;&gt;1,"sd",(FC65-1)*FC77)</f>
        <v>sd</v>
      </c>
    </row>
    <row r="72" spans="1:159" ht="12.75" customHeight="1" x14ac:dyDescent="0.25">
      <c r="A72" s="86" t="s">
        <v>36</v>
      </c>
      <c r="B72" s="154" t="str">
        <f>EM73</f>
        <v>sd</v>
      </c>
      <c r="C72" s="155" t="str">
        <f>'ANVA-MDS'!EM77</f>
        <v>sd</v>
      </c>
      <c r="D72" s="158"/>
      <c r="E72" s="158"/>
      <c r="F72" s="158"/>
      <c r="J72" s="84">
        <v>8</v>
      </c>
      <c r="K72" s="185">
        <f t="shared" si="242"/>
        <v>0</v>
      </c>
      <c r="L72" s="186">
        <f t="shared" si="243"/>
        <v>0</v>
      </c>
      <c r="M72" s="186" t="str">
        <f t="shared" si="244"/>
        <v/>
      </c>
      <c r="N72" s="186" t="str">
        <f t="shared" si="244"/>
        <v/>
      </c>
      <c r="O72" s="186" t="str">
        <f t="shared" si="244"/>
        <v/>
      </c>
      <c r="P72" s="186" t="str">
        <f t="shared" si="244"/>
        <v/>
      </c>
      <c r="Q72" s="186" t="str">
        <f t="shared" si="244"/>
        <v/>
      </c>
      <c r="R72" s="186" t="str">
        <f t="shared" si="244"/>
        <v/>
      </c>
      <c r="S72" s="186" t="str">
        <f t="shared" si="244"/>
        <v/>
      </c>
      <c r="T72" s="186" t="str">
        <f t="shared" si="244"/>
        <v/>
      </c>
      <c r="U72" s="186" t="str">
        <f t="shared" si="244"/>
        <v/>
      </c>
      <c r="V72" s="186" t="str">
        <f t="shared" si="244"/>
        <v/>
      </c>
      <c r="W72" s="186" t="str">
        <f t="shared" si="245"/>
        <v/>
      </c>
      <c r="X72" s="186" t="str">
        <f t="shared" si="245"/>
        <v/>
      </c>
      <c r="Y72" s="186" t="str">
        <f t="shared" si="245"/>
        <v/>
      </c>
      <c r="Z72" s="186" t="str">
        <f t="shared" si="245"/>
        <v/>
      </c>
      <c r="AA72" s="186" t="str">
        <f t="shared" si="245"/>
        <v/>
      </c>
      <c r="AB72" s="186" t="str">
        <f t="shared" si="245"/>
        <v/>
      </c>
      <c r="AC72" s="186" t="str">
        <f t="shared" si="245"/>
        <v/>
      </c>
      <c r="AD72" s="186" t="str">
        <f t="shared" si="245"/>
        <v/>
      </c>
      <c r="AE72" s="186" t="str">
        <f t="shared" si="245"/>
        <v/>
      </c>
      <c r="AF72" s="186" t="str">
        <f t="shared" si="245"/>
        <v/>
      </c>
      <c r="AG72" s="186" t="str">
        <f t="shared" si="246"/>
        <v/>
      </c>
      <c r="AH72" s="186" t="str">
        <f t="shared" si="246"/>
        <v/>
      </c>
      <c r="AI72" s="186" t="str">
        <f t="shared" si="246"/>
        <v/>
      </c>
      <c r="AJ72" s="186" t="str">
        <f t="shared" si="246"/>
        <v/>
      </c>
      <c r="AK72" s="186" t="str">
        <f t="shared" si="246"/>
        <v/>
      </c>
      <c r="AL72" s="186" t="str">
        <f t="shared" si="246"/>
        <v/>
      </c>
      <c r="AM72" s="186" t="str">
        <f t="shared" si="246"/>
        <v/>
      </c>
      <c r="AN72" s="186" t="str">
        <f t="shared" si="246"/>
        <v/>
      </c>
      <c r="AO72" s="186" t="str">
        <f t="shared" si="246"/>
        <v/>
      </c>
      <c r="AP72" s="186" t="str">
        <f t="shared" si="246"/>
        <v/>
      </c>
      <c r="AQ72" s="186" t="str">
        <f t="shared" si="247"/>
        <v/>
      </c>
      <c r="AR72" s="186" t="str">
        <f t="shared" si="247"/>
        <v/>
      </c>
      <c r="AS72" s="186" t="str">
        <f t="shared" si="247"/>
        <v/>
      </c>
      <c r="AT72" s="186" t="str">
        <f t="shared" si="247"/>
        <v/>
      </c>
      <c r="AU72" s="186" t="str">
        <f t="shared" si="247"/>
        <v/>
      </c>
      <c r="AV72" s="186" t="str">
        <f t="shared" si="247"/>
        <v/>
      </c>
      <c r="AW72" s="186" t="str">
        <f t="shared" si="247"/>
        <v/>
      </c>
      <c r="AX72" s="186" t="str">
        <f t="shared" si="247"/>
        <v/>
      </c>
      <c r="AY72" s="186" t="str">
        <f t="shared" si="247"/>
        <v/>
      </c>
      <c r="AZ72" s="186" t="str">
        <f t="shared" si="247"/>
        <v/>
      </c>
      <c r="BA72" s="186" t="str">
        <f t="shared" si="248"/>
        <v/>
      </c>
      <c r="BB72" s="186" t="str">
        <f t="shared" si="248"/>
        <v/>
      </c>
      <c r="BC72" s="186" t="str">
        <f t="shared" si="248"/>
        <v/>
      </c>
      <c r="BD72" s="186" t="str">
        <f t="shared" si="248"/>
        <v/>
      </c>
      <c r="BE72" s="186" t="str">
        <f t="shared" si="248"/>
        <v/>
      </c>
      <c r="BF72" s="186" t="str">
        <f t="shared" si="248"/>
        <v/>
      </c>
      <c r="BG72" s="186" t="str">
        <f t="shared" si="248"/>
        <v/>
      </c>
      <c r="BH72" s="186" t="str">
        <f t="shared" si="248"/>
        <v/>
      </c>
      <c r="BI72" s="186" t="str">
        <f t="shared" si="248"/>
        <v/>
      </c>
      <c r="BJ72" s="186" t="str">
        <f t="shared" si="248"/>
        <v/>
      </c>
      <c r="BM72" s="86" t="s">
        <v>36</v>
      </c>
      <c r="BN72" s="154" t="str">
        <f>EY73</f>
        <v>sd</v>
      </c>
      <c r="BO72" s="155" t="str">
        <f>'ANVA-MDS'!EY77</f>
        <v>sd</v>
      </c>
      <c r="BP72" s="158"/>
      <c r="BQ72" s="158"/>
      <c r="BR72" s="158"/>
      <c r="BS72" s="6"/>
      <c r="BT72" s="6"/>
      <c r="BV72" s="84">
        <v>8</v>
      </c>
      <c r="BW72" s="185">
        <f t="shared" si="249"/>
        <v>0</v>
      </c>
      <c r="BX72" s="186">
        <f t="shared" si="250"/>
        <v>0</v>
      </c>
      <c r="BY72" s="186" t="str">
        <f t="shared" si="251"/>
        <v/>
      </c>
      <c r="BZ72" s="186" t="str">
        <f t="shared" si="251"/>
        <v/>
      </c>
      <c r="CA72" s="186" t="str">
        <f t="shared" si="251"/>
        <v/>
      </c>
      <c r="CB72" s="186" t="str">
        <f t="shared" si="251"/>
        <v/>
      </c>
      <c r="CC72" s="186" t="str">
        <f t="shared" si="251"/>
        <v/>
      </c>
      <c r="CD72" s="186" t="str">
        <f t="shared" si="251"/>
        <v/>
      </c>
      <c r="CE72" s="186" t="str">
        <f t="shared" si="251"/>
        <v/>
      </c>
      <c r="CF72" s="186" t="str">
        <f t="shared" si="251"/>
        <v/>
      </c>
      <c r="CG72" s="186" t="str">
        <f t="shared" si="251"/>
        <v/>
      </c>
      <c r="CH72" s="186" t="str">
        <f t="shared" si="251"/>
        <v/>
      </c>
      <c r="CI72" s="186" t="str">
        <f t="shared" si="252"/>
        <v/>
      </c>
      <c r="CJ72" s="186" t="str">
        <f t="shared" si="252"/>
        <v/>
      </c>
      <c r="CK72" s="186" t="str">
        <f t="shared" si="252"/>
        <v/>
      </c>
      <c r="CL72" s="186" t="str">
        <f t="shared" si="252"/>
        <v/>
      </c>
      <c r="CM72" s="186" t="str">
        <f t="shared" si="252"/>
        <v/>
      </c>
      <c r="CN72" s="186" t="str">
        <f t="shared" si="252"/>
        <v/>
      </c>
      <c r="CO72" s="186" t="str">
        <f t="shared" si="252"/>
        <v/>
      </c>
      <c r="CP72" s="186" t="str">
        <f t="shared" si="252"/>
        <v/>
      </c>
      <c r="CQ72" s="186" t="str">
        <f t="shared" si="252"/>
        <v/>
      </c>
      <c r="CR72" s="186" t="str">
        <f t="shared" si="252"/>
        <v/>
      </c>
      <c r="CS72" s="186" t="str">
        <f t="shared" si="253"/>
        <v/>
      </c>
      <c r="CT72" s="186" t="str">
        <f t="shared" si="253"/>
        <v/>
      </c>
      <c r="CU72" s="186" t="str">
        <f t="shared" si="253"/>
        <v/>
      </c>
      <c r="CV72" s="186" t="str">
        <f t="shared" si="253"/>
        <v/>
      </c>
      <c r="CW72" s="186" t="str">
        <f t="shared" si="253"/>
        <v/>
      </c>
      <c r="CX72" s="186" t="str">
        <f t="shared" si="253"/>
        <v/>
      </c>
      <c r="CY72" s="186" t="str">
        <f t="shared" si="253"/>
        <v/>
      </c>
      <c r="CZ72" s="186" t="str">
        <f t="shared" si="253"/>
        <v/>
      </c>
      <c r="DA72" s="186" t="str">
        <f t="shared" si="253"/>
        <v/>
      </c>
      <c r="DB72" s="186" t="str">
        <f t="shared" si="253"/>
        <v/>
      </c>
      <c r="DC72" s="186" t="str">
        <f t="shared" si="254"/>
        <v/>
      </c>
      <c r="DD72" s="186" t="str">
        <f t="shared" si="254"/>
        <v/>
      </c>
      <c r="DE72" s="186" t="str">
        <f t="shared" si="254"/>
        <v/>
      </c>
      <c r="DF72" s="186" t="str">
        <f t="shared" si="254"/>
        <v/>
      </c>
      <c r="DG72" s="186" t="str">
        <f t="shared" si="254"/>
        <v/>
      </c>
      <c r="DH72" s="186" t="str">
        <f t="shared" si="254"/>
        <v/>
      </c>
      <c r="DI72" s="186" t="str">
        <f t="shared" si="254"/>
        <v/>
      </c>
      <c r="DJ72" s="186" t="str">
        <f t="shared" si="254"/>
        <v/>
      </c>
      <c r="DK72" s="186" t="str">
        <f t="shared" si="254"/>
        <v/>
      </c>
      <c r="DL72" s="186" t="str">
        <f t="shared" si="254"/>
        <v/>
      </c>
      <c r="DM72" s="186" t="str">
        <f t="shared" si="255"/>
        <v/>
      </c>
      <c r="DN72" s="186" t="str">
        <f t="shared" si="255"/>
        <v/>
      </c>
      <c r="DO72" s="186" t="str">
        <f t="shared" si="255"/>
        <v/>
      </c>
      <c r="DP72" s="186" t="str">
        <f t="shared" si="255"/>
        <v/>
      </c>
      <c r="DQ72" s="186" t="str">
        <f t="shared" si="255"/>
        <v/>
      </c>
      <c r="DR72" s="186" t="str">
        <f t="shared" si="255"/>
        <v/>
      </c>
      <c r="DS72" s="186" t="str">
        <f t="shared" si="255"/>
        <v/>
      </c>
      <c r="DT72" s="186" t="str">
        <f t="shared" si="255"/>
        <v/>
      </c>
      <c r="DU72" s="186" t="str">
        <f t="shared" si="255"/>
        <v/>
      </c>
      <c r="DV72" s="186" t="str">
        <f t="shared" si="255"/>
        <v/>
      </c>
      <c r="DW72" s="152"/>
      <c r="DX72" s="152"/>
      <c r="DY72" s="152"/>
      <c r="DZ72" s="152"/>
      <c r="EA72" s="152"/>
      <c r="EC72" s="173">
        <f t="shared" si="256"/>
        <v>9</v>
      </c>
      <c r="ED72" s="176">
        <f t="shared" si="234"/>
        <v>0</v>
      </c>
      <c r="EE72" s="177">
        <f t="shared" si="235"/>
        <v>0</v>
      </c>
      <c r="EF72" s="177">
        <f t="shared" si="235"/>
        <v>0</v>
      </c>
      <c r="EG72" s="177">
        <f t="shared" si="235"/>
        <v>0</v>
      </c>
      <c r="EH72" s="177">
        <f t="shared" si="235"/>
        <v>0</v>
      </c>
      <c r="EI72" s="177">
        <f t="shared" si="236"/>
        <v>0</v>
      </c>
      <c r="EJ72" s="177">
        <f t="shared" si="237"/>
        <v>0</v>
      </c>
      <c r="EK72" s="173"/>
      <c r="EL72" s="173" t="s">
        <v>95</v>
      </c>
      <c r="EM72" s="172" t="str">
        <f>IF(EI114&lt;&gt;1,"sd",EM70*EM71)</f>
        <v>sd</v>
      </c>
      <c r="EN72" s="175"/>
      <c r="EO72" s="173">
        <f t="shared" si="257"/>
        <v>9</v>
      </c>
      <c r="EP72" s="176">
        <f t="shared" si="238"/>
        <v>0</v>
      </c>
      <c r="EQ72" s="177">
        <f>IFERROR(INDEX(RTO2CF,$EO72,'ANVA-MDS'!EE$7),0)</f>
        <v>0</v>
      </c>
      <c r="ER72" s="177">
        <f>IFERROR(INDEX(RTO2CF,$EO72,'ANVA-MDS'!EF$7),0)</f>
        <v>0</v>
      </c>
      <c r="ES72" s="177">
        <f>IFERROR(INDEX(RTO2CF,$EO72,'ANVA-MDS'!EG$7),0)</f>
        <v>0</v>
      </c>
      <c r="ET72" s="177">
        <f>IFERROR(INDEX(RTO2CF,$EO72,'ANVA-MDS'!EH$7),0)</f>
        <v>0</v>
      </c>
      <c r="EU72" s="177">
        <f t="shared" si="239"/>
        <v>0</v>
      </c>
      <c r="EV72" s="177">
        <f t="shared" si="240"/>
        <v>0</v>
      </c>
      <c r="EW72" s="173"/>
      <c r="EX72" s="173" t="s">
        <v>95</v>
      </c>
      <c r="EY72" s="172" t="str">
        <f>IF(EU114&lt;&gt;1,"sd",EY70*EY71)</f>
        <v>sd</v>
      </c>
      <c r="EZ72" s="175"/>
      <c r="FA72" s="177">
        <f t="shared" si="241"/>
        <v>0</v>
      </c>
      <c r="FB72" s="173" t="s">
        <v>95</v>
      </c>
      <c r="FC72" s="200" t="str">
        <f>IF(FC83&lt;&gt;1,"sd",FC71*FC70)</f>
        <v>sd</v>
      </c>
    </row>
    <row r="73" spans="1:159" ht="12.75" customHeight="1" x14ac:dyDescent="0.25">
      <c r="A73" s="4" t="s">
        <v>309</v>
      </c>
      <c r="J73" s="84">
        <v>9</v>
      </c>
      <c r="K73" s="185">
        <f t="shared" si="242"/>
        <v>0</v>
      </c>
      <c r="L73" s="186">
        <f t="shared" si="243"/>
        <v>0</v>
      </c>
      <c r="M73" s="186" t="str">
        <f t="shared" si="244"/>
        <v/>
      </c>
      <c r="N73" s="186" t="str">
        <f t="shared" si="244"/>
        <v/>
      </c>
      <c r="O73" s="186" t="str">
        <f t="shared" si="244"/>
        <v/>
      </c>
      <c r="P73" s="186" t="str">
        <f t="shared" si="244"/>
        <v/>
      </c>
      <c r="Q73" s="186" t="str">
        <f t="shared" si="244"/>
        <v/>
      </c>
      <c r="R73" s="186" t="str">
        <f t="shared" si="244"/>
        <v/>
      </c>
      <c r="S73" s="186" t="str">
        <f t="shared" si="244"/>
        <v/>
      </c>
      <c r="T73" s="186" t="str">
        <f t="shared" si="244"/>
        <v/>
      </c>
      <c r="U73" s="186" t="str">
        <f t="shared" si="244"/>
        <v/>
      </c>
      <c r="V73" s="186" t="str">
        <f t="shared" si="244"/>
        <v/>
      </c>
      <c r="W73" s="186" t="str">
        <f t="shared" si="245"/>
        <v/>
      </c>
      <c r="X73" s="186" t="str">
        <f t="shared" si="245"/>
        <v/>
      </c>
      <c r="Y73" s="186" t="str">
        <f t="shared" si="245"/>
        <v/>
      </c>
      <c r="Z73" s="186" t="str">
        <f t="shared" si="245"/>
        <v/>
      </c>
      <c r="AA73" s="186" t="str">
        <f t="shared" si="245"/>
        <v/>
      </c>
      <c r="AB73" s="186" t="str">
        <f t="shared" si="245"/>
        <v/>
      </c>
      <c r="AC73" s="186" t="str">
        <f t="shared" si="245"/>
        <v/>
      </c>
      <c r="AD73" s="186" t="str">
        <f t="shared" si="245"/>
        <v/>
      </c>
      <c r="AE73" s="186" t="str">
        <f t="shared" si="245"/>
        <v/>
      </c>
      <c r="AF73" s="186" t="str">
        <f t="shared" si="245"/>
        <v/>
      </c>
      <c r="AG73" s="186" t="str">
        <f t="shared" si="246"/>
        <v/>
      </c>
      <c r="AH73" s="186" t="str">
        <f t="shared" si="246"/>
        <v/>
      </c>
      <c r="AI73" s="186" t="str">
        <f t="shared" si="246"/>
        <v/>
      </c>
      <c r="AJ73" s="186" t="str">
        <f t="shared" si="246"/>
        <v/>
      </c>
      <c r="AK73" s="186" t="str">
        <f t="shared" si="246"/>
        <v/>
      </c>
      <c r="AL73" s="186" t="str">
        <f t="shared" si="246"/>
        <v/>
      </c>
      <c r="AM73" s="186" t="str">
        <f t="shared" si="246"/>
        <v/>
      </c>
      <c r="AN73" s="186" t="str">
        <f t="shared" si="246"/>
        <v/>
      </c>
      <c r="AO73" s="186" t="str">
        <f t="shared" si="246"/>
        <v/>
      </c>
      <c r="AP73" s="186" t="str">
        <f t="shared" si="246"/>
        <v/>
      </c>
      <c r="AQ73" s="186" t="str">
        <f t="shared" si="247"/>
        <v/>
      </c>
      <c r="AR73" s="186" t="str">
        <f t="shared" si="247"/>
        <v/>
      </c>
      <c r="AS73" s="186" t="str">
        <f t="shared" si="247"/>
        <v/>
      </c>
      <c r="AT73" s="186" t="str">
        <f t="shared" si="247"/>
        <v/>
      </c>
      <c r="AU73" s="186" t="str">
        <f t="shared" si="247"/>
        <v/>
      </c>
      <c r="AV73" s="186" t="str">
        <f t="shared" si="247"/>
        <v/>
      </c>
      <c r="AW73" s="186" t="str">
        <f t="shared" si="247"/>
        <v/>
      </c>
      <c r="AX73" s="186" t="str">
        <f t="shared" si="247"/>
        <v/>
      </c>
      <c r="AY73" s="186" t="str">
        <f t="shared" si="247"/>
        <v/>
      </c>
      <c r="AZ73" s="186" t="str">
        <f t="shared" si="247"/>
        <v/>
      </c>
      <c r="BA73" s="186" t="str">
        <f t="shared" si="248"/>
        <v/>
      </c>
      <c r="BB73" s="186" t="str">
        <f t="shared" si="248"/>
        <v/>
      </c>
      <c r="BC73" s="186" t="str">
        <f t="shared" si="248"/>
        <v/>
      </c>
      <c r="BD73" s="186" t="str">
        <f t="shared" si="248"/>
        <v/>
      </c>
      <c r="BE73" s="186" t="str">
        <f t="shared" si="248"/>
        <v/>
      </c>
      <c r="BF73" s="186" t="str">
        <f t="shared" si="248"/>
        <v/>
      </c>
      <c r="BG73" s="186" t="str">
        <f t="shared" si="248"/>
        <v/>
      </c>
      <c r="BH73" s="186" t="str">
        <f t="shared" si="248"/>
        <v/>
      </c>
      <c r="BI73" s="186" t="str">
        <f t="shared" si="248"/>
        <v/>
      </c>
      <c r="BJ73" s="186" t="str">
        <f t="shared" si="248"/>
        <v/>
      </c>
      <c r="BM73" s="4" t="s">
        <v>309</v>
      </c>
      <c r="BS73" s="6"/>
      <c r="BT73" s="6"/>
      <c r="BV73" s="84">
        <v>9</v>
      </c>
      <c r="BW73" s="185">
        <f t="shared" si="249"/>
        <v>0</v>
      </c>
      <c r="BX73" s="186">
        <f t="shared" si="250"/>
        <v>0</v>
      </c>
      <c r="BY73" s="186" t="str">
        <f t="shared" si="251"/>
        <v/>
      </c>
      <c r="BZ73" s="186" t="str">
        <f t="shared" si="251"/>
        <v/>
      </c>
      <c r="CA73" s="186" t="str">
        <f t="shared" si="251"/>
        <v/>
      </c>
      <c r="CB73" s="186" t="str">
        <f t="shared" si="251"/>
        <v/>
      </c>
      <c r="CC73" s="186" t="str">
        <f t="shared" si="251"/>
        <v/>
      </c>
      <c r="CD73" s="186" t="str">
        <f t="shared" si="251"/>
        <v/>
      </c>
      <c r="CE73" s="186" t="str">
        <f t="shared" si="251"/>
        <v/>
      </c>
      <c r="CF73" s="186" t="str">
        <f t="shared" si="251"/>
        <v/>
      </c>
      <c r="CG73" s="186" t="str">
        <f t="shared" si="251"/>
        <v/>
      </c>
      <c r="CH73" s="186" t="str">
        <f t="shared" si="251"/>
        <v/>
      </c>
      <c r="CI73" s="186" t="str">
        <f t="shared" si="252"/>
        <v/>
      </c>
      <c r="CJ73" s="186" t="str">
        <f t="shared" si="252"/>
        <v/>
      </c>
      <c r="CK73" s="186" t="str">
        <f t="shared" si="252"/>
        <v/>
      </c>
      <c r="CL73" s="186" t="str">
        <f t="shared" si="252"/>
        <v/>
      </c>
      <c r="CM73" s="186" t="str">
        <f t="shared" si="252"/>
        <v/>
      </c>
      <c r="CN73" s="186" t="str">
        <f t="shared" si="252"/>
        <v/>
      </c>
      <c r="CO73" s="186" t="str">
        <f t="shared" si="252"/>
        <v/>
      </c>
      <c r="CP73" s="186" t="str">
        <f t="shared" si="252"/>
        <v/>
      </c>
      <c r="CQ73" s="186" t="str">
        <f t="shared" si="252"/>
        <v/>
      </c>
      <c r="CR73" s="186" t="str">
        <f t="shared" si="252"/>
        <v/>
      </c>
      <c r="CS73" s="186" t="str">
        <f t="shared" si="253"/>
        <v/>
      </c>
      <c r="CT73" s="186" t="str">
        <f t="shared" si="253"/>
        <v/>
      </c>
      <c r="CU73" s="186" t="str">
        <f t="shared" si="253"/>
        <v/>
      </c>
      <c r="CV73" s="186" t="str">
        <f t="shared" si="253"/>
        <v/>
      </c>
      <c r="CW73" s="186" t="str">
        <f t="shared" si="253"/>
        <v/>
      </c>
      <c r="CX73" s="186" t="str">
        <f t="shared" si="253"/>
        <v/>
      </c>
      <c r="CY73" s="186" t="str">
        <f t="shared" si="253"/>
        <v/>
      </c>
      <c r="CZ73" s="186" t="str">
        <f t="shared" si="253"/>
        <v/>
      </c>
      <c r="DA73" s="186" t="str">
        <f t="shared" si="253"/>
        <v/>
      </c>
      <c r="DB73" s="186" t="str">
        <f t="shared" si="253"/>
        <v/>
      </c>
      <c r="DC73" s="186" t="str">
        <f t="shared" si="254"/>
        <v/>
      </c>
      <c r="DD73" s="186" t="str">
        <f t="shared" si="254"/>
        <v/>
      </c>
      <c r="DE73" s="186" t="str">
        <f t="shared" si="254"/>
        <v/>
      </c>
      <c r="DF73" s="186" t="str">
        <f t="shared" si="254"/>
        <v/>
      </c>
      <c r="DG73" s="186" t="str">
        <f t="shared" si="254"/>
        <v/>
      </c>
      <c r="DH73" s="186" t="str">
        <f t="shared" si="254"/>
        <v/>
      </c>
      <c r="DI73" s="186" t="str">
        <f t="shared" si="254"/>
        <v/>
      </c>
      <c r="DJ73" s="186" t="str">
        <f t="shared" si="254"/>
        <v/>
      </c>
      <c r="DK73" s="186" t="str">
        <f t="shared" si="254"/>
        <v/>
      </c>
      <c r="DL73" s="186" t="str">
        <f t="shared" si="254"/>
        <v/>
      </c>
      <c r="DM73" s="186" t="str">
        <f t="shared" si="255"/>
        <v/>
      </c>
      <c r="DN73" s="186" t="str">
        <f t="shared" si="255"/>
        <v/>
      </c>
      <c r="DO73" s="186" t="str">
        <f t="shared" si="255"/>
        <v/>
      </c>
      <c r="DP73" s="186" t="str">
        <f t="shared" si="255"/>
        <v/>
      </c>
      <c r="DQ73" s="186" t="str">
        <f t="shared" si="255"/>
        <v/>
      </c>
      <c r="DR73" s="186" t="str">
        <f t="shared" si="255"/>
        <v/>
      </c>
      <c r="DS73" s="186" t="str">
        <f t="shared" si="255"/>
        <v/>
      </c>
      <c r="DT73" s="186" t="str">
        <f t="shared" si="255"/>
        <v/>
      </c>
      <c r="DU73" s="186" t="str">
        <f t="shared" si="255"/>
        <v/>
      </c>
      <c r="DV73" s="186" t="str">
        <f t="shared" si="255"/>
        <v/>
      </c>
      <c r="DW73" s="152"/>
      <c r="DX73" s="152"/>
      <c r="DY73" s="152"/>
      <c r="DZ73" s="152"/>
      <c r="EA73" s="152"/>
      <c r="EC73" s="173">
        <f t="shared" si="256"/>
        <v>10</v>
      </c>
      <c r="ED73" s="176">
        <f t="shared" si="234"/>
        <v>0</v>
      </c>
      <c r="EE73" s="177">
        <f t="shared" si="235"/>
        <v>0</v>
      </c>
      <c r="EF73" s="177">
        <f t="shared" si="235"/>
        <v>0</v>
      </c>
      <c r="EG73" s="177">
        <f t="shared" si="235"/>
        <v>0</v>
      </c>
      <c r="EH73" s="177">
        <f t="shared" si="235"/>
        <v>0</v>
      </c>
      <c r="EI73" s="177">
        <f t="shared" si="236"/>
        <v>0</v>
      </c>
      <c r="EJ73" s="177">
        <f t="shared" si="237"/>
        <v>0</v>
      </c>
      <c r="EK73" s="173"/>
      <c r="EL73" s="173" t="s">
        <v>217</v>
      </c>
      <c r="EM73" s="172" t="str">
        <f>IF(EI114&lt;&gt;1,"sd",SUM(EM70:EM72))</f>
        <v>sd</v>
      </c>
      <c r="EN73" s="175"/>
      <c r="EO73" s="173">
        <f t="shared" si="257"/>
        <v>10</v>
      </c>
      <c r="EP73" s="176">
        <f t="shared" si="238"/>
        <v>0</v>
      </c>
      <c r="EQ73" s="177">
        <f>IFERROR(INDEX(RTO2CF,$EO73,'ANVA-MDS'!EE$7),0)</f>
        <v>0</v>
      </c>
      <c r="ER73" s="177">
        <f>IFERROR(INDEX(RTO2CF,$EO73,'ANVA-MDS'!EF$7),0)</f>
        <v>0</v>
      </c>
      <c r="ES73" s="177">
        <f>IFERROR(INDEX(RTO2CF,$EO73,'ANVA-MDS'!EG$7),0)</f>
        <v>0</v>
      </c>
      <c r="ET73" s="177">
        <f>IFERROR(INDEX(RTO2CF,$EO73,'ANVA-MDS'!EH$7),0)</f>
        <v>0</v>
      </c>
      <c r="EU73" s="177">
        <f t="shared" si="239"/>
        <v>0</v>
      </c>
      <c r="EV73" s="177">
        <f t="shared" si="240"/>
        <v>0</v>
      </c>
      <c r="EW73" s="173"/>
      <c r="EX73" s="173" t="s">
        <v>217</v>
      </c>
      <c r="EY73" s="172" t="str">
        <f>IF(EU114&lt;&gt;1,"sd",SUM(EY70:EY72))</f>
        <v>sd</v>
      </c>
      <c r="EZ73" s="175"/>
      <c r="FA73" s="177">
        <f t="shared" si="241"/>
        <v>0</v>
      </c>
      <c r="FB73" s="173" t="s">
        <v>98</v>
      </c>
      <c r="FC73" s="200" t="str">
        <f t="array" ref="FC73">IF(FC83&lt;&gt;1,"sd",SUM(IF(FA64:FA113&gt;1,(FA64:FA113)^2))/(FC65*FC77)-FC69)</f>
        <v>sd</v>
      </c>
    </row>
    <row r="74" spans="1:159" ht="12.75" customHeight="1" x14ac:dyDescent="0.25">
      <c r="A74" s="5"/>
      <c r="J74" s="84">
        <v>10</v>
      </c>
      <c r="K74" s="185">
        <f t="shared" si="242"/>
        <v>0</v>
      </c>
      <c r="L74" s="186">
        <f t="shared" si="243"/>
        <v>0</v>
      </c>
      <c r="M74" s="186" t="str">
        <f t="shared" si="244"/>
        <v/>
      </c>
      <c r="N74" s="186" t="str">
        <f t="shared" si="244"/>
        <v/>
      </c>
      <c r="O74" s="186" t="str">
        <f t="shared" si="244"/>
        <v/>
      </c>
      <c r="P74" s="186" t="str">
        <f t="shared" si="244"/>
        <v/>
      </c>
      <c r="Q74" s="186" t="str">
        <f t="shared" si="244"/>
        <v/>
      </c>
      <c r="R74" s="186" t="str">
        <f t="shared" si="244"/>
        <v/>
      </c>
      <c r="S74" s="186" t="str">
        <f t="shared" si="244"/>
        <v/>
      </c>
      <c r="T74" s="186" t="str">
        <f t="shared" si="244"/>
        <v/>
      </c>
      <c r="U74" s="186" t="str">
        <f t="shared" si="244"/>
        <v/>
      </c>
      <c r="V74" s="186" t="str">
        <f t="shared" si="244"/>
        <v/>
      </c>
      <c r="W74" s="186" t="str">
        <f t="shared" si="245"/>
        <v/>
      </c>
      <c r="X74" s="186" t="str">
        <f t="shared" si="245"/>
        <v/>
      </c>
      <c r="Y74" s="186" t="str">
        <f t="shared" si="245"/>
        <v/>
      </c>
      <c r="Z74" s="186" t="str">
        <f t="shared" si="245"/>
        <v/>
      </c>
      <c r="AA74" s="186" t="str">
        <f t="shared" si="245"/>
        <v/>
      </c>
      <c r="AB74" s="186" t="str">
        <f t="shared" si="245"/>
        <v/>
      </c>
      <c r="AC74" s="186" t="str">
        <f t="shared" si="245"/>
        <v/>
      </c>
      <c r="AD74" s="186" t="str">
        <f t="shared" si="245"/>
        <v/>
      </c>
      <c r="AE74" s="186" t="str">
        <f t="shared" si="245"/>
        <v/>
      </c>
      <c r="AF74" s="186" t="str">
        <f t="shared" si="245"/>
        <v/>
      </c>
      <c r="AG74" s="186" t="str">
        <f t="shared" si="246"/>
        <v/>
      </c>
      <c r="AH74" s="186" t="str">
        <f t="shared" si="246"/>
        <v/>
      </c>
      <c r="AI74" s="186" t="str">
        <f t="shared" si="246"/>
        <v/>
      </c>
      <c r="AJ74" s="186" t="str">
        <f t="shared" si="246"/>
        <v/>
      </c>
      <c r="AK74" s="186" t="str">
        <f t="shared" si="246"/>
        <v/>
      </c>
      <c r="AL74" s="186" t="str">
        <f t="shared" si="246"/>
        <v/>
      </c>
      <c r="AM74" s="186" t="str">
        <f t="shared" si="246"/>
        <v/>
      </c>
      <c r="AN74" s="186" t="str">
        <f t="shared" si="246"/>
        <v/>
      </c>
      <c r="AO74" s="186" t="str">
        <f t="shared" si="246"/>
        <v/>
      </c>
      <c r="AP74" s="186" t="str">
        <f t="shared" si="246"/>
        <v/>
      </c>
      <c r="AQ74" s="186" t="str">
        <f t="shared" si="247"/>
        <v/>
      </c>
      <c r="AR74" s="186" t="str">
        <f t="shared" si="247"/>
        <v/>
      </c>
      <c r="AS74" s="186" t="str">
        <f t="shared" si="247"/>
        <v/>
      </c>
      <c r="AT74" s="186" t="str">
        <f t="shared" si="247"/>
        <v/>
      </c>
      <c r="AU74" s="186" t="str">
        <f t="shared" si="247"/>
        <v/>
      </c>
      <c r="AV74" s="186" t="str">
        <f t="shared" si="247"/>
        <v/>
      </c>
      <c r="AW74" s="186" t="str">
        <f t="shared" si="247"/>
        <v/>
      </c>
      <c r="AX74" s="186" t="str">
        <f t="shared" si="247"/>
        <v/>
      </c>
      <c r="AY74" s="186" t="str">
        <f t="shared" si="247"/>
        <v/>
      </c>
      <c r="AZ74" s="186" t="str">
        <f t="shared" si="247"/>
        <v/>
      </c>
      <c r="BA74" s="186" t="str">
        <f t="shared" si="248"/>
        <v/>
      </c>
      <c r="BB74" s="186" t="str">
        <f t="shared" si="248"/>
        <v/>
      </c>
      <c r="BC74" s="186" t="str">
        <f t="shared" si="248"/>
        <v/>
      </c>
      <c r="BD74" s="186" t="str">
        <f t="shared" si="248"/>
        <v/>
      </c>
      <c r="BE74" s="186" t="str">
        <f t="shared" si="248"/>
        <v/>
      </c>
      <c r="BF74" s="186" t="str">
        <f t="shared" si="248"/>
        <v/>
      </c>
      <c r="BG74" s="186" t="str">
        <f t="shared" si="248"/>
        <v/>
      </c>
      <c r="BH74" s="186" t="str">
        <f t="shared" si="248"/>
        <v/>
      </c>
      <c r="BI74" s="186" t="str">
        <f t="shared" si="248"/>
        <v/>
      </c>
      <c r="BJ74" s="186" t="str">
        <f t="shared" si="248"/>
        <v/>
      </c>
      <c r="BM74" s="5"/>
      <c r="BS74" s="6"/>
      <c r="BT74" s="6"/>
      <c r="BV74" s="84">
        <v>10</v>
      </c>
      <c r="BW74" s="185">
        <f t="shared" si="249"/>
        <v>0</v>
      </c>
      <c r="BX74" s="186">
        <f t="shared" si="250"/>
        <v>0</v>
      </c>
      <c r="BY74" s="186" t="str">
        <f t="shared" si="251"/>
        <v/>
      </c>
      <c r="BZ74" s="186" t="str">
        <f t="shared" si="251"/>
        <v/>
      </c>
      <c r="CA74" s="186" t="str">
        <f t="shared" si="251"/>
        <v/>
      </c>
      <c r="CB74" s="186" t="str">
        <f t="shared" si="251"/>
        <v/>
      </c>
      <c r="CC74" s="186" t="str">
        <f t="shared" si="251"/>
        <v/>
      </c>
      <c r="CD74" s="186" t="str">
        <f t="shared" si="251"/>
        <v/>
      </c>
      <c r="CE74" s="186" t="str">
        <f t="shared" si="251"/>
        <v/>
      </c>
      <c r="CF74" s="186" t="str">
        <f t="shared" si="251"/>
        <v/>
      </c>
      <c r="CG74" s="186" t="str">
        <f t="shared" si="251"/>
        <v/>
      </c>
      <c r="CH74" s="186" t="str">
        <f t="shared" si="251"/>
        <v/>
      </c>
      <c r="CI74" s="186" t="str">
        <f t="shared" si="252"/>
        <v/>
      </c>
      <c r="CJ74" s="186" t="str">
        <f t="shared" si="252"/>
        <v/>
      </c>
      <c r="CK74" s="186" t="str">
        <f t="shared" si="252"/>
        <v/>
      </c>
      <c r="CL74" s="186" t="str">
        <f t="shared" si="252"/>
        <v/>
      </c>
      <c r="CM74" s="186" t="str">
        <f t="shared" si="252"/>
        <v/>
      </c>
      <c r="CN74" s="186" t="str">
        <f t="shared" si="252"/>
        <v/>
      </c>
      <c r="CO74" s="186" t="str">
        <f t="shared" si="252"/>
        <v/>
      </c>
      <c r="CP74" s="186" t="str">
        <f t="shared" si="252"/>
        <v/>
      </c>
      <c r="CQ74" s="186" t="str">
        <f t="shared" si="252"/>
        <v/>
      </c>
      <c r="CR74" s="186" t="str">
        <f t="shared" si="252"/>
        <v/>
      </c>
      <c r="CS74" s="186" t="str">
        <f t="shared" si="253"/>
        <v/>
      </c>
      <c r="CT74" s="186" t="str">
        <f t="shared" si="253"/>
        <v/>
      </c>
      <c r="CU74" s="186" t="str">
        <f t="shared" si="253"/>
        <v/>
      </c>
      <c r="CV74" s="186" t="str">
        <f t="shared" si="253"/>
        <v/>
      </c>
      <c r="CW74" s="186" t="str">
        <f t="shared" si="253"/>
        <v/>
      </c>
      <c r="CX74" s="186" t="str">
        <f t="shared" si="253"/>
        <v/>
      </c>
      <c r="CY74" s="186" t="str">
        <f t="shared" si="253"/>
        <v/>
      </c>
      <c r="CZ74" s="186" t="str">
        <f t="shared" si="253"/>
        <v/>
      </c>
      <c r="DA74" s="186" t="str">
        <f t="shared" si="253"/>
        <v/>
      </c>
      <c r="DB74" s="186" t="str">
        <f t="shared" si="253"/>
        <v/>
      </c>
      <c r="DC74" s="186" t="str">
        <f t="shared" si="254"/>
        <v/>
      </c>
      <c r="DD74" s="186" t="str">
        <f t="shared" si="254"/>
        <v/>
      </c>
      <c r="DE74" s="186" t="str">
        <f t="shared" si="254"/>
        <v/>
      </c>
      <c r="DF74" s="186" t="str">
        <f t="shared" si="254"/>
        <v/>
      </c>
      <c r="DG74" s="186" t="str">
        <f t="shared" si="254"/>
        <v/>
      </c>
      <c r="DH74" s="186" t="str">
        <f t="shared" si="254"/>
        <v/>
      </c>
      <c r="DI74" s="186" t="str">
        <f t="shared" si="254"/>
        <v/>
      </c>
      <c r="DJ74" s="186" t="str">
        <f t="shared" si="254"/>
        <v/>
      </c>
      <c r="DK74" s="186" t="str">
        <f t="shared" si="254"/>
        <v/>
      </c>
      <c r="DL74" s="186" t="str">
        <f t="shared" si="254"/>
        <v/>
      </c>
      <c r="DM74" s="186" t="str">
        <f t="shared" si="255"/>
        <v/>
      </c>
      <c r="DN74" s="186" t="str">
        <f t="shared" si="255"/>
        <v/>
      </c>
      <c r="DO74" s="186" t="str">
        <f t="shared" si="255"/>
        <v/>
      </c>
      <c r="DP74" s="186" t="str">
        <f t="shared" si="255"/>
        <v/>
      </c>
      <c r="DQ74" s="186" t="str">
        <f t="shared" si="255"/>
        <v/>
      </c>
      <c r="DR74" s="186" t="str">
        <f t="shared" si="255"/>
        <v/>
      </c>
      <c r="DS74" s="186" t="str">
        <f t="shared" si="255"/>
        <v/>
      </c>
      <c r="DT74" s="186" t="str">
        <f t="shared" si="255"/>
        <v/>
      </c>
      <c r="DU74" s="186" t="str">
        <f t="shared" si="255"/>
        <v/>
      </c>
      <c r="DV74" s="186" t="str">
        <f t="shared" si="255"/>
        <v/>
      </c>
      <c r="DW74" s="152"/>
      <c r="DX74" s="152"/>
      <c r="DY74" s="152"/>
      <c r="DZ74" s="152"/>
      <c r="EA74" s="152"/>
      <c r="EC74" s="173">
        <f t="shared" si="256"/>
        <v>11</v>
      </c>
      <c r="ED74" s="176">
        <f t="shared" si="234"/>
        <v>0</v>
      </c>
      <c r="EE74" s="177">
        <f t="shared" si="235"/>
        <v>0</v>
      </c>
      <c r="EF74" s="177">
        <f t="shared" si="235"/>
        <v>0</v>
      </c>
      <c r="EG74" s="177">
        <f t="shared" si="235"/>
        <v>0</v>
      </c>
      <c r="EH74" s="177">
        <f t="shared" si="235"/>
        <v>0</v>
      </c>
      <c r="EI74" s="177">
        <f t="shared" si="236"/>
        <v>0</v>
      </c>
      <c r="EJ74" s="177">
        <f t="shared" si="237"/>
        <v>0</v>
      </c>
      <c r="EK74" s="173"/>
      <c r="EL74" s="173" t="s">
        <v>98</v>
      </c>
      <c r="EM74" s="172" t="str">
        <f t="array" ref="EM74">IF(EI114&lt;&gt;1,"sd",SUM(IF(EJ64:EJ113&gt;1,(EJ64:EJ113)^2))/EM65-EM69)</f>
        <v>sd</v>
      </c>
      <c r="EN74" s="175"/>
      <c r="EO74" s="173">
        <f t="shared" si="257"/>
        <v>11</v>
      </c>
      <c r="EP74" s="176">
        <f t="shared" si="238"/>
        <v>0</v>
      </c>
      <c r="EQ74" s="177">
        <f>IFERROR(INDEX(RTO2CF,$EO74,'ANVA-MDS'!EE$7),0)</f>
        <v>0</v>
      </c>
      <c r="ER74" s="177">
        <f>IFERROR(INDEX(RTO2CF,$EO74,'ANVA-MDS'!EF$7),0)</f>
        <v>0</v>
      </c>
      <c r="ES74" s="177">
        <f>IFERROR(INDEX(RTO2CF,$EO74,'ANVA-MDS'!EG$7),0)</f>
        <v>0</v>
      </c>
      <c r="ET74" s="177">
        <f>IFERROR(INDEX(RTO2CF,$EO74,'ANVA-MDS'!EH$7),0)</f>
        <v>0</v>
      </c>
      <c r="EU74" s="177">
        <f t="shared" si="239"/>
        <v>0</v>
      </c>
      <c r="EV74" s="177">
        <f t="shared" si="240"/>
        <v>0</v>
      </c>
      <c r="EW74" s="173"/>
      <c r="EX74" s="173" t="s">
        <v>98</v>
      </c>
      <c r="EY74" s="172" t="str">
        <f t="array" ref="EY74">IF(EU114&lt;&gt;1,"sd",SUM(IF(EV64:EV113&gt;1,(EV64:EV113)^2))/EY65-EY69)</f>
        <v>sd</v>
      </c>
      <c r="EZ74" s="175"/>
      <c r="FA74" s="177">
        <f t="shared" si="241"/>
        <v>0</v>
      </c>
      <c r="FB74" s="178" t="s">
        <v>124</v>
      </c>
      <c r="FC74" s="200" t="str">
        <f t="array" ref="FC74">IF(FC83&lt;&gt;1,"sd",(SUM(IF(EE115:EH115&gt;1,(EE115:EH115)^2))+SUM(IF(EQ115:ET115&gt;1,(EQ115:ET115)^2)))/FC64-FC81-FC69)</f>
        <v>sd</v>
      </c>
    </row>
    <row r="75" spans="1:159" ht="12.75" customHeight="1" x14ac:dyDescent="0.25">
      <c r="A75" s="4" t="s">
        <v>149</v>
      </c>
      <c r="J75" s="84">
        <v>11</v>
      </c>
      <c r="K75" s="185">
        <f t="shared" si="242"/>
        <v>0</v>
      </c>
      <c r="L75" s="186">
        <f t="shared" si="243"/>
        <v>0</v>
      </c>
      <c r="M75" s="186" t="str">
        <f t="shared" ref="M75:V84" si="260">IF(M$8&gt;$J75,"",IF($K75=0,"",IF($F$69&gt;$G$69,"ns",IF(ABS($L75-INDEX(RTO2SF_ORD,M$8,2))&gt;$B$84,"s","ns"))))</f>
        <v/>
      </c>
      <c r="N75" s="186" t="str">
        <f t="shared" si="260"/>
        <v/>
      </c>
      <c r="O75" s="186" t="str">
        <f t="shared" si="260"/>
        <v/>
      </c>
      <c r="P75" s="186" t="str">
        <f t="shared" si="260"/>
        <v/>
      </c>
      <c r="Q75" s="186" t="str">
        <f t="shared" si="260"/>
        <v/>
      </c>
      <c r="R75" s="186" t="str">
        <f t="shared" si="260"/>
        <v/>
      </c>
      <c r="S75" s="186" t="str">
        <f t="shared" si="260"/>
        <v/>
      </c>
      <c r="T75" s="186" t="str">
        <f t="shared" si="260"/>
        <v/>
      </c>
      <c r="U75" s="186" t="str">
        <f t="shared" si="260"/>
        <v/>
      </c>
      <c r="V75" s="186" t="str">
        <f t="shared" si="260"/>
        <v/>
      </c>
      <c r="W75" s="186" t="str">
        <f t="shared" ref="W75:AF84" si="261">IF(W$8&gt;$J75,"",IF($K75=0,"",IF($F$69&gt;$G$69,"ns",IF(ABS($L75-INDEX(RTO2SF_ORD,W$8,2))&gt;$B$84,"s","ns"))))</f>
        <v/>
      </c>
      <c r="X75" s="186" t="str">
        <f t="shared" si="261"/>
        <v/>
      </c>
      <c r="Y75" s="186" t="str">
        <f t="shared" si="261"/>
        <v/>
      </c>
      <c r="Z75" s="186" t="str">
        <f t="shared" si="261"/>
        <v/>
      </c>
      <c r="AA75" s="186" t="str">
        <f t="shared" si="261"/>
        <v/>
      </c>
      <c r="AB75" s="186" t="str">
        <f t="shared" si="261"/>
        <v/>
      </c>
      <c r="AC75" s="186" t="str">
        <f t="shared" si="261"/>
        <v/>
      </c>
      <c r="AD75" s="186" t="str">
        <f t="shared" si="261"/>
        <v/>
      </c>
      <c r="AE75" s="186" t="str">
        <f t="shared" si="261"/>
        <v/>
      </c>
      <c r="AF75" s="186" t="str">
        <f t="shared" si="261"/>
        <v/>
      </c>
      <c r="AG75" s="186" t="str">
        <f t="shared" ref="AG75:AP84" si="262">IF(AG$8&gt;$J75,"",IF($K75=0,"",IF($F$69&gt;$G$69,"ns",IF(ABS($L75-INDEX(RTO2SF_ORD,AG$8,2))&gt;$B$84,"s","ns"))))</f>
        <v/>
      </c>
      <c r="AH75" s="186" t="str">
        <f t="shared" si="262"/>
        <v/>
      </c>
      <c r="AI75" s="186" t="str">
        <f t="shared" si="262"/>
        <v/>
      </c>
      <c r="AJ75" s="186" t="str">
        <f t="shared" si="262"/>
        <v/>
      </c>
      <c r="AK75" s="186" t="str">
        <f t="shared" si="262"/>
        <v/>
      </c>
      <c r="AL75" s="186" t="str">
        <f t="shared" si="262"/>
        <v/>
      </c>
      <c r="AM75" s="186" t="str">
        <f t="shared" si="262"/>
        <v/>
      </c>
      <c r="AN75" s="186" t="str">
        <f t="shared" si="262"/>
        <v/>
      </c>
      <c r="AO75" s="186" t="str">
        <f t="shared" si="262"/>
        <v/>
      </c>
      <c r="AP75" s="186" t="str">
        <f t="shared" si="262"/>
        <v/>
      </c>
      <c r="AQ75" s="186" t="str">
        <f t="shared" ref="AQ75:AZ84" si="263">IF(AQ$8&gt;$J75,"",IF($K75=0,"",IF($F$69&gt;$G$69,"ns",IF(ABS($L75-INDEX(RTO2SF_ORD,AQ$8,2))&gt;$B$84,"s","ns"))))</f>
        <v/>
      </c>
      <c r="AR75" s="186" t="str">
        <f t="shared" si="263"/>
        <v/>
      </c>
      <c r="AS75" s="186" t="str">
        <f t="shared" si="263"/>
        <v/>
      </c>
      <c r="AT75" s="186" t="str">
        <f t="shared" si="263"/>
        <v/>
      </c>
      <c r="AU75" s="186" t="str">
        <f t="shared" si="263"/>
        <v/>
      </c>
      <c r="AV75" s="186" t="str">
        <f t="shared" si="263"/>
        <v/>
      </c>
      <c r="AW75" s="186" t="str">
        <f t="shared" si="263"/>
        <v/>
      </c>
      <c r="AX75" s="186" t="str">
        <f t="shared" si="263"/>
        <v/>
      </c>
      <c r="AY75" s="186" t="str">
        <f t="shared" si="263"/>
        <v/>
      </c>
      <c r="AZ75" s="186" t="str">
        <f t="shared" si="263"/>
        <v/>
      </c>
      <c r="BA75" s="186" t="str">
        <f t="shared" ref="BA75:BJ84" si="264">IF(BA$8&gt;$J75,"",IF($K75=0,"",IF($F$69&gt;$G$69,"ns",IF(ABS($L75-INDEX(RTO2SF_ORD,BA$8,2))&gt;$B$84,"s","ns"))))</f>
        <v/>
      </c>
      <c r="BB75" s="186" t="str">
        <f t="shared" si="264"/>
        <v/>
      </c>
      <c r="BC75" s="186" t="str">
        <f t="shared" si="264"/>
        <v/>
      </c>
      <c r="BD75" s="186" t="str">
        <f t="shared" si="264"/>
        <v/>
      </c>
      <c r="BE75" s="186" t="str">
        <f t="shared" si="264"/>
        <v/>
      </c>
      <c r="BF75" s="186" t="str">
        <f t="shared" si="264"/>
        <v/>
      </c>
      <c r="BG75" s="186" t="str">
        <f t="shared" si="264"/>
        <v/>
      </c>
      <c r="BH75" s="186" t="str">
        <f t="shared" si="264"/>
        <v/>
      </c>
      <c r="BI75" s="186" t="str">
        <f t="shared" si="264"/>
        <v/>
      </c>
      <c r="BJ75" s="186" t="str">
        <f t="shared" si="264"/>
        <v/>
      </c>
      <c r="BM75" s="4" t="s">
        <v>149</v>
      </c>
      <c r="BS75" s="6"/>
      <c r="BT75" s="6"/>
      <c r="BV75" s="84">
        <v>11</v>
      </c>
      <c r="BW75" s="185">
        <f t="shared" si="249"/>
        <v>0</v>
      </c>
      <c r="BX75" s="186">
        <f t="shared" si="250"/>
        <v>0</v>
      </c>
      <c r="BY75" s="186" t="str">
        <f t="shared" ref="BY75:CH84" si="265">IF(BY$8&gt;$BV75,"",IF($BW75=0,"",IF($BR$69&gt;$BS$69,"ns",IF(ABS($BX75-INDEX(RTO2CF_ORD,BY$8,2))&gt;$BN$84,"s","ns"))))</f>
        <v/>
      </c>
      <c r="BZ75" s="186" t="str">
        <f t="shared" si="265"/>
        <v/>
      </c>
      <c r="CA75" s="186" t="str">
        <f t="shared" si="265"/>
        <v/>
      </c>
      <c r="CB75" s="186" t="str">
        <f t="shared" si="265"/>
        <v/>
      </c>
      <c r="CC75" s="186" t="str">
        <f t="shared" si="265"/>
        <v/>
      </c>
      <c r="CD75" s="186" t="str">
        <f t="shared" si="265"/>
        <v/>
      </c>
      <c r="CE75" s="186" t="str">
        <f t="shared" si="265"/>
        <v/>
      </c>
      <c r="CF75" s="186" t="str">
        <f t="shared" si="265"/>
        <v/>
      </c>
      <c r="CG75" s="186" t="str">
        <f t="shared" si="265"/>
        <v/>
      </c>
      <c r="CH75" s="186" t="str">
        <f t="shared" si="265"/>
        <v/>
      </c>
      <c r="CI75" s="186" t="str">
        <f t="shared" ref="CI75:CR84" si="266">IF(CI$8&gt;$BV75,"",IF($BW75=0,"",IF($BR$69&gt;$BS$69,"ns",IF(ABS($BX75-INDEX(RTO2CF_ORD,CI$8,2))&gt;$BN$84,"s","ns"))))</f>
        <v/>
      </c>
      <c r="CJ75" s="186" t="str">
        <f t="shared" si="266"/>
        <v/>
      </c>
      <c r="CK75" s="186" t="str">
        <f t="shared" si="266"/>
        <v/>
      </c>
      <c r="CL75" s="186" t="str">
        <f t="shared" si="266"/>
        <v/>
      </c>
      <c r="CM75" s="186" t="str">
        <f t="shared" si="266"/>
        <v/>
      </c>
      <c r="CN75" s="186" t="str">
        <f t="shared" si="266"/>
        <v/>
      </c>
      <c r="CO75" s="186" t="str">
        <f t="shared" si="266"/>
        <v/>
      </c>
      <c r="CP75" s="186" t="str">
        <f t="shared" si="266"/>
        <v/>
      </c>
      <c r="CQ75" s="186" t="str">
        <f t="shared" si="266"/>
        <v/>
      </c>
      <c r="CR75" s="186" t="str">
        <f t="shared" si="266"/>
        <v/>
      </c>
      <c r="CS75" s="186" t="str">
        <f t="shared" ref="CS75:DB84" si="267">IF(CS$8&gt;$BV75,"",IF($BW75=0,"",IF($BR$69&gt;$BS$69,"ns",IF(ABS($BX75-INDEX(RTO2CF_ORD,CS$8,2))&gt;$BN$84,"s","ns"))))</f>
        <v/>
      </c>
      <c r="CT75" s="186" t="str">
        <f t="shared" si="267"/>
        <v/>
      </c>
      <c r="CU75" s="186" t="str">
        <f t="shared" si="267"/>
        <v/>
      </c>
      <c r="CV75" s="186" t="str">
        <f t="shared" si="267"/>
        <v/>
      </c>
      <c r="CW75" s="186" t="str">
        <f t="shared" si="267"/>
        <v/>
      </c>
      <c r="CX75" s="186" t="str">
        <f t="shared" si="267"/>
        <v/>
      </c>
      <c r="CY75" s="186" t="str">
        <f t="shared" si="267"/>
        <v/>
      </c>
      <c r="CZ75" s="186" t="str">
        <f t="shared" si="267"/>
        <v/>
      </c>
      <c r="DA75" s="186" t="str">
        <f t="shared" si="267"/>
        <v/>
      </c>
      <c r="DB75" s="186" t="str">
        <f t="shared" si="267"/>
        <v/>
      </c>
      <c r="DC75" s="186" t="str">
        <f t="shared" ref="DC75:DL84" si="268">IF(DC$8&gt;$BV75,"",IF($BW75=0,"",IF($BR$69&gt;$BS$69,"ns",IF(ABS($BX75-INDEX(RTO2CF_ORD,DC$8,2))&gt;$BN$84,"s","ns"))))</f>
        <v/>
      </c>
      <c r="DD75" s="186" t="str">
        <f t="shared" si="268"/>
        <v/>
      </c>
      <c r="DE75" s="186" t="str">
        <f t="shared" si="268"/>
        <v/>
      </c>
      <c r="DF75" s="186" t="str">
        <f t="shared" si="268"/>
        <v/>
      </c>
      <c r="DG75" s="186" t="str">
        <f t="shared" si="268"/>
        <v/>
      </c>
      <c r="DH75" s="186" t="str">
        <f t="shared" si="268"/>
        <v/>
      </c>
      <c r="DI75" s="186" t="str">
        <f t="shared" si="268"/>
        <v/>
      </c>
      <c r="DJ75" s="186" t="str">
        <f t="shared" si="268"/>
        <v/>
      </c>
      <c r="DK75" s="186" t="str">
        <f t="shared" si="268"/>
        <v/>
      </c>
      <c r="DL75" s="186" t="str">
        <f t="shared" si="268"/>
        <v/>
      </c>
      <c r="DM75" s="186" t="str">
        <f t="shared" ref="DM75:DV84" si="269">IF(DM$8&gt;$BV75,"",IF($BW75=0,"",IF($BR$69&gt;$BS$69,"ns",IF(ABS($BX75-INDEX(RTO2CF_ORD,DM$8,2))&gt;$BN$84,"s","ns"))))</f>
        <v/>
      </c>
      <c r="DN75" s="186" t="str">
        <f t="shared" si="269"/>
        <v/>
      </c>
      <c r="DO75" s="186" t="str">
        <f t="shared" si="269"/>
        <v/>
      </c>
      <c r="DP75" s="186" t="str">
        <f t="shared" si="269"/>
        <v/>
      </c>
      <c r="DQ75" s="186" t="str">
        <f t="shared" si="269"/>
        <v/>
      </c>
      <c r="DR75" s="186" t="str">
        <f t="shared" si="269"/>
        <v/>
      </c>
      <c r="DS75" s="186" t="str">
        <f t="shared" si="269"/>
        <v/>
      </c>
      <c r="DT75" s="186" t="str">
        <f t="shared" si="269"/>
        <v/>
      </c>
      <c r="DU75" s="186" t="str">
        <f t="shared" si="269"/>
        <v/>
      </c>
      <c r="DV75" s="186" t="str">
        <f t="shared" si="269"/>
        <v/>
      </c>
      <c r="DW75" s="152"/>
      <c r="DX75" s="152"/>
      <c r="DY75" s="152"/>
      <c r="DZ75" s="152"/>
      <c r="EA75" s="152"/>
      <c r="EC75" s="173">
        <f t="shared" si="256"/>
        <v>12</v>
      </c>
      <c r="ED75" s="176">
        <f t="shared" si="234"/>
        <v>0</v>
      </c>
      <c r="EE75" s="177">
        <f t="shared" si="235"/>
        <v>0</v>
      </c>
      <c r="EF75" s="177">
        <f t="shared" si="235"/>
        <v>0</v>
      </c>
      <c r="EG75" s="177">
        <f t="shared" si="235"/>
        <v>0</v>
      </c>
      <c r="EH75" s="177">
        <f t="shared" si="235"/>
        <v>0</v>
      </c>
      <c r="EI75" s="177">
        <f t="shared" si="236"/>
        <v>0</v>
      </c>
      <c r="EJ75" s="177">
        <f t="shared" si="237"/>
        <v>0</v>
      </c>
      <c r="EK75" s="173"/>
      <c r="EL75" s="173" t="s">
        <v>97</v>
      </c>
      <c r="EM75" s="172" t="str">
        <f t="array" ref="EM75">IF(EI114&lt;&gt;1,"sd",SUM(IF(EE115:EH115&gt;1,(EE115:EH115)^2))/EM64-EM69)</f>
        <v>sd</v>
      </c>
      <c r="EN75" s="175"/>
      <c r="EO75" s="173">
        <f t="shared" si="257"/>
        <v>12</v>
      </c>
      <c r="EP75" s="176">
        <f t="shared" si="238"/>
        <v>0</v>
      </c>
      <c r="EQ75" s="177">
        <f>IFERROR(INDEX(RTO2CF,$EO75,'ANVA-MDS'!EE$7),0)</f>
        <v>0</v>
      </c>
      <c r="ER75" s="177">
        <f>IFERROR(INDEX(RTO2CF,$EO75,'ANVA-MDS'!EF$7),0)</f>
        <v>0</v>
      </c>
      <c r="ES75" s="177">
        <f>IFERROR(INDEX(RTO2CF,$EO75,'ANVA-MDS'!EG$7),0)</f>
        <v>0</v>
      </c>
      <c r="ET75" s="177">
        <f>IFERROR(INDEX(RTO2CF,$EO75,'ANVA-MDS'!EH$7),0)</f>
        <v>0</v>
      </c>
      <c r="EU75" s="177">
        <f t="shared" si="239"/>
        <v>0</v>
      </c>
      <c r="EV75" s="177">
        <f t="shared" si="240"/>
        <v>0</v>
      </c>
      <c r="EW75" s="173"/>
      <c r="EX75" s="173" t="s">
        <v>97</v>
      </c>
      <c r="EY75" s="172" t="str">
        <f t="array" ref="EY75">IF(EU114&lt;&gt;1,"sd",SUM(IF(EQ115:ET115&gt;1,(EQ115:ET115)^2))/EY64-EY69)</f>
        <v>sd</v>
      </c>
      <c r="EZ75" s="175"/>
      <c r="FA75" s="177">
        <f t="shared" si="241"/>
        <v>0</v>
      </c>
      <c r="FB75" s="173" t="s">
        <v>99</v>
      </c>
      <c r="FC75" s="200" t="str">
        <f>IF(FC83&lt;&gt;1,"sd",FC76-FC73-FC81-FC74-FC82)</f>
        <v>sd</v>
      </c>
    </row>
    <row r="76" spans="1:159" ht="12.75" customHeight="1" x14ac:dyDescent="0.25">
      <c r="A76" s="5"/>
      <c r="B76" s="170" t="str">
        <f>'ANVA-MDS'!EM79</f>
        <v>sd</v>
      </c>
      <c r="C76" s="116">
        <v>0.15</v>
      </c>
      <c r="D76" s="3" t="str">
        <f>IF(B76&gt;C76,"ns","*")</f>
        <v>ns</v>
      </c>
      <c r="J76" s="84">
        <v>12</v>
      </c>
      <c r="K76" s="185">
        <f t="shared" si="242"/>
        <v>0</v>
      </c>
      <c r="L76" s="186">
        <f t="shared" si="243"/>
        <v>0</v>
      </c>
      <c r="M76" s="186" t="str">
        <f t="shared" si="260"/>
        <v/>
      </c>
      <c r="N76" s="186" t="str">
        <f t="shared" si="260"/>
        <v/>
      </c>
      <c r="O76" s="186" t="str">
        <f t="shared" si="260"/>
        <v/>
      </c>
      <c r="P76" s="186" t="str">
        <f t="shared" si="260"/>
        <v/>
      </c>
      <c r="Q76" s="186" t="str">
        <f t="shared" si="260"/>
        <v/>
      </c>
      <c r="R76" s="186" t="str">
        <f t="shared" si="260"/>
        <v/>
      </c>
      <c r="S76" s="186" t="str">
        <f t="shared" si="260"/>
        <v/>
      </c>
      <c r="T76" s="186" t="str">
        <f t="shared" si="260"/>
        <v/>
      </c>
      <c r="U76" s="186" t="str">
        <f t="shared" si="260"/>
        <v/>
      </c>
      <c r="V76" s="186" t="str">
        <f t="shared" si="260"/>
        <v/>
      </c>
      <c r="W76" s="186" t="str">
        <f t="shared" si="261"/>
        <v/>
      </c>
      <c r="X76" s="186" t="str">
        <f t="shared" si="261"/>
        <v/>
      </c>
      <c r="Y76" s="186" t="str">
        <f t="shared" si="261"/>
        <v/>
      </c>
      <c r="Z76" s="186" t="str">
        <f t="shared" si="261"/>
        <v/>
      </c>
      <c r="AA76" s="186" t="str">
        <f t="shared" si="261"/>
        <v/>
      </c>
      <c r="AB76" s="186" t="str">
        <f t="shared" si="261"/>
        <v/>
      </c>
      <c r="AC76" s="186" t="str">
        <f t="shared" si="261"/>
        <v/>
      </c>
      <c r="AD76" s="186" t="str">
        <f t="shared" si="261"/>
        <v/>
      </c>
      <c r="AE76" s="186" t="str">
        <f t="shared" si="261"/>
        <v/>
      </c>
      <c r="AF76" s="186" t="str">
        <f t="shared" si="261"/>
        <v/>
      </c>
      <c r="AG76" s="186" t="str">
        <f t="shared" si="262"/>
        <v/>
      </c>
      <c r="AH76" s="186" t="str">
        <f t="shared" si="262"/>
        <v/>
      </c>
      <c r="AI76" s="186" t="str">
        <f t="shared" si="262"/>
        <v/>
      </c>
      <c r="AJ76" s="186" t="str">
        <f t="shared" si="262"/>
        <v/>
      </c>
      <c r="AK76" s="186" t="str">
        <f t="shared" si="262"/>
        <v/>
      </c>
      <c r="AL76" s="186" t="str">
        <f t="shared" si="262"/>
        <v/>
      </c>
      <c r="AM76" s="186" t="str">
        <f t="shared" si="262"/>
        <v/>
      </c>
      <c r="AN76" s="186" t="str">
        <f t="shared" si="262"/>
        <v/>
      </c>
      <c r="AO76" s="186" t="str">
        <f t="shared" si="262"/>
        <v/>
      </c>
      <c r="AP76" s="186" t="str">
        <f t="shared" si="262"/>
        <v/>
      </c>
      <c r="AQ76" s="186" t="str">
        <f t="shared" si="263"/>
        <v/>
      </c>
      <c r="AR76" s="186" t="str">
        <f t="shared" si="263"/>
        <v/>
      </c>
      <c r="AS76" s="186" t="str">
        <f t="shared" si="263"/>
        <v/>
      </c>
      <c r="AT76" s="186" t="str">
        <f t="shared" si="263"/>
        <v/>
      </c>
      <c r="AU76" s="186" t="str">
        <f t="shared" si="263"/>
        <v/>
      </c>
      <c r="AV76" s="186" t="str">
        <f t="shared" si="263"/>
        <v/>
      </c>
      <c r="AW76" s="186" t="str">
        <f t="shared" si="263"/>
        <v/>
      </c>
      <c r="AX76" s="186" t="str">
        <f t="shared" si="263"/>
        <v/>
      </c>
      <c r="AY76" s="186" t="str">
        <f t="shared" si="263"/>
        <v/>
      </c>
      <c r="AZ76" s="186" t="str">
        <f t="shared" si="263"/>
        <v/>
      </c>
      <c r="BA76" s="186" t="str">
        <f t="shared" si="264"/>
        <v/>
      </c>
      <c r="BB76" s="186" t="str">
        <f t="shared" si="264"/>
        <v/>
      </c>
      <c r="BC76" s="186" t="str">
        <f t="shared" si="264"/>
        <v/>
      </c>
      <c r="BD76" s="186" t="str">
        <f t="shared" si="264"/>
        <v/>
      </c>
      <c r="BE76" s="186" t="str">
        <f t="shared" si="264"/>
        <v/>
      </c>
      <c r="BF76" s="186" t="str">
        <f t="shared" si="264"/>
        <v/>
      </c>
      <c r="BG76" s="186" t="str">
        <f t="shared" si="264"/>
        <v/>
      </c>
      <c r="BH76" s="186" t="str">
        <f t="shared" si="264"/>
        <v/>
      </c>
      <c r="BI76" s="186" t="str">
        <f t="shared" si="264"/>
        <v/>
      </c>
      <c r="BJ76" s="186" t="str">
        <f t="shared" si="264"/>
        <v/>
      </c>
      <c r="BM76" s="5"/>
      <c r="BN76" s="170" t="str">
        <f>'ANVA-MDS'!EY79</f>
        <v>sd</v>
      </c>
      <c r="BO76" s="116">
        <v>0.15</v>
      </c>
      <c r="BP76" s="3" t="str">
        <f>IF(BN76&gt;BO76,"ns","*")</f>
        <v>ns</v>
      </c>
      <c r="BS76" s="6"/>
      <c r="BT76" s="6"/>
      <c r="BV76" s="84">
        <v>12</v>
      </c>
      <c r="BW76" s="185">
        <f t="shared" si="249"/>
        <v>0</v>
      </c>
      <c r="BX76" s="186">
        <f t="shared" si="250"/>
        <v>0</v>
      </c>
      <c r="BY76" s="186" t="str">
        <f t="shared" si="265"/>
        <v/>
      </c>
      <c r="BZ76" s="186" t="str">
        <f t="shared" si="265"/>
        <v/>
      </c>
      <c r="CA76" s="186" t="str">
        <f t="shared" si="265"/>
        <v/>
      </c>
      <c r="CB76" s="186" t="str">
        <f t="shared" si="265"/>
        <v/>
      </c>
      <c r="CC76" s="186" t="str">
        <f t="shared" si="265"/>
        <v/>
      </c>
      <c r="CD76" s="186" t="str">
        <f t="shared" si="265"/>
        <v/>
      </c>
      <c r="CE76" s="186" t="str">
        <f t="shared" si="265"/>
        <v/>
      </c>
      <c r="CF76" s="186" t="str">
        <f t="shared" si="265"/>
        <v/>
      </c>
      <c r="CG76" s="186" t="str">
        <f t="shared" si="265"/>
        <v/>
      </c>
      <c r="CH76" s="186" t="str">
        <f t="shared" si="265"/>
        <v/>
      </c>
      <c r="CI76" s="186" t="str">
        <f t="shared" si="266"/>
        <v/>
      </c>
      <c r="CJ76" s="186" t="str">
        <f t="shared" si="266"/>
        <v/>
      </c>
      <c r="CK76" s="186" t="str">
        <f t="shared" si="266"/>
        <v/>
      </c>
      <c r="CL76" s="186" t="str">
        <f t="shared" si="266"/>
        <v/>
      </c>
      <c r="CM76" s="186" t="str">
        <f t="shared" si="266"/>
        <v/>
      </c>
      <c r="CN76" s="186" t="str">
        <f t="shared" si="266"/>
        <v/>
      </c>
      <c r="CO76" s="186" t="str">
        <f t="shared" si="266"/>
        <v/>
      </c>
      <c r="CP76" s="186" t="str">
        <f t="shared" si="266"/>
        <v/>
      </c>
      <c r="CQ76" s="186" t="str">
        <f t="shared" si="266"/>
        <v/>
      </c>
      <c r="CR76" s="186" t="str">
        <f t="shared" si="266"/>
        <v/>
      </c>
      <c r="CS76" s="186" t="str">
        <f t="shared" si="267"/>
        <v/>
      </c>
      <c r="CT76" s="186" t="str">
        <f t="shared" si="267"/>
        <v/>
      </c>
      <c r="CU76" s="186" t="str">
        <f t="shared" si="267"/>
        <v/>
      </c>
      <c r="CV76" s="186" t="str">
        <f t="shared" si="267"/>
        <v/>
      </c>
      <c r="CW76" s="186" t="str">
        <f t="shared" si="267"/>
        <v/>
      </c>
      <c r="CX76" s="186" t="str">
        <f t="shared" si="267"/>
        <v/>
      </c>
      <c r="CY76" s="186" t="str">
        <f t="shared" si="267"/>
        <v/>
      </c>
      <c r="CZ76" s="186" t="str">
        <f t="shared" si="267"/>
        <v/>
      </c>
      <c r="DA76" s="186" t="str">
        <f t="shared" si="267"/>
        <v/>
      </c>
      <c r="DB76" s="186" t="str">
        <f t="shared" si="267"/>
        <v/>
      </c>
      <c r="DC76" s="186" t="str">
        <f t="shared" si="268"/>
        <v/>
      </c>
      <c r="DD76" s="186" t="str">
        <f t="shared" si="268"/>
        <v/>
      </c>
      <c r="DE76" s="186" t="str">
        <f t="shared" si="268"/>
        <v/>
      </c>
      <c r="DF76" s="186" t="str">
        <f t="shared" si="268"/>
        <v/>
      </c>
      <c r="DG76" s="186" t="str">
        <f t="shared" si="268"/>
        <v/>
      </c>
      <c r="DH76" s="186" t="str">
        <f t="shared" si="268"/>
        <v/>
      </c>
      <c r="DI76" s="186" t="str">
        <f t="shared" si="268"/>
        <v/>
      </c>
      <c r="DJ76" s="186" t="str">
        <f t="shared" si="268"/>
        <v/>
      </c>
      <c r="DK76" s="186" t="str">
        <f t="shared" si="268"/>
        <v/>
      </c>
      <c r="DL76" s="186" t="str">
        <f t="shared" si="268"/>
        <v/>
      </c>
      <c r="DM76" s="186" t="str">
        <f t="shared" si="269"/>
        <v/>
      </c>
      <c r="DN76" s="186" t="str">
        <f t="shared" si="269"/>
        <v/>
      </c>
      <c r="DO76" s="186" t="str">
        <f t="shared" si="269"/>
        <v/>
      </c>
      <c r="DP76" s="186" t="str">
        <f t="shared" si="269"/>
        <v/>
      </c>
      <c r="DQ76" s="186" t="str">
        <f t="shared" si="269"/>
        <v/>
      </c>
      <c r="DR76" s="186" t="str">
        <f t="shared" si="269"/>
        <v/>
      </c>
      <c r="DS76" s="186" t="str">
        <f t="shared" si="269"/>
        <v/>
      </c>
      <c r="DT76" s="186" t="str">
        <f t="shared" si="269"/>
        <v/>
      </c>
      <c r="DU76" s="186" t="str">
        <f t="shared" si="269"/>
        <v/>
      </c>
      <c r="DV76" s="186" t="str">
        <f t="shared" si="269"/>
        <v/>
      </c>
      <c r="DW76" s="152"/>
      <c r="DX76" s="152"/>
      <c r="DY76" s="152"/>
      <c r="DZ76" s="152"/>
      <c r="EA76" s="152"/>
      <c r="EC76" s="173">
        <f t="shared" si="256"/>
        <v>13</v>
      </c>
      <c r="ED76" s="176">
        <f t="shared" si="234"/>
        <v>0</v>
      </c>
      <c r="EE76" s="177">
        <f t="shared" si="235"/>
        <v>0</v>
      </c>
      <c r="EF76" s="177">
        <f t="shared" si="235"/>
        <v>0</v>
      </c>
      <c r="EG76" s="177">
        <f t="shared" si="235"/>
        <v>0</v>
      </c>
      <c r="EH76" s="177">
        <f t="shared" si="235"/>
        <v>0</v>
      </c>
      <c r="EI76" s="177">
        <f t="shared" si="236"/>
        <v>0</v>
      </c>
      <c r="EJ76" s="177">
        <f t="shared" si="237"/>
        <v>0</v>
      </c>
      <c r="EK76" s="173"/>
      <c r="EL76" s="173" t="s">
        <v>99</v>
      </c>
      <c r="EM76" s="172" t="str">
        <f>IF(EI114&lt;&gt;1,"sd",EM77-EM75-EM74)</f>
        <v>sd</v>
      </c>
      <c r="EN76" s="175"/>
      <c r="EO76" s="173">
        <f t="shared" si="257"/>
        <v>13</v>
      </c>
      <c r="EP76" s="176">
        <f t="shared" si="238"/>
        <v>0</v>
      </c>
      <c r="EQ76" s="177">
        <f>IFERROR(INDEX(RTO2CF,$EO76,'ANVA-MDS'!EE$7),0)</f>
        <v>0</v>
      </c>
      <c r="ER76" s="177">
        <f>IFERROR(INDEX(RTO2CF,$EO76,'ANVA-MDS'!EF$7),0)</f>
        <v>0</v>
      </c>
      <c r="ES76" s="177">
        <f>IFERROR(INDEX(RTO2CF,$EO76,'ANVA-MDS'!EG$7),0)</f>
        <v>0</v>
      </c>
      <c r="ET76" s="177">
        <f>IFERROR(INDEX(RTO2CF,$EO76,'ANVA-MDS'!EH$7),0)</f>
        <v>0</v>
      </c>
      <c r="EU76" s="177">
        <f t="shared" si="239"/>
        <v>0</v>
      </c>
      <c r="EV76" s="177">
        <f t="shared" si="240"/>
        <v>0</v>
      </c>
      <c r="EW76" s="173"/>
      <c r="EX76" s="173" t="s">
        <v>99</v>
      </c>
      <c r="EY76" s="172" t="str">
        <f>IF(EU114&lt;&gt;1,"sd",EY77-EY75-EY74)</f>
        <v>sd</v>
      </c>
      <c r="EZ76" s="175"/>
      <c r="FA76" s="177">
        <f t="shared" si="241"/>
        <v>0</v>
      </c>
      <c r="FB76" s="173" t="s">
        <v>96</v>
      </c>
      <c r="FC76" s="200" t="str">
        <f t="array" ref="FC76">IF(FC83&lt;&gt;1,"sd",_xlfn.VAR.P(IF(EE64:EH113&gt;1,EE64:EH113),IF(EQ64:ET113&gt;1,EQ64:ET113))*FC66)</f>
        <v>sd</v>
      </c>
    </row>
    <row r="77" spans="1:159" ht="12.75" customHeight="1" x14ac:dyDescent="0.25">
      <c r="A77" s="4"/>
      <c r="J77" s="84">
        <v>13</v>
      </c>
      <c r="K77" s="185">
        <f t="shared" si="242"/>
        <v>0</v>
      </c>
      <c r="L77" s="186">
        <f t="shared" si="243"/>
        <v>0</v>
      </c>
      <c r="M77" s="186" t="str">
        <f t="shared" si="260"/>
        <v/>
      </c>
      <c r="N77" s="186" t="str">
        <f t="shared" si="260"/>
        <v/>
      </c>
      <c r="O77" s="186" t="str">
        <f t="shared" si="260"/>
        <v/>
      </c>
      <c r="P77" s="186" t="str">
        <f t="shared" si="260"/>
        <v/>
      </c>
      <c r="Q77" s="186" t="str">
        <f t="shared" si="260"/>
        <v/>
      </c>
      <c r="R77" s="186" t="str">
        <f t="shared" si="260"/>
        <v/>
      </c>
      <c r="S77" s="186" t="str">
        <f t="shared" si="260"/>
        <v/>
      </c>
      <c r="T77" s="186" t="str">
        <f t="shared" si="260"/>
        <v/>
      </c>
      <c r="U77" s="186" t="str">
        <f t="shared" si="260"/>
        <v/>
      </c>
      <c r="V77" s="186" t="str">
        <f t="shared" si="260"/>
        <v/>
      </c>
      <c r="W77" s="186" t="str">
        <f t="shared" si="261"/>
        <v/>
      </c>
      <c r="X77" s="186" t="str">
        <f t="shared" si="261"/>
        <v/>
      </c>
      <c r="Y77" s="186" t="str">
        <f t="shared" si="261"/>
        <v/>
      </c>
      <c r="Z77" s="186" t="str">
        <f t="shared" si="261"/>
        <v/>
      </c>
      <c r="AA77" s="186" t="str">
        <f t="shared" si="261"/>
        <v/>
      </c>
      <c r="AB77" s="186" t="str">
        <f t="shared" si="261"/>
        <v/>
      </c>
      <c r="AC77" s="186" t="str">
        <f t="shared" si="261"/>
        <v/>
      </c>
      <c r="AD77" s="186" t="str">
        <f t="shared" si="261"/>
        <v/>
      </c>
      <c r="AE77" s="186" t="str">
        <f t="shared" si="261"/>
        <v/>
      </c>
      <c r="AF77" s="186" t="str">
        <f t="shared" si="261"/>
        <v/>
      </c>
      <c r="AG77" s="186" t="str">
        <f t="shared" si="262"/>
        <v/>
      </c>
      <c r="AH77" s="186" t="str">
        <f t="shared" si="262"/>
        <v/>
      </c>
      <c r="AI77" s="186" t="str">
        <f t="shared" si="262"/>
        <v/>
      </c>
      <c r="AJ77" s="186" t="str">
        <f t="shared" si="262"/>
        <v/>
      </c>
      <c r="AK77" s="186" t="str">
        <f t="shared" si="262"/>
        <v/>
      </c>
      <c r="AL77" s="186" t="str">
        <f t="shared" si="262"/>
        <v/>
      </c>
      <c r="AM77" s="186" t="str">
        <f t="shared" si="262"/>
        <v/>
      </c>
      <c r="AN77" s="186" t="str">
        <f t="shared" si="262"/>
        <v/>
      </c>
      <c r="AO77" s="186" t="str">
        <f t="shared" si="262"/>
        <v/>
      </c>
      <c r="AP77" s="186" t="str">
        <f t="shared" si="262"/>
        <v/>
      </c>
      <c r="AQ77" s="186" t="str">
        <f t="shared" si="263"/>
        <v/>
      </c>
      <c r="AR77" s="186" t="str">
        <f t="shared" si="263"/>
        <v/>
      </c>
      <c r="AS77" s="186" t="str">
        <f t="shared" si="263"/>
        <v/>
      </c>
      <c r="AT77" s="186" t="str">
        <f t="shared" si="263"/>
        <v/>
      </c>
      <c r="AU77" s="186" t="str">
        <f t="shared" si="263"/>
        <v/>
      </c>
      <c r="AV77" s="186" t="str">
        <f t="shared" si="263"/>
        <v/>
      </c>
      <c r="AW77" s="186" t="str">
        <f t="shared" si="263"/>
        <v/>
      </c>
      <c r="AX77" s="186" t="str">
        <f t="shared" si="263"/>
        <v/>
      </c>
      <c r="AY77" s="186" t="str">
        <f t="shared" si="263"/>
        <v/>
      </c>
      <c r="AZ77" s="186" t="str">
        <f t="shared" si="263"/>
        <v/>
      </c>
      <c r="BA77" s="186" t="str">
        <f t="shared" si="264"/>
        <v/>
      </c>
      <c r="BB77" s="186" t="str">
        <f t="shared" si="264"/>
        <v/>
      </c>
      <c r="BC77" s="186" t="str">
        <f t="shared" si="264"/>
        <v/>
      </c>
      <c r="BD77" s="186" t="str">
        <f t="shared" si="264"/>
        <v/>
      </c>
      <c r="BE77" s="186" t="str">
        <f t="shared" si="264"/>
        <v/>
      </c>
      <c r="BF77" s="186" t="str">
        <f t="shared" si="264"/>
        <v/>
      </c>
      <c r="BG77" s="186" t="str">
        <f t="shared" si="264"/>
        <v/>
      </c>
      <c r="BH77" s="186" t="str">
        <f t="shared" si="264"/>
        <v/>
      </c>
      <c r="BI77" s="186" t="str">
        <f t="shared" si="264"/>
        <v/>
      </c>
      <c r="BJ77" s="186" t="str">
        <f t="shared" si="264"/>
        <v/>
      </c>
      <c r="BS77" s="6"/>
      <c r="BT77" s="6"/>
      <c r="BV77" s="84">
        <v>13</v>
      </c>
      <c r="BW77" s="185">
        <f t="shared" si="249"/>
        <v>0</v>
      </c>
      <c r="BX77" s="186">
        <f t="shared" si="250"/>
        <v>0</v>
      </c>
      <c r="BY77" s="186" t="str">
        <f t="shared" si="265"/>
        <v/>
      </c>
      <c r="BZ77" s="186" t="str">
        <f t="shared" si="265"/>
        <v/>
      </c>
      <c r="CA77" s="186" t="str">
        <f t="shared" si="265"/>
        <v/>
      </c>
      <c r="CB77" s="186" t="str">
        <f t="shared" si="265"/>
        <v/>
      </c>
      <c r="CC77" s="186" t="str">
        <f t="shared" si="265"/>
        <v/>
      </c>
      <c r="CD77" s="186" t="str">
        <f t="shared" si="265"/>
        <v/>
      </c>
      <c r="CE77" s="186" t="str">
        <f t="shared" si="265"/>
        <v/>
      </c>
      <c r="CF77" s="186" t="str">
        <f t="shared" si="265"/>
        <v/>
      </c>
      <c r="CG77" s="186" t="str">
        <f t="shared" si="265"/>
        <v/>
      </c>
      <c r="CH77" s="186" t="str">
        <f t="shared" si="265"/>
        <v/>
      </c>
      <c r="CI77" s="186" t="str">
        <f t="shared" si="266"/>
        <v/>
      </c>
      <c r="CJ77" s="186" t="str">
        <f t="shared" si="266"/>
        <v/>
      </c>
      <c r="CK77" s="186" t="str">
        <f t="shared" si="266"/>
        <v/>
      </c>
      <c r="CL77" s="186" t="str">
        <f t="shared" si="266"/>
        <v/>
      </c>
      <c r="CM77" s="186" t="str">
        <f t="shared" si="266"/>
        <v/>
      </c>
      <c r="CN77" s="186" t="str">
        <f t="shared" si="266"/>
        <v/>
      </c>
      <c r="CO77" s="186" t="str">
        <f t="shared" si="266"/>
        <v/>
      </c>
      <c r="CP77" s="186" t="str">
        <f t="shared" si="266"/>
        <v/>
      </c>
      <c r="CQ77" s="186" t="str">
        <f t="shared" si="266"/>
        <v/>
      </c>
      <c r="CR77" s="186" t="str">
        <f t="shared" si="266"/>
        <v/>
      </c>
      <c r="CS77" s="186" t="str">
        <f t="shared" si="267"/>
        <v/>
      </c>
      <c r="CT77" s="186" t="str">
        <f t="shared" si="267"/>
        <v/>
      </c>
      <c r="CU77" s="186" t="str">
        <f t="shared" si="267"/>
        <v/>
      </c>
      <c r="CV77" s="186" t="str">
        <f t="shared" si="267"/>
        <v/>
      </c>
      <c r="CW77" s="186" t="str">
        <f t="shared" si="267"/>
        <v/>
      </c>
      <c r="CX77" s="186" t="str">
        <f t="shared" si="267"/>
        <v/>
      </c>
      <c r="CY77" s="186" t="str">
        <f t="shared" si="267"/>
        <v/>
      </c>
      <c r="CZ77" s="186" t="str">
        <f t="shared" si="267"/>
        <v/>
      </c>
      <c r="DA77" s="186" t="str">
        <f t="shared" si="267"/>
        <v/>
      </c>
      <c r="DB77" s="186" t="str">
        <f t="shared" si="267"/>
        <v/>
      </c>
      <c r="DC77" s="186" t="str">
        <f t="shared" si="268"/>
        <v/>
      </c>
      <c r="DD77" s="186" t="str">
        <f t="shared" si="268"/>
        <v/>
      </c>
      <c r="DE77" s="186" t="str">
        <f t="shared" si="268"/>
        <v/>
      </c>
      <c r="DF77" s="186" t="str">
        <f t="shared" si="268"/>
        <v/>
      </c>
      <c r="DG77" s="186" t="str">
        <f t="shared" si="268"/>
        <v/>
      </c>
      <c r="DH77" s="186" t="str">
        <f t="shared" si="268"/>
        <v/>
      </c>
      <c r="DI77" s="186" t="str">
        <f t="shared" si="268"/>
        <v/>
      </c>
      <c r="DJ77" s="186" t="str">
        <f t="shared" si="268"/>
        <v/>
      </c>
      <c r="DK77" s="186" t="str">
        <f t="shared" si="268"/>
        <v/>
      </c>
      <c r="DL77" s="186" t="str">
        <f t="shared" si="268"/>
        <v/>
      </c>
      <c r="DM77" s="186" t="str">
        <f t="shared" si="269"/>
        <v/>
      </c>
      <c r="DN77" s="186" t="str">
        <f t="shared" si="269"/>
        <v/>
      </c>
      <c r="DO77" s="186" t="str">
        <f t="shared" si="269"/>
        <v/>
      </c>
      <c r="DP77" s="186" t="str">
        <f t="shared" si="269"/>
        <v/>
      </c>
      <c r="DQ77" s="186" t="str">
        <f t="shared" si="269"/>
        <v/>
      </c>
      <c r="DR77" s="186" t="str">
        <f t="shared" si="269"/>
        <v/>
      </c>
      <c r="DS77" s="186" t="str">
        <f t="shared" si="269"/>
        <v/>
      </c>
      <c r="DT77" s="186" t="str">
        <f t="shared" si="269"/>
        <v/>
      </c>
      <c r="DU77" s="186" t="str">
        <f t="shared" si="269"/>
        <v/>
      </c>
      <c r="DV77" s="186" t="str">
        <f t="shared" si="269"/>
        <v/>
      </c>
      <c r="DW77" s="152"/>
      <c r="DX77" s="152"/>
      <c r="DY77" s="152"/>
      <c r="DZ77" s="152"/>
      <c r="EA77" s="152"/>
      <c r="EC77" s="173">
        <f t="shared" si="256"/>
        <v>14</v>
      </c>
      <c r="ED77" s="176">
        <f t="shared" si="234"/>
        <v>0</v>
      </c>
      <c r="EE77" s="177">
        <f t="shared" si="235"/>
        <v>0</v>
      </c>
      <c r="EF77" s="177">
        <f t="shared" si="235"/>
        <v>0</v>
      </c>
      <c r="EG77" s="177">
        <f t="shared" si="235"/>
        <v>0</v>
      </c>
      <c r="EH77" s="177">
        <f t="shared" si="235"/>
        <v>0</v>
      </c>
      <c r="EI77" s="177">
        <f t="shared" si="236"/>
        <v>0</v>
      </c>
      <c r="EJ77" s="177">
        <f t="shared" si="237"/>
        <v>0</v>
      </c>
      <c r="EK77" s="173"/>
      <c r="EL77" s="173" t="s">
        <v>96</v>
      </c>
      <c r="EM77" s="172" t="str">
        <f t="array" ref="EM77">IF(EI114&lt;&gt;1,"sd",SUM(IF(EE64:EH113&gt;1,(EE64:EH113)^2))-EM69)</f>
        <v>sd</v>
      </c>
      <c r="EN77" s="175"/>
      <c r="EO77" s="173">
        <f t="shared" si="257"/>
        <v>14</v>
      </c>
      <c r="EP77" s="176">
        <f t="shared" si="238"/>
        <v>0</v>
      </c>
      <c r="EQ77" s="177">
        <f>IFERROR(INDEX(RTO2CF,$EO77,'ANVA-MDS'!EE$7),0)</f>
        <v>0</v>
      </c>
      <c r="ER77" s="177">
        <f>IFERROR(INDEX(RTO2CF,$EO77,'ANVA-MDS'!EF$7),0)</f>
        <v>0</v>
      </c>
      <c r="ES77" s="177">
        <f>IFERROR(INDEX(RTO2CF,$EO77,'ANVA-MDS'!EG$7),0)</f>
        <v>0</v>
      </c>
      <c r="ET77" s="177">
        <f>IFERROR(INDEX(RTO2CF,$EO77,'ANVA-MDS'!EH$7),0)</f>
        <v>0</v>
      </c>
      <c r="EU77" s="177">
        <f t="shared" si="239"/>
        <v>0</v>
      </c>
      <c r="EV77" s="177">
        <f t="shared" si="240"/>
        <v>0</v>
      </c>
      <c r="EW77" s="173"/>
      <c r="EX77" s="173" t="s">
        <v>96</v>
      </c>
      <c r="EY77" s="172" t="str">
        <f t="array" ref="EY77">IF(EU114&lt;&gt;1,"sd",SUM(IF(EQ64:ET113&gt;1,(EQ64:ET113)^2))-EY69)</f>
        <v>sd</v>
      </c>
      <c r="EZ77" s="175"/>
      <c r="FA77" s="177">
        <f t="shared" si="241"/>
        <v>0</v>
      </c>
      <c r="FB77" s="179" t="s">
        <v>121</v>
      </c>
      <c r="FC77" s="200" t="str">
        <f>IF(FC83&lt;&gt;1,"sd",IF(EI114=0,0,1)+IF(EU114=0,0,1))</f>
        <v>sd</v>
      </c>
    </row>
    <row r="78" spans="1:159" ht="12.75" customHeight="1" x14ac:dyDescent="0.25">
      <c r="A78" s="4" t="s">
        <v>150</v>
      </c>
      <c r="J78" s="84">
        <v>14</v>
      </c>
      <c r="K78" s="185">
        <f t="shared" si="242"/>
        <v>0</v>
      </c>
      <c r="L78" s="186">
        <f t="shared" si="243"/>
        <v>0</v>
      </c>
      <c r="M78" s="186" t="str">
        <f t="shared" si="260"/>
        <v/>
      </c>
      <c r="N78" s="186" t="str">
        <f t="shared" si="260"/>
        <v/>
      </c>
      <c r="O78" s="186" t="str">
        <f t="shared" si="260"/>
        <v/>
      </c>
      <c r="P78" s="186" t="str">
        <f t="shared" si="260"/>
        <v/>
      </c>
      <c r="Q78" s="186" t="str">
        <f t="shared" si="260"/>
        <v/>
      </c>
      <c r="R78" s="186" t="str">
        <f t="shared" si="260"/>
        <v/>
      </c>
      <c r="S78" s="186" t="str">
        <f t="shared" si="260"/>
        <v/>
      </c>
      <c r="T78" s="186" t="str">
        <f t="shared" si="260"/>
        <v/>
      </c>
      <c r="U78" s="186" t="str">
        <f t="shared" si="260"/>
        <v/>
      </c>
      <c r="V78" s="186" t="str">
        <f t="shared" si="260"/>
        <v/>
      </c>
      <c r="W78" s="186" t="str">
        <f t="shared" si="261"/>
        <v/>
      </c>
      <c r="X78" s="186" t="str">
        <f t="shared" si="261"/>
        <v/>
      </c>
      <c r="Y78" s="186" t="str">
        <f t="shared" si="261"/>
        <v/>
      </c>
      <c r="Z78" s="186" t="str">
        <f t="shared" si="261"/>
        <v/>
      </c>
      <c r="AA78" s="186" t="str">
        <f t="shared" si="261"/>
        <v/>
      </c>
      <c r="AB78" s="186" t="str">
        <f t="shared" si="261"/>
        <v/>
      </c>
      <c r="AC78" s="186" t="str">
        <f t="shared" si="261"/>
        <v/>
      </c>
      <c r="AD78" s="186" t="str">
        <f t="shared" si="261"/>
        <v/>
      </c>
      <c r="AE78" s="186" t="str">
        <f t="shared" si="261"/>
        <v/>
      </c>
      <c r="AF78" s="186" t="str">
        <f t="shared" si="261"/>
        <v/>
      </c>
      <c r="AG78" s="186" t="str">
        <f t="shared" si="262"/>
        <v/>
      </c>
      <c r="AH78" s="186" t="str">
        <f t="shared" si="262"/>
        <v/>
      </c>
      <c r="AI78" s="186" t="str">
        <f t="shared" si="262"/>
        <v/>
      </c>
      <c r="AJ78" s="186" t="str">
        <f t="shared" si="262"/>
        <v/>
      </c>
      <c r="AK78" s="186" t="str">
        <f t="shared" si="262"/>
        <v/>
      </c>
      <c r="AL78" s="186" t="str">
        <f t="shared" si="262"/>
        <v/>
      </c>
      <c r="AM78" s="186" t="str">
        <f t="shared" si="262"/>
        <v/>
      </c>
      <c r="AN78" s="186" t="str">
        <f t="shared" si="262"/>
        <v/>
      </c>
      <c r="AO78" s="186" t="str">
        <f t="shared" si="262"/>
        <v/>
      </c>
      <c r="AP78" s="186" t="str">
        <f t="shared" si="262"/>
        <v/>
      </c>
      <c r="AQ78" s="186" t="str">
        <f t="shared" si="263"/>
        <v/>
      </c>
      <c r="AR78" s="186" t="str">
        <f t="shared" si="263"/>
        <v/>
      </c>
      <c r="AS78" s="186" t="str">
        <f t="shared" si="263"/>
        <v/>
      </c>
      <c r="AT78" s="186" t="str">
        <f t="shared" si="263"/>
        <v/>
      </c>
      <c r="AU78" s="186" t="str">
        <f t="shared" si="263"/>
        <v/>
      </c>
      <c r="AV78" s="186" t="str">
        <f t="shared" si="263"/>
        <v/>
      </c>
      <c r="AW78" s="186" t="str">
        <f t="shared" si="263"/>
        <v/>
      </c>
      <c r="AX78" s="186" t="str">
        <f t="shared" si="263"/>
        <v/>
      </c>
      <c r="AY78" s="186" t="str">
        <f t="shared" si="263"/>
        <v/>
      </c>
      <c r="AZ78" s="186" t="str">
        <f t="shared" si="263"/>
        <v/>
      </c>
      <c r="BA78" s="186" t="str">
        <f t="shared" si="264"/>
        <v/>
      </c>
      <c r="BB78" s="186" t="str">
        <f t="shared" si="264"/>
        <v/>
      </c>
      <c r="BC78" s="186" t="str">
        <f t="shared" si="264"/>
        <v/>
      </c>
      <c r="BD78" s="186" t="str">
        <f t="shared" si="264"/>
        <v/>
      </c>
      <c r="BE78" s="186" t="str">
        <f t="shared" si="264"/>
        <v/>
      </c>
      <c r="BF78" s="186" t="str">
        <f t="shared" si="264"/>
        <v/>
      </c>
      <c r="BG78" s="186" t="str">
        <f t="shared" si="264"/>
        <v/>
      </c>
      <c r="BH78" s="186" t="str">
        <f t="shared" si="264"/>
        <v/>
      </c>
      <c r="BI78" s="186" t="str">
        <f t="shared" si="264"/>
        <v/>
      </c>
      <c r="BJ78" s="186" t="str">
        <f t="shared" si="264"/>
        <v/>
      </c>
      <c r="BM78" s="4" t="s">
        <v>150</v>
      </c>
      <c r="BS78" s="6"/>
      <c r="BT78" s="6"/>
      <c r="BV78" s="84">
        <v>14</v>
      </c>
      <c r="BW78" s="185">
        <f t="shared" si="249"/>
        <v>0</v>
      </c>
      <c r="BX78" s="186">
        <f t="shared" si="250"/>
        <v>0</v>
      </c>
      <c r="BY78" s="186" t="str">
        <f t="shared" si="265"/>
        <v/>
      </c>
      <c r="BZ78" s="186" t="str">
        <f t="shared" si="265"/>
        <v/>
      </c>
      <c r="CA78" s="186" t="str">
        <f t="shared" si="265"/>
        <v/>
      </c>
      <c r="CB78" s="186" t="str">
        <f t="shared" si="265"/>
        <v/>
      </c>
      <c r="CC78" s="186" t="str">
        <f t="shared" si="265"/>
        <v/>
      </c>
      <c r="CD78" s="186" t="str">
        <f t="shared" si="265"/>
        <v/>
      </c>
      <c r="CE78" s="186" t="str">
        <f t="shared" si="265"/>
        <v/>
      </c>
      <c r="CF78" s="186" t="str">
        <f t="shared" si="265"/>
        <v/>
      </c>
      <c r="CG78" s="186" t="str">
        <f t="shared" si="265"/>
        <v/>
      </c>
      <c r="CH78" s="186" t="str">
        <f t="shared" si="265"/>
        <v/>
      </c>
      <c r="CI78" s="186" t="str">
        <f t="shared" si="266"/>
        <v/>
      </c>
      <c r="CJ78" s="186" t="str">
        <f t="shared" si="266"/>
        <v/>
      </c>
      <c r="CK78" s="186" t="str">
        <f t="shared" si="266"/>
        <v/>
      </c>
      <c r="CL78" s="186" t="str">
        <f t="shared" si="266"/>
        <v/>
      </c>
      <c r="CM78" s="186" t="str">
        <f t="shared" si="266"/>
        <v/>
      </c>
      <c r="CN78" s="186" t="str">
        <f t="shared" si="266"/>
        <v/>
      </c>
      <c r="CO78" s="186" t="str">
        <f t="shared" si="266"/>
        <v/>
      </c>
      <c r="CP78" s="186" t="str">
        <f t="shared" si="266"/>
        <v/>
      </c>
      <c r="CQ78" s="186" t="str">
        <f t="shared" si="266"/>
        <v/>
      </c>
      <c r="CR78" s="186" t="str">
        <f t="shared" si="266"/>
        <v/>
      </c>
      <c r="CS78" s="186" t="str">
        <f t="shared" si="267"/>
        <v/>
      </c>
      <c r="CT78" s="186" t="str">
        <f t="shared" si="267"/>
        <v/>
      </c>
      <c r="CU78" s="186" t="str">
        <f t="shared" si="267"/>
        <v/>
      </c>
      <c r="CV78" s="186" t="str">
        <f t="shared" si="267"/>
        <v/>
      </c>
      <c r="CW78" s="186" t="str">
        <f t="shared" si="267"/>
        <v/>
      </c>
      <c r="CX78" s="186" t="str">
        <f t="shared" si="267"/>
        <v/>
      </c>
      <c r="CY78" s="186" t="str">
        <f t="shared" si="267"/>
        <v/>
      </c>
      <c r="CZ78" s="186" t="str">
        <f t="shared" si="267"/>
        <v/>
      </c>
      <c r="DA78" s="186" t="str">
        <f t="shared" si="267"/>
        <v/>
      </c>
      <c r="DB78" s="186" t="str">
        <f t="shared" si="267"/>
        <v/>
      </c>
      <c r="DC78" s="186" t="str">
        <f t="shared" si="268"/>
        <v/>
      </c>
      <c r="DD78" s="186" t="str">
        <f t="shared" si="268"/>
        <v/>
      </c>
      <c r="DE78" s="186" t="str">
        <f t="shared" si="268"/>
        <v/>
      </c>
      <c r="DF78" s="186" t="str">
        <f t="shared" si="268"/>
        <v/>
      </c>
      <c r="DG78" s="186" t="str">
        <f t="shared" si="268"/>
        <v/>
      </c>
      <c r="DH78" s="186" t="str">
        <f t="shared" si="268"/>
        <v/>
      </c>
      <c r="DI78" s="186" t="str">
        <f t="shared" si="268"/>
        <v/>
      </c>
      <c r="DJ78" s="186" t="str">
        <f t="shared" si="268"/>
        <v/>
      </c>
      <c r="DK78" s="186" t="str">
        <f t="shared" si="268"/>
        <v/>
      </c>
      <c r="DL78" s="186" t="str">
        <f t="shared" si="268"/>
        <v/>
      </c>
      <c r="DM78" s="186" t="str">
        <f t="shared" si="269"/>
        <v/>
      </c>
      <c r="DN78" s="186" t="str">
        <f t="shared" si="269"/>
        <v/>
      </c>
      <c r="DO78" s="186" t="str">
        <f t="shared" si="269"/>
        <v/>
      </c>
      <c r="DP78" s="186" t="str">
        <f t="shared" si="269"/>
        <v/>
      </c>
      <c r="DQ78" s="186" t="str">
        <f t="shared" si="269"/>
        <v/>
      </c>
      <c r="DR78" s="186" t="str">
        <f t="shared" si="269"/>
        <v/>
      </c>
      <c r="DS78" s="186" t="str">
        <f t="shared" si="269"/>
        <v/>
      </c>
      <c r="DT78" s="186" t="str">
        <f t="shared" si="269"/>
        <v/>
      </c>
      <c r="DU78" s="186" t="str">
        <f t="shared" si="269"/>
        <v/>
      </c>
      <c r="DV78" s="186" t="str">
        <f t="shared" si="269"/>
        <v/>
      </c>
      <c r="DW78" s="152"/>
      <c r="DX78" s="152"/>
      <c r="DY78" s="152"/>
      <c r="DZ78" s="152"/>
      <c r="EA78" s="152"/>
      <c r="EC78" s="173">
        <f t="shared" si="256"/>
        <v>15</v>
      </c>
      <c r="ED78" s="176">
        <f t="shared" si="234"/>
        <v>0</v>
      </c>
      <c r="EE78" s="177">
        <f t="shared" si="235"/>
        <v>0</v>
      </c>
      <c r="EF78" s="177">
        <f t="shared" si="235"/>
        <v>0</v>
      </c>
      <c r="EG78" s="177">
        <f t="shared" si="235"/>
        <v>0</v>
      </c>
      <c r="EH78" s="177">
        <f t="shared" si="235"/>
        <v>0</v>
      </c>
      <c r="EI78" s="177">
        <f t="shared" si="236"/>
        <v>0</v>
      </c>
      <c r="EJ78" s="177">
        <f t="shared" si="237"/>
        <v>0</v>
      </c>
      <c r="EK78" s="173"/>
      <c r="EL78" s="173" t="s">
        <v>100</v>
      </c>
      <c r="EM78" s="172" t="str">
        <f>IF(EI114&lt;&gt;1,"sd",EM76/EM72)</f>
        <v>sd</v>
      </c>
      <c r="EN78" s="175"/>
      <c r="EO78" s="173">
        <f t="shared" si="257"/>
        <v>15</v>
      </c>
      <c r="EP78" s="176">
        <f t="shared" si="238"/>
        <v>0</v>
      </c>
      <c r="EQ78" s="177">
        <f>IFERROR(INDEX(RTO2CF,$EO78,'ANVA-MDS'!EE$7),0)</f>
        <v>0</v>
      </c>
      <c r="ER78" s="177">
        <f>IFERROR(INDEX(RTO2CF,$EO78,'ANVA-MDS'!EF$7),0)</f>
        <v>0</v>
      </c>
      <c r="ES78" s="177">
        <f>IFERROR(INDEX(RTO2CF,$EO78,'ANVA-MDS'!EG$7),0)</f>
        <v>0</v>
      </c>
      <c r="ET78" s="177">
        <f>IFERROR(INDEX(RTO2CF,$EO78,'ANVA-MDS'!EH$7),0)</f>
        <v>0</v>
      </c>
      <c r="EU78" s="177">
        <f t="shared" si="239"/>
        <v>0</v>
      </c>
      <c r="EV78" s="177">
        <f t="shared" si="240"/>
        <v>0</v>
      </c>
      <c r="EW78" s="173"/>
      <c r="EX78" s="173" t="s">
        <v>100</v>
      </c>
      <c r="EY78" s="172" t="str">
        <f>IF(EU114&lt;&gt;1,"sd",EY76/EY72)</f>
        <v>sd</v>
      </c>
      <c r="EZ78" s="175"/>
      <c r="FA78" s="177">
        <f t="shared" si="241"/>
        <v>0</v>
      </c>
      <c r="FB78" s="179" t="s">
        <v>122</v>
      </c>
      <c r="FC78" s="200" t="str">
        <f>IF(FC83&lt;&gt;1,"sd",FC77-1)</f>
        <v>sd</v>
      </c>
    </row>
    <row r="79" spans="1:159" ht="12.75" customHeight="1" x14ac:dyDescent="0.25">
      <c r="B79" s="156" t="str">
        <f>'ANVA-MDS'!EM83</f>
        <v>sd</v>
      </c>
      <c r="J79" s="84">
        <v>15</v>
      </c>
      <c r="K79" s="185">
        <f t="shared" si="242"/>
        <v>0</v>
      </c>
      <c r="L79" s="186">
        <f t="shared" si="243"/>
        <v>0</v>
      </c>
      <c r="M79" s="186" t="str">
        <f t="shared" si="260"/>
        <v/>
      </c>
      <c r="N79" s="186" t="str">
        <f t="shared" si="260"/>
        <v/>
      </c>
      <c r="O79" s="186" t="str">
        <f t="shared" si="260"/>
        <v/>
      </c>
      <c r="P79" s="186" t="str">
        <f t="shared" si="260"/>
        <v/>
      </c>
      <c r="Q79" s="186" t="str">
        <f t="shared" si="260"/>
        <v/>
      </c>
      <c r="R79" s="186" t="str">
        <f t="shared" si="260"/>
        <v/>
      </c>
      <c r="S79" s="186" t="str">
        <f t="shared" si="260"/>
        <v/>
      </c>
      <c r="T79" s="186" t="str">
        <f t="shared" si="260"/>
        <v/>
      </c>
      <c r="U79" s="186" t="str">
        <f t="shared" si="260"/>
        <v/>
      </c>
      <c r="V79" s="186" t="str">
        <f t="shared" si="260"/>
        <v/>
      </c>
      <c r="W79" s="186" t="str">
        <f t="shared" si="261"/>
        <v/>
      </c>
      <c r="X79" s="186" t="str">
        <f t="shared" si="261"/>
        <v/>
      </c>
      <c r="Y79" s="186" t="str">
        <f t="shared" si="261"/>
        <v/>
      </c>
      <c r="Z79" s="186" t="str">
        <f t="shared" si="261"/>
        <v/>
      </c>
      <c r="AA79" s="186" t="str">
        <f t="shared" si="261"/>
        <v/>
      </c>
      <c r="AB79" s="186" t="str">
        <f t="shared" si="261"/>
        <v/>
      </c>
      <c r="AC79" s="186" t="str">
        <f t="shared" si="261"/>
        <v/>
      </c>
      <c r="AD79" s="186" t="str">
        <f t="shared" si="261"/>
        <v/>
      </c>
      <c r="AE79" s="186" t="str">
        <f t="shared" si="261"/>
        <v/>
      </c>
      <c r="AF79" s="186" t="str">
        <f t="shared" si="261"/>
        <v/>
      </c>
      <c r="AG79" s="186" t="str">
        <f t="shared" si="262"/>
        <v/>
      </c>
      <c r="AH79" s="186" t="str">
        <f t="shared" si="262"/>
        <v/>
      </c>
      <c r="AI79" s="186" t="str">
        <f t="shared" si="262"/>
        <v/>
      </c>
      <c r="AJ79" s="186" t="str">
        <f t="shared" si="262"/>
        <v/>
      </c>
      <c r="AK79" s="186" t="str">
        <f t="shared" si="262"/>
        <v/>
      </c>
      <c r="AL79" s="186" t="str">
        <f t="shared" si="262"/>
        <v/>
      </c>
      <c r="AM79" s="186" t="str">
        <f t="shared" si="262"/>
        <v/>
      </c>
      <c r="AN79" s="186" t="str">
        <f t="shared" si="262"/>
        <v/>
      </c>
      <c r="AO79" s="186" t="str">
        <f t="shared" si="262"/>
        <v/>
      </c>
      <c r="AP79" s="186" t="str">
        <f t="shared" si="262"/>
        <v/>
      </c>
      <c r="AQ79" s="186" t="str">
        <f t="shared" si="263"/>
        <v/>
      </c>
      <c r="AR79" s="186" t="str">
        <f t="shared" si="263"/>
        <v/>
      </c>
      <c r="AS79" s="186" t="str">
        <f t="shared" si="263"/>
        <v/>
      </c>
      <c r="AT79" s="186" t="str">
        <f t="shared" si="263"/>
        <v/>
      </c>
      <c r="AU79" s="186" t="str">
        <f t="shared" si="263"/>
        <v/>
      </c>
      <c r="AV79" s="186" t="str">
        <f t="shared" si="263"/>
        <v/>
      </c>
      <c r="AW79" s="186" t="str">
        <f t="shared" si="263"/>
        <v/>
      </c>
      <c r="AX79" s="186" t="str">
        <f t="shared" si="263"/>
        <v/>
      </c>
      <c r="AY79" s="186" t="str">
        <f t="shared" si="263"/>
        <v/>
      </c>
      <c r="AZ79" s="186" t="str">
        <f t="shared" si="263"/>
        <v/>
      </c>
      <c r="BA79" s="186" t="str">
        <f t="shared" si="264"/>
        <v/>
      </c>
      <c r="BB79" s="186" t="str">
        <f t="shared" si="264"/>
        <v/>
      </c>
      <c r="BC79" s="186" t="str">
        <f t="shared" si="264"/>
        <v/>
      </c>
      <c r="BD79" s="186" t="str">
        <f t="shared" si="264"/>
        <v/>
      </c>
      <c r="BE79" s="186" t="str">
        <f t="shared" si="264"/>
        <v/>
      </c>
      <c r="BF79" s="186" t="str">
        <f t="shared" si="264"/>
        <v/>
      </c>
      <c r="BG79" s="186" t="str">
        <f t="shared" si="264"/>
        <v/>
      </c>
      <c r="BH79" s="186" t="str">
        <f t="shared" si="264"/>
        <v/>
      </c>
      <c r="BI79" s="186" t="str">
        <f t="shared" si="264"/>
        <v/>
      </c>
      <c r="BJ79" s="186" t="str">
        <f t="shared" si="264"/>
        <v/>
      </c>
      <c r="BM79" s="5"/>
      <c r="BN79" s="156" t="str">
        <f>'ANVA-MDS'!EY83</f>
        <v>sd</v>
      </c>
      <c r="BS79" s="6"/>
      <c r="BT79" s="6"/>
      <c r="BV79" s="84">
        <v>15</v>
      </c>
      <c r="BW79" s="185">
        <f t="shared" si="249"/>
        <v>0</v>
      </c>
      <c r="BX79" s="186">
        <f t="shared" si="250"/>
        <v>0</v>
      </c>
      <c r="BY79" s="186" t="str">
        <f t="shared" si="265"/>
        <v/>
      </c>
      <c r="BZ79" s="186" t="str">
        <f t="shared" si="265"/>
        <v/>
      </c>
      <c r="CA79" s="186" t="str">
        <f t="shared" si="265"/>
        <v/>
      </c>
      <c r="CB79" s="186" t="str">
        <f t="shared" si="265"/>
        <v/>
      </c>
      <c r="CC79" s="186" t="str">
        <f t="shared" si="265"/>
        <v/>
      </c>
      <c r="CD79" s="186" t="str">
        <f t="shared" si="265"/>
        <v/>
      </c>
      <c r="CE79" s="186" t="str">
        <f t="shared" si="265"/>
        <v/>
      </c>
      <c r="CF79" s="186" t="str">
        <f t="shared" si="265"/>
        <v/>
      </c>
      <c r="CG79" s="186" t="str">
        <f t="shared" si="265"/>
        <v/>
      </c>
      <c r="CH79" s="186" t="str">
        <f t="shared" si="265"/>
        <v/>
      </c>
      <c r="CI79" s="186" t="str">
        <f t="shared" si="266"/>
        <v/>
      </c>
      <c r="CJ79" s="186" t="str">
        <f t="shared" si="266"/>
        <v/>
      </c>
      <c r="CK79" s="186" t="str">
        <f t="shared" si="266"/>
        <v/>
      </c>
      <c r="CL79" s="186" t="str">
        <f t="shared" si="266"/>
        <v/>
      </c>
      <c r="CM79" s="186" t="str">
        <f t="shared" si="266"/>
        <v/>
      </c>
      <c r="CN79" s="186" t="str">
        <f t="shared" si="266"/>
        <v/>
      </c>
      <c r="CO79" s="186" t="str">
        <f t="shared" si="266"/>
        <v/>
      </c>
      <c r="CP79" s="186" t="str">
        <f t="shared" si="266"/>
        <v/>
      </c>
      <c r="CQ79" s="186" t="str">
        <f t="shared" si="266"/>
        <v/>
      </c>
      <c r="CR79" s="186" t="str">
        <f t="shared" si="266"/>
        <v/>
      </c>
      <c r="CS79" s="186" t="str">
        <f t="shared" si="267"/>
        <v/>
      </c>
      <c r="CT79" s="186" t="str">
        <f t="shared" si="267"/>
        <v/>
      </c>
      <c r="CU79" s="186" t="str">
        <f t="shared" si="267"/>
        <v/>
      </c>
      <c r="CV79" s="186" t="str">
        <f t="shared" si="267"/>
        <v/>
      </c>
      <c r="CW79" s="186" t="str">
        <f t="shared" si="267"/>
        <v/>
      </c>
      <c r="CX79" s="186" t="str">
        <f t="shared" si="267"/>
        <v/>
      </c>
      <c r="CY79" s="186" t="str">
        <f t="shared" si="267"/>
        <v/>
      </c>
      <c r="CZ79" s="186" t="str">
        <f t="shared" si="267"/>
        <v/>
      </c>
      <c r="DA79" s="186" t="str">
        <f t="shared" si="267"/>
        <v/>
      </c>
      <c r="DB79" s="186" t="str">
        <f t="shared" si="267"/>
        <v/>
      </c>
      <c r="DC79" s="186" t="str">
        <f t="shared" si="268"/>
        <v/>
      </c>
      <c r="DD79" s="186" t="str">
        <f t="shared" si="268"/>
        <v/>
      </c>
      <c r="DE79" s="186" t="str">
        <f t="shared" si="268"/>
        <v/>
      </c>
      <c r="DF79" s="186" t="str">
        <f t="shared" si="268"/>
        <v/>
      </c>
      <c r="DG79" s="186" t="str">
        <f t="shared" si="268"/>
        <v/>
      </c>
      <c r="DH79" s="186" t="str">
        <f t="shared" si="268"/>
        <v/>
      </c>
      <c r="DI79" s="186" t="str">
        <f t="shared" si="268"/>
        <v/>
      </c>
      <c r="DJ79" s="186" t="str">
        <f t="shared" si="268"/>
        <v/>
      </c>
      <c r="DK79" s="186" t="str">
        <f t="shared" si="268"/>
        <v/>
      </c>
      <c r="DL79" s="186" t="str">
        <f t="shared" si="268"/>
        <v/>
      </c>
      <c r="DM79" s="186" t="str">
        <f t="shared" si="269"/>
        <v/>
      </c>
      <c r="DN79" s="186" t="str">
        <f t="shared" si="269"/>
        <v/>
      </c>
      <c r="DO79" s="186" t="str">
        <f t="shared" si="269"/>
        <v/>
      </c>
      <c r="DP79" s="186" t="str">
        <f t="shared" si="269"/>
        <v/>
      </c>
      <c r="DQ79" s="186" t="str">
        <f t="shared" si="269"/>
        <v/>
      </c>
      <c r="DR79" s="186" t="str">
        <f t="shared" si="269"/>
        <v/>
      </c>
      <c r="DS79" s="186" t="str">
        <f t="shared" si="269"/>
        <v/>
      </c>
      <c r="DT79" s="186" t="str">
        <f t="shared" si="269"/>
        <v/>
      </c>
      <c r="DU79" s="186" t="str">
        <f t="shared" si="269"/>
        <v/>
      </c>
      <c r="DV79" s="186" t="str">
        <f t="shared" si="269"/>
        <v/>
      </c>
      <c r="DW79" s="152"/>
      <c r="DX79" s="152"/>
      <c r="DY79" s="152"/>
      <c r="DZ79" s="152"/>
      <c r="EA79" s="152"/>
      <c r="EC79" s="173">
        <f t="shared" si="256"/>
        <v>16</v>
      </c>
      <c r="ED79" s="176">
        <f t="shared" si="234"/>
        <v>0</v>
      </c>
      <c r="EE79" s="177">
        <f t="shared" si="235"/>
        <v>0</v>
      </c>
      <c r="EF79" s="177">
        <f t="shared" si="235"/>
        <v>0</v>
      </c>
      <c r="EG79" s="177">
        <f t="shared" si="235"/>
        <v>0</v>
      </c>
      <c r="EH79" s="177">
        <f t="shared" si="235"/>
        <v>0</v>
      </c>
      <c r="EI79" s="177">
        <f t="shared" si="236"/>
        <v>0</v>
      </c>
      <c r="EJ79" s="177">
        <f t="shared" si="237"/>
        <v>0</v>
      </c>
      <c r="EK79" s="173"/>
      <c r="EL79" s="173" t="s">
        <v>101</v>
      </c>
      <c r="EM79" s="183" t="str">
        <f>IF(EI114&lt;&gt;1,"sd",SQRT(EM78)/EM68)</f>
        <v>sd</v>
      </c>
      <c r="EN79" s="175"/>
      <c r="EO79" s="173">
        <f t="shared" si="257"/>
        <v>16</v>
      </c>
      <c r="EP79" s="176">
        <f t="shared" si="238"/>
        <v>0</v>
      </c>
      <c r="EQ79" s="177">
        <f>IFERROR(INDEX(RTO2CF,$EO79,'ANVA-MDS'!EE$7),0)</f>
        <v>0</v>
      </c>
      <c r="ER79" s="177">
        <f>IFERROR(INDEX(RTO2CF,$EO79,'ANVA-MDS'!EF$7),0)</f>
        <v>0</v>
      </c>
      <c r="ES79" s="177">
        <f>IFERROR(INDEX(RTO2CF,$EO79,'ANVA-MDS'!EG$7),0)</f>
        <v>0</v>
      </c>
      <c r="ET79" s="177">
        <f>IFERROR(INDEX(RTO2CF,$EO79,'ANVA-MDS'!EH$7),0)</f>
        <v>0</v>
      </c>
      <c r="EU79" s="177">
        <f t="shared" si="239"/>
        <v>0</v>
      </c>
      <c r="EV79" s="177">
        <f t="shared" si="240"/>
        <v>0</v>
      </c>
      <c r="EW79" s="173"/>
      <c r="EX79" s="173" t="s">
        <v>101</v>
      </c>
      <c r="EY79" s="183" t="str">
        <f>IF(EU114&lt;&gt;1,"sd",SQRT(EY78)/EY68)</f>
        <v>sd</v>
      </c>
      <c r="EZ79" s="175"/>
      <c r="FA79" s="177">
        <f t="shared" si="241"/>
        <v>0</v>
      </c>
      <c r="FB79" s="179" t="s">
        <v>126</v>
      </c>
      <c r="FC79" s="200" t="str">
        <f>IF(FC83&lt;&gt;1,"sd",FC78*FC70)</f>
        <v>sd</v>
      </c>
    </row>
    <row r="80" spans="1:159" ht="12.75" customHeight="1" x14ac:dyDescent="0.25">
      <c r="A80" s="5"/>
      <c r="J80" s="84">
        <v>16</v>
      </c>
      <c r="K80" s="185">
        <f t="shared" si="242"/>
        <v>0</v>
      </c>
      <c r="L80" s="186">
        <f t="shared" si="243"/>
        <v>0</v>
      </c>
      <c r="M80" s="186" t="str">
        <f t="shared" si="260"/>
        <v/>
      </c>
      <c r="N80" s="186" t="str">
        <f t="shared" si="260"/>
        <v/>
      </c>
      <c r="O80" s="186" t="str">
        <f t="shared" si="260"/>
        <v/>
      </c>
      <c r="P80" s="186" t="str">
        <f t="shared" si="260"/>
        <v/>
      </c>
      <c r="Q80" s="186" t="str">
        <f t="shared" si="260"/>
        <v/>
      </c>
      <c r="R80" s="186" t="str">
        <f t="shared" si="260"/>
        <v/>
      </c>
      <c r="S80" s="186" t="str">
        <f t="shared" si="260"/>
        <v/>
      </c>
      <c r="T80" s="186" t="str">
        <f t="shared" si="260"/>
        <v/>
      </c>
      <c r="U80" s="186" t="str">
        <f t="shared" si="260"/>
        <v/>
      </c>
      <c r="V80" s="186" t="str">
        <f t="shared" si="260"/>
        <v/>
      </c>
      <c r="W80" s="186" t="str">
        <f t="shared" si="261"/>
        <v/>
      </c>
      <c r="X80" s="186" t="str">
        <f t="shared" si="261"/>
        <v/>
      </c>
      <c r="Y80" s="186" t="str">
        <f t="shared" si="261"/>
        <v/>
      </c>
      <c r="Z80" s="186" t="str">
        <f t="shared" si="261"/>
        <v/>
      </c>
      <c r="AA80" s="186" t="str">
        <f t="shared" si="261"/>
        <v/>
      </c>
      <c r="AB80" s="186" t="str">
        <f t="shared" si="261"/>
        <v/>
      </c>
      <c r="AC80" s="186" t="str">
        <f t="shared" si="261"/>
        <v/>
      </c>
      <c r="AD80" s="186" t="str">
        <f t="shared" si="261"/>
        <v/>
      </c>
      <c r="AE80" s="186" t="str">
        <f t="shared" si="261"/>
        <v/>
      </c>
      <c r="AF80" s="186" t="str">
        <f t="shared" si="261"/>
        <v/>
      </c>
      <c r="AG80" s="186" t="str">
        <f t="shared" si="262"/>
        <v/>
      </c>
      <c r="AH80" s="186" t="str">
        <f t="shared" si="262"/>
        <v/>
      </c>
      <c r="AI80" s="186" t="str">
        <f t="shared" si="262"/>
        <v/>
      </c>
      <c r="AJ80" s="186" t="str">
        <f t="shared" si="262"/>
        <v/>
      </c>
      <c r="AK80" s="186" t="str">
        <f t="shared" si="262"/>
        <v/>
      </c>
      <c r="AL80" s="186" t="str">
        <f t="shared" si="262"/>
        <v/>
      </c>
      <c r="AM80" s="186" t="str">
        <f t="shared" si="262"/>
        <v/>
      </c>
      <c r="AN80" s="186" t="str">
        <f t="shared" si="262"/>
        <v/>
      </c>
      <c r="AO80" s="186" t="str">
        <f t="shared" si="262"/>
        <v/>
      </c>
      <c r="AP80" s="186" t="str">
        <f t="shared" si="262"/>
        <v/>
      </c>
      <c r="AQ80" s="186" t="str">
        <f t="shared" si="263"/>
        <v/>
      </c>
      <c r="AR80" s="186" t="str">
        <f t="shared" si="263"/>
        <v/>
      </c>
      <c r="AS80" s="186" t="str">
        <f t="shared" si="263"/>
        <v/>
      </c>
      <c r="AT80" s="186" t="str">
        <f t="shared" si="263"/>
        <v/>
      </c>
      <c r="AU80" s="186" t="str">
        <f t="shared" si="263"/>
        <v/>
      </c>
      <c r="AV80" s="186" t="str">
        <f t="shared" si="263"/>
        <v/>
      </c>
      <c r="AW80" s="186" t="str">
        <f t="shared" si="263"/>
        <v/>
      </c>
      <c r="AX80" s="186" t="str">
        <f t="shared" si="263"/>
        <v/>
      </c>
      <c r="AY80" s="186" t="str">
        <f t="shared" si="263"/>
        <v/>
      </c>
      <c r="AZ80" s="186" t="str">
        <f t="shared" si="263"/>
        <v/>
      </c>
      <c r="BA80" s="186" t="str">
        <f t="shared" si="264"/>
        <v/>
      </c>
      <c r="BB80" s="186" t="str">
        <f t="shared" si="264"/>
        <v/>
      </c>
      <c r="BC80" s="186" t="str">
        <f t="shared" si="264"/>
        <v/>
      </c>
      <c r="BD80" s="186" t="str">
        <f t="shared" si="264"/>
        <v/>
      </c>
      <c r="BE80" s="186" t="str">
        <f t="shared" si="264"/>
        <v/>
      </c>
      <c r="BF80" s="186" t="str">
        <f t="shared" si="264"/>
        <v/>
      </c>
      <c r="BG80" s="186" t="str">
        <f t="shared" si="264"/>
        <v/>
      </c>
      <c r="BH80" s="186" t="str">
        <f t="shared" si="264"/>
        <v/>
      </c>
      <c r="BI80" s="186" t="str">
        <f t="shared" si="264"/>
        <v/>
      </c>
      <c r="BJ80" s="186" t="str">
        <f t="shared" si="264"/>
        <v/>
      </c>
      <c r="BM80" s="5"/>
      <c r="BS80" s="6"/>
      <c r="BT80" s="6"/>
      <c r="BV80" s="84">
        <v>16</v>
      </c>
      <c r="BW80" s="185">
        <f t="shared" si="249"/>
        <v>0</v>
      </c>
      <c r="BX80" s="186">
        <f t="shared" si="250"/>
        <v>0</v>
      </c>
      <c r="BY80" s="186" t="str">
        <f t="shared" si="265"/>
        <v/>
      </c>
      <c r="BZ80" s="186" t="str">
        <f t="shared" si="265"/>
        <v/>
      </c>
      <c r="CA80" s="186" t="str">
        <f t="shared" si="265"/>
        <v/>
      </c>
      <c r="CB80" s="186" t="str">
        <f t="shared" si="265"/>
        <v/>
      </c>
      <c r="CC80" s="186" t="str">
        <f t="shared" si="265"/>
        <v/>
      </c>
      <c r="CD80" s="186" t="str">
        <f t="shared" si="265"/>
        <v/>
      </c>
      <c r="CE80" s="186" t="str">
        <f t="shared" si="265"/>
        <v/>
      </c>
      <c r="CF80" s="186" t="str">
        <f t="shared" si="265"/>
        <v/>
      </c>
      <c r="CG80" s="186" t="str">
        <f t="shared" si="265"/>
        <v/>
      </c>
      <c r="CH80" s="186" t="str">
        <f t="shared" si="265"/>
        <v/>
      </c>
      <c r="CI80" s="186" t="str">
        <f t="shared" si="266"/>
        <v/>
      </c>
      <c r="CJ80" s="186" t="str">
        <f t="shared" si="266"/>
        <v/>
      </c>
      <c r="CK80" s="186" t="str">
        <f t="shared" si="266"/>
        <v/>
      </c>
      <c r="CL80" s="186" t="str">
        <f t="shared" si="266"/>
        <v/>
      </c>
      <c r="CM80" s="186" t="str">
        <f t="shared" si="266"/>
        <v/>
      </c>
      <c r="CN80" s="186" t="str">
        <f t="shared" si="266"/>
        <v/>
      </c>
      <c r="CO80" s="186" t="str">
        <f t="shared" si="266"/>
        <v/>
      </c>
      <c r="CP80" s="186" t="str">
        <f t="shared" si="266"/>
        <v/>
      </c>
      <c r="CQ80" s="186" t="str">
        <f t="shared" si="266"/>
        <v/>
      </c>
      <c r="CR80" s="186" t="str">
        <f t="shared" si="266"/>
        <v/>
      </c>
      <c r="CS80" s="186" t="str">
        <f t="shared" si="267"/>
        <v/>
      </c>
      <c r="CT80" s="186" t="str">
        <f t="shared" si="267"/>
        <v/>
      </c>
      <c r="CU80" s="186" t="str">
        <f t="shared" si="267"/>
        <v/>
      </c>
      <c r="CV80" s="186" t="str">
        <f t="shared" si="267"/>
        <v/>
      </c>
      <c r="CW80" s="186" t="str">
        <f t="shared" si="267"/>
        <v/>
      </c>
      <c r="CX80" s="186" t="str">
        <f t="shared" si="267"/>
        <v/>
      </c>
      <c r="CY80" s="186" t="str">
        <f t="shared" si="267"/>
        <v/>
      </c>
      <c r="CZ80" s="186" t="str">
        <f t="shared" si="267"/>
        <v/>
      </c>
      <c r="DA80" s="186" t="str">
        <f t="shared" si="267"/>
        <v/>
      </c>
      <c r="DB80" s="186" t="str">
        <f t="shared" si="267"/>
        <v/>
      </c>
      <c r="DC80" s="186" t="str">
        <f t="shared" si="268"/>
        <v/>
      </c>
      <c r="DD80" s="186" t="str">
        <f t="shared" si="268"/>
        <v/>
      </c>
      <c r="DE80" s="186" t="str">
        <f t="shared" si="268"/>
        <v/>
      </c>
      <c r="DF80" s="186" t="str">
        <f t="shared" si="268"/>
        <v/>
      </c>
      <c r="DG80" s="186" t="str">
        <f t="shared" si="268"/>
        <v/>
      </c>
      <c r="DH80" s="186" t="str">
        <f t="shared" si="268"/>
        <v/>
      </c>
      <c r="DI80" s="186" t="str">
        <f t="shared" si="268"/>
        <v/>
      </c>
      <c r="DJ80" s="186" t="str">
        <f t="shared" si="268"/>
        <v/>
      </c>
      <c r="DK80" s="186" t="str">
        <f t="shared" si="268"/>
        <v/>
      </c>
      <c r="DL80" s="186" t="str">
        <f t="shared" si="268"/>
        <v/>
      </c>
      <c r="DM80" s="186" t="str">
        <f t="shared" si="269"/>
        <v/>
      </c>
      <c r="DN80" s="186" t="str">
        <f t="shared" si="269"/>
        <v/>
      </c>
      <c r="DO80" s="186" t="str">
        <f t="shared" si="269"/>
        <v/>
      </c>
      <c r="DP80" s="186" t="str">
        <f t="shared" si="269"/>
        <v/>
      </c>
      <c r="DQ80" s="186" t="str">
        <f t="shared" si="269"/>
        <v/>
      </c>
      <c r="DR80" s="186" t="str">
        <f t="shared" si="269"/>
        <v/>
      </c>
      <c r="DS80" s="186" t="str">
        <f t="shared" si="269"/>
        <v/>
      </c>
      <c r="DT80" s="186" t="str">
        <f t="shared" si="269"/>
        <v/>
      </c>
      <c r="DU80" s="186" t="str">
        <f t="shared" si="269"/>
        <v/>
      </c>
      <c r="DV80" s="186" t="str">
        <f t="shared" si="269"/>
        <v/>
      </c>
      <c r="DW80" s="152"/>
      <c r="DX80" s="152"/>
      <c r="DY80" s="152"/>
      <c r="DZ80" s="152"/>
      <c r="EA80" s="152"/>
      <c r="EC80" s="173">
        <f t="shared" si="256"/>
        <v>17</v>
      </c>
      <c r="ED80" s="176">
        <f t="shared" si="234"/>
        <v>0</v>
      </c>
      <c r="EE80" s="177">
        <f t="shared" si="235"/>
        <v>0</v>
      </c>
      <c r="EF80" s="177">
        <f t="shared" si="235"/>
        <v>0</v>
      </c>
      <c r="EG80" s="177">
        <f t="shared" si="235"/>
        <v>0</v>
      </c>
      <c r="EH80" s="177">
        <f t="shared" si="235"/>
        <v>0</v>
      </c>
      <c r="EI80" s="177">
        <f t="shared" si="236"/>
        <v>0</v>
      </c>
      <c r="EJ80" s="177">
        <f t="shared" si="237"/>
        <v>0</v>
      </c>
      <c r="EK80" s="173"/>
      <c r="EL80" s="173" t="s">
        <v>102</v>
      </c>
      <c r="EM80" s="172" t="str">
        <f>IF(EI114&lt;&gt;1,"sd",SQRT(EM78/EM65))</f>
        <v>sd</v>
      </c>
      <c r="EN80" s="175"/>
      <c r="EO80" s="173">
        <f t="shared" si="257"/>
        <v>17</v>
      </c>
      <c r="EP80" s="176">
        <f t="shared" si="238"/>
        <v>0</v>
      </c>
      <c r="EQ80" s="177">
        <f>IFERROR(INDEX(RTO2CF,$EO80,'ANVA-MDS'!EE$7),0)</f>
        <v>0</v>
      </c>
      <c r="ER80" s="177">
        <f>IFERROR(INDEX(RTO2CF,$EO80,'ANVA-MDS'!EF$7),0)</f>
        <v>0</v>
      </c>
      <c r="ES80" s="177">
        <f>IFERROR(INDEX(RTO2CF,$EO80,'ANVA-MDS'!EG$7),0)</f>
        <v>0</v>
      </c>
      <c r="ET80" s="177">
        <f>IFERROR(INDEX(RTO2CF,$EO80,'ANVA-MDS'!EH$7),0)</f>
        <v>0</v>
      </c>
      <c r="EU80" s="177">
        <f t="shared" si="239"/>
        <v>0</v>
      </c>
      <c r="EV80" s="177">
        <f t="shared" si="240"/>
        <v>0</v>
      </c>
      <c r="EW80" s="173"/>
      <c r="EX80" s="173" t="s">
        <v>102</v>
      </c>
      <c r="EY80" s="172" t="str">
        <f>IF(EU114&lt;&gt;1,"sd",SQRT(EY78/EY65))</f>
        <v>sd</v>
      </c>
      <c r="EZ80" s="175"/>
      <c r="FA80" s="177">
        <f t="shared" si="241"/>
        <v>0</v>
      </c>
      <c r="FB80" s="173" t="s">
        <v>217</v>
      </c>
      <c r="FC80" s="200" t="str">
        <f>IF(FC83&lt;&gt;1,"sd",FC70+FC71+FC72+FC78+FC79)</f>
        <v>sd</v>
      </c>
    </row>
    <row r="81" spans="1:159" ht="12.75" customHeight="1" x14ac:dyDescent="0.25">
      <c r="A81" s="5"/>
      <c r="J81" s="84">
        <v>17</v>
      </c>
      <c r="K81" s="185">
        <f t="shared" si="242"/>
        <v>0</v>
      </c>
      <c r="L81" s="186">
        <f t="shared" si="243"/>
        <v>0</v>
      </c>
      <c r="M81" s="186" t="str">
        <f t="shared" si="260"/>
        <v/>
      </c>
      <c r="N81" s="186" t="str">
        <f t="shared" si="260"/>
        <v/>
      </c>
      <c r="O81" s="186" t="str">
        <f t="shared" si="260"/>
        <v/>
      </c>
      <c r="P81" s="186" t="str">
        <f t="shared" si="260"/>
        <v/>
      </c>
      <c r="Q81" s="186" t="str">
        <f t="shared" si="260"/>
        <v/>
      </c>
      <c r="R81" s="186" t="str">
        <f t="shared" si="260"/>
        <v/>
      </c>
      <c r="S81" s="186" t="str">
        <f t="shared" si="260"/>
        <v/>
      </c>
      <c r="T81" s="186" t="str">
        <f t="shared" si="260"/>
        <v/>
      </c>
      <c r="U81" s="186" t="str">
        <f t="shared" si="260"/>
        <v/>
      </c>
      <c r="V81" s="186" t="str">
        <f t="shared" si="260"/>
        <v/>
      </c>
      <c r="W81" s="186" t="str">
        <f t="shared" si="261"/>
        <v/>
      </c>
      <c r="X81" s="186" t="str">
        <f t="shared" si="261"/>
        <v/>
      </c>
      <c r="Y81" s="186" t="str">
        <f t="shared" si="261"/>
        <v/>
      </c>
      <c r="Z81" s="186" t="str">
        <f t="shared" si="261"/>
        <v/>
      </c>
      <c r="AA81" s="186" t="str">
        <f t="shared" si="261"/>
        <v/>
      </c>
      <c r="AB81" s="186" t="str">
        <f t="shared" si="261"/>
        <v/>
      </c>
      <c r="AC81" s="186" t="str">
        <f t="shared" si="261"/>
        <v/>
      </c>
      <c r="AD81" s="186" t="str">
        <f t="shared" si="261"/>
        <v/>
      </c>
      <c r="AE81" s="186" t="str">
        <f t="shared" si="261"/>
        <v/>
      </c>
      <c r="AF81" s="186" t="str">
        <f t="shared" si="261"/>
        <v/>
      </c>
      <c r="AG81" s="186" t="str">
        <f t="shared" si="262"/>
        <v/>
      </c>
      <c r="AH81" s="186" t="str">
        <f t="shared" si="262"/>
        <v/>
      </c>
      <c r="AI81" s="186" t="str">
        <f t="shared" si="262"/>
        <v/>
      </c>
      <c r="AJ81" s="186" t="str">
        <f t="shared" si="262"/>
        <v/>
      </c>
      <c r="AK81" s="186" t="str">
        <f t="shared" si="262"/>
        <v/>
      </c>
      <c r="AL81" s="186" t="str">
        <f t="shared" si="262"/>
        <v/>
      </c>
      <c r="AM81" s="186" t="str">
        <f t="shared" si="262"/>
        <v/>
      </c>
      <c r="AN81" s="186" t="str">
        <f t="shared" si="262"/>
        <v/>
      </c>
      <c r="AO81" s="186" t="str">
        <f t="shared" si="262"/>
        <v/>
      </c>
      <c r="AP81" s="186" t="str">
        <f t="shared" si="262"/>
        <v/>
      </c>
      <c r="AQ81" s="186" t="str">
        <f t="shared" si="263"/>
        <v/>
      </c>
      <c r="AR81" s="186" t="str">
        <f t="shared" si="263"/>
        <v/>
      </c>
      <c r="AS81" s="186" t="str">
        <f t="shared" si="263"/>
        <v/>
      </c>
      <c r="AT81" s="186" t="str">
        <f t="shared" si="263"/>
        <v/>
      </c>
      <c r="AU81" s="186" t="str">
        <f t="shared" si="263"/>
        <v/>
      </c>
      <c r="AV81" s="186" t="str">
        <f t="shared" si="263"/>
        <v/>
      </c>
      <c r="AW81" s="186" t="str">
        <f t="shared" si="263"/>
        <v/>
      </c>
      <c r="AX81" s="186" t="str">
        <f t="shared" si="263"/>
        <v/>
      </c>
      <c r="AY81" s="186" t="str">
        <f t="shared" si="263"/>
        <v/>
      </c>
      <c r="AZ81" s="186" t="str">
        <f t="shared" si="263"/>
        <v/>
      </c>
      <c r="BA81" s="186" t="str">
        <f t="shared" si="264"/>
        <v/>
      </c>
      <c r="BB81" s="186" t="str">
        <f t="shared" si="264"/>
        <v/>
      </c>
      <c r="BC81" s="186" t="str">
        <f t="shared" si="264"/>
        <v/>
      </c>
      <c r="BD81" s="186" t="str">
        <f t="shared" si="264"/>
        <v/>
      </c>
      <c r="BE81" s="186" t="str">
        <f t="shared" si="264"/>
        <v/>
      </c>
      <c r="BF81" s="186" t="str">
        <f t="shared" si="264"/>
        <v/>
      </c>
      <c r="BG81" s="186" t="str">
        <f t="shared" si="264"/>
        <v/>
      </c>
      <c r="BH81" s="186" t="str">
        <f t="shared" si="264"/>
        <v/>
      </c>
      <c r="BI81" s="186" t="str">
        <f t="shared" si="264"/>
        <v/>
      </c>
      <c r="BJ81" s="186" t="str">
        <f t="shared" si="264"/>
        <v/>
      </c>
      <c r="BM81" s="5"/>
      <c r="BS81" s="6"/>
      <c r="BT81" s="6"/>
      <c r="BV81" s="84">
        <v>17</v>
      </c>
      <c r="BW81" s="185">
        <f t="shared" si="249"/>
        <v>0</v>
      </c>
      <c r="BX81" s="186">
        <f t="shared" si="250"/>
        <v>0</v>
      </c>
      <c r="BY81" s="186" t="str">
        <f t="shared" si="265"/>
        <v/>
      </c>
      <c r="BZ81" s="186" t="str">
        <f t="shared" si="265"/>
        <v/>
      </c>
      <c r="CA81" s="186" t="str">
        <f t="shared" si="265"/>
        <v/>
      </c>
      <c r="CB81" s="186" t="str">
        <f t="shared" si="265"/>
        <v/>
      </c>
      <c r="CC81" s="186" t="str">
        <f t="shared" si="265"/>
        <v/>
      </c>
      <c r="CD81" s="186" t="str">
        <f t="shared" si="265"/>
        <v/>
      </c>
      <c r="CE81" s="186" t="str">
        <f t="shared" si="265"/>
        <v/>
      </c>
      <c r="CF81" s="186" t="str">
        <f t="shared" si="265"/>
        <v/>
      </c>
      <c r="CG81" s="186" t="str">
        <f t="shared" si="265"/>
        <v/>
      </c>
      <c r="CH81" s="186" t="str">
        <f t="shared" si="265"/>
        <v/>
      </c>
      <c r="CI81" s="186" t="str">
        <f t="shared" si="266"/>
        <v/>
      </c>
      <c r="CJ81" s="186" t="str">
        <f t="shared" si="266"/>
        <v/>
      </c>
      <c r="CK81" s="186" t="str">
        <f t="shared" si="266"/>
        <v/>
      </c>
      <c r="CL81" s="186" t="str">
        <f t="shared" si="266"/>
        <v/>
      </c>
      <c r="CM81" s="186" t="str">
        <f t="shared" si="266"/>
        <v/>
      </c>
      <c r="CN81" s="186" t="str">
        <f t="shared" si="266"/>
        <v/>
      </c>
      <c r="CO81" s="186" t="str">
        <f t="shared" si="266"/>
        <v/>
      </c>
      <c r="CP81" s="186" t="str">
        <f t="shared" si="266"/>
        <v/>
      </c>
      <c r="CQ81" s="186" t="str">
        <f t="shared" si="266"/>
        <v/>
      </c>
      <c r="CR81" s="186" t="str">
        <f t="shared" si="266"/>
        <v/>
      </c>
      <c r="CS81" s="186" t="str">
        <f t="shared" si="267"/>
        <v/>
      </c>
      <c r="CT81" s="186" t="str">
        <f t="shared" si="267"/>
        <v/>
      </c>
      <c r="CU81" s="186" t="str">
        <f t="shared" si="267"/>
        <v/>
      </c>
      <c r="CV81" s="186" t="str">
        <f t="shared" si="267"/>
        <v/>
      </c>
      <c r="CW81" s="186" t="str">
        <f t="shared" si="267"/>
        <v/>
      </c>
      <c r="CX81" s="186" t="str">
        <f t="shared" si="267"/>
        <v/>
      </c>
      <c r="CY81" s="186" t="str">
        <f t="shared" si="267"/>
        <v/>
      </c>
      <c r="CZ81" s="186" t="str">
        <f t="shared" si="267"/>
        <v/>
      </c>
      <c r="DA81" s="186" t="str">
        <f t="shared" si="267"/>
        <v/>
      </c>
      <c r="DB81" s="186" t="str">
        <f t="shared" si="267"/>
        <v/>
      </c>
      <c r="DC81" s="186" t="str">
        <f t="shared" si="268"/>
        <v/>
      </c>
      <c r="DD81" s="186" t="str">
        <f t="shared" si="268"/>
        <v/>
      </c>
      <c r="DE81" s="186" t="str">
        <f t="shared" si="268"/>
        <v/>
      </c>
      <c r="DF81" s="186" t="str">
        <f t="shared" si="268"/>
        <v/>
      </c>
      <c r="DG81" s="186" t="str">
        <f t="shared" si="268"/>
        <v/>
      </c>
      <c r="DH81" s="186" t="str">
        <f t="shared" si="268"/>
        <v/>
      </c>
      <c r="DI81" s="186" t="str">
        <f t="shared" si="268"/>
        <v/>
      </c>
      <c r="DJ81" s="186" t="str">
        <f t="shared" si="268"/>
        <v/>
      </c>
      <c r="DK81" s="186" t="str">
        <f t="shared" si="268"/>
        <v/>
      </c>
      <c r="DL81" s="186" t="str">
        <f t="shared" si="268"/>
        <v/>
      </c>
      <c r="DM81" s="186" t="str">
        <f t="shared" si="269"/>
        <v/>
      </c>
      <c r="DN81" s="186" t="str">
        <f t="shared" si="269"/>
        <v/>
      </c>
      <c r="DO81" s="186" t="str">
        <f t="shared" si="269"/>
        <v/>
      </c>
      <c r="DP81" s="186" t="str">
        <f t="shared" si="269"/>
        <v/>
      </c>
      <c r="DQ81" s="186" t="str">
        <f t="shared" si="269"/>
        <v/>
      </c>
      <c r="DR81" s="186" t="str">
        <f t="shared" si="269"/>
        <v/>
      </c>
      <c r="DS81" s="186" t="str">
        <f t="shared" si="269"/>
        <v/>
      </c>
      <c r="DT81" s="186" t="str">
        <f t="shared" si="269"/>
        <v/>
      </c>
      <c r="DU81" s="186" t="str">
        <f t="shared" si="269"/>
        <v/>
      </c>
      <c r="DV81" s="186" t="str">
        <f t="shared" si="269"/>
        <v/>
      </c>
      <c r="DW81" s="152"/>
      <c r="DX81" s="152"/>
      <c r="DY81" s="152"/>
      <c r="DZ81" s="152"/>
      <c r="EA81" s="152"/>
      <c r="EC81" s="173">
        <f t="shared" si="256"/>
        <v>18</v>
      </c>
      <c r="ED81" s="176">
        <f t="shared" si="234"/>
        <v>0</v>
      </c>
      <c r="EE81" s="177">
        <f t="shared" si="235"/>
        <v>0</v>
      </c>
      <c r="EF81" s="177">
        <f t="shared" si="235"/>
        <v>0</v>
      </c>
      <c r="EG81" s="177">
        <f t="shared" si="235"/>
        <v>0</v>
      </c>
      <c r="EH81" s="177">
        <f t="shared" si="235"/>
        <v>0</v>
      </c>
      <c r="EI81" s="177">
        <f t="shared" si="236"/>
        <v>0</v>
      </c>
      <c r="EJ81" s="177">
        <f t="shared" si="237"/>
        <v>0</v>
      </c>
      <c r="EK81" s="173"/>
      <c r="EL81" s="173" t="s">
        <v>103</v>
      </c>
      <c r="EM81" s="172" t="str">
        <f>IF(EI114&lt;&gt;1,"sd",EM80*SQRT(2))</f>
        <v>sd</v>
      </c>
      <c r="EN81" s="175"/>
      <c r="EO81" s="173">
        <f t="shared" si="257"/>
        <v>18</v>
      </c>
      <c r="EP81" s="176">
        <f t="shared" si="238"/>
        <v>0</v>
      </c>
      <c r="EQ81" s="177">
        <f>IFERROR(INDEX(RTO2CF,$EO81,'ANVA-MDS'!EE$7),0)</f>
        <v>0</v>
      </c>
      <c r="ER81" s="177">
        <f>IFERROR(INDEX(RTO2CF,$EO81,'ANVA-MDS'!EF$7),0)</f>
        <v>0</v>
      </c>
      <c r="ES81" s="177">
        <f>IFERROR(INDEX(RTO2CF,$EO81,'ANVA-MDS'!EG$7),0)</f>
        <v>0</v>
      </c>
      <c r="ET81" s="177">
        <f>IFERROR(INDEX(RTO2CF,$EO81,'ANVA-MDS'!EH$7),0)</f>
        <v>0</v>
      </c>
      <c r="EU81" s="177">
        <f t="shared" si="239"/>
        <v>0</v>
      </c>
      <c r="EV81" s="177">
        <f t="shared" si="240"/>
        <v>0</v>
      </c>
      <c r="EW81" s="173"/>
      <c r="EX81" s="173" t="s">
        <v>103</v>
      </c>
      <c r="EY81" s="172" t="str">
        <f>IF(EU114&lt;&gt;1,"sd",EY80*SQRT(2))</f>
        <v>sd</v>
      </c>
      <c r="EZ81" s="175"/>
      <c r="FA81" s="177">
        <f t="shared" si="241"/>
        <v>0</v>
      </c>
      <c r="FB81" s="179" t="s">
        <v>123</v>
      </c>
      <c r="FC81" s="200" t="str">
        <f>IF(FC83&lt;&gt;1,"sd",(EM67^2+EY67^2)/(FC64*FC65)-FC69)</f>
        <v>sd</v>
      </c>
    </row>
    <row r="82" spans="1:159" ht="12.75" customHeight="1" x14ac:dyDescent="0.25">
      <c r="A82" s="4" t="s">
        <v>310</v>
      </c>
      <c r="J82" s="84">
        <v>18</v>
      </c>
      <c r="K82" s="185">
        <f t="shared" si="242"/>
        <v>0</v>
      </c>
      <c r="L82" s="186">
        <f t="shared" si="243"/>
        <v>0</v>
      </c>
      <c r="M82" s="186" t="str">
        <f t="shared" si="260"/>
        <v/>
      </c>
      <c r="N82" s="186" t="str">
        <f t="shared" si="260"/>
        <v/>
      </c>
      <c r="O82" s="186" t="str">
        <f t="shared" si="260"/>
        <v/>
      </c>
      <c r="P82" s="186" t="str">
        <f t="shared" si="260"/>
        <v/>
      </c>
      <c r="Q82" s="186" t="str">
        <f t="shared" si="260"/>
        <v/>
      </c>
      <c r="R82" s="186" t="str">
        <f t="shared" si="260"/>
        <v/>
      </c>
      <c r="S82" s="186" t="str">
        <f t="shared" si="260"/>
        <v/>
      </c>
      <c r="T82" s="186" t="str">
        <f t="shared" si="260"/>
        <v/>
      </c>
      <c r="U82" s="186" t="str">
        <f t="shared" si="260"/>
        <v/>
      </c>
      <c r="V82" s="186" t="str">
        <f t="shared" si="260"/>
        <v/>
      </c>
      <c r="W82" s="186" t="str">
        <f t="shared" si="261"/>
        <v/>
      </c>
      <c r="X82" s="186" t="str">
        <f t="shared" si="261"/>
        <v/>
      </c>
      <c r="Y82" s="186" t="str">
        <f t="shared" si="261"/>
        <v/>
      </c>
      <c r="Z82" s="186" t="str">
        <f t="shared" si="261"/>
        <v/>
      </c>
      <c r="AA82" s="186" t="str">
        <f t="shared" si="261"/>
        <v/>
      </c>
      <c r="AB82" s="186" t="str">
        <f t="shared" si="261"/>
        <v/>
      </c>
      <c r="AC82" s="186" t="str">
        <f t="shared" si="261"/>
        <v/>
      </c>
      <c r="AD82" s="186" t="str">
        <f t="shared" si="261"/>
        <v/>
      </c>
      <c r="AE82" s="186" t="str">
        <f t="shared" si="261"/>
        <v/>
      </c>
      <c r="AF82" s="186" t="str">
        <f t="shared" si="261"/>
        <v/>
      </c>
      <c r="AG82" s="186" t="str">
        <f t="shared" si="262"/>
        <v/>
      </c>
      <c r="AH82" s="186" t="str">
        <f t="shared" si="262"/>
        <v/>
      </c>
      <c r="AI82" s="186" t="str">
        <f t="shared" si="262"/>
        <v/>
      </c>
      <c r="AJ82" s="186" t="str">
        <f t="shared" si="262"/>
        <v/>
      </c>
      <c r="AK82" s="186" t="str">
        <f t="shared" si="262"/>
        <v/>
      </c>
      <c r="AL82" s="186" t="str">
        <f t="shared" si="262"/>
        <v/>
      </c>
      <c r="AM82" s="186" t="str">
        <f t="shared" si="262"/>
        <v/>
      </c>
      <c r="AN82" s="186" t="str">
        <f t="shared" si="262"/>
        <v/>
      </c>
      <c r="AO82" s="186" t="str">
        <f t="shared" si="262"/>
        <v/>
      </c>
      <c r="AP82" s="186" t="str">
        <f t="shared" si="262"/>
        <v/>
      </c>
      <c r="AQ82" s="186" t="str">
        <f t="shared" si="263"/>
        <v/>
      </c>
      <c r="AR82" s="186" t="str">
        <f t="shared" si="263"/>
        <v/>
      </c>
      <c r="AS82" s="186" t="str">
        <f t="shared" si="263"/>
        <v/>
      </c>
      <c r="AT82" s="186" t="str">
        <f t="shared" si="263"/>
        <v/>
      </c>
      <c r="AU82" s="186" t="str">
        <f t="shared" si="263"/>
        <v/>
      </c>
      <c r="AV82" s="186" t="str">
        <f t="shared" si="263"/>
        <v/>
      </c>
      <c r="AW82" s="186" t="str">
        <f t="shared" si="263"/>
        <v/>
      </c>
      <c r="AX82" s="186" t="str">
        <f t="shared" si="263"/>
        <v/>
      </c>
      <c r="AY82" s="186" t="str">
        <f t="shared" si="263"/>
        <v/>
      </c>
      <c r="AZ82" s="186" t="str">
        <f t="shared" si="263"/>
        <v/>
      </c>
      <c r="BA82" s="186" t="str">
        <f t="shared" si="264"/>
        <v/>
      </c>
      <c r="BB82" s="186" t="str">
        <f t="shared" si="264"/>
        <v/>
      </c>
      <c r="BC82" s="186" t="str">
        <f t="shared" si="264"/>
        <v/>
      </c>
      <c r="BD82" s="186" t="str">
        <f t="shared" si="264"/>
        <v/>
      </c>
      <c r="BE82" s="186" t="str">
        <f t="shared" si="264"/>
        <v/>
      </c>
      <c r="BF82" s="186" t="str">
        <f t="shared" si="264"/>
        <v/>
      </c>
      <c r="BG82" s="186" t="str">
        <f t="shared" si="264"/>
        <v/>
      </c>
      <c r="BH82" s="186" t="str">
        <f t="shared" si="264"/>
        <v/>
      </c>
      <c r="BI82" s="186" t="str">
        <f t="shared" si="264"/>
        <v/>
      </c>
      <c r="BJ82" s="186" t="str">
        <f t="shared" si="264"/>
        <v/>
      </c>
      <c r="BM82" s="4" t="s">
        <v>310</v>
      </c>
      <c r="BS82" s="6"/>
      <c r="BT82" s="6"/>
      <c r="BV82" s="84">
        <v>18</v>
      </c>
      <c r="BW82" s="185">
        <f t="shared" si="249"/>
        <v>0</v>
      </c>
      <c r="BX82" s="186">
        <f t="shared" si="250"/>
        <v>0</v>
      </c>
      <c r="BY82" s="186" t="str">
        <f t="shared" si="265"/>
        <v/>
      </c>
      <c r="BZ82" s="186" t="str">
        <f t="shared" si="265"/>
        <v/>
      </c>
      <c r="CA82" s="186" t="str">
        <f t="shared" si="265"/>
        <v/>
      </c>
      <c r="CB82" s="186" t="str">
        <f t="shared" si="265"/>
        <v/>
      </c>
      <c r="CC82" s="186" t="str">
        <f t="shared" si="265"/>
        <v/>
      </c>
      <c r="CD82" s="186" t="str">
        <f t="shared" si="265"/>
        <v/>
      </c>
      <c r="CE82" s="186" t="str">
        <f t="shared" si="265"/>
        <v/>
      </c>
      <c r="CF82" s="186" t="str">
        <f t="shared" si="265"/>
        <v/>
      </c>
      <c r="CG82" s="186" t="str">
        <f t="shared" si="265"/>
        <v/>
      </c>
      <c r="CH82" s="186" t="str">
        <f t="shared" si="265"/>
        <v/>
      </c>
      <c r="CI82" s="186" t="str">
        <f t="shared" si="266"/>
        <v/>
      </c>
      <c r="CJ82" s="186" t="str">
        <f t="shared" si="266"/>
        <v/>
      </c>
      <c r="CK82" s="186" t="str">
        <f t="shared" si="266"/>
        <v/>
      </c>
      <c r="CL82" s="186" t="str">
        <f t="shared" si="266"/>
        <v/>
      </c>
      <c r="CM82" s="186" t="str">
        <f t="shared" si="266"/>
        <v/>
      </c>
      <c r="CN82" s="186" t="str">
        <f t="shared" si="266"/>
        <v/>
      </c>
      <c r="CO82" s="186" t="str">
        <f t="shared" si="266"/>
        <v/>
      </c>
      <c r="CP82" s="186" t="str">
        <f t="shared" si="266"/>
        <v/>
      </c>
      <c r="CQ82" s="186" t="str">
        <f t="shared" si="266"/>
        <v/>
      </c>
      <c r="CR82" s="186" t="str">
        <f t="shared" si="266"/>
        <v/>
      </c>
      <c r="CS82" s="186" t="str">
        <f t="shared" si="267"/>
        <v/>
      </c>
      <c r="CT82" s="186" t="str">
        <f t="shared" si="267"/>
        <v/>
      </c>
      <c r="CU82" s="186" t="str">
        <f t="shared" si="267"/>
        <v/>
      </c>
      <c r="CV82" s="186" t="str">
        <f t="shared" si="267"/>
        <v/>
      </c>
      <c r="CW82" s="186" t="str">
        <f t="shared" si="267"/>
        <v/>
      </c>
      <c r="CX82" s="186" t="str">
        <f t="shared" si="267"/>
        <v/>
      </c>
      <c r="CY82" s="186" t="str">
        <f t="shared" si="267"/>
        <v/>
      </c>
      <c r="CZ82" s="186" t="str">
        <f t="shared" si="267"/>
        <v/>
      </c>
      <c r="DA82" s="186" t="str">
        <f t="shared" si="267"/>
        <v/>
      </c>
      <c r="DB82" s="186" t="str">
        <f t="shared" si="267"/>
        <v/>
      </c>
      <c r="DC82" s="186" t="str">
        <f t="shared" si="268"/>
        <v/>
      </c>
      <c r="DD82" s="186" t="str">
        <f t="shared" si="268"/>
        <v/>
      </c>
      <c r="DE82" s="186" t="str">
        <f t="shared" si="268"/>
        <v/>
      </c>
      <c r="DF82" s="186" t="str">
        <f t="shared" si="268"/>
        <v/>
      </c>
      <c r="DG82" s="186" t="str">
        <f t="shared" si="268"/>
        <v/>
      </c>
      <c r="DH82" s="186" t="str">
        <f t="shared" si="268"/>
        <v/>
      </c>
      <c r="DI82" s="186" t="str">
        <f t="shared" si="268"/>
        <v/>
      </c>
      <c r="DJ82" s="186" t="str">
        <f t="shared" si="268"/>
        <v/>
      </c>
      <c r="DK82" s="186" t="str">
        <f t="shared" si="268"/>
        <v/>
      </c>
      <c r="DL82" s="186" t="str">
        <f t="shared" si="268"/>
        <v/>
      </c>
      <c r="DM82" s="186" t="str">
        <f t="shared" si="269"/>
        <v/>
      </c>
      <c r="DN82" s="186" t="str">
        <f t="shared" si="269"/>
        <v/>
      </c>
      <c r="DO82" s="186" t="str">
        <f t="shared" si="269"/>
        <v/>
      </c>
      <c r="DP82" s="186" t="str">
        <f t="shared" si="269"/>
        <v/>
      </c>
      <c r="DQ82" s="186" t="str">
        <f t="shared" si="269"/>
        <v/>
      </c>
      <c r="DR82" s="186" t="str">
        <f t="shared" si="269"/>
        <v/>
      </c>
      <c r="DS82" s="186" t="str">
        <f t="shared" si="269"/>
        <v/>
      </c>
      <c r="DT82" s="186" t="str">
        <f t="shared" si="269"/>
        <v/>
      </c>
      <c r="DU82" s="186" t="str">
        <f t="shared" si="269"/>
        <v/>
      </c>
      <c r="DV82" s="186" t="str">
        <f t="shared" si="269"/>
        <v/>
      </c>
      <c r="DW82" s="152"/>
      <c r="DX82" s="152"/>
      <c r="DY82" s="152"/>
      <c r="DZ82" s="152"/>
      <c r="EA82" s="152"/>
      <c r="EC82" s="173">
        <f t="shared" si="256"/>
        <v>19</v>
      </c>
      <c r="ED82" s="176">
        <f t="shared" si="234"/>
        <v>0</v>
      </c>
      <c r="EE82" s="177">
        <f t="shared" si="235"/>
        <v>0</v>
      </c>
      <c r="EF82" s="177">
        <f t="shared" si="235"/>
        <v>0</v>
      </c>
      <c r="EG82" s="177">
        <f t="shared" si="235"/>
        <v>0</v>
      </c>
      <c r="EH82" s="177">
        <f t="shared" si="235"/>
        <v>0</v>
      </c>
      <c r="EI82" s="177">
        <f t="shared" si="236"/>
        <v>0</v>
      </c>
      <c r="EJ82" s="177">
        <f t="shared" si="237"/>
        <v>0</v>
      </c>
      <c r="EK82" s="173"/>
      <c r="EL82" s="173" t="s">
        <v>104</v>
      </c>
      <c r="EM82" s="172" t="str">
        <f>IF(EI114&lt;&gt;1,"sd",TINV(0.05,EM72)*EM81)</f>
        <v>sd</v>
      </c>
      <c r="EN82" s="175"/>
      <c r="EO82" s="173">
        <f t="shared" si="257"/>
        <v>19</v>
      </c>
      <c r="EP82" s="176">
        <f t="shared" si="238"/>
        <v>0</v>
      </c>
      <c r="EQ82" s="177">
        <f>IFERROR(INDEX(RTO2CF,$EO82,'ANVA-MDS'!EE$7),0)</f>
        <v>0</v>
      </c>
      <c r="ER82" s="177">
        <f>IFERROR(INDEX(RTO2CF,$EO82,'ANVA-MDS'!EF$7),0)</f>
        <v>0</v>
      </c>
      <c r="ES82" s="177">
        <f>IFERROR(INDEX(RTO2CF,$EO82,'ANVA-MDS'!EG$7),0)</f>
        <v>0</v>
      </c>
      <c r="ET82" s="177">
        <f>IFERROR(INDEX(RTO2CF,$EO82,'ANVA-MDS'!EH$7),0)</f>
        <v>0</v>
      </c>
      <c r="EU82" s="177">
        <f t="shared" si="239"/>
        <v>0</v>
      </c>
      <c r="EV82" s="177">
        <f t="shared" si="240"/>
        <v>0</v>
      </c>
      <c r="EW82" s="173"/>
      <c r="EX82" s="173" t="s">
        <v>104</v>
      </c>
      <c r="EY82" s="172" t="str">
        <f>IF(EU114&lt;&gt;1,"sd",TINV(0.05,EY72)*EY81)</f>
        <v>sd</v>
      </c>
      <c r="EZ82" s="175"/>
      <c r="FA82" s="177">
        <f t="shared" si="241"/>
        <v>0</v>
      </c>
      <c r="FB82" s="179" t="s">
        <v>125</v>
      </c>
      <c r="FC82" s="200" t="str">
        <f t="array" ref="FC82">IF(FC83&lt;&gt;1,"sd",(SUM(IF(EJ64:EJ113&gt;1,(EJ64:EJ113)^2))+SUM(IF(EV64:EV113&gt;1,(EV64:EV113)^2)))/FC65-FC73-FC81-FC69)</f>
        <v>sd</v>
      </c>
    </row>
    <row r="83" spans="1:159" ht="12.75" customHeight="1" x14ac:dyDescent="0.25">
      <c r="A83" s="5" t="s">
        <v>41</v>
      </c>
      <c r="J83" s="84">
        <v>19</v>
      </c>
      <c r="K83" s="185">
        <f t="shared" si="242"/>
        <v>0</v>
      </c>
      <c r="L83" s="186">
        <f t="shared" si="243"/>
        <v>0</v>
      </c>
      <c r="M83" s="186" t="str">
        <f t="shared" si="260"/>
        <v/>
      </c>
      <c r="N83" s="186" t="str">
        <f t="shared" si="260"/>
        <v/>
      </c>
      <c r="O83" s="186" t="str">
        <f t="shared" si="260"/>
        <v/>
      </c>
      <c r="P83" s="186" t="str">
        <f t="shared" si="260"/>
        <v/>
      </c>
      <c r="Q83" s="186" t="str">
        <f t="shared" si="260"/>
        <v/>
      </c>
      <c r="R83" s="186" t="str">
        <f t="shared" si="260"/>
        <v/>
      </c>
      <c r="S83" s="186" t="str">
        <f t="shared" si="260"/>
        <v/>
      </c>
      <c r="T83" s="186" t="str">
        <f t="shared" si="260"/>
        <v/>
      </c>
      <c r="U83" s="186" t="str">
        <f t="shared" si="260"/>
        <v/>
      </c>
      <c r="V83" s="186" t="str">
        <f t="shared" si="260"/>
        <v/>
      </c>
      <c r="W83" s="186" t="str">
        <f t="shared" si="261"/>
        <v/>
      </c>
      <c r="X83" s="186" t="str">
        <f t="shared" si="261"/>
        <v/>
      </c>
      <c r="Y83" s="186" t="str">
        <f t="shared" si="261"/>
        <v/>
      </c>
      <c r="Z83" s="186" t="str">
        <f t="shared" si="261"/>
        <v/>
      </c>
      <c r="AA83" s="186" t="str">
        <f t="shared" si="261"/>
        <v/>
      </c>
      <c r="AB83" s="186" t="str">
        <f t="shared" si="261"/>
        <v/>
      </c>
      <c r="AC83" s="186" t="str">
        <f t="shared" si="261"/>
        <v/>
      </c>
      <c r="AD83" s="186" t="str">
        <f t="shared" si="261"/>
        <v/>
      </c>
      <c r="AE83" s="186" t="str">
        <f t="shared" si="261"/>
        <v/>
      </c>
      <c r="AF83" s="186" t="str">
        <f t="shared" si="261"/>
        <v/>
      </c>
      <c r="AG83" s="186" t="str">
        <f t="shared" si="262"/>
        <v/>
      </c>
      <c r="AH83" s="186" t="str">
        <f t="shared" si="262"/>
        <v/>
      </c>
      <c r="AI83" s="186" t="str">
        <f t="shared" si="262"/>
        <v/>
      </c>
      <c r="AJ83" s="186" t="str">
        <f t="shared" si="262"/>
        <v/>
      </c>
      <c r="AK83" s="186" t="str">
        <f t="shared" si="262"/>
        <v/>
      </c>
      <c r="AL83" s="186" t="str">
        <f t="shared" si="262"/>
        <v/>
      </c>
      <c r="AM83" s="186" t="str">
        <f t="shared" si="262"/>
        <v/>
      </c>
      <c r="AN83" s="186" t="str">
        <f t="shared" si="262"/>
        <v/>
      </c>
      <c r="AO83" s="186" t="str">
        <f t="shared" si="262"/>
        <v/>
      </c>
      <c r="AP83" s="186" t="str">
        <f t="shared" si="262"/>
        <v/>
      </c>
      <c r="AQ83" s="186" t="str">
        <f t="shared" si="263"/>
        <v/>
      </c>
      <c r="AR83" s="186" t="str">
        <f t="shared" si="263"/>
        <v/>
      </c>
      <c r="AS83" s="186" t="str">
        <f t="shared" si="263"/>
        <v/>
      </c>
      <c r="AT83" s="186" t="str">
        <f t="shared" si="263"/>
        <v/>
      </c>
      <c r="AU83" s="186" t="str">
        <f t="shared" si="263"/>
        <v/>
      </c>
      <c r="AV83" s="186" t="str">
        <f t="shared" si="263"/>
        <v/>
      </c>
      <c r="AW83" s="186" t="str">
        <f t="shared" si="263"/>
        <v/>
      </c>
      <c r="AX83" s="186" t="str">
        <f t="shared" si="263"/>
        <v/>
      </c>
      <c r="AY83" s="186" t="str">
        <f t="shared" si="263"/>
        <v/>
      </c>
      <c r="AZ83" s="186" t="str">
        <f t="shared" si="263"/>
        <v/>
      </c>
      <c r="BA83" s="186" t="str">
        <f t="shared" si="264"/>
        <v/>
      </c>
      <c r="BB83" s="186" t="str">
        <f t="shared" si="264"/>
        <v/>
      </c>
      <c r="BC83" s="186" t="str">
        <f t="shared" si="264"/>
        <v/>
      </c>
      <c r="BD83" s="186" t="str">
        <f t="shared" si="264"/>
        <v/>
      </c>
      <c r="BE83" s="186" t="str">
        <f t="shared" si="264"/>
        <v/>
      </c>
      <c r="BF83" s="186" t="str">
        <f t="shared" si="264"/>
        <v/>
      </c>
      <c r="BG83" s="186" t="str">
        <f t="shared" si="264"/>
        <v/>
      </c>
      <c r="BH83" s="186" t="str">
        <f t="shared" si="264"/>
        <v/>
      </c>
      <c r="BI83" s="186" t="str">
        <f t="shared" si="264"/>
        <v/>
      </c>
      <c r="BJ83" s="186" t="str">
        <f t="shared" si="264"/>
        <v/>
      </c>
      <c r="BM83" s="5" t="s">
        <v>41</v>
      </c>
      <c r="BS83" s="6"/>
      <c r="BT83" s="6"/>
      <c r="BV83" s="84">
        <v>19</v>
      </c>
      <c r="BW83" s="185">
        <f t="shared" si="249"/>
        <v>0</v>
      </c>
      <c r="BX83" s="186">
        <f t="shared" si="250"/>
        <v>0</v>
      </c>
      <c r="BY83" s="186" t="str">
        <f t="shared" si="265"/>
        <v/>
      </c>
      <c r="BZ83" s="186" t="str">
        <f t="shared" si="265"/>
        <v/>
      </c>
      <c r="CA83" s="186" t="str">
        <f t="shared" si="265"/>
        <v/>
      </c>
      <c r="CB83" s="186" t="str">
        <f t="shared" si="265"/>
        <v/>
      </c>
      <c r="CC83" s="186" t="str">
        <f t="shared" si="265"/>
        <v/>
      </c>
      <c r="CD83" s="186" t="str">
        <f t="shared" si="265"/>
        <v/>
      </c>
      <c r="CE83" s="186" t="str">
        <f t="shared" si="265"/>
        <v/>
      </c>
      <c r="CF83" s="186" t="str">
        <f t="shared" si="265"/>
        <v/>
      </c>
      <c r="CG83" s="186" t="str">
        <f t="shared" si="265"/>
        <v/>
      </c>
      <c r="CH83" s="186" t="str">
        <f t="shared" si="265"/>
        <v/>
      </c>
      <c r="CI83" s="186" t="str">
        <f t="shared" si="266"/>
        <v/>
      </c>
      <c r="CJ83" s="186" t="str">
        <f t="shared" si="266"/>
        <v/>
      </c>
      <c r="CK83" s="186" t="str">
        <f t="shared" si="266"/>
        <v/>
      </c>
      <c r="CL83" s="186" t="str">
        <f t="shared" si="266"/>
        <v/>
      </c>
      <c r="CM83" s="186" t="str">
        <f t="shared" si="266"/>
        <v/>
      </c>
      <c r="CN83" s="186" t="str">
        <f t="shared" si="266"/>
        <v/>
      </c>
      <c r="CO83" s="186" t="str">
        <f t="shared" si="266"/>
        <v/>
      </c>
      <c r="CP83" s="186" t="str">
        <f t="shared" si="266"/>
        <v/>
      </c>
      <c r="CQ83" s="186" t="str">
        <f t="shared" si="266"/>
        <v/>
      </c>
      <c r="CR83" s="186" t="str">
        <f t="shared" si="266"/>
        <v/>
      </c>
      <c r="CS83" s="186" t="str">
        <f t="shared" si="267"/>
        <v/>
      </c>
      <c r="CT83" s="186" t="str">
        <f t="shared" si="267"/>
        <v/>
      </c>
      <c r="CU83" s="186" t="str">
        <f t="shared" si="267"/>
        <v/>
      </c>
      <c r="CV83" s="186" t="str">
        <f t="shared" si="267"/>
        <v/>
      </c>
      <c r="CW83" s="186" t="str">
        <f t="shared" si="267"/>
        <v/>
      </c>
      <c r="CX83" s="186" t="str">
        <f t="shared" si="267"/>
        <v/>
      </c>
      <c r="CY83" s="186" t="str">
        <f t="shared" si="267"/>
        <v/>
      </c>
      <c r="CZ83" s="186" t="str">
        <f t="shared" si="267"/>
        <v/>
      </c>
      <c r="DA83" s="186" t="str">
        <f t="shared" si="267"/>
        <v/>
      </c>
      <c r="DB83" s="186" t="str">
        <f t="shared" si="267"/>
        <v/>
      </c>
      <c r="DC83" s="186" t="str">
        <f t="shared" si="268"/>
        <v/>
      </c>
      <c r="DD83" s="186" t="str">
        <f t="shared" si="268"/>
        <v/>
      </c>
      <c r="DE83" s="186" t="str">
        <f t="shared" si="268"/>
        <v/>
      </c>
      <c r="DF83" s="186" t="str">
        <f t="shared" si="268"/>
        <v/>
      </c>
      <c r="DG83" s="186" t="str">
        <f t="shared" si="268"/>
        <v/>
      </c>
      <c r="DH83" s="186" t="str">
        <f t="shared" si="268"/>
        <v/>
      </c>
      <c r="DI83" s="186" t="str">
        <f t="shared" si="268"/>
        <v/>
      </c>
      <c r="DJ83" s="186" t="str">
        <f t="shared" si="268"/>
        <v/>
      </c>
      <c r="DK83" s="186" t="str">
        <f t="shared" si="268"/>
        <v/>
      </c>
      <c r="DL83" s="186" t="str">
        <f t="shared" si="268"/>
        <v/>
      </c>
      <c r="DM83" s="186" t="str">
        <f t="shared" si="269"/>
        <v/>
      </c>
      <c r="DN83" s="186" t="str">
        <f t="shared" si="269"/>
        <v/>
      </c>
      <c r="DO83" s="186" t="str">
        <f t="shared" si="269"/>
        <v/>
      </c>
      <c r="DP83" s="186" t="str">
        <f t="shared" si="269"/>
        <v/>
      </c>
      <c r="DQ83" s="186" t="str">
        <f t="shared" si="269"/>
        <v/>
      </c>
      <c r="DR83" s="186" t="str">
        <f t="shared" si="269"/>
        <v/>
      </c>
      <c r="DS83" s="186" t="str">
        <f t="shared" si="269"/>
        <v/>
      </c>
      <c r="DT83" s="186" t="str">
        <f t="shared" si="269"/>
        <v/>
      </c>
      <c r="DU83" s="186" t="str">
        <f t="shared" si="269"/>
        <v/>
      </c>
      <c r="DV83" s="186" t="str">
        <f t="shared" si="269"/>
        <v/>
      </c>
      <c r="DW83" s="152"/>
      <c r="DX83" s="152"/>
      <c r="DY83" s="152"/>
      <c r="DZ83" s="152"/>
      <c r="EA83" s="152"/>
      <c r="EC83" s="173">
        <f t="shared" si="256"/>
        <v>20</v>
      </c>
      <c r="ED83" s="176">
        <f t="shared" si="234"/>
        <v>0</v>
      </c>
      <c r="EE83" s="177">
        <f t="shared" si="235"/>
        <v>0</v>
      </c>
      <c r="EF83" s="177">
        <f t="shared" si="235"/>
        <v>0</v>
      </c>
      <c r="EG83" s="177">
        <f t="shared" si="235"/>
        <v>0</v>
      </c>
      <c r="EH83" s="177">
        <f t="shared" si="235"/>
        <v>0</v>
      </c>
      <c r="EI83" s="177">
        <f t="shared" si="236"/>
        <v>0</v>
      </c>
      <c r="EJ83" s="177">
        <f t="shared" si="237"/>
        <v>0</v>
      </c>
      <c r="EK83" s="173"/>
      <c r="EL83" s="173" t="s">
        <v>110</v>
      </c>
      <c r="EM83" s="172" t="str">
        <f>IF(EI114&lt;&gt;1,"sd",EM74/EM77)</f>
        <v>sd</v>
      </c>
      <c r="EN83" s="175"/>
      <c r="EO83" s="173">
        <f t="shared" si="257"/>
        <v>20</v>
      </c>
      <c r="EP83" s="176">
        <f t="shared" si="238"/>
        <v>0</v>
      </c>
      <c r="EQ83" s="177">
        <f>IFERROR(INDEX(RTO2CF,$EO83,'ANVA-MDS'!EE$7),0)</f>
        <v>0</v>
      </c>
      <c r="ER83" s="177">
        <f>IFERROR(INDEX(RTO2CF,$EO83,'ANVA-MDS'!EF$7),0)</f>
        <v>0</v>
      </c>
      <c r="ES83" s="177">
        <f>IFERROR(INDEX(RTO2CF,$EO83,'ANVA-MDS'!EG$7),0)</f>
        <v>0</v>
      </c>
      <c r="ET83" s="177">
        <f>IFERROR(INDEX(RTO2CF,$EO83,'ANVA-MDS'!EH$7),0)</f>
        <v>0</v>
      </c>
      <c r="EU83" s="177">
        <f t="shared" si="239"/>
        <v>0</v>
      </c>
      <c r="EV83" s="177">
        <f t="shared" si="240"/>
        <v>0</v>
      </c>
      <c r="EW83" s="173"/>
      <c r="EX83" s="173" t="s">
        <v>110</v>
      </c>
      <c r="EY83" s="172" t="str">
        <f>IF(EU114&lt;&gt;1,"sd",EY74/EY77)</f>
        <v>sd</v>
      </c>
      <c r="EZ83" s="175"/>
      <c r="FA83" s="177">
        <f t="shared" si="241"/>
        <v>0</v>
      </c>
      <c r="FB83" s="175" t="s">
        <v>218</v>
      </c>
      <c r="FC83" s="202">
        <f>IF(EI114&lt;&gt;1,EI114,IF(EU114&lt;&gt;1,EU114,1))</f>
        <v>-1</v>
      </c>
    </row>
    <row r="84" spans="1:159" ht="12.75" customHeight="1" x14ac:dyDescent="0.25">
      <c r="A84" s="5"/>
      <c r="B84" s="156" t="str">
        <f>'ANVA-MDS'!EM82</f>
        <v>sd</v>
      </c>
      <c r="J84" s="84">
        <v>20</v>
      </c>
      <c r="K84" s="185">
        <f t="shared" si="242"/>
        <v>0</v>
      </c>
      <c r="L84" s="186">
        <f t="shared" si="243"/>
        <v>0</v>
      </c>
      <c r="M84" s="186" t="str">
        <f t="shared" si="260"/>
        <v/>
      </c>
      <c r="N84" s="186" t="str">
        <f t="shared" si="260"/>
        <v/>
      </c>
      <c r="O84" s="186" t="str">
        <f t="shared" si="260"/>
        <v/>
      </c>
      <c r="P84" s="186" t="str">
        <f t="shared" si="260"/>
        <v/>
      </c>
      <c r="Q84" s="186" t="str">
        <f t="shared" si="260"/>
        <v/>
      </c>
      <c r="R84" s="186" t="str">
        <f t="shared" si="260"/>
        <v/>
      </c>
      <c r="S84" s="186" t="str">
        <f t="shared" si="260"/>
        <v/>
      </c>
      <c r="T84" s="186" t="str">
        <f t="shared" si="260"/>
        <v/>
      </c>
      <c r="U84" s="186" t="str">
        <f t="shared" si="260"/>
        <v/>
      </c>
      <c r="V84" s="186" t="str">
        <f t="shared" si="260"/>
        <v/>
      </c>
      <c r="W84" s="186" t="str">
        <f t="shared" si="261"/>
        <v/>
      </c>
      <c r="X84" s="186" t="str">
        <f t="shared" si="261"/>
        <v/>
      </c>
      <c r="Y84" s="186" t="str">
        <f t="shared" si="261"/>
        <v/>
      </c>
      <c r="Z84" s="186" t="str">
        <f t="shared" si="261"/>
        <v/>
      </c>
      <c r="AA84" s="186" t="str">
        <f t="shared" si="261"/>
        <v/>
      </c>
      <c r="AB84" s="186" t="str">
        <f t="shared" si="261"/>
        <v/>
      </c>
      <c r="AC84" s="186" t="str">
        <f t="shared" si="261"/>
        <v/>
      </c>
      <c r="AD84" s="186" t="str">
        <f t="shared" si="261"/>
        <v/>
      </c>
      <c r="AE84" s="186" t="str">
        <f t="shared" si="261"/>
        <v/>
      </c>
      <c r="AF84" s="186" t="str">
        <f t="shared" si="261"/>
        <v/>
      </c>
      <c r="AG84" s="186" t="str">
        <f t="shared" si="262"/>
        <v/>
      </c>
      <c r="AH84" s="186" t="str">
        <f t="shared" si="262"/>
        <v/>
      </c>
      <c r="AI84" s="186" t="str">
        <f t="shared" si="262"/>
        <v/>
      </c>
      <c r="AJ84" s="186" t="str">
        <f t="shared" si="262"/>
        <v/>
      </c>
      <c r="AK84" s="186" t="str">
        <f t="shared" si="262"/>
        <v/>
      </c>
      <c r="AL84" s="186" t="str">
        <f t="shared" si="262"/>
        <v/>
      </c>
      <c r="AM84" s="186" t="str">
        <f t="shared" si="262"/>
        <v/>
      </c>
      <c r="AN84" s="186" t="str">
        <f t="shared" si="262"/>
        <v/>
      </c>
      <c r="AO84" s="186" t="str">
        <f t="shared" si="262"/>
        <v/>
      </c>
      <c r="AP84" s="186" t="str">
        <f t="shared" si="262"/>
        <v/>
      </c>
      <c r="AQ84" s="186" t="str">
        <f t="shared" si="263"/>
        <v/>
      </c>
      <c r="AR84" s="186" t="str">
        <f t="shared" si="263"/>
        <v/>
      </c>
      <c r="AS84" s="186" t="str">
        <f t="shared" si="263"/>
        <v/>
      </c>
      <c r="AT84" s="186" t="str">
        <f t="shared" si="263"/>
        <v/>
      </c>
      <c r="AU84" s="186" t="str">
        <f t="shared" si="263"/>
        <v/>
      </c>
      <c r="AV84" s="186" t="str">
        <f t="shared" si="263"/>
        <v/>
      </c>
      <c r="AW84" s="186" t="str">
        <f t="shared" si="263"/>
        <v/>
      </c>
      <c r="AX84" s="186" t="str">
        <f t="shared" si="263"/>
        <v/>
      </c>
      <c r="AY84" s="186" t="str">
        <f t="shared" si="263"/>
        <v/>
      </c>
      <c r="AZ84" s="186" t="str">
        <f t="shared" si="263"/>
        <v/>
      </c>
      <c r="BA84" s="186" t="str">
        <f t="shared" si="264"/>
        <v/>
      </c>
      <c r="BB84" s="186" t="str">
        <f t="shared" si="264"/>
        <v/>
      </c>
      <c r="BC84" s="186" t="str">
        <f t="shared" si="264"/>
        <v/>
      </c>
      <c r="BD84" s="186" t="str">
        <f t="shared" si="264"/>
        <v/>
      </c>
      <c r="BE84" s="186" t="str">
        <f t="shared" si="264"/>
        <v/>
      </c>
      <c r="BF84" s="186" t="str">
        <f t="shared" si="264"/>
        <v/>
      </c>
      <c r="BG84" s="186" t="str">
        <f t="shared" si="264"/>
        <v/>
      </c>
      <c r="BH84" s="186" t="str">
        <f t="shared" si="264"/>
        <v/>
      </c>
      <c r="BI84" s="186" t="str">
        <f t="shared" si="264"/>
        <v/>
      </c>
      <c r="BJ84" s="186" t="str">
        <f t="shared" si="264"/>
        <v/>
      </c>
      <c r="BM84" s="5"/>
      <c r="BN84" s="156" t="str">
        <f>'ANVA-MDS'!EY82</f>
        <v>sd</v>
      </c>
      <c r="BS84" s="6"/>
      <c r="BT84" s="6"/>
      <c r="BV84" s="84">
        <v>20</v>
      </c>
      <c r="BW84" s="185">
        <f t="shared" si="249"/>
        <v>0</v>
      </c>
      <c r="BX84" s="186">
        <f t="shared" si="250"/>
        <v>0</v>
      </c>
      <c r="BY84" s="186" t="str">
        <f t="shared" si="265"/>
        <v/>
      </c>
      <c r="BZ84" s="186" t="str">
        <f t="shared" si="265"/>
        <v/>
      </c>
      <c r="CA84" s="186" t="str">
        <f t="shared" si="265"/>
        <v/>
      </c>
      <c r="CB84" s="186" t="str">
        <f t="shared" si="265"/>
        <v/>
      </c>
      <c r="CC84" s="186" t="str">
        <f t="shared" si="265"/>
        <v/>
      </c>
      <c r="CD84" s="186" t="str">
        <f t="shared" si="265"/>
        <v/>
      </c>
      <c r="CE84" s="186" t="str">
        <f t="shared" si="265"/>
        <v/>
      </c>
      <c r="CF84" s="186" t="str">
        <f t="shared" si="265"/>
        <v/>
      </c>
      <c r="CG84" s="186" t="str">
        <f t="shared" si="265"/>
        <v/>
      </c>
      <c r="CH84" s="186" t="str">
        <f t="shared" si="265"/>
        <v/>
      </c>
      <c r="CI84" s="186" t="str">
        <f t="shared" si="266"/>
        <v/>
      </c>
      <c r="CJ84" s="186" t="str">
        <f t="shared" si="266"/>
        <v/>
      </c>
      <c r="CK84" s="186" t="str">
        <f t="shared" si="266"/>
        <v/>
      </c>
      <c r="CL84" s="186" t="str">
        <f t="shared" si="266"/>
        <v/>
      </c>
      <c r="CM84" s="186" t="str">
        <f t="shared" si="266"/>
        <v/>
      </c>
      <c r="CN84" s="186" t="str">
        <f t="shared" si="266"/>
        <v/>
      </c>
      <c r="CO84" s="186" t="str">
        <f t="shared" si="266"/>
        <v/>
      </c>
      <c r="CP84" s="186" t="str">
        <f t="shared" si="266"/>
        <v/>
      </c>
      <c r="CQ84" s="186" t="str">
        <f t="shared" si="266"/>
        <v/>
      </c>
      <c r="CR84" s="186" t="str">
        <f t="shared" si="266"/>
        <v/>
      </c>
      <c r="CS84" s="186" t="str">
        <f t="shared" si="267"/>
        <v/>
      </c>
      <c r="CT84" s="186" t="str">
        <f t="shared" si="267"/>
        <v/>
      </c>
      <c r="CU84" s="186" t="str">
        <f t="shared" si="267"/>
        <v/>
      </c>
      <c r="CV84" s="186" t="str">
        <f t="shared" si="267"/>
        <v/>
      </c>
      <c r="CW84" s="186" t="str">
        <f t="shared" si="267"/>
        <v/>
      </c>
      <c r="CX84" s="186" t="str">
        <f t="shared" si="267"/>
        <v/>
      </c>
      <c r="CY84" s="186" t="str">
        <f t="shared" si="267"/>
        <v/>
      </c>
      <c r="CZ84" s="186" t="str">
        <f t="shared" si="267"/>
        <v/>
      </c>
      <c r="DA84" s="186" t="str">
        <f t="shared" si="267"/>
        <v/>
      </c>
      <c r="DB84" s="186" t="str">
        <f t="shared" si="267"/>
        <v/>
      </c>
      <c r="DC84" s="186" t="str">
        <f t="shared" si="268"/>
        <v/>
      </c>
      <c r="DD84" s="186" t="str">
        <f t="shared" si="268"/>
        <v/>
      </c>
      <c r="DE84" s="186" t="str">
        <f t="shared" si="268"/>
        <v/>
      </c>
      <c r="DF84" s="186" t="str">
        <f t="shared" si="268"/>
        <v/>
      </c>
      <c r="DG84" s="186" t="str">
        <f t="shared" si="268"/>
        <v/>
      </c>
      <c r="DH84" s="186" t="str">
        <f t="shared" si="268"/>
        <v/>
      </c>
      <c r="DI84" s="186" t="str">
        <f t="shared" si="268"/>
        <v/>
      </c>
      <c r="DJ84" s="186" t="str">
        <f t="shared" si="268"/>
        <v/>
      </c>
      <c r="DK84" s="186" t="str">
        <f t="shared" si="268"/>
        <v/>
      </c>
      <c r="DL84" s="186" t="str">
        <f t="shared" si="268"/>
        <v/>
      </c>
      <c r="DM84" s="186" t="str">
        <f t="shared" si="269"/>
        <v/>
      </c>
      <c r="DN84" s="186" t="str">
        <f t="shared" si="269"/>
        <v/>
      </c>
      <c r="DO84" s="186" t="str">
        <f t="shared" si="269"/>
        <v/>
      </c>
      <c r="DP84" s="186" t="str">
        <f t="shared" si="269"/>
        <v/>
      </c>
      <c r="DQ84" s="186" t="str">
        <f t="shared" si="269"/>
        <v/>
      </c>
      <c r="DR84" s="186" t="str">
        <f t="shared" si="269"/>
        <v/>
      </c>
      <c r="DS84" s="186" t="str">
        <f t="shared" si="269"/>
        <v/>
      </c>
      <c r="DT84" s="186" t="str">
        <f t="shared" si="269"/>
        <v/>
      </c>
      <c r="DU84" s="186" t="str">
        <f t="shared" si="269"/>
        <v/>
      </c>
      <c r="DV84" s="186" t="str">
        <f t="shared" si="269"/>
        <v/>
      </c>
      <c r="DW84" s="152"/>
      <c r="DX84" s="152"/>
      <c r="DY84" s="152"/>
      <c r="DZ84" s="152"/>
      <c r="EA84" s="152"/>
      <c r="EC84" s="173">
        <f t="shared" si="256"/>
        <v>21</v>
      </c>
      <c r="ED84" s="176">
        <f t="shared" si="234"/>
        <v>0</v>
      </c>
      <c r="EE84" s="177">
        <f t="shared" ref="EE84:EH103" si="270">IFERROR(INDEX(RTO2SF,$EC84,EE$7),0)</f>
        <v>0</v>
      </c>
      <c r="EF84" s="177">
        <f t="shared" si="270"/>
        <v>0</v>
      </c>
      <c r="EG84" s="177">
        <f t="shared" si="270"/>
        <v>0</v>
      </c>
      <c r="EH84" s="177">
        <f t="shared" si="270"/>
        <v>0</v>
      </c>
      <c r="EI84" s="177">
        <f t="shared" si="236"/>
        <v>0</v>
      </c>
      <c r="EJ84" s="177">
        <f t="shared" si="237"/>
        <v>0</v>
      </c>
      <c r="EK84" s="173"/>
      <c r="EL84" s="175"/>
      <c r="EM84" s="175"/>
      <c r="EN84" s="175"/>
      <c r="EO84" s="173">
        <f t="shared" si="257"/>
        <v>21</v>
      </c>
      <c r="EP84" s="176">
        <f t="shared" si="238"/>
        <v>0</v>
      </c>
      <c r="EQ84" s="177">
        <f>IFERROR(INDEX(RTO2CF,$EO84,'ANVA-MDS'!EE$7),0)</f>
        <v>0</v>
      </c>
      <c r="ER84" s="177">
        <f>IFERROR(INDEX(RTO2CF,$EO84,'ANVA-MDS'!EF$7),0)</f>
        <v>0</v>
      </c>
      <c r="ES84" s="177">
        <f>IFERROR(INDEX(RTO2CF,$EO84,'ANVA-MDS'!EG$7),0)</f>
        <v>0</v>
      </c>
      <c r="ET84" s="177">
        <f>IFERROR(INDEX(RTO2CF,$EO84,'ANVA-MDS'!EH$7),0)</f>
        <v>0</v>
      </c>
      <c r="EU84" s="177">
        <f t="shared" si="239"/>
        <v>0</v>
      </c>
      <c r="EV84" s="177">
        <f t="shared" si="240"/>
        <v>0</v>
      </c>
      <c r="EW84" s="173"/>
      <c r="EX84" s="175"/>
      <c r="EY84" s="175"/>
      <c r="EZ84" s="175"/>
      <c r="FA84" s="177">
        <f t="shared" si="241"/>
        <v>0</v>
      </c>
    </row>
    <row r="85" spans="1:159" ht="12.75" customHeight="1" x14ac:dyDescent="0.25">
      <c r="A85" s="5" t="s">
        <v>151</v>
      </c>
      <c r="J85" s="84">
        <v>21</v>
      </c>
      <c r="K85" s="185">
        <f t="shared" si="242"/>
        <v>0</v>
      </c>
      <c r="L85" s="186">
        <f t="shared" si="243"/>
        <v>0</v>
      </c>
      <c r="M85" s="186" t="str">
        <f t="shared" ref="M85:V94" si="271">IF(M$8&gt;$J85,"",IF($K85=0,"",IF($F$69&gt;$G$69,"ns",IF(ABS($L85-INDEX(RTO2SF_ORD,M$8,2))&gt;$B$84,"s","ns"))))</f>
        <v/>
      </c>
      <c r="N85" s="186" t="str">
        <f t="shared" si="271"/>
        <v/>
      </c>
      <c r="O85" s="186" t="str">
        <f t="shared" si="271"/>
        <v/>
      </c>
      <c r="P85" s="186" t="str">
        <f t="shared" si="271"/>
        <v/>
      </c>
      <c r="Q85" s="186" t="str">
        <f t="shared" si="271"/>
        <v/>
      </c>
      <c r="R85" s="186" t="str">
        <f t="shared" si="271"/>
        <v/>
      </c>
      <c r="S85" s="186" t="str">
        <f t="shared" si="271"/>
        <v/>
      </c>
      <c r="T85" s="186" t="str">
        <f t="shared" si="271"/>
        <v/>
      </c>
      <c r="U85" s="186" t="str">
        <f t="shared" si="271"/>
        <v/>
      </c>
      <c r="V85" s="186" t="str">
        <f t="shared" si="271"/>
        <v/>
      </c>
      <c r="W85" s="186" t="str">
        <f t="shared" ref="W85:AF94" si="272">IF(W$8&gt;$J85,"",IF($K85=0,"",IF($F$69&gt;$G$69,"ns",IF(ABS($L85-INDEX(RTO2SF_ORD,W$8,2))&gt;$B$84,"s","ns"))))</f>
        <v/>
      </c>
      <c r="X85" s="186" t="str">
        <f t="shared" si="272"/>
        <v/>
      </c>
      <c r="Y85" s="186" t="str">
        <f t="shared" si="272"/>
        <v/>
      </c>
      <c r="Z85" s="186" t="str">
        <f t="shared" si="272"/>
        <v/>
      </c>
      <c r="AA85" s="186" t="str">
        <f t="shared" si="272"/>
        <v/>
      </c>
      <c r="AB85" s="186" t="str">
        <f t="shared" si="272"/>
        <v/>
      </c>
      <c r="AC85" s="186" t="str">
        <f t="shared" si="272"/>
        <v/>
      </c>
      <c r="AD85" s="186" t="str">
        <f t="shared" si="272"/>
        <v/>
      </c>
      <c r="AE85" s="186" t="str">
        <f t="shared" si="272"/>
        <v/>
      </c>
      <c r="AF85" s="186" t="str">
        <f t="shared" si="272"/>
        <v/>
      </c>
      <c r="AG85" s="186" t="str">
        <f t="shared" ref="AG85:AP94" si="273">IF(AG$8&gt;$J85,"",IF($K85=0,"",IF($F$69&gt;$G$69,"ns",IF(ABS($L85-INDEX(RTO2SF_ORD,AG$8,2))&gt;$B$84,"s","ns"))))</f>
        <v/>
      </c>
      <c r="AH85" s="186" t="str">
        <f t="shared" si="273"/>
        <v/>
      </c>
      <c r="AI85" s="186" t="str">
        <f t="shared" si="273"/>
        <v/>
      </c>
      <c r="AJ85" s="186" t="str">
        <f t="shared" si="273"/>
        <v/>
      </c>
      <c r="AK85" s="186" t="str">
        <f t="shared" si="273"/>
        <v/>
      </c>
      <c r="AL85" s="186" t="str">
        <f t="shared" si="273"/>
        <v/>
      </c>
      <c r="AM85" s="186" t="str">
        <f t="shared" si="273"/>
        <v/>
      </c>
      <c r="AN85" s="186" t="str">
        <f t="shared" si="273"/>
        <v/>
      </c>
      <c r="AO85" s="186" t="str">
        <f t="shared" si="273"/>
        <v/>
      </c>
      <c r="AP85" s="186" t="str">
        <f t="shared" si="273"/>
        <v/>
      </c>
      <c r="AQ85" s="186" t="str">
        <f t="shared" ref="AQ85:AZ94" si="274">IF(AQ$8&gt;$J85,"",IF($K85=0,"",IF($F$69&gt;$G$69,"ns",IF(ABS($L85-INDEX(RTO2SF_ORD,AQ$8,2))&gt;$B$84,"s","ns"))))</f>
        <v/>
      </c>
      <c r="AR85" s="186" t="str">
        <f t="shared" si="274"/>
        <v/>
      </c>
      <c r="AS85" s="186" t="str">
        <f t="shared" si="274"/>
        <v/>
      </c>
      <c r="AT85" s="186" t="str">
        <f t="shared" si="274"/>
        <v/>
      </c>
      <c r="AU85" s="186" t="str">
        <f t="shared" si="274"/>
        <v/>
      </c>
      <c r="AV85" s="186" t="str">
        <f t="shared" si="274"/>
        <v/>
      </c>
      <c r="AW85" s="186" t="str">
        <f t="shared" si="274"/>
        <v/>
      </c>
      <c r="AX85" s="186" t="str">
        <f t="shared" si="274"/>
        <v/>
      </c>
      <c r="AY85" s="186" t="str">
        <f t="shared" si="274"/>
        <v/>
      </c>
      <c r="AZ85" s="186" t="str">
        <f t="shared" si="274"/>
        <v/>
      </c>
      <c r="BA85" s="186" t="str">
        <f t="shared" ref="BA85:BJ94" si="275">IF(BA$8&gt;$J85,"",IF($K85=0,"",IF($F$69&gt;$G$69,"ns",IF(ABS($L85-INDEX(RTO2SF_ORD,BA$8,2))&gt;$B$84,"s","ns"))))</f>
        <v/>
      </c>
      <c r="BB85" s="186" t="str">
        <f t="shared" si="275"/>
        <v/>
      </c>
      <c r="BC85" s="186" t="str">
        <f t="shared" si="275"/>
        <v/>
      </c>
      <c r="BD85" s="186" t="str">
        <f t="shared" si="275"/>
        <v/>
      </c>
      <c r="BE85" s="186" t="str">
        <f t="shared" si="275"/>
        <v/>
      </c>
      <c r="BF85" s="186" t="str">
        <f t="shared" si="275"/>
        <v/>
      </c>
      <c r="BG85" s="186" t="str">
        <f t="shared" si="275"/>
        <v/>
      </c>
      <c r="BH85" s="186" t="str">
        <f t="shared" si="275"/>
        <v/>
      </c>
      <c r="BI85" s="186" t="str">
        <f t="shared" si="275"/>
        <v/>
      </c>
      <c r="BJ85" s="186" t="str">
        <f t="shared" si="275"/>
        <v/>
      </c>
      <c r="BM85" s="5" t="s">
        <v>151</v>
      </c>
      <c r="BS85" s="6"/>
      <c r="BT85" s="6"/>
      <c r="BV85" s="84">
        <v>21</v>
      </c>
      <c r="BW85" s="185">
        <f t="shared" si="249"/>
        <v>0</v>
      </c>
      <c r="BX85" s="186">
        <f t="shared" si="250"/>
        <v>0</v>
      </c>
      <c r="BY85" s="186" t="str">
        <f t="shared" ref="BY85:CH94" si="276">IF(BY$8&gt;$BV85,"",IF($BW85=0,"",IF($BR$69&gt;$BS$69,"ns",IF(ABS($BX85-INDEX(RTO2CF_ORD,BY$8,2))&gt;$BN$84,"s","ns"))))</f>
        <v/>
      </c>
      <c r="BZ85" s="186" t="str">
        <f t="shared" si="276"/>
        <v/>
      </c>
      <c r="CA85" s="186" t="str">
        <f t="shared" si="276"/>
        <v/>
      </c>
      <c r="CB85" s="186" t="str">
        <f t="shared" si="276"/>
        <v/>
      </c>
      <c r="CC85" s="186" t="str">
        <f t="shared" si="276"/>
        <v/>
      </c>
      <c r="CD85" s="186" t="str">
        <f t="shared" si="276"/>
        <v/>
      </c>
      <c r="CE85" s="186" t="str">
        <f t="shared" si="276"/>
        <v/>
      </c>
      <c r="CF85" s="186" t="str">
        <f t="shared" si="276"/>
        <v/>
      </c>
      <c r="CG85" s="186" t="str">
        <f t="shared" si="276"/>
        <v/>
      </c>
      <c r="CH85" s="186" t="str">
        <f t="shared" si="276"/>
        <v/>
      </c>
      <c r="CI85" s="186" t="str">
        <f t="shared" ref="CI85:CR94" si="277">IF(CI$8&gt;$BV85,"",IF($BW85=0,"",IF($BR$69&gt;$BS$69,"ns",IF(ABS($BX85-INDEX(RTO2CF_ORD,CI$8,2))&gt;$BN$84,"s","ns"))))</f>
        <v/>
      </c>
      <c r="CJ85" s="186" t="str">
        <f t="shared" si="277"/>
        <v/>
      </c>
      <c r="CK85" s="186" t="str">
        <f t="shared" si="277"/>
        <v/>
      </c>
      <c r="CL85" s="186" t="str">
        <f t="shared" si="277"/>
        <v/>
      </c>
      <c r="CM85" s="186" t="str">
        <f t="shared" si="277"/>
        <v/>
      </c>
      <c r="CN85" s="186" t="str">
        <f t="shared" si="277"/>
        <v/>
      </c>
      <c r="CO85" s="186" t="str">
        <f t="shared" si="277"/>
        <v/>
      </c>
      <c r="CP85" s="186" t="str">
        <f t="shared" si="277"/>
        <v/>
      </c>
      <c r="CQ85" s="186" t="str">
        <f t="shared" si="277"/>
        <v/>
      </c>
      <c r="CR85" s="186" t="str">
        <f t="shared" si="277"/>
        <v/>
      </c>
      <c r="CS85" s="186" t="str">
        <f t="shared" ref="CS85:DB94" si="278">IF(CS$8&gt;$BV85,"",IF($BW85=0,"",IF($BR$69&gt;$BS$69,"ns",IF(ABS($BX85-INDEX(RTO2CF_ORD,CS$8,2))&gt;$BN$84,"s","ns"))))</f>
        <v/>
      </c>
      <c r="CT85" s="186" t="str">
        <f t="shared" si="278"/>
        <v/>
      </c>
      <c r="CU85" s="186" t="str">
        <f t="shared" si="278"/>
        <v/>
      </c>
      <c r="CV85" s="186" t="str">
        <f t="shared" si="278"/>
        <v/>
      </c>
      <c r="CW85" s="186" t="str">
        <f t="shared" si="278"/>
        <v/>
      </c>
      <c r="CX85" s="186" t="str">
        <f t="shared" si="278"/>
        <v/>
      </c>
      <c r="CY85" s="186" t="str">
        <f t="shared" si="278"/>
        <v/>
      </c>
      <c r="CZ85" s="186" t="str">
        <f t="shared" si="278"/>
        <v/>
      </c>
      <c r="DA85" s="186" t="str">
        <f t="shared" si="278"/>
        <v/>
      </c>
      <c r="DB85" s="186" t="str">
        <f t="shared" si="278"/>
        <v/>
      </c>
      <c r="DC85" s="186" t="str">
        <f t="shared" ref="DC85:DL94" si="279">IF(DC$8&gt;$BV85,"",IF($BW85=0,"",IF($BR$69&gt;$BS$69,"ns",IF(ABS($BX85-INDEX(RTO2CF_ORD,DC$8,2))&gt;$BN$84,"s","ns"))))</f>
        <v/>
      </c>
      <c r="DD85" s="186" t="str">
        <f t="shared" si="279"/>
        <v/>
      </c>
      <c r="DE85" s="186" t="str">
        <f t="shared" si="279"/>
        <v/>
      </c>
      <c r="DF85" s="186" t="str">
        <f t="shared" si="279"/>
        <v/>
      </c>
      <c r="DG85" s="186" t="str">
        <f t="shared" si="279"/>
        <v/>
      </c>
      <c r="DH85" s="186" t="str">
        <f t="shared" si="279"/>
        <v/>
      </c>
      <c r="DI85" s="186" t="str">
        <f t="shared" si="279"/>
        <v/>
      </c>
      <c r="DJ85" s="186" t="str">
        <f t="shared" si="279"/>
        <v/>
      </c>
      <c r="DK85" s="186" t="str">
        <f t="shared" si="279"/>
        <v/>
      </c>
      <c r="DL85" s="186" t="str">
        <f t="shared" si="279"/>
        <v/>
      </c>
      <c r="DM85" s="186" t="str">
        <f t="shared" ref="DM85:DV94" si="280">IF(DM$8&gt;$BV85,"",IF($BW85=0,"",IF($BR$69&gt;$BS$69,"ns",IF(ABS($BX85-INDEX(RTO2CF_ORD,DM$8,2))&gt;$BN$84,"s","ns"))))</f>
        <v/>
      </c>
      <c r="DN85" s="186" t="str">
        <f t="shared" si="280"/>
        <v/>
      </c>
      <c r="DO85" s="186" t="str">
        <f t="shared" si="280"/>
        <v/>
      </c>
      <c r="DP85" s="186" t="str">
        <f t="shared" si="280"/>
        <v/>
      </c>
      <c r="DQ85" s="186" t="str">
        <f t="shared" si="280"/>
        <v/>
      </c>
      <c r="DR85" s="186" t="str">
        <f t="shared" si="280"/>
        <v/>
      </c>
      <c r="DS85" s="186" t="str">
        <f t="shared" si="280"/>
        <v/>
      </c>
      <c r="DT85" s="186" t="str">
        <f t="shared" si="280"/>
        <v/>
      </c>
      <c r="DU85" s="186" t="str">
        <f t="shared" si="280"/>
        <v/>
      </c>
      <c r="DV85" s="186" t="str">
        <f t="shared" si="280"/>
        <v/>
      </c>
      <c r="DW85" s="152"/>
      <c r="DX85" s="152"/>
      <c r="DY85" s="152"/>
      <c r="DZ85" s="152"/>
      <c r="EA85" s="152"/>
      <c r="EC85" s="173">
        <f t="shared" si="256"/>
        <v>22</v>
      </c>
      <c r="ED85" s="176">
        <f t="shared" si="234"/>
        <v>0</v>
      </c>
      <c r="EE85" s="177">
        <f t="shared" si="270"/>
        <v>0</v>
      </c>
      <c r="EF85" s="177">
        <f t="shared" si="270"/>
        <v>0</v>
      </c>
      <c r="EG85" s="177">
        <f t="shared" si="270"/>
        <v>0</v>
      </c>
      <c r="EH85" s="177">
        <f t="shared" si="270"/>
        <v>0</v>
      </c>
      <c r="EI85" s="177">
        <f t="shared" si="236"/>
        <v>0</v>
      </c>
      <c r="EJ85" s="177">
        <f t="shared" si="237"/>
        <v>0</v>
      </c>
      <c r="EK85" s="173"/>
      <c r="EL85" s="175"/>
      <c r="EM85" s="175"/>
      <c r="EN85" s="175"/>
      <c r="EO85" s="173">
        <f t="shared" si="257"/>
        <v>22</v>
      </c>
      <c r="EP85" s="176">
        <f t="shared" si="238"/>
        <v>0</v>
      </c>
      <c r="EQ85" s="177">
        <f>IFERROR(INDEX(RTO2CF,$EO85,'ANVA-MDS'!EE$7),0)</f>
        <v>0</v>
      </c>
      <c r="ER85" s="177">
        <f>IFERROR(INDEX(RTO2CF,$EO85,'ANVA-MDS'!EF$7),0)</f>
        <v>0</v>
      </c>
      <c r="ES85" s="177">
        <f>IFERROR(INDEX(RTO2CF,$EO85,'ANVA-MDS'!EG$7),0)</f>
        <v>0</v>
      </c>
      <c r="ET85" s="177">
        <f>IFERROR(INDEX(RTO2CF,$EO85,'ANVA-MDS'!EH$7),0)</f>
        <v>0</v>
      </c>
      <c r="EU85" s="177">
        <f t="shared" si="239"/>
        <v>0</v>
      </c>
      <c r="EV85" s="177">
        <f t="shared" si="240"/>
        <v>0</v>
      </c>
      <c r="EW85" s="173"/>
      <c r="EX85" s="175"/>
      <c r="EY85" s="175"/>
      <c r="EZ85" s="175"/>
      <c r="FA85" s="177">
        <f t="shared" si="241"/>
        <v>0</v>
      </c>
    </row>
    <row r="86" spans="1:159" ht="12.75" customHeight="1" x14ac:dyDescent="0.25">
      <c r="A86" s="5" t="s">
        <v>152</v>
      </c>
      <c r="J86" s="84">
        <v>22</v>
      </c>
      <c r="K86" s="185">
        <f t="shared" si="242"/>
        <v>0</v>
      </c>
      <c r="L86" s="186">
        <f t="shared" si="243"/>
        <v>0</v>
      </c>
      <c r="M86" s="186" t="str">
        <f t="shared" si="271"/>
        <v/>
      </c>
      <c r="N86" s="186" t="str">
        <f t="shared" si="271"/>
        <v/>
      </c>
      <c r="O86" s="186" t="str">
        <f t="shared" si="271"/>
        <v/>
      </c>
      <c r="P86" s="186" t="str">
        <f t="shared" si="271"/>
        <v/>
      </c>
      <c r="Q86" s="186" t="str">
        <f t="shared" si="271"/>
        <v/>
      </c>
      <c r="R86" s="186" t="str">
        <f t="shared" si="271"/>
        <v/>
      </c>
      <c r="S86" s="186" t="str">
        <f t="shared" si="271"/>
        <v/>
      </c>
      <c r="T86" s="186" t="str">
        <f t="shared" si="271"/>
        <v/>
      </c>
      <c r="U86" s="186" t="str">
        <f t="shared" si="271"/>
        <v/>
      </c>
      <c r="V86" s="186" t="str">
        <f t="shared" si="271"/>
        <v/>
      </c>
      <c r="W86" s="186" t="str">
        <f t="shared" si="272"/>
        <v/>
      </c>
      <c r="X86" s="186" t="str">
        <f t="shared" si="272"/>
        <v/>
      </c>
      <c r="Y86" s="186" t="str">
        <f t="shared" si="272"/>
        <v/>
      </c>
      <c r="Z86" s="186" t="str">
        <f t="shared" si="272"/>
        <v/>
      </c>
      <c r="AA86" s="186" t="str">
        <f t="shared" si="272"/>
        <v/>
      </c>
      <c r="AB86" s="186" t="str">
        <f t="shared" si="272"/>
        <v/>
      </c>
      <c r="AC86" s="186" t="str">
        <f t="shared" si="272"/>
        <v/>
      </c>
      <c r="AD86" s="186" t="str">
        <f t="shared" si="272"/>
        <v/>
      </c>
      <c r="AE86" s="186" t="str">
        <f t="shared" si="272"/>
        <v/>
      </c>
      <c r="AF86" s="186" t="str">
        <f t="shared" si="272"/>
        <v/>
      </c>
      <c r="AG86" s="186" t="str">
        <f t="shared" si="273"/>
        <v/>
      </c>
      <c r="AH86" s="186" t="str">
        <f t="shared" si="273"/>
        <v/>
      </c>
      <c r="AI86" s="186" t="str">
        <f t="shared" si="273"/>
        <v/>
      </c>
      <c r="AJ86" s="186" t="str">
        <f t="shared" si="273"/>
        <v/>
      </c>
      <c r="AK86" s="186" t="str">
        <f t="shared" si="273"/>
        <v/>
      </c>
      <c r="AL86" s="186" t="str">
        <f t="shared" si="273"/>
        <v/>
      </c>
      <c r="AM86" s="186" t="str">
        <f t="shared" si="273"/>
        <v/>
      </c>
      <c r="AN86" s="186" t="str">
        <f t="shared" si="273"/>
        <v/>
      </c>
      <c r="AO86" s="186" t="str">
        <f t="shared" si="273"/>
        <v/>
      </c>
      <c r="AP86" s="186" t="str">
        <f t="shared" si="273"/>
        <v/>
      </c>
      <c r="AQ86" s="186" t="str">
        <f t="shared" si="274"/>
        <v/>
      </c>
      <c r="AR86" s="186" t="str">
        <f t="shared" si="274"/>
        <v/>
      </c>
      <c r="AS86" s="186" t="str">
        <f t="shared" si="274"/>
        <v/>
      </c>
      <c r="AT86" s="186" t="str">
        <f t="shared" si="274"/>
        <v/>
      </c>
      <c r="AU86" s="186" t="str">
        <f t="shared" si="274"/>
        <v/>
      </c>
      <c r="AV86" s="186" t="str">
        <f t="shared" si="274"/>
        <v/>
      </c>
      <c r="AW86" s="186" t="str">
        <f t="shared" si="274"/>
        <v/>
      </c>
      <c r="AX86" s="186" t="str">
        <f t="shared" si="274"/>
        <v/>
      </c>
      <c r="AY86" s="186" t="str">
        <f t="shared" si="274"/>
        <v/>
      </c>
      <c r="AZ86" s="186" t="str">
        <f t="shared" si="274"/>
        <v/>
      </c>
      <c r="BA86" s="186" t="str">
        <f t="shared" si="275"/>
        <v/>
      </c>
      <c r="BB86" s="186" t="str">
        <f t="shared" si="275"/>
        <v/>
      </c>
      <c r="BC86" s="186" t="str">
        <f t="shared" si="275"/>
        <v/>
      </c>
      <c r="BD86" s="186" t="str">
        <f t="shared" si="275"/>
        <v/>
      </c>
      <c r="BE86" s="186" t="str">
        <f t="shared" si="275"/>
        <v/>
      </c>
      <c r="BF86" s="186" t="str">
        <f t="shared" si="275"/>
        <v/>
      </c>
      <c r="BG86" s="186" t="str">
        <f t="shared" si="275"/>
        <v/>
      </c>
      <c r="BH86" s="186" t="str">
        <f t="shared" si="275"/>
        <v/>
      </c>
      <c r="BI86" s="186" t="str">
        <f t="shared" si="275"/>
        <v/>
      </c>
      <c r="BJ86" s="186" t="str">
        <f t="shared" si="275"/>
        <v/>
      </c>
      <c r="BM86" s="5" t="s">
        <v>152</v>
      </c>
      <c r="BS86" s="6"/>
      <c r="BT86" s="6"/>
      <c r="BV86" s="84">
        <v>22</v>
      </c>
      <c r="BW86" s="185">
        <f t="shared" si="249"/>
        <v>0</v>
      </c>
      <c r="BX86" s="186">
        <f t="shared" si="250"/>
        <v>0</v>
      </c>
      <c r="BY86" s="186" t="str">
        <f t="shared" si="276"/>
        <v/>
      </c>
      <c r="BZ86" s="186" t="str">
        <f t="shared" si="276"/>
        <v/>
      </c>
      <c r="CA86" s="186" t="str">
        <f t="shared" si="276"/>
        <v/>
      </c>
      <c r="CB86" s="186" t="str">
        <f t="shared" si="276"/>
        <v/>
      </c>
      <c r="CC86" s="186" t="str">
        <f t="shared" si="276"/>
        <v/>
      </c>
      <c r="CD86" s="186" t="str">
        <f t="shared" si="276"/>
        <v/>
      </c>
      <c r="CE86" s="186" t="str">
        <f t="shared" si="276"/>
        <v/>
      </c>
      <c r="CF86" s="186" t="str">
        <f t="shared" si="276"/>
        <v/>
      </c>
      <c r="CG86" s="186" t="str">
        <f t="shared" si="276"/>
        <v/>
      </c>
      <c r="CH86" s="186" t="str">
        <f t="shared" si="276"/>
        <v/>
      </c>
      <c r="CI86" s="186" t="str">
        <f t="shared" si="277"/>
        <v/>
      </c>
      <c r="CJ86" s="186" t="str">
        <f t="shared" si="277"/>
        <v/>
      </c>
      <c r="CK86" s="186" t="str">
        <f t="shared" si="277"/>
        <v/>
      </c>
      <c r="CL86" s="186" t="str">
        <f t="shared" si="277"/>
        <v/>
      </c>
      <c r="CM86" s="186" t="str">
        <f t="shared" si="277"/>
        <v/>
      </c>
      <c r="CN86" s="186" t="str">
        <f t="shared" si="277"/>
        <v/>
      </c>
      <c r="CO86" s="186" t="str">
        <f t="shared" si="277"/>
        <v/>
      </c>
      <c r="CP86" s="186" t="str">
        <f t="shared" si="277"/>
        <v/>
      </c>
      <c r="CQ86" s="186" t="str">
        <f t="shared" si="277"/>
        <v/>
      </c>
      <c r="CR86" s="186" t="str">
        <f t="shared" si="277"/>
        <v/>
      </c>
      <c r="CS86" s="186" t="str">
        <f t="shared" si="278"/>
        <v/>
      </c>
      <c r="CT86" s="186" t="str">
        <f t="shared" si="278"/>
        <v/>
      </c>
      <c r="CU86" s="186" t="str">
        <f t="shared" si="278"/>
        <v/>
      </c>
      <c r="CV86" s="186" t="str">
        <f t="shared" si="278"/>
        <v/>
      </c>
      <c r="CW86" s="186" t="str">
        <f t="shared" si="278"/>
        <v/>
      </c>
      <c r="CX86" s="186" t="str">
        <f t="shared" si="278"/>
        <v/>
      </c>
      <c r="CY86" s="186" t="str">
        <f t="shared" si="278"/>
        <v/>
      </c>
      <c r="CZ86" s="186" t="str">
        <f t="shared" si="278"/>
        <v/>
      </c>
      <c r="DA86" s="186" t="str">
        <f t="shared" si="278"/>
        <v/>
      </c>
      <c r="DB86" s="186" t="str">
        <f t="shared" si="278"/>
        <v/>
      </c>
      <c r="DC86" s="186" t="str">
        <f t="shared" si="279"/>
        <v/>
      </c>
      <c r="DD86" s="186" t="str">
        <f t="shared" si="279"/>
        <v/>
      </c>
      <c r="DE86" s="186" t="str">
        <f t="shared" si="279"/>
        <v/>
      </c>
      <c r="DF86" s="186" t="str">
        <f t="shared" si="279"/>
        <v/>
      </c>
      <c r="DG86" s="186" t="str">
        <f t="shared" si="279"/>
        <v/>
      </c>
      <c r="DH86" s="186" t="str">
        <f t="shared" si="279"/>
        <v/>
      </c>
      <c r="DI86" s="186" t="str">
        <f t="shared" si="279"/>
        <v/>
      </c>
      <c r="DJ86" s="186" t="str">
        <f t="shared" si="279"/>
        <v/>
      </c>
      <c r="DK86" s="186" t="str">
        <f t="shared" si="279"/>
        <v/>
      </c>
      <c r="DL86" s="186" t="str">
        <f t="shared" si="279"/>
        <v/>
      </c>
      <c r="DM86" s="186" t="str">
        <f t="shared" si="280"/>
        <v/>
      </c>
      <c r="DN86" s="186" t="str">
        <f t="shared" si="280"/>
        <v/>
      </c>
      <c r="DO86" s="186" t="str">
        <f t="shared" si="280"/>
        <v/>
      </c>
      <c r="DP86" s="186" t="str">
        <f t="shared" si="280"/>
        <v/>
      </c>
      <c r="DQ86" s="186" t="str">
        <f t="shared" si="280"/>
        <v/>
      </c>
      <c r="DR86" s="186" t="str">
        <f t="shared" si="280"/>
        <v/>
      </c>
      <c r="DS86" s="186" t="str">
        <f t="shared" si="280"/>
        <v/>
      </c>
      <c r="DT86" s="186" t="str">
        <f t="shared" si="280"/>
        <v/>
      </c>
      <c r="DU86" s="186" t="str">
        <f t="shared" si="280"/>
        <v/>
      </c>
      <c r="DV86" s="186" t="str">
        <f t="shared" si="280"/>
        <v/>
      </c>
      <c r="DW86" s="152"/>
      <c r="DX86" s="152"/>
      <c r="DY86" s="152"/>
      <c r="DZ86" s="152"/>
      <c r="EA86" s="152"/>
      <c r="EC86" s="173">
        <f t="shared" si="256"/>
        <v>23</v>
      </c>
      <c r="ED86" s="176">
        <f t="shared" si="234"/>
        <v>0</v>
      </c>
      <c r="EE86" s="177">
        <f t="shared" si="270"/>
        <v>0</v>
      </c>
      <c r="EF86" s="177">
        <f t="shared" si="270"/>
        <v>0</v>
      </c>
      <c r="EG86" s="177">
        <f t="shared" si="270"/>
        <v>0</v>
      </c>
      <c r="EH86" s="177">
        <f t="shared" si="270"/>
        <v>0</v>
      </c>
      <c r="EI86" s="177">
        <f t="shared" si="236"/>
        <v>0</v>
      </c>
      <c r="EJ86" s="177">
        <f t="shared" si="237"/>
        <v>0</v>
      </c>
      <c r="EK86" s="173"/>
      <c r="EL86" s="175"/>
      <c r="EM86" s="175"/>
      <c r="EN86" s="175"/>
      <c r="EO86" s="173">
        <f t="shared" si="257"/>
        <v>23</v>
      </c>
      <c r="EP86" s="176">
        <f t="shared" si="238"/>
        <v>0</v>
      </c>
      <c r="EQ86" s="177">
        <f>IFERROR(INDEX(RTO2CF,$EO86,'ANVA-MDS'!EE$7),0)</f>
        <v>0</v>
      </c>
      <c r="ER86" s="177">
        <f>IFERROR(INDEX(RTO2CF,$EO86,'ANVA-MDS'!EF$7),0)</f>
        <v>0</v>
      </c>
      <c r="ES86" s="177">
        <f>IFERROR(INDEX(RTO2CF,$EO86,'ANVA-MDS'!EG$7),0)</f>
        <v>0</v>
      </c>
      <c r="ET86" s="177">
        <f>IFERROR(INDEX(RTO2CF,$EO86,'ANVA-MDS'!EH$7),0)</f>
        <v>0</v>
      </c>
      <c r="EU86" s="177">
        <f t="shared" si="239"/>
        <v>0</v>
      </c>
      <c r="EV86" s="177">
        <f t="shared" si="240"/>
        <v>0</v>
      </c>
      <c r="EW86" s="173"/>
      <c r="EX86" s="175"/>
      <c r="EY86" s="175"/>
      <c r="EZ86" s="175"/>
      <c r="FA86" s="177">
        <f t="shared" si="241"/>
        <v>0</v>
      </c>
    </row>
    <row r="87" spans="1:159" ht="12.75" customHeight="1" x14ac:dyDescent="0.25">
      <c r="A87" s="6"/>
      <c r="J87" s="84">
        <v>23</v>
      </c>
      <c r="K87" s="185">
        <f t="shared" si="242"/>
        <v>0</v>
      </c>
      <c r="L87" s="186">
        <f t="shared" si="243"/>
        <v>0</v>
      </c>
      <c r="M87" s="186" t="str">
        <f t="shared" si="271"/>
        <v/>
      </c>
      <c r="N87" s="186" t="str">
        <f t="shared" si="271"/>
        <v/>
      </c>
      <c r="O87" s="186" t="str">
        <f t="shared" si="271"/>
        <v/>
      </c>
      <c r="P87" s="186" t="str">
        <f t="shared" si="271"/>
        <v/>
      </c>
      <c r="Q87" s="186" t="str">
        <f t="shared" si="271"/>
        <v/>
      </c>
      <c r="R87" s="186" t="str">
        <f t="shared" si="271"/>
        <v/>
      </c>
      <c r="S87" s="186" t="str">
        <f t="shared" si="271"/>
        <v/>
      </c>
      <c r="T87" s="186" t="str">
        <f t="shared" si="271"/>
        <v/>
      </c>
      <c r="U87" s="186" t="str">
        <f t="shared" si="271"/>
        <v/>
      </c>
      <c r="V87" s="186" t="str">
        <f t="shared" si="271"/>
        <v/>
      </c>
      <c r="W87" s="186" t="str">
        <f t="shared" si="272"/>
        <v/>
      </c>
      <c r="X87" s="186" t="str">
        <f t="shared" si="272"/>
        <v/>
      </c>
      <c r="Y87" s="186" t="str">
        <f t="shared" si="272"/>
        <v/>
      </c>
      <c r="Z87" s="186" t="str">
        <f t="shared" si="272"/>
        <v/>
      </c>
      <c r="AA87" s="186" t="str">
        <f t="shared" si="272"/>
        <v/>
      </c>
      <c r="AB87" s="186" t="str">
        <f t="shared" si="272"/>
        <v/>
      </c>
      <c r="AC87" s="186" t="str">
        <f t="shared" si="272"/>
        <v/>
      </c>
      <c r="AD87" s="186" t="str">
        <f t="shared" si="272"/>
        <v/>
      </c>
      <c r="AE87" s="186" t="str">
        <f t="shared" si="272"/>
        <v/>
      </c>
      <c r="AF87" s="186" t="str">
        <f t="shared" si="272"/>
        <v/>
      </c>
      <c r="AG87" s="186" t="str">
        <f t="shared" si="273"/>
        <v/>
      </c>
      <c r="AH87" s="186" t="str">
        <f t="shared" si="273"/>
        <v/>
      </c>
      <c r="AI87" s="186" t="str">
        <f t="shared" si="273"/>
        <v/>
      </c>
      <c r="AJ87" s="186" t="str">
        <f t="shared" si="273"/>
        <v/>
      </c>
      <c r="AK87" s="186" t="str">
        <f t="shared" si="273"/>
        <v/>
      </c>
      <c r="AL87" s="186" t="str">
        <f t="shared" si="273"/>
        <v/>
      </c>
      <c r="AM87" s="186" t="str">
        <f t="shared" si="273"/>
        <v/>
      </c>
      <c r="AN87" s="186" t="str">
        <f t="shared" si="273"/>
        <v/>
      </c>
      <c r="AO87" s="186" t="str">
        <f t="shared" si="273"/>
        <v/>
      </c>
      <c r="AP87" s="186" t="str">
        <f t="shared" si="273"/>
        <v/>
      </c>
      <c r="AQ87" s="186" t="str">
        <f t="shared" si="274"/>
        <v/>
      </c>
      <c r="AR87" s="186" t="str">
        <f t="shared" si="274"/>
        <v/>
      </c>
      <c r="AS87" s="186" t="str">
        <f t="shared" si="274"/>
        <v/>
      </c>
      <c r="AT87" s="186" t="str">
        <f t="shared" si="274"/>
        <v/>
      </c>
      <c r="AU87" s="186" t="str">
        <f t="shared" si="274"/>
        <v/>
      </c>
      <c r="AV87" s="186" t="str">
        <f t="shared" si="274"/>
        <v/>
      </c>
      <c r="AW87" s="186" t="str">
        <f t="shared" si="274"/>
        <v/>
      </c>
      <c r="AX87" s="186" t="str">
        <f t="shared" si="274"/>
        <v/>
      </c>
      <c r="AY87" s="186" t="str">
        <f t="shared" si="274"/>
        <v/>
      </c>
      <c r="AZ87" s="186" t="str">
        <f t="shared" si="274"/>
        <v/>
      </c>
      <c r="BA87" s="186" t="str">
        <f t="shared" si="275"/>
        <v/>
      </c>
      <c r="BB87" s="186" t="str">
        <f t="shared" si="275"/>
        <v/>
      </c>
      <c r="BC87" s="186" t="str">
        <f t="shared" si="275"/>
        <v/>
      </c>
      <c r="BD87" s="186" t="str">
        <f t="shared" si="275"/>
        <v/>
      </c>
      <c r="BE87" s="186" t="str">
        <f t="shared" si="275"/>
        <v/>
      </c>
      <c r="BF87" s="186" t="str">
        <f t="shared" si="275"/>
        <v/>
      </c>
      <c r="BG87" s="186" t="str">
        <f t="shared" si="275"/>
        <v/>
      </c>
      <c r="BH87" s="186" t="str">
        <f t="shared" si="275"/>
        <v/>
      </c>
      <c r="BI87" s="186" t="str">
        <f t="shared" si="275"/>
        <v/>
      </c>
      <c r="BJ87" s="186" t="str">
        <f t="shared" si="275"/>
        <v/>
      </c>
      <c r="BM87" s="6"/>
      <c r="BS87" s="6"/>
      <c r="BT87" s="6"/>
      <c r="BU87" s="115"/>
      <c r="BV87" s="84">
        <v>23</v>
      </c>
      <c r="BW87" s="185">
        <f t="shared" si="249"/>
        <v>0</v>
      </c>
      <c r="BX87" s="186">
        <f t="shared" si="250"/>
        <v>0</v>
      </c>
      <c r="BY87" s="186" t="str">
        <f t="shared" si="276"/>
        <v/>
      </c>
      <c r="BZ87" s="186" t="str">
        <f t="shared" si="276"/>
        <v/>
      </c>
      <c r="CA87" s="186" t="str">
        <f t="shared" si="276"/>
        <v/>
      </c>
      <c r="CB87" s="186" t="str">
        <f t="shared" si="276"/>
        <v/>
      </c>
      <c r="CC87" s="186" t="str">
        <f t="shared" si="276"/>
        <v/>
      </c>
      <c r="CD87" s="186" t="str">
        <f t="shared" si="276"/>
        <v/>
      </c>
      <c r="CE87" s="186" t="str">
        <f t="shared" si="276"/>
        <v/>
      </c>
      <c r="CF87" s="186" t="str">
        <f t="shared" si="276"/>
        <v/>
      </c>
      <c r="CG87" s="186" t="str">
        <f t="shared" si="276"/>
        <v/>
      </c>
      <c r="CH87" s="186" t="str">
        <f t="shared" si="276"/>
        <v/>
      </c>
      <c r="CI87" s="186" t="str">
        <f t="shared" si="277"/>
        <v/>
      </c>
      <c r="CJ87" s="186" t="str">
        <f t="shared" si="277"/>
        <v/>
      </c>
      <c r="CK87" s="186" t="str">
        <f t="shared" si="277"/>
        <v/>
      </c>
      <c r="CL87" s="186" t="str">
        <f t="shared" si="277"/>
        <v/>
      </c>
      <c r="CM87" s="186" t="str">
        <f t="shared" si="277"/>
        <v/>
      </c>
      <c r="CN87" s="186" t="str">
        <f t="shared" si="277"/>
        <v/>
      </c>
      <c r="CO87" s="186" t="str">
        <f t="shared" si="277"/>
        <v/>
      </c>
      <c r="CP87" s="186" t="str">
        <f t="shared" si="277"/>
        <v/>
      </c>
      <c r="CQ87" s="186" t="str">
        <f t="shared" si="277"/>
        <v/>
      </c>
      <c r="CR87" s="186" t="str">
        <f t="shared" si="277"/>
        <v/>
      </c>
      <c r="CS87" s="186" t="str">
        <f t="shared" si="278"/>
        <v/>
      </c>
      <c r="CT87" s="186" t="str">
        <f t="shared" si="278"/>
        <v/>
      </c>
      <c r="CU87" s="186" t="str">
        <f t="shared" si="278"/>
        <v/>
      </c>
      <c r="CV87" s="186" t="str">
        <f t="shared" si="278"/>
        <v/>
      </c>
      <c r="CW87" s="186" t="str">
        <f t="shared" si="278"/>
        <v/>
      </c>
      <c r="CX87" s="186" t="str">
        <f t="shared" si="278"/>
        <v/>
      </c>
      <c r="CY87" s="186" t="str">
        <f t="shared" si="278"/>
        <v/>
      </c>
      <c r="CZ87" s="186" t="str">
        <f t="shared" si="278"/>
        <v/>
      </c>
      <c r="DA87" s="186" t="str">
        <f t="shared" si="278"/>
        <v/>
      </c>
      <c r="DB87" s="186" t="str">
        <f t="shared" si="278"/>
        <v/>
      </c>
      <c r="DC87" s="186" t="str">
        <f t="shared" si="279"/>
        <v/>
      </c>
      <c r="DD87" s="186" t="str">
        <f t="shared" si="279"/>
        <v/>
      </c>
      <c r="DE87" s="186" t="str">
        <f t="shared" si="279"/>
        <v/>
      </c>
      <c r="DF87" s="186" t="str">
        <f t="shared" si="279"/>
        <v/>
      </c>
      <c r="DG87" s="186" t="str">
        <f t="shared" si="279"/>
        <v/>
      </c>
      <c r="DH87" s="186" t="str">
        <f t="shared" si="279"/>
        <v/>
      </c>
      <c r="DI87" s="186" t="str">
        <f t="shared" si="279"/>
        <v/>
      </c>
      <c r="DJ87" s="186" t="str">
        <f t="shared" si="279"/>
        <v/>
      </c>
      <c r="DK87" s="186" t="str">
        <f t="shared" si="279"/>
        <v/>
      </c>
      <c r="DL87" s="186" t="str">
        <f t="shared" si="279"/>
        <v/>
      </c>
      <c r="DM87" s="186" t="str">
        <f t="shared" si="280"/>
        <v/>
      </c>
      <c r="DN87" s="186" t="str">
        <f t="shared" si="280"/>
        <v/>
      </c>
      <c r="DO87" s="186" t="str">
        <f t="shared" si="280"/>
        <v/>
      </c>
      <c r="DP87" s="186" t="str">
        <f t="shared" si="280"/>
        <v/>
      </c>
      <c r="DQ87" s="186" t="str">
        <f t="shared" si="280"/>
        <v/>
      </c>
      <c r="DR87" s="186" t="str">
        <f t="shared" si="280"/>
        <v/>
      </c>
      <c r="DS87" s="186" t="str">
        <f t="shared" si="280"/>
        <v/>
      </c>
      <c r="DT87" s="186" t="str">
        <f t="shared" si="280"/>
        <v/>
      </c>
      <c r="DU87" s="186" t="str">
        <f t="shared" si="280"/>
        <v/>
      </c>
      <c r="DV87" s="186" t="str">
        <f t="shared" si="280"/>
        <v/>
      </c>
      <c r="DW87" s="152"/>
      <c r="DX87" s="152"/>
      <c r="DY87" s="152"/>
      <c r="DZ87" s="152"/>
      <c r="EA87" s="152"/>
      <c r="EC87" s="173">
        <f t="shared" si="256"/>
        <v>24</v>
      </c>
      <c r="ED87" s="176">
        <f t="shared" si="234"/>
        <v>0</v>
      </c>
      <c r="EE87" s="177">
        <f t="shared" si="270"/>
        <v>0</v>
      </c>
      <c r="EF87" s="177">
        <f t="shared" si="270"/>
        <v>0</v>
      </c>
      <c r="EG87" s="177">
        <f t="shared" si="270"/>
        <v>0</v>
      </c>
      <c r="EH87" s="177">
        <f t="shared" si="270"/>
        <v>0</v>
      </c>
      <c r="EI87" s="177">
        <f t="shared" si="236"/>
        <v>0</v>
      </c>
      <c r="EJ87" s="177">
        <f t="shared" si="237"/>
        <v>0</v>
      </c>
      <c r="EK87" s="173"/>
      <c r="EL87" s="175"/>
      <c r="EM87" s="175"/>
      <c r="EN87" s="175"/>
      <c r="EO87" s="173">
        <f t="shared" si="257"/>
        <v>24</v>
      </c>
      <c r="EP87" s="176">
        <f t="shared" si="238"/>
        <v>0</v>
      </c>
      <c r="EQ87" s="177">
        <f>IFERROR(INDEX(RTO2CF,$EO87,'ANVA-MDS'!EE$7),0)</f>
        <v>0</v>
      </c>
      <c r="ER87" s="177">
        <f>IFERROR(INDEX(RTO2CF,$EO87,'ANVA-MDS'!EF$7),0)</f>
        <v>0</v>
      </c>
      <c r="ES87" s="177">
        <f>IFERROR(INDEX(RTO2CF,$EO87,'ANVA-MDS'!EG$7),0)</f>
        <v>0</v>
      </c>
      <c r="ET87" s="177">
        <f>IFERROR(INDEX(RTO2CF,$EO87,'ANVA-MDS'!EH$7),0)</f>
        <v>0</v>
      </c>
      <c r="EU87" s="177">
        <f t="shared" si="239"/>
        <v>0</v>
      </c>
      <c r="EV87" s="177">
        <f t="shared" si="240"/>
        <v>0</v>
      </c>
      <c r="EW87" s="173"/>
      <c r="EX87" s="175"/>
      <c r="EY87" s="175"/>
      <c r="EZ87" s="175"/>
      <c r="FA87" s="177">
        <f t="shared" si="241"/>
        <v>0</v>
      </c>
      <c r="FB87" s="179"/>
      <c r="FC87" s="175"/>
    </row>
    <row r="88" spans="1:159" ht="12.75" customHeight="1" x14ac:dyDescent="0.25">
      <c r="A88" s="4" t="s">
        <v>153</v>
      </c>
      <c r="J88" s="84">
        <v>24</v>
      </c>
      <c r="K88" s="185">
        <f t="shared" si="242"/>
        <v>0</v>
      </c>
      <c r="L88" s="186">
        <f t="shared" si="243"/>
        <v>0</v>
      </c>
      <c r="M88" s="186" t="str">
        <f t="shared" si="271"/>
        <v/>
      </c>
      <c r="N88" s="186" t="str">
        <f t="shared" si="271"/>
        <v/>
      </c>
      <c r="O88" s="186" t="str">
        <f t="shared" si="271"/>
        <v/>
      </c>
      <c r="P88" s="186" t="str">
        <f t="shared" si="271"/>
        <v/>
      </c>
      <c r="Q88" s="186" t="str">
        <f t="shared" si="271"/>
        <v/>
      </c>
      <c r="R88" s="186" t="str">
        <f t="shared" si="271"/>
        <v/>
      </c>
      <c r="S88" s="186" t="str">
        <f t="shared" si="271"/>
        <v/>
      </c>
      <c r="T88" s="186" t="str">
        <f t="shared" si="271"/>
        <v/>
      </c>
      <c r="U88" s="186" t="str">
        <f t="shared" si="271"/>
        <v/>
      </c>
      <c r="V88" s="186" t="str">
        <f t="shared" si="271"/>
        <v/>
      </c>
      <c r="W88" s="186" t="str">
        <f t="shared" si="272"/>
        <v/>
      </c>
      <c r="X88" s="186" t="str">
        <f t="shared" si="272"/>
        <v/>
      </c>
      <c r="Y88" s="186" t="str">
        <f t="shared" si="272"/>
        <v/>
      </c>
      <c r="Z88" s="186" t="str">
        <f t="shared" si="272"/>
        <v/>
      </c>
      <c r="AA88" s="186" t="str">
        <f t="shared" si="272"/>
        <v/>
      </c>
      <c r="AB88" s="186" t="str">
        <f t="shared" si="272"/>
        <v/>
      </c>
      <c r="AC88" s="186" t="str">
        <f t="shared" si="272"/>
        <v/>
      </c>
      <c r="AD88" s="186" t="str">
        <f t="shared" si="272"/>
        <v/>
      </c>
      <c r="AE88" s="186" t="str">
        <f t="shared" si="272"/>
        <v/>
      </c>
      <c r="AF88" s="186" t="str">
        <f t="shared" si="272"/>
        <v/>
      </c>
      <c r="AG88" s="186" t="str">
        <f t="shared" si="273"/>
        <v/>
      </c>
      <c r="AH88" s="186" t="str">
        <f t="shared" si="273"/>
        <v/>
      </c>
      <c r="AI88" s="186" t="str">
        <f t="shared" si="273"/>
        <v/>
      </c>
      <c r="AJ88" s="186" t="str">
        <f t="shared" si="273"/>
        <v/>
      </c>
      <c r="AK88" s="186" t="str">
        <f t="shared" si="273"/>
        <v/>
      </c>
      <c r="AL88" s="186" t="str">
        <f t="shared" si="273"/>
        <v/>
      </c>
      <c r="AM88" s="186" t="str">
        <f t="shared" si="273"/>
        <v/>
      </c>
      <c r="AN88" s="186" t="str">
        <f t="shared" si="273"/>
        <v/>
      </c>
      <c r="AO88" s="186" t="str">
        <f t="shared" si="273"/>
        <v/>
      </c>
      <c r="AP88" s="186" t="str">
        <f t="shared" si="273"/>
        <v/>
      </c>
      <c r="AQ88" s="186" t="str">
        <f t="shared" si="274"/>
        <v/>
      </c>
      <c r="AR88" s="186" t="str">
        <f t="shared" si="274"/>
        <v/>
      </c>
      <c r="AS88" s="186" t="str">
        <f t="shared" si="274"/>
        <v/>
      </c>
      <c r="AT88" s="186" t="str">
        <f t="shared" si="274"/>
        <v/>
      </c>
      <c r="AU88" s="186" t="str">
        <f t="shared" si="274"/>
        <v/>
      </c>
      <c r="AV88" s="186" t="str">
        <f t="shared" si="274"/>
        <v/>
      </c>
      <c r="AW88" s="186" t="str">
        <f t="shared" si="274"/>
        <v/>
      </c>
      <c r="AX88" s="186" t="str">
        <f t="shared" si="274"/>
        <v/>
      </c>
      <c r="AY88" s="186" t="str">
        <f t="shared" si="274"/>
        <v/>
      </c>
      <c r="AZ88" s="186" t="str">
        <f t="shared" si="274"/>
        <v/>
      </c>
      <c r="BA88" s="186" t="str">
        <f t="shared" si="275"/>
        <v/>
      </c>
      <c r="BB88" s="186" t="str">
        <f t="shared" si="275"/>
        <v/>
      </c>
      <c r="BC88" s="186" t="str">
        <f t="shared" si="275"/>
        <v/>
      </c>
      <c r="BD88" s="186" t="str">
        <f t="shared" si="275"/>
        <v/>
      </c>
      <c r="BE88" s="186" t="str">
        <f t="shared" si="275"/>
        <v/>
      </c>
      <c r="BF88" s="186" t="str">
        <f t="shared" si="275"/>
        <v/>
      </c>
      <c r="BG88" s="186" t="str">
        <f t="shared" si="275"/>
        <v/>
      </c>
      <c r="BH88" s="186" t="str">
        <f t="shared" si="275"/>
        <v/>
      </c>
      <c r="BI88" s="186" t="str">
        <f t="shared" si="275"/>
        <v/>
      </c>
      <c r="BJ88" s="186" t="str">
        <f t="shared" si="275"/>
        <v/>
      </c>
      <c r="BM88" s="4" t="s">
        <v>153</v>
      </c>
      <c r="BS88" s="6"/>
      <c r="BT88" s="6"/>
      <c r="BU88" s="6"/>
      <c r="BV88" s="84">
        <v>24</v>
      </c>
      <c r="BW88" s="185">
        <f t="shared" si="249"/>
        <v>0</v>
      </c>
      <c r="BX88" s="186">
        <f t="shared" si="250"/>
        <v>0</v>
      </c>
      <c r="BY88" s="186" t="str">
        <f t="shared" si="276"/>
        <v/>
      </c>
      <c r="BZ88" s="186" t="str">
        <f t="shared" si="276"/>
        <v/>
      </c>
      <c r="CA88" s="186" t="str">
        <f t="shared" si="276"/>
        <v/>
      </c>
      <c r="CB88" s="186" t="str">
        <f t="shared" si="276"/>
        <v/>
      </c>
      <c r="CC88" s="186" t="str">
        <f t="shared" si="276"/>
        <v/>
      </c>
      <c r="CD88" s="186" t="str">
        <f t="shared" si="276"/>
        <v/>
      </c>
      <c r="CE88" s="186" t="str">
        <f t="shared" si="276"/>
        <v/>
      </c>
      <c r="CF88" s="186" t="str">
        <f t="shared" si="276"/>
        <v/>
      </c>
      <c r="CG88" s="186" t="str">
        <f t="shared" si="276"/>
        <v/>
      </c>
      <c r="CH88" s="186" t="str">
        <f t="shared" si="276"/>
        <v/>
      </c>
      <c r="CI88" s="186" t="str">
        <f t="shared" si="277"/>
        <v/>
      </c>
      <c r="CJ88" s="186" t="str">
        <f t="shared" si="277"/>
        <v/>
      </c>
      <c r="CK88" s="186" t="str">
        <f t="shared" si="277"/>
        <v/>
      </c>
      <c r="CL88" s="186" t="str">
        <f t="shared" si="277"/>
        <v/>
      </c>
      <c r="CM88" s="186" t="str">
        <f t="shared" si="277"/>
        <v/>
      </c>
      <c r="CN88" s="186" t="str">
        <f t="shared" si="277"/>
        <v/>
      </c>
      <c r="CO88" s="186" t="str">
        <f t="shared" si="277"/>
        <v/>
      </c>
      <c r="CP88" s="186" t="str">
        <f t="shared" si="277"/>
        <v/>
      </c>
      <c r="CQ88" s="186" t="str">
        <f t="shared" si="277"/>
        <v/>
      </c>
      <c r="CR88" s="186" t="str">
        <f t="shared" si="277"/>
        <v/>
      </c>
      <c r="CS88" s="186" t="str">
        <f t="shared" si="278"/>
        <v/>
      </c>
      <c r="CT88" s="186" t="str">
        <f t="shared" si="278"/>
        <v/>
      </c>
      <c r="CU88" s="186" t="str">
        <f t="shared" si="278"/>
        <v/>
      </c>
      <c r="CV88" s="186" t="str">
        <f t="shared" si="278"/>
        <v/>
      </c>
      <c r="CW88" s="186" t="str">
        <f t="shared" si="278"/>
        <v/>
      </c>
      <c r="CX88" s="186" t="str">
        <f t="shared" si="278"/>
        <v/>
      </c>
      <c r="CY88" s="186" t="str">
        <f t="shared" si="278"/>
        <v/>
      </c>
      <c r="CZ88" s="186" t="str">
        <f t="shared" si="278"/>
        <v/>
      </c>
      <c r="DA88" s="186" t="str">
        <f t="shared" si="278"/>
        <v/>
      </c>
      <c r="DB88" s="186" t="str">
        <f t="shared" si="278"/>
        <v/>
      </c>
      <c r="DC88" s="186" t="str">
        <f t="shared" si="279"/>
        <v/>
      </c>
      <c r="DD88" s="186" t="str">
        <f t="shared" si="279"/>
        <v/>
      </c>
      <c r="DE88" s="186" t="str">
        <f t="shared" si="279"/>
        <v/>
      </c>
      <c r="DF88" s="186" t="str">
        <f t="shared" si="279"/>
        <v/>
      </c>
      <c r="DG88" s="186" t="str">
        <f t="shared" si="279"/>
        <v/>
      </c>
      <c r="DH88" s="186" t="str">
        <f t="shared" si="279"/>
        <v/>
      </c>
      <c r="DI88" s="186" t="str">
        <f t="shared" si="279"/>
        <v/>
      </c>
      <c r="DJ88" s="186" t="str">
        <f t="shared" si="279"/>
        <v/>
      </c>
      <c r="DK88" s="186" t="str">
        <f t="shared" si="279"/>
        <v/>
      </c>
      <c r="DL88" s="186" t="str">
        <f t="shared" si="279"/>
        <v/>
      </c>
      <c r="DM88" s="186" t="str">
        <f t="shared" si="280"/>
        <v/>
      </c>
      <c r="DN88" s="186" t="str">
        <f t="shared" si="280"/>
        <v/>
      </c>
      <c r="DO88" s="186" t="str">
        <f t="shared" si="280"/>
        <v/>
      </c>
      <c r="DP88" s="186" t="str">
        <f t="shared" si="280"/>
        <v/>
      </c>
      <c r="DQ88" s="186" t="str">
        <f t="shared" si="280"/>
        <v/>
      </c>
      <c r="DR88" s="186" t="str">
        <f t="shared" si="280"/>
        <v/>
      </c>
      <c r="DS88" s="186" t="str">
        <f t="shared" si="280"/>
        <v/>
      </c>
      <c r="DT88" s="186" t="str">
        <f t="shared" si="280"/>
        <v/>
      </c>
      <c r="DU88" s="186" t="str">
        <f t="shared" si="280"/>
        <v/>
      </c>
      <c r="DV88" s="186" t="str">
        <f t="shared" si="280"/>
        <v/>
      </c>
      <c r="DW88" s="152"/>
      <c r="DX88" s="152"/>
      <c r="DY88" s="152"/>
      <c r="DZ88" s="152"/>
      <c r="EA88" s="152"/>
      <c r="EC88" s="173">
        <f t="shared" si="256"/>
        <v>25</v>
      </c>
      <c r="ED88" s="176">
        <f t="shared" si="234"/>
        <v>0</v>
      </c>
      <c r="EE88" s="177">
        <f t="shared" si="270"/>
        <v>0</v>
      </c>
      <c r="EF88" s="177">
        <f t="shared" si="270"/>
        <v>0</v>
      </c>
      <c r="EG88" s="177">
        <f t="shared" si="270"/>
        <v>0</v>
      </c>
      <c r="EH88" s="177">
        <f t="shared" si="270"/>
        <v>0</v>
      </c>
      <c r="EI88" s="177">
        <f t="shared" si="236"/>
        <v>0</v>
      </c>
      <c r="EJ88" s="177">
        <f t="shared" si="237"/>
        <v>0</v>
      </c>
      <c r="EK88" s="173"/>
      <c r="EL88" s="175"/>
      <c r="EM88" s="175"/>
      <c r="EN88" s="175"/>
      <c r="EO88" s="173">
        <f t="shared" si="257"/>
        <v>25</v>
      </c>
      <c r="EP88" s="176">
        <f t="shared" si="238"/>
        <v>0</v>
      </c>
      <c r="EQ88" s="177">
        <f>IFERROR(INDEX(RTO2CF,$EO88,'ANVA-MDS'!EE$7),0)</f>
        <v>0</v>
      </c>
      <c r="ER88" s="177">
        <f>IFERROR(INDEX(RTO2CF,$EO88,'ANVA-MDS'!EF$7),0)</f>
        <v>0</v>
      </c>
      <c r="ES88" s="177">
        <f>IFERROR(INDEX(RTO2CF,$EO88,'ANVA-MDS'!EG$7),0)</f>
        <v>0</v>
      </c>
      <c r="ET88" s="177">
        <f>IFERROR(INDEX(RTO2CF,$EO88,'ANVA-MDS'!EH$7),0)</f>
        <v>0</v>
      </c>
      <c r="EU88" s="177">
        <f t="shared" si="239"/>
        <v>0</v>
      </c>
      <c r="EV88" s="177">
        <f t="shared" si="240"/>
        <v>0</v>
      </c>
      <c r="EW88" s="173"/>
      <c r="EX88" s="175"/>
      <c r="EY88" s="175"/>
      <c r="EZ88" s="175"/>
      <c r="FA88" s="177">
        <f t="shared" si="241"/>
        <v>0</v>
      </c>
    </row>
    <row r="89" spans="1:159" ht="12.75" customHeight="1" x14ac:dyDescent="0.25">
      <c r="B89" s="156" t="str">
        <f>'ANVA-MDS'!EM68</f>
        <v>sd</v>
      </c>
      <c r="J89" s="84">
        <v>25</v>
      </c>
      <c r="K89" s="185">
        <f t="shared" si="242"/>
        <v>0</v>
      </c>
      <c r="L89" s="186">
        <f t="shared" si="243"/>
        <v>0</v>
      </c>
      <c r="M89" s="186" t="str">
        <f t="shared" si="271"/>
        <v/>
      </c>
      <c r="N89" s="186" t="str">
        <f t="shared" si="271"/>
        <v/>
      </c>
      <c r="O89" s="186" t="str">
        <f t="shared" si="271"/>
        <v/>
      </c>
      <c r="P89" s="186" t="str">
        <f t="shared" si="271"/>
        <v/>
      </c>
      <c r="Q89" s="186" t="str">
        <f t="shared" si="271"/>
        <v/>
      </c>
      <c r="R89" s="186" t="str">
        <f t="shared" si="271"/>
        <v/>
      </c>
      <c r="S89" s="186" t="str">
        <f t="shared" si="271"/>
        <v/>
      </c>
      <c r="T89" s="186" t="str">
        <f t="shared" si="271"/>
        <v/>
      </c>
      <c r="U89" s="186" t="str">
        <f t="shared" si="271"/>
        <v/>
      </c>
      <c r="V89" s="186" t="str">
        <f t="shared" si="271"/>
        <v/>
      </c>
      <c r="W89" s="186" t="str">
        <f t="shared" si="272"/>
        <v/>
      </c>
      <c r="X89" s="186" t="str">
        <f t="shared" si="272"/>
        <v/>
      </c>
      <c r="Y89" s="186" t="str">
        <f t="shared" si="272"/>
        <v/>
      </c>
      <c r="Z89" s="186" t="str">
        <f t="shared" si="272"/>
        <v/>
      </c>
      <c r="AA89" s="186" t="str">
        <f t="shared" si="272"/>
        <v/>
      </c>
      <c r="AB89" s="186" t="str">
        <f t="shared" si="272"/>
        <v/>
      </c>
      <c r="AC89" s="186" t="str">
        <f t="shared" si="272"/>
        <v/>
      </c>
      <c r="AD89" s="186" t="str">
        <f t="shared" si="272"/>
        <v/>
      </c>
      <c r="AE89" s="186" t="str">
        <f t="shared" si="272"/>
        <v/>
      </c>
      <c r="AF89" s="186" t="str">
        <f t="shared" si="272"/>
        <v/>
      </c>
      <c r="AG89" s="186" t="str">
        <f t="shared" si="273"/>
        <v/>
      </c>
      <c r="AH89" s="186" t="str">
        <f t="shared" si="273"/>
        <v/>
      </c>
      <c r="AI89" s="186" t="str">
        <f t="shared" si="273"/>
        <v/>
      </c>
      <c r="AJ89" s="186" t="str">
        <f t="shared" si="273"/>
        <v/>
      </c>
      <c r="AK89" s="186" t="str">
        <f t="shared" si="273"/>
        <v/>
      </c>
      <c r="AL89" s="186" t="str">
        <f t="shared" si="273"/>
        <v/>
      </c>
      <c r="AM89" s="186" t="str">
        <f t="shared" si="273"/>
        <v/>
      </c>
      <c r="AN89" s="186" t="str">
        <f t="shared" si="273"/>
        <v/>
      </c>
      <c r="AO89" s="186" t="str">
        <f t="shared" si="273"/>
        <v/>
      </c>
      <c r="AP89" s="186" t="str">
        <f t="shared" si="273"/>
        <v/>
      </c>
      <c r="AQ89" s="186" t="str">
        <f t="shared" si="274"/>
        <v/>
      </c>
      <c r="AR89" s="186" t="str">
        <f t="shared" si="274"/>
        <v/>
      </c>
      <c r="AS89" s="186" t="str">
        <f t="shared" si="274"/>
        <v/>
      </c>
      <c r="AT89" s="186" t="str">
        <f t="shared" si="274"/>
        <v/>
      </c>
      <c r="AU89" s="186" t="str">
        <f t="shared" si="274"/>
        <v/>
      </c>
      <c r="AV89" s="186" t="str">
        <f t="shared" si="274"/>
        <v/>
      </c>
      <c r="AW89" s="186" t="str">
        <f t="shared" si="274"/>
        <v/>
      </c>
      <c r="AX89" s="186" t="str">
        <f t="shared" si="274"/>
        <v/>
      </c>
      <c r="AY89" s="186" t="str">
        <f t="shared" si="274"/>
        <v/>
      </c>
      <c r="AZ89" s="186" t="str">
        <f t="shared" si="274"/>
        <v/>
      </c>
      <c r="BA89" s="186" t="str">
        <f t="shared" si="275"/>
        <v/>
      </c>
      <c r="BB89" s="186" t="str">
        <f t="shared" si="275"/>
        <v/>
      </c>
      <c r="BC89" s="186" t="str">
        <f t="shared" si="275"/>
        <v/>
      </c>
      <c r="BD89" s="186" t="str">
        <f t="shared" si="275"/>
        <v/>
      </c>
      <c r="BE89" s="186" t="str">
        <f t="shared" si="275"/>
        <v/>
      </c>
      <c r="BF89" s="186" t="str">
        <f t="shared" si="275"/>
        <v/>
      </c>
      <c r="BG89" s="186" t="str">
        <f t="shared" si="275"/>
        <v/>
      </c>
      <c r="BH89" s="186" t="str">
        <f t="shared" si="275"/>
        <v/>
      </c>
      <c r="BI89" s="186" t="str">
        <f t="shared" si="275"/>
        <v/>
      </c>
      <c r="BJ89" s="186" t="str">
        <f t="shared" si="275"/>
        <v/>
      </c>
      <c r="BN89" s="156" t="str">
        <f>'ANVA-MDS'!EY68</f>
        <v>sd</v>
      </c>
      <c r="BS89" s="6"/>
      <c r="BT89" s="6"/>
      <c r="BV89" s="84">
        <v>25</v>
      </c>
      <c r="BW89" s="185">
        <f t="shared" si="249"/>
        <v>0</v>
      </c>
      <c r="BX89" s="186">
        <f t="shared" si="250"/>
        <v>0</v>
      </c>
      <c r="BY89" s="186" t="str">
        <f t="shared" si="276"/>
        <v/>
      </c>
      <c r="BZ89" s="186" t="str">
        <f t="shared" si="276"/>
        <v/>
      </c>
      <c r="CA89" s="186" t="str">
        <f t="shared" si="276"/>
        <v/>
      </c>
      <c r="CB89" s="186" t="str">
        <f t="shared" si="276"/>
        <v/>
      </c>
      <c r="CC89" s="186" t="str">
        <f t="shared" si="276"/>
        <v/>
      </c>
      <c r="CD89" s="186" t="str">
        <f t="shared" si="276"/>
        <v/>
      </c>
      <c r="CE89" s="186" t="str">
        <f t="shared" si="276"/>
        <v/>
      </c>
      <c r="CF89" s="186" t="str">
        <f t="shared" si="276"/>
        <v/>
      </c>
      <c r="CG89" s="186" t="str">
        <f t="shared" si="276"/>
        <v/>
      </c>
      <c r="CH89" s="186" t="str">
        <f t="shared" si="276"/>
        <v/>
      </c>
      <c r="CI89" s="186" t="str">
        <f t="shared" si="277"/>
        <v/>
      </c>
      <c r="CJ89" s="186" t="str">
        <f t="shared" si="277"/>
        <v/>
      </c>
      <c r="CK89" s="186" t="str">
        <f t="shared" si="277"/>
        <v/>
      </c>
      <c r="CL89" s="186" t="str">
        <f t="shared" si="277"/>
        <v/>
      </c>
      <c r="CM89" s="186" t="str">
        <f t="shared" si="277"/>
        <v/>
      </c>
      <c r="CN89" s="186" t="str">
        <f t="shared" si="277"/>
        <v/>
      </c>
      <c r="CO89" s="186" t="str">
        <f t="shared" si="277"/>
        <v/>
      </c>
      <c r="CP89" s="186" t="str">
        <f t="shared" si="277"/>
        <v/>
      </c>
      <c r="CQ89" s="186" t="str">
        <f t="shared" si="277"/>
        <v/>
      </c>
      <c r="CR89" s="186" t="str">
        <f t="shared" si="277"/>
        <v/>
      </c>
      <c r="CS89" s="186" t="str">
        <f t="shared" si="278"/>
        <v/>
      </c>
      <c r="CT89" s="186" t="str">
        <f t="shared" si="278"/>
        <v/>
      </c>
      <c r="CU89" s="186" t="str">
        <f t="shared" si="278"/>
        <v/>
      </c>
      <c r="CV89" s="186" t="str">
        <f t="shared" si="278"/>
        <v/>
      </c>
      <c r="CW89" s="186" t="str">
        <f t="shared" si="278"/>
        <v/>
      </c>
      <c r="CX89" s="186" t="str">
        <f t="shared" si="278"/>
        <v/>
      </c>
      <c r="CY89" s="186" t="str">
        <f t="shared" si="278"/>
        <v/>
      </c>
      <c r="CZ89" s="186" t="str">
        <f t="shared" si="278"/>
        <v/>
      </c>
      <c r="DA89" s="186" t="str">
        <f t="shared" si="278"/>
        <v/>
      </c>
      <c r="DB89" s="186" t="str">
        <f t="shared" si="278"/>
        <v/>
      </c>
      <c r="DC89" s="186" t="str">
        <f t="shared" si="279"/>
        <v/>
      </c>
      <c r="DD89" s="186" t="str">
        <f t="shared" si="279"/>
        <v/>
      </c>
      <c r="DE89" s="186" t="str">
        <f t="shared" si="279"/>
        <v/>
      </c>
      <c r="DF89" s="186" t="str">
        <f t="shared" si="279"/>
        <v/>
      </c>
      <c r="DG89" s="186" t="str">
        <f t="shared" si="279"/>
        <v/>
      </c>
      <c r="DH89" s="186" t="str">
        <f t="shared" si="279"/>
        <v/>
      </c>
      <c r="DI89" s="186" t="str">
        <f t="shared" si="279"/>
        <v/>
      </c>
      <c r="DJ89" s="186" t="str">
        <f t="shared" si="279"/>
        <v/>
      </c>
      <c r="DK89" s="186" t="str">
        <f t="shared" si="279"/>
        <v/>
      </c>
      <c r="DL89" s="186" t="str">
        <f t="shared" si="279"/>
        <v/>
      </c>
      <c r="DM89" s="186" t="str">
        <f t="shared" si="280"/>
        <v/>
      </c>
      <c r="DN89" s="186" t="str">
        <f t="shared" si="280"/>
        <v/>
      </c>
      <c r="DO89" s="186" t="str">
        <f t="shared" si="280"/>
        <v/>
      </c>
      <c r="DP89" s="186" t="str">
        <f t="shared" si="280"/>
        <v/>
      </c>
      <c r="DQ89" s="186" t="str">
        <f t="shared" si="280"/>
        <v/>
      </c>
      <c r="DR89" s="186" t="str">
        <f t="shared" si="280"/>
        <v/>
      </c>
      <c r="DS89" s="186" t="str">
        <f t="shared" si="280"/>
        <v/>
      </c>
      <c r="DT89" s="186" t="str">
        <f t="shared" si="280"/>
        <v/>
      </c>
      <c r="DU89" s="186" t="str">
        <f t="shared" si="280"/>
        <v/>
      </c>
      <c r="DV89" s="186" t="str">
        <f t="shared" si="280"/>
        <v/>
      </c>
      <c r="DW89" s="152"/>
      <c r="DX89" s="152"/>
      <c r="DY89" s="152"/>
      <c r="DZ89" s="152"/>
      <c r="EA89" s="152"/>
      <c r="EC89" s="173">
        <f t="shared" si="256"/>
        <v>26</v>
      </c>
      <c r="ED89" s="176">
        <f t="shared" si="234"/>
        <v>0</v>
      </c>
      <c r="EE89" s="177">
        <f t="shared" si="270"/>
        <v>0</v>
      </c>
      <c r="EF89" s="177">
        <f t="shared" si="270"/>
        <v>0</v>
      </c>
      <c r="EG89" s="177">
        <f t="shared" si="270"/>
        <v>0</v>
      </c>
      <c r="EH89" s="177">
        <f t="shared" si="270"/>
        <v>0</v>
      </c>
      <c r="EI89" s="177">
        <f t="shared" si="236"/>
        <v>0</v>
      </c>
      <c r="EJ89" s="177">
        <f t="shared" si="237"/>
        <v>0</v>
      </c>
      <c r="EK89" s="173"/>
      <c r="EL89" s="175"/>
      <c r="EM89" s="175"/>
      <c r="EN89" s="175"/>
      <c r="EO89" s="173">
        <f t="shared" si="257"/>
        <v>26</v>
      </c>
      <c r="EP89" s="176">
        <f t="shared" si="238"/>
        <v>0</v>
      </c>
      <c r="EQ89" s="177">
        <f>IFERROR(INDEX(RTO2CF,$EO89,'ANVA-MDS'!EE$7),0)</f>
        <v>0</v>
      </c>
      <c r="ER89" s="177">
        <f>IFERROR(INDEX(RTO2CF,$EO89,'ANVA-MDS'!EF$7),0)</f>
        <v>0</v>
      </c>
      <c r="ES89" s="177">
        <f>IFERROR(INDEX(RTO2CF,$EO89,'ANVA-MDS'!EG$7),0)</f>
        <v>0</v>
      </c>
      <c r="ET89" s="177">
        <f>IFERROR(INDEX(RTO2CF,$EO89,'ANVA-MDS'!EH$7),0)</f>
        <v>0</v>
      </c>
      <c r="EU89" s="177">
        <f t="shared" si="239"/>
        <v>0</v>
      </c>
      <c r="EV89" s="177">
        <f t="shared" si="240"/>
        <v>0</v>
      </c>
      <c r="EW89" s="173"/>
      <c r="EX89" s="175"/>
      <c r="EY89" s="175"/>
      <c r="EZ89" s="175"/>
      <c r="FA89" s="177">
        <f t="shared" si="241"/>
        <v>0</v>
      </c>
      <c r="FB89" s="175"/>
      <c r="FC89" s="175"/>
    </row>
    <row r="90" spans="1:159" ht="12.75" customHeight="1" x14ac:dyDescent="0.25">
      <c r="J90" s="84">
        <v>26</v>
      </c>
      <c r="K90" s="185">
        <f t="shared" si="242"/>
        <v>0</v>
      </c>
      <c r="L90" s="186">
        <f t="shared" si="243"/>
        <v>0</v>
      </c>
      <c r="M90" s="186" t="str">
        <f t="shared" si="271"/>
        <v/>
      </c>
      <c r="N90" s="186" t="str">
        <f t="shared" si="271"/>
        <v/>
      </c>
      <c r="O90" s="186" t="str">
        <f t="shared" si="271"/>
        <v/>
      </c>
      <c r="P90" s="186" t="str">
        <f t="shared" si="271"/>
        <v/>
      </c>
      <c r="Q90" s="186" t="str">
        <f t="shared" si="271"/>
        <v/>
      </c>
      <c r="R90" s="186" t="str">
        <f t="shared" si="271"/>
        <v/>
      </c>
      <c r="S90" s="186" t="str">
        <f t="shared" si="271"/>
        <v/>
      </c>
      <c r="T90" s="186" t="str">
        <f t="shared" si="271"/>
        <v/>
      </c>
      <c r="U90" s="186" t="str">
        <f t="shared" si="271"/>
        <v/>
      </c>
      <c r="V90" s="186" t="str">
        <f t="shared" si="271"/>
        <v/>
      </c>
      <c r="W90" s="186" t="str">
        <f t="shared" si="272"/>
        <v/>
      </c>
      <c r="X90" s="186" t="str">
        <f t="shared" si="272"/>
        <v/>
      </c>
      <c r="Y90" s="186" t="str">
        <f t="shared" si="272"/>
        <v/>
      </c>
      <c r="Z90" s="186" t="str">
        <f t="shared" si="272"/>
        <v/>
      </c>
      <c r="AA90" s="186" t="str">
        <f t="shared" si="272"/>
        <v/>
      </c>
      <c r="AB90" s="186" t="str">
        <f t="shared" si="272"/>
        <v/>
      </c>
      <c r="AC90" s="186" t="str">
        <f t="shared" si="272"/>
        <v/>
      </c>
      <c r="AD90" s="186" t="str">
        <f t="shared" si="272"/>
        <v/>
      </c>
      <c r="AE90" s="186" t="str">
        <f t="shared" si="272"/>
        <v/>
      </c>
      <c r="AF90" s="186" t="str">
        <f t="shared" si="272"/>
        <v/>
      </c>
      <c r="AG90" s="186" t="str">
        <f t="shared" si="273"/>
        <v/>
      </c>
      <c r="AH90" s="186" t="str">
        <f t="shared" si="273"/>
        <v/>
      </c>
      <c r="AI90" s="186" t="str">
        <f t="shared" si="273"/>
        <v/>
      </c>
      <c r="AJ90" s="186" t="str">
        <f t="shared" si="273"/>
        <v/>
      </c>
      <c r="AK90" s="186" t="str">
        <f t="shared" si="273"/>
        <v/>
      </c>
      <c r="AL90" s="186" t="str">
        <f t="shared" si="273"/>
        <v/>
      </c>
      <c r="AM90" s="186" t="str">
        <f t="shared" si="273"/>
        <v/>
      </c>
      <c r="AN90" s="186" t="str">
        <f t="shared" si="273"/>
        <v/>
      </c>
      <c r="AO90" s="186" t="str">
        <f t="shared" si="273"/>
        <v/>
      </c>
      <c r="AP90" s="186" t="str">
        <f t="shared" si="273"/>
        <v/>
      </c>
      <c r="AQ90" s="186" t="str">
        <f t="shared" si="274"/>
        <v/>
      </c>
      <c r="AR90" s="186" t="str">
        <f t="shared" si="274"/>
        <v/>
      </c>
      <c r="AS90" s="186" t="str">
        <f t="shared" si="274"/>
        <v/>
      </c>
      <c r="AT90" s="186" t="str">
        <f t="shared" si="274"/>
        <v/>
      </c>
      <c r="AU90" s="186" t="str">
        <f t="shared" si="274"/>
        <v/>
      </c>
      <c r="AV90" s="186" t="str">
        <f t="shared" si="274"/>
        <v/>
      </c>
      <c r="AW90" s="186" t="str">
        <f t="shared" si="274"/>
        <v/>
      </c>
      <c r="AX90" s="186" t="str">
        <f t="shared" si="274"/>
        <v/>
      </c>
      <c r="AY90" s="186" t="str">
        <f t="shared" si="274"/>
        <v/>
      </c>
      <c r="AZ90" s="186" t="str">
        <f t="shared" si="274"/>
        <v/>
      </c>
      <c r="BA90" s="186" t="str">
        <f t="shared" si="275"/>
        <v/>
      </c>
      <c r="BB90" s="186" t="str">
        <f t="shared" si="275"/>
        <v/>
      </c>
      <c r="BC90" s="186" t="str">
        <f t="shared" si="275"/>
        <v/>
      </c>
      <c r="BD90" s="186" t="str">
        <f t="shared" si="275"/>
        <v/>
      </c>
      <c r="BE90" s="186" t="str">
        <f t="shared" si="275"/>
        <v/>
      </c>
      <c r="BF90" s="186" t="str">
        <f t="shared" si="275"/>
        <v/>
      </c>
      <c r="BG90" s="186" t="str">
        <f t="shared" si="275"/>
        <v/>
      </c>
      <c r="BH90" s="186" t="str">
        <f t="shared" si="275"/>
        <v/>
      </c>
      <c r="BI90" s="186" t="str">
        <f t="shared" si="275"/>
        <v/>
      </c>
      <c r="BJ90" s="186" t="str">
        <f t="shared" si="275"/>
        <v/>
      </c>
      <c r="BK90" s="5"/>
      <c r="BL90" s="5"/>
      <c r="BS90" s="6"/>
      <c r="BT90" s="6"/>
      <c r="BV90" s="84">
        <v>26</v>
      </c>
      <c r="BW90" s="185">
        <f t="shared" si="249"/>
        <v>0</v>
      </c>
      <c r="BX90" s="186">
        <f t="shared" si="250"/>
        <v>0</v>
      </c>
      <c r="BY90" s="186" t="str">
        <f t="shared" si="276"/>
        <v/>
      </c>
      <c r="BZ90" s="186" t="str">
        <f t="shared" si="276"/>
        <v/>
      </c>
      <c r="CA90" s="186" t="str">
        <f t="shared" si="276"/>
        <v/>
      </c>
      <c r="CB90" s="186" t="str">
        <f t="shared" si="276"/>
        <v/>
      </c>
      <c r="CC90" s="186" t="str">
        <f t="shared" si="276"/>
        <v/>
      </c>
      <c r="CD90" s="186" t="str">
        <f t="shared" si="276"/>
        <v/>
      </c>
      <c r="CE90" s="186" t="str">
        <f t="shared" si="276"/>
        <v/>
      </c>
      <c r="CF90" s="186" t="str">
        <f t="shared" si="276"/>
        <v/>
      </c>
      <c r="CG90" s="186" t="str">
        <f t="shared" si="276"/>
        <v/>
      </c>
      <c r="CH90" s="186" t="str">
        <f t="shared" si="276"/>
        <v/>
      </c>
      <c r="CI90" s="186" t="str">
        <f t="shared" si="277"/>
        <v/>
      </c>
      <c r="CJ90" s="186" t="str">
        <f t="shared" si="277"/>
        <v/>
      </c>
      <c r="CK90" s="186" t="str">
        <f t="shared" si="277"/>
        <v/>
      </c>
      <c r="CL90" s="186" t="str">
        <f t="shared" si="277"/>
        <v/>
      </c>
      <c r="CM90" s="186" t="str">
        <f t="shared" si="277"/>
        <v/>
      </c>
      <c r="CN90" s="186" t="str">
        <f t="shared" si="277"/>
        <v/>
      </c>
      <c r="CO90" s="186" t="str">
        <f t="shared" si="277"/>
        <v/>
      </c>
      <c r="CP90" s="186" t="str">
        <f t="shared" si="277"/>
        <v/>
      </c>
      <c r="CQ90" s="186" t="str">
        <f t="shared" si="277"/>
        <v/>
      </c>
      <c r="CR90" s="186" t="str">
        <f t="shared" si="277"/>
        <v/>
      </c>
      <c r="CS90" s="186" t="str">
        <f t="shared" si="278"/>
        <v/>
      </c>
      <c r="CT90" s="186" t="str">
        <f t="shared" si="278"/>
        <v/>
      </c>
      <c r="CU90" s="186" t="str">
        <f t="shared" si="278"/>
        <v/>
      </c>
      <c r="CV90" s="186" t="str">
        <f t="shared" si="278"/>
        <v/>
      </c>
      <c r="CW90" s="186" t="str">
        <f t="shared" si="278"/>
        <v/>
      </c>
      <c r="CX90" s="186" t="str">
        <f t="shared" si="278"/>
        <v/>
      </c>
      <c r="CY90" s="186" t="str">
        <f t="shared" si="278"/>
        <v/>
      </c>
      <c r="CZ90" s="186" t="str">
        <f t="shared" si="278"/>
        <v/>
      </c>
      <c r="DA90" s="186" t="str">
        <f t="shared" si="278"/>
        <v/>
      </c>
      <c r="DB90" s="186" t="str">
        <f t="shared" si="278"/>
        <v/>
      </c>
      <c r="DC90" s="186" t="str">
        <f t="shared" si="279"/>
        <v/>
      </c>
      <c r="DD90" s="186" t="str">
        <f t="shared" si="279"/>
        <v/>
      </c>
      <c r="DE90" s="186" t="str">
        <f t="shared" si="279"/>
        <v/>
      </c>
      <c r="DF90" s="186" t="str">
        <f t="shared" si="279"/>
        <v/>
      </c>
      <c r="DG90" s="186" t="str">
        <f t="shared" si="279"/>
        <v/>
      </c>
      <c r="DH90" s="186" t="str">
        <f t="shared" si="279"/>
        <v/>
      </c>
      <c r="DI90" s="186" t="str">
        <f t="shared" si="279"/>
        <v/>
      </c>
      <c r="DJ90" s="186" t="str">
        <f t="shared" si="279"/>
        <v/>
      </c>
      <c r="DK90" s="186" t="str">
        <f t="shared" si="279"/>
        <v/>
      </c>
      <c r="DL90" s="186" t="str">
        <f t="shared" si="279"/>
        <v/>
      </c>
      <c r="DM90" s="186" t="str">
        <f t="shared" si="280"/>
        <v/>
      </c>
      <c r="DN90" s="186" t="str">
        <f t="shared" si="280"/>
        <v/>
      </c>
      <c r="DO90" s="186" t="str">
        <f t="shared" si="280"/>
        <v/>
      </c>
      <c r="DP90" s="186" t="str">
        <f t="shared" si="280"/>
        <v/>
      </c>
      <c r="DQ90" s="186" t="str">
        <f t="shared" si="280"/>
        <v/>
      </c>
      <c r="DR90" s="186" t="str">
        <f t="shared" si="280"/>
        <v/>
      </c>
      <c r="DS90" s="186" t="str">
        <f t="shared" si="280"/>
        <v/>
      </c>
      <c r="DT90" s="186" t="str">
        <f t="shared" si="280"/>
        <v/>
      </c>
      <c r="DU90" s="186" t="str">
        <f t="shared" si="280"/>
        <v/>
      </c>
      <c r="DV90" s="186" t="str">
        <f t="shared" si="280"/>
        <v/>
      </c>
      <c r="DW90" s="152"/>
      <c r="DX90" s="152"/>
      <c r="DY90" s="152"/>
      <c r="DZ90" s="152"/>
      <c r="EA90" s="152"/>
      <c r="EB90" s="5"/>
      <c r="EC90" s="173">
        <f t="shared" si="256"/>
        <v>27</v>
      </c>
      <c r="ED90" s="176">
        <f t="shared" si="234"/>
        <v>0</v>
      </c>
      <c r="EE90" s="177">
        <f t="shared" si="270"/>
        <v>0</v>
      </c>
      <c r="EF90" s="177">
        <f t="shared" si="270"/>
        <v>0</v>
      </c>
      <c r="EG90" s="177">
        <f t="shared" si="270"/>
        <v>0</v>
      </c>
      <c r="EH90" s="177">
        <f t="shared" si="270"/>
        <v>0</v>
      </c>
      <c r="EI90" s="177">
        <f t="shared" si="236"/>
        <v>0</v>
      </c>
      <c r="EJ90" s="177">
        <f t="shared" si="237"/>
        <v>0</v>
      </c>
      <c r="EK90" s="173"/>
      <c r="EL90" s="175"/>
      <c r="EM90" s="175"/>
      <c r="EN90" s="175"/>
      <c r="EO90" s="173">
        <f t="shared" si="257"/>
        <v>27</v>
      </c>
      <c r="EP90" s="176">
        <f t="shared" si="238"/>
        <v>0</v>
      </c>
      <c r="EQ90" s="177">
        <f>IFERROR(INDEX(RTO2CF,$EO90,'ANVA-MDS'!EE$7),0)</f>
        <v>0</v>
      </c>
      <c r="ER90" s="177">
        <f>IFERROR(INDEX(RTO2CF,$EO90,'ANVA-MDS'!EF$7),0)</f>
        <v>0</v>
      </c>
      <c r="ES90" s="177">
        <f>IFERROR(INDEX(RTO2CF,$EO90,'ANVA-MDS'!EG$7),0)</f>
        <v>0</v>
      </c>
      <c r="ET90" s="177">
        <f>IFERROR(INDEX(RTO2CF,$EO90,'ANVA-MDS'!EH$7),0)</f>
        <v>0</v>
      </c>
      <c r="EU90" s="177">
        <f t="shared" si="239"/>
        <v>0</v>
      </c>
      <c r="EV90" s="177">
        <f t="shared" si="240"/>
        <v>0</v>
      </c>
      <c r="EW90" s="173"/>
      <c r="EX90" s="175"/>
      <c r="EY90" s="175"/>
      <c r="EZ90" s="175"/>
      <c r="FA90" s="177">
        <f t="shared" si="241"/>
        <v>0</v>
      </c>
      <c r="FB90" s="175"/>
      <c r="FC90" s="175"/>
    </row>
    <row r="91" spans="1:159" ht="12.75" customHeight="1" x14ac:dyDescent="0.25">
      <c r="J91" s="84">
        <v>27</v>
      </c>
      <c r="K91" s="185">
        <f t="shared" si="242"/>
        <v>0</v>
      </c>
      <c r="L91" s="186">
        <f t="shared" si="243"/>
        <v>0</v>
      </c>
      <c r="M91" s="186" t="str">
        <f t="shared" si="271"/>
        <v/>
      </c>
      <c r="N91" s="186" t="str">
        <f t="shared" si="271"/>
        <v/>
      </c>
      <c r="O91" s="186" t="str">
        <f t="shared" si="271"/>
        <v/>
      </c>
      <c r="P91" s="186" t="str">
        <f t="shared" si="271"/>
        <v/>
      </c>
      <c r="Q91" s="186" t="str">
        <f t="shared" si="271"/>
        <v/>
      </c>
      <c r="R91" s="186" t="str">
        <f t="shared" si="271"/>
        <v/>
      </c>
      <c r="S91" s="186" t="str">
        <f t="shared" si="271"/>
        <v/>
      </c>
      <c r="T91" s="186" t="str">
        <f t="shared" si="271"/>
        <v/>
      </c>
      <c r="U91" s="186" t="str">
        <f t="shared" si="271"/>
        <v/>
      </c>
      <c r="V91" s="186" t="str">
        <f t="shared" si="271"/>
        <v/>
      </c>
      <c r="W91" s="186" t="str">
        <f t="shared" si="272"/>
        <v/>
      </c>
      <c r="X91" s="186" t="str">
        <f t="shared" si="272"/>
        <v/>
      </c>
      <c r="Y91" s="186" t="str">
        <f t="shared" si="272"/>
        <v/>
      </c>
      <c r="Z91" s="186" t="str">
        <f t="shared" si="272"/>
        <v/>
      </c>
      <c r="AA91" s="186" t="str">
        <f t="shared" si="272"/>
        <v/>
      </c>
      <c r="AB91" s="186" t="str">
        <f t="shared" si="272"/>
        <v/>
      </c>
      <c r="AC91" s="186" t="str">
        <f t="shared" si="272"/>
        <v/>
      </c>
      <c r="AD91" s="186" t="str">
        <f t="shared" si="272"/>
        <v/>
      </c>
      <c r="AE91" s="186" t="str">
        <f t="shared" si="272"/>
        <v/>
      </c>
      <c r="AF91" s="186" t="str">
        <f t="shared" si="272"/>
        <v/>
      </c>
      <c r="AG91" s="186" t="str">
        <f t="shared" si="273"/>
        <v/>
      </c>
      <c r="AH91" s="186" t="str">
        <f t="shared" si="273"/>
        <v/>
      </c>
      <c r="AI91" s="186" t="str">
        <f t="shared" si="273"/>
        <v/>
      </c>
      <c r="AJ91" s="186" t="str">
        <f t="shared" si="273"/>
        <v/>
      </c>
      <c r="AK91" s="186" t="str">
        <f t="shared" si="273"/>
        <v/>
      </c>
      <c r="AL91" s="186" t="str">
        <f t="shared" si="273"/>
        <v/>
      </c>
      <c r="AM91" s="186" t="str">
        <f t="shared" si="273"/>
        <v/>
      </c>
      <c r="AN91" s="186" t="str">
        <f t="shared" si="273"/>
        <v/>
      </c>
      <c r="AO91" s="186" t="str">
        <f t="shared" si="273"/>
        <v/>
      </c>
      <c r="AP91" s="186" t="str">
        <f t="shared" si="273"/>
        <v/>
      </c>
      <c r="AQ91" s="186" t="str">
        <f t="shared" si="274"/>
        <v/>
      </c>
      <c r="AR91" s="186" t="str">
        <f t="shared" si="274"/>
        <v/>
      </c>
      <c r="AS91" s="186" t="str">
        <f t="shared" si="274"/>
        <v/>
      </c>
      <c r="AT91" s="186" t="str">
        <f t="shared" si="274"/>
        <v/>
      </c>
      <c r="AU91" s="186" t="str">
        <f t="shared" si="274"/>
        <v/>
      </c>
      <c r="AV91" s="186" t="str">
        <f t="shared" si="274"/>
        <v/>
      </c>
      <c r="AW91" s="186" t="str">
        <f t="shared" si="274"/>
        <v/>
      </c>
      <c r="AX91" s="186" t="str">
        <f t="shared" si="274"/>
        <v/>
      </c>
      <c r="AY91" s="186" t="str">
        <f t="shared" si="274"/>
        <v/>
      </c>
      <c r="AZ91" s="186" t="str">
        <f t="shared" si="274"/>
        <v/>
      </c>
      <c r="BA91" s="186" t="str">
        <f t="shared" si="275"/>
        <v/>
      </c>
      <c r="BB91" s="186" t="str">
        <f t="shared" si="275"/>
        <v/>
      </c>
      <c r="BC91" s="186" t="str">
        <f t="shared" si="275"/>
        <v/>
      </c>
      <c r="BD91" s="186" t="str">
        <f t="shared" si="275"/>
        <v/>
      </c>
      <c r="BE91" s="186" t="str">
        <f t="shared" si="275"/>
        <v/>
      </c>
      <c r="BF91" s="186" t="str">
        <f t="shared" si="275"/>
        <v/>
      </c>
      <c r="BG91" s="186" t="str">
        <f t="shared" si="275"/>
        <v/>
      </c>
      <c r="BH91" s="186" t="str">
        <f t="shared" si="275"/>
        <v/>
      </c>
      <c r="BI91" s="186" t="str">
        <f t="shared" si="275"/>
        <v/>
      </c>
      <c r="BJ91" s="186" t="str">
        <f t="shared" si="275"/>
        <v/>
      </c>
      <c r="BS91" s="6"/>
      <c r="BT91" s="6"/>
      <c r="BV91" s="84">
        <v>27</v>
      </c>
      <c r="BW91" s="185">
        <f t="shared" si="249"/>
        <v>0</v>
      </c>
      <c r="BX91" s="186">
        <f t="shared" si="250"/>
        <v>0</v>
      </c>
      <c r="BY91" s="186" t="str">
        <f t="shared" si="276"/>
        <v/>
      </c>
      <c r="BZ91" s="186" t="str">
        <f t="shared" si="276"/>
        <v/>
      </c>
      <c r="CA91" s="186" t="str">
        <f t="shared" si="276"/>
        <v/>
      </c>
      <c r="CB91" s="186" t="str">
        <f t="shared" si="276"/>
        <v/>
      </c>
      <c r="CC91" s="186" t="str">
        <f t="shared" si="276"/>
        <v/>
      </c>
      <c r="CD91" s="186" t="str">
        <f t="shared" si="276"/>
        <v/>
      </c>
      <c r="CE91" s="186" t="str">
        <f t="shared" si="276"/>
        <v/>
      </c>
      <c r="CF91" s="186" t="str">
        <f t="shared" si="276"/>
        <v/>
      </c>
      <c r="CG91" s="186" t="str">
        <f t="shared" si="276"/>
        <v/>
      </c>
      <c r="CH91" s="186" t="str">
        <f t="shared" si="276"/>
        <v/>
      </c>
      <c r="CI91" s="186" t="str">
        <f t="shared" si="277"/>
        <v/>
      </c>
      <c r="CJ91" s="186" t="str">
        <f t="shared" si="277"/>
        <v/>
      </c>
      <c r="CK91" s="186" t="str">
        <f t="shared" si="277"/>
        <v/>
      </c>
      <c r="CL91" s="186" t="str">
        <f t="shared" si="277"/>
        <v/>
      </c>
      <c r="CM91" s="186" t="str">
        <f t="shared" si="277"/>
        <v/>
      </c>
      <c r="CN91" s="186" t="str">
        <f t="shared" si="277"/>
        <v/>
      </c>
      <c r="CO91" s="186" t="str">
        <f t="shared" si="277"/>
        <v/>
      </c>
      <c r="CP91" s="186" t="str">
        <f t="shared" si="277"/>
        <v/>
      </c>
      <c r="CQ91" s="186" t="str">
        <f t="shared" si="277"/>
        <v/>
      </c>
      <c r="CR91" s="186" t="str">
        <f t="shared" si="277"/>
        <v/>
      </c>
      <c r="CS91" s="186" t="str">
        <f t="shared" si="278"/>
        <v/>
      </c>
      <c r="CT91" s="186" t="str">
        <f t="shared" si="278"/>
        <v/>
      </c>
      <c r="CU91" s="186" t="str">
        <f t="shared" si="278"/>
        <v/>
      </c>
      <c r="CV91" s="186" t="str">
        <f t="shared" si="278"/>
        <v/>
      </c>
      <c r="CW91" s="186" t="str">
        <f t="shared" si="278"/>
        <v/>
      </c>
      <c r="CX91" s="186" t="str">
        <f t="shared" si="278"/>
        <v/>
      </c>
      <c r="CY91" s="186" t="str">
        <f t="shared" si="278"/>
        <v/>
      </c>
      <c r="CZ91" s="186" t="str">
        <f t="shared" si="278"/>
        <v/>
      </c>
      <c r="DA91" s="186" t="str">
        <f t="shared" si="278"/>
        <v/>
      </c>
      <c r="DB91" s="186" t="str">
        <f t="shared" si="278"/>
        <v/>
      </c>
      <c r="DC91" s="186" t="str">
        <f t="shared" si="279"/>
        <v/>
      </c>
      <c r="DD91" s="186" t="str">
        <f t="shared" si="279"/>
        <v/>
      </c>
      <c r="DE91" s="186" t="str">
        <f t="shared" si="279"/>
        <v/>
      </c>
      <c r="DF91" s="186" t="str">
        <f t="shared" si="279"/>
        <v/>
      </c>
      <c r="DG91" s="186" t="str">
        <f t="shared" si="279"/>
        <v/>
      </c>
      <c r="DH91" s="186" t="str">
        <f t="shared" si="279"/>
        <v/>
      </c>
      <c r="DI91" s="186" t="str">
        <f t="shared" si="279"/>
        <v/>
      </c>
      <c r="DJ91" s="186" t="str">
        <f t="shared" si="279"/>
        <v/>
      </c>
      <c r="DK91" s="186" t="str">
        <f t="shared" si="279"/>
        <v/>
      </c>
      <c r="DL91" s="186" t="str">
        <f t="shared" si="279"/>
        <v/>
      </c>
      <c r="DM91" s="186" t="str">
        <f t="shared" si="280"/>
        <v/>
      </c>
      <c r="DN91" s="186" t="str">
        <f t="shared" si="280"/>
        <v/>
      </c>
      <c r="DO91" s="186" t="str">
        <f t="shared" si="280"/>
        <v/>
      </c>
      <c r="DP91" s="186" t="str">
        <f t="shared" si="280"/>
        <v/>
      </c>
      <c r="DQ91" s="186" t="str">
        <f t="shared" si="280"/>
        <v/>
      </c>
      <c r="DR91" s="186" t="str">
        <f t="shared" si="280"/>
        <v/>
      </c>
      <c r="DS91" s="186" t="str">
        <f t="shared" si="280"/>
        <v/>
      </c>
      <c r="DT91" s="186" t="str">
        <f t="shared" si="280"/>
        <v/>
      </c>
      <c r="DU91" s="186" t="str">
        <f t="shared" si="280"/>
        <v/>
      </c>
      <c r="DV91" s="186" t="str">
        <f t="shared" si="280"/>
        <v/>
      </c>
      <c r="DW91" s="152"/>
      <c r="DX91" s="152"/>
      <c r="DY91" s="152"/>
      <c r="DZ91" s="152"/>
      <c r="EA91" s="152"/>
      <c r="EC91" s="173">
        <f t="shared" si="256"/>
        <v>28</v>
      </c>
      <c r="ED91" s="176">
        <f t="shared" si="234"/>
        <v>0</v>
      </c>
      <c r="EE91" s="177">
        <f t="shared" si="270"/>
        <v>0</v>
      </c>
      <c r="EF91" s="177">
        <f t="shared" si="270"/>
        <v>0</v>
      </c>
      <c r="EG91" s="177">
        <f t="shared" si="270"/>
        <v>0</v>
      </c>
      <c r="EH91" s="177">
        <f t="shared" si="270"/>
        <v>0</v>
      </c>
      <c r="EI91" s="177">
        <f t="shared" si="236"/>
        <v>0</v>
      </c>
      <c r="EJ91" s="177">
        <f t="shared" si="237"/>
        <v>0</v>
      </c>
      <c r="EK91" s="173"/>
      <c r="EL91" s="173"/>
      <c r="EM91" s="173"/>
      <c r="EN91" s="175"/>
      <c r="EO91" s="173">
        <f t="shared" si="257"/>
        <v>28</v>
      </c>
      <c r="EP91" s="176">
        <f t="shared" si="238"/>
        <v>0</v>
      </c>
      <c r="EQ91" s="177">
        <f>IFERROR(INDEX(RTO2CF,$EO91,'ANVA-MDS'!EE$7),0)</f>
        <v>0</v>
      </c>
      <c r="ER91" s="177">
        <f>IFERROR(INDEX(RTO2CF,$EO91,'ANVA-MDS'!EF$7),0)</f>
        <v>0</v>
      </c>
      <c r="ES91" s="177">
        <f>IFERROR(INDEX(RTO2CF,$EO91,'ANVA-MDS'!EG$7),0)</f>
        <v>0</v>
      </c>
      <c r="ET91" s="177">
        <f>IFERROR(INDEX(RTO2CF,$EO91,'ANVA-MDS'!EH$7),0)</f>
        <v>0</v>
      </c>
      <c r="EU91" s="177">
        <f t="shared" si="239"/>
        <v>0</v>
      </c>
      <c r="EV91" s="177">
        <f t="shared" si="240"/>
        <v>0</v>
      </c>
      <c r="EW91" s="173"/>
      <c r="EX91" s="173"/>
      <c r="EY91" s="173"/>
      <c r="EZ91" s="175"/>
      <c r="FA91" s="177">
        <f t="shared" si="241"/>
        <v>0</v>
      </c>
      <c r="FB91" s="175"/>
      <c r="FC91" s="175"/>
    </row>
    <row r="92" spans="1:159" ht="12.75" customHeight="1" x14ac:dyDescent="0.25">
      <c r="J92" s="84">
        <v>28</v>
      </c>
      <c r="K92" s="185">
        <f t="shared" si="242"/>
        <v>0</v>
      </c>
      <c r="L92" s="186">
        <f t="shared" si="243"/>
        <v>0</v>
      </c>
      <c r="M92" s="186" t="str">
        <f t="shared" si="271"/>
        <v/>
      </c>
      <c r="N92" s="186" t="str">
        <f t="shared" si="271"/>
        <v/>
      </c>
      <c r="O92" s="186" t="str">
        <f t="shared" si="271"/>
        <v/>
      </c>
      <c r="P92" s="186" t="str">
        <f t="shared" si="271"/>
        <v/>
      </c>
      <c r="Q92" s="186" t="str">
        <f t="shared" si="271"/>
        <v/>
      </c>
      <c r="R92" s="186" t="str">
        <f t="shared" si="271"/>
        <v/>
      </c>
      <c r="S92" s="186" t="str">
        <f t="shared" si="271"/>
        <v/>
      </c>
      <c r="T92" s="186" t="str">
        <f t="shared" si="271"/>
        <v/>
      </c>
      <c r="U92" s="186" t="str">
        <f t="shared" si="271"/>
        <v/>
      </c>
      <c r="V92" s="186" t="str">
        <f t="shared" si="271"/>
        <v/>
      </c>
      <c r="W92" s="186" t="str">
        <f t="shared" si="272"/>
        <v/>
      </c>
      <c r="X92" s="186" t="str">
        <f t="shared" si="272"/>
        <v/>
      </c>
      <c r="Y92" s="186" t="str">
        <f t="shared" si="272"/>
        <v/>
      </c>
      <c r="Z92" s="186" t="str">
        <f t="shared" si="272"/>
        <v/>
      </c>
      <c r="AA92" s="186" t="str">
        <f t="shared" si="272"/>
        <v/>
      </c>
      <c r="AB92" s="186" t="str">
        <f t="shared" si="272"/>
        <v/>
      </c>
      <c r="AC92" s="186" t="str">
        <f t="shared" si="272"/>
        <v/>
      </c>
      <c r="AD92" s="186" t="str">
        <f t="shared" si="272"/>
        <v/>
      </c>
      <c r="AE92" s="186" t="str">
        <f t="shared" si="272"/>
        <v/>
      </c>
      <c r="AF92" s="186" t="str">
        <f t="shared" si="272"/>
        <v/>
      </c>
      <c r="AG92" s="186" t="str">
        <f t="shared" si="273"/>
        <v/>
      </c>
      <c r="AH92" s="186" t="str">
        <f t="shared" si="273"/>
        <v/>
      </c>
      <c r="AI92" s="186" t="str">
        <f t="shared" si="273"/>
        <v/>
      </c>
      <c r="AJ92" s="186" t="str">
        <f t="shared" si="273"/>
        <v/>
      </c>
      <c r="AK92" s="186" t="str">
        <f t="shared" si="273"/>
        <v/>
      </c>
      <c r="AL92" s="186" t="str">
        <f t="shared" si="273"/>
        <v/>
      </c>
      <c r="AM92" s="186" t="str">
        <f t="shared" si="273"/>
        <v/>
      </c>
      <c r="AN92" s="186" t="str">
        <f t="shared" si="273"/>
        <v/>
      </c>
      <c r="AO92" s="186" t="str">
        <f t="shared" si="273"/>
        <v/>
      </c>
      <c r="AP92" s="186" t="str">
        <f t="shared" si="273"/>
        <v/>
      </c>
      <c r="AQ92" s="186" t="str">
        <f t="shared" si="274"/>
        <v/>
      </c>
      <c r="AR92" s="186" t="str">
        <f t="shared" si="274"/>
        <v/>
      </c>
      <c r="AS92" s="186" t="str">
        <f t="shared" si="274"/>
        <v/>
      </c>
      <c r="AT92" s="186" t="str">
        <f t="shared" si="274"/>
        <v/>
      </c>
      <c r="AU92" s="186" t="str">
        <f t="shared" si="274"/>
        <v/>
      </c>
      <c r="AV92" s="186" t="str">
        <f t="shared" si="274"/>
        <v/>
      </c>
      <c r="AW92" s="186" t="str">
        <f t="shared" si="274"/>
        <v/>
      </c>
      <c r="AX92" s="186" t="str">
        <f t="shared" si="274"/>
        <v/>
      </c>
      <c r="AY92" s="186" t="str">
        <f t="shared" si="274"/>
        <v/>
      </c>
      <c r="AZ92" s="186" t="str">
        <f t="shared" si="274"/>
        <v/>
      </c>
      <c r="BA92" s="186" t="str">
        <f t="shared" si="275"/>
        <v/>
      </c>
      <c r="BB92" s="186" t="str">
        <f t="shared" si="275"/>
        <v/>
      </c>
      <c r="BC92" s="186" t="str">
        <f t="shared" si="275"/>
        <v/>
      </c>
      <c r="BD92" s="186" t="str">
        <f t="shared" si="275"/>
        <v/>
      </c>
      <c r="BE92" s="186" t="str">
        <f t="shared" si="275"/>
        <v/>
      </c>
      <c r="BF92" s="186" t="str">
        <f t="shared" si="275"/>
        <v/>
      </c>
      <c r="BG92" s="186" t="str">
        <f t="shared" si="275"/>
        <v/>
      </c>
      <c r="BH92" s="186" t="str">
        <f t="shared" si="275"/>
        <v/>
      </c>
      <c r="BI92" s="186" t="str">
        <f t="shared" si="275"/>
        <v/>
      </c>
      <c r="BJ92" s="186" t="str">
        <f t="shared" si="275"/>
        <v/>
      </c>
      <c r="BS92" s="6"/>
      <c r="BT92" s="6"/>
      <c r="BV92" s="84">
        <v>28</v>
      </c>
      <c r="BW92" s="185">
        <f t="shared" si="249"/>
        <v>0</v>
      </c>
      <c r="BX92" s="186">
        <f t="shared" si="250"/>
        <v>0</v>
      </c>
      <c r="BY92" s="186" t="str">
        <f t="shared" si="276"/>
        <v/>
      </c>
      <c r="BZ92" s="186" t="str">
        <f t="shared" si="276"/>
        <v/>
      </c>
      <c r="CA92" s="186" t="str">
        <f t="shared" si="276"/>
        <v/>
      </c>
      <c r="CB92" s="186" t="str">
        <f t="shared" si="276"/>
        <v/>
      </c>
      <c r="CC92" s="186" t="str">
        <f t="shared" si="276"/>
        <v/>
      </c>
      <c r="CD92" s="186" t="str">
        <f t="shared" si="276"/>
        <v/>
      </c>
      <c r="CE92" s="186" t="str">
        <f t="shared" si="276"/>
        <v/>
      </c>
      <c r="CF92" s="186" t="str">
        <f t="shared" si="276"/>
        <v/>
      </c>
      <c r="CG92" s="186" t="str">
        <f t="shared" si="276"/>
        <v/>
      </c>
      <c r="CH92" s="186" t="str">
        <f t="shared" si="276"/>
        <v/>
      </c>
      <c r="CI92" s="186" t="str">
        <f t="shared" si="277"/>
        <v/>
      </c>
      <c r="CJ92" s="186" t="str">
        <f t="shared" si="277"/>
        <v/>
      </c>
      <c r="CK92" s="186" t="str">
        <f t="shared" si="277"/>
        <v/>
      </c>
      <c r="CL92" s="186" t="str">
        <f t="shared" si="277"/>
        <v/>
      </c>
      <c r="CM92" s="186" t="str">
        <f t="shared" si="277"/>
        <v/>
      </c>
      <c r="CN92" s="186" t="str">
        <f t="shared" si="277"/>
        <v/>
      </c>
      <c r="CO92" s="186" t="str">
        <f t="shared" si="277"/>
        <v/>
      </c>
      <c r="CP92" s="186" t="str">
        <f t="shared" si="277"/>
        <v/>
      </c>
      <c r="CQ92" s="186" t="str">
        <f t="shared" si="277"/>
        <v/>
      </c>
      <c r="CR92" s="186" t="str">
        <f t="shared" si="277"/>
        <v/>
      </c>
      <c r="CS92" s="186" t="str">
        <f t="shared" si="278"/>
        <v/>
      </c>
      <c r="CT92" s="186" t="str">
        <f t="shared" si="278"/>
        <v/>
      </c>
      <c r="CU92" s="186" t="str">
        <f t="shared" si="278"/>
        <v/>
      </c>
      <c r="CV92" s="186" t="str">
        <f t="shared" si="278"/>
        <v/>
      </c>
      <c r="CW92" s="186" t="str">
        <f t="shared" si="278"/>
        <v/>
      </c>
      <c r="CX92" s="186" t="str">
        <f t="shared" si="278"/>
        <v/>
      </c>
      <c r="CY92" s="186" t="str">
        <f t="shared" si="278"/>
        <v/>
      </c>
      <c r="CZ92" s="186" t="str">
        <f t="shared" si="278"/>
        <v/>
      </c>
      <c r="DA92" s="186" t="str">
        <f t="shared" si="278"/>
        <v/>
      </c>
      <c r="DB92" s="186" t="str">
        <f t="shared" si="278"/>
        <v/>
      </c>
      <c r="DC92" s="186" t="str">
        <f t="shared" si="279"/>
        <v/>
      </c>
      <c r="DD92" s="186" t="str">
        <f t="shared" si="279"/>
        <v/>
      </c>
      <c r="DE92" s="186" t="str">
        <f t="shared" si="279"/>
        <v/>
      </c>
      <c r="DF92" s="186" t="str">
        <f t="shared" si="279"/>
        <v/>
      </c>
      <c r="DG92" s="186" t="str">
        <f t="shared" si="279"/>
        <v/>
      </c>
      <c r="DH92" s="186" t="str">
        <f t="shared" si="279"/>
        <v/>
      </c>
      <c r="DI92" s="186" t="str">
        <f t="shared" si="279"/>
        <v/>
      </c>
      <c r="DJ92" s="186" t="str">
        <f t="shared" si="279"/>
        <v/>
      </c>
      <c r="DK92" s="186" t="str">
        <f t="shared" si="279"/>
        <v/>
      </c>
      <c r="DL92" s="186" t="str">
        <f t="shared" si="279"/>
        <v/>
      </c>
      <c r="DM92" s="186" t="str">
        <f t="shared" si="280"/>
        <v/>
      </c>
      <c r="DN92" s="186" t="str">
        <f t="shared" si="280"/>
        <v/>
      </c>
      <c r="DO92" s="186" t="str">
        <f t="shared" si="280"/>
        <v/>
      </c>
      <c r="DP92" s="186" t="str">
        <f t="shared" si="280"/>
        <v/>
      </c>
      <c r="DQ92" s="186" t="str">
        <f t="shared" si="280"/>
        <v/>
      </c>
      <c r="DR92" s="186" t="str">
        <f t="shared" si="280"/>
        <v/>
      </c>
      <c r="DS92" s="186" t="str">
        <f t="shared" si="280"/>
        <v/>
      </c>
      <c r="DT92" s="186" t="str">
        <f t="shared" si="280"/>
        <v/>
      </c>
      <c r="DU92" s="186" t="str">
        <f t="shared" si="280"/>
        <v/>
      </c>
      <c r="DV92" s="186" t="str">
        <f t="shared" si="280"/>
        <v/>
      </c>
      <c r="DW92" s="152"/>
      <c r="DX92" s="152"/>
      <c r="DY92" s="152"/>
      <c r="DZ92" s="152"/>
      <c r="EA92" s="152"/>
      <c r="EC92" s="173">
        <f t="shared" si="256"/>
        <v>29</v>
      </c>
      <c r="ED92" s="176">
        <f t="shared" si="234"/>
        <v>0</v>
      </c>
      <c r="EE92" s="177">
        <f t="shared" si="270"/>
        <v>0</v>
      </c>
      <c r="EF92" s="177">
        <f t="shared" si="270"/>
        <v>0</v>
      </c>
      <c r="EG92" s="177">
        <f t="shared" si="270"/>
        <v>0</v>
      </c>
      <c r="EH92" s="177">
        <f t="shared" si="270"/>
        <v>0</v>
      </c>
      <c r="EI92" s="177">
        <f t="shared" si="236"/>
        <v>0</v>
      </c>
      <c r="EJ92" s="177">
        <f t="shared" si="237"/>
        <v>0</v>
      </c>
      <c r="EK92" s="173"/>
      <c r="EL92" s="173"/>
      <c r="EM92" s="173"/>
      <c r="EN92" s="175"/>
      <c r="EO92" s="173">
        <f t="shared" si="257"/>
        <v>29</v>
      </c>
      <c r="EP92" s="176">
        <f t="shared" si="238"/>
        <v>0</v>
      </c>
      <c r="EQ92" s="177">
        <f>IFERROR(INDEX(RTO2CF,$EO92,'ANVA-MDS'!EE$7),0)</f>
        <v>0</v>
      </c>
      <c r="ER92" s="177">
        <f>IFERROR(INDEX(RTO2CF,$EO92,'ANVA-MDS'!EF$7),0)</f>
        <v>0</v>
      </c>
      <c r="ES92" s="177">
        <f>IFERROR(INDEX(RTO2CF,$EO92,'ANVA-MDS'!EG$7),0)</f>
        <v>0</v>
      </c>
      <c r="ET92" s="177">
        <f>IFERROR(INDEX(RTO2CF,$EO92,'ANVA-MDS'!EH$7),0)</f>
        <v>0</v>
      </c>
      <c r="EU92" s="177">
        <f t="shared" si="239"/>
        <v>0</v>
      </c>
      <c r="EV92" s="177">
        <f t="shared" si="240"/>
        <v>0</v>
      </c>
      <c r="EW92" s="173"/>
      <c r="EX92" s="173"/>
      <c r="EY92" s="173"/>
      <c r="EZ92" s="175"/>
      <c r="FA92" s="177">
        <f t="shared" si="241"/>
        <v>0</v>
      </c>
      <c r="FB92" s="175"/>
      <c r="FC92" s="175"/>
    </row>
    <row r="93" spans="1:159" ht="12.75" customHeight="1" x14ac:dyDescent="0.25">
      <c r="J93" s="84">
        <v>29</v>
      </c>
      <c r="K93" s="185">
        <f t="shared" si="242"/>
        <v>0</v>
      </c>
      <c r="L93" s="186">
        <f t="shared" si="243"/>
        <v>0</v>
      </c>
      <c r="M93" s="186" t="str">
        <f t="shared" si="271"/>
        <v/>
      </c>
      <c r="N93" s="186" t="str">
        <f t="shared" si="271"/>
        <v/>
      </c>
      <c r="O93" s="186" t="str">
        <f t="shared" si="271"/>
        <v/>
      </c>
      <c r="P93" s="186" t="str">
        <f t="shared" si="271"/>
        <v/>
      </c>
      <c r="Q93" s="186" t="str">
        <f t="shared" si="271"/>
        <v/>
      </c>
      <c r="R93" s="186" t="str">
        <f t="shared" si="271"/>
        <v/>
      </c>
      <c r="S93" s="186" t="str">
        <f t="shared" si="271"/>
        <v/>
      </c>
      <c r="T93" s="186" t="str">
        <f t="shared" si="271"/>
        <v/>
      </c>
      <c r="U93" s="186" t="str">
        <f t="shared" si="271"/>
        <v/>
      </c>
      <c r="V93" s="186" t="str">
        <f t="shared" si="271"/>
        <v/>
      </c>
      <c r="W93" s="186" t="str">
        <f t="shared" si="272"/>
        <v/>
      </c>
      <c r="X93" s="186" t="str">
        <f t="shared" si="272"/>
        <v/>
      </c>
      <c r="Y93" s="186" t="str">
        <f t="shared" si="272"/>
        <v/>
      </c>
      <c r="Z93" s="186" t="str">
        <f t="shared" si="272"/>
        <v/>
      </c>
      <c r="AA93" s="186" t="str">
        <f t="shared" si="272"/>
        <v/>
      </c>
      <c r="AB93" s="186" t="str">
        <f t="shared" si="272"/>
        <v/>
      </c>
      <c r="AC93" s="186" t="str">
        <f t="shared" si="272"/>
        <v/>
      </c>
      <c r="AD93" s="186" t="str">
        <f t="shared" si="272"/>
        <v/>
      </c>
      <c r="AE93" s="186" t="str">
        <f t="shared" si="272"/>
        <v/>
      </c>
      <c r="AF93" s="186" t="str">
        <f t="shared" si="272"/>
        <v/>
      </c>
      <c r="AG93" s="186" t="str">
        <f t="shared" si="273"/>
        <v/>
      </c>
      <c r="AH93" s="186" t="str">
        <f t="shared" si="273"/>
        <v/>
      </c>
      <c r="AI93" s="186" t="str">
        <f t="shared" si="273"/>
        <v/>
      </c>
      <c r="AJ93" s="186" t="str">
        <f t="shared" si="273"/>
        <v/>
      </c>
      <c r="AK93" s="186" t="str">
        <f t="shared" si="273"/>
        <v/>
      </c>
      <c r="AL93" s="186" t="str">
        <f t="shared" si="273"/>
        <v/>
      </c>
      <c r="AM93" s="186" t="str">
        <f t="shared" si="273"/>
        <v/>
      </c>
      <c r="AN93" s="186" t="str">
        <f t="shared" si="273"/>
        <v/>
      </c>
      <c r="AO93" s="186" t="str">
        <f t="shared" si="273"/>
        <v/>
      </c>
      <c r="AP93" s="186" t="str">
        <f t="shared" si="273"/>
        <v/>
      </c>
      <c r="AQ93" s="186" t="str">
        <f t="shared" si="274"/>
        <v/>
      </c>
      <c r="AR93" s="186" t="str">
        <f t="shared" si="274"/>
        <v/>
      </c>
      <c r="AS93" s="186" t="str">
        <f t="shared" si="274"/>
        <v/>
      </c>
      <c r="AT93" s="186" t="str">
        <f t="shared" si="274"/>
        <v/>
      </c>
      <c r="AU93" s="186" t="str">
        <f t="shared" si="274"/>
        <v/>
      </c>
      <c r="AV93" s="186" t="str">
        <f t="shared" si="274"/>
        <v/>
      </c>
      <c r="AW93" s="186" t="str">
        <f t="shared" si="274"/>
        <v/>
      </c>
      <c r="AX93" s="186" t="str">
        <f t="shared" si="274"/>
        <v/>
      </c>
      <c r="AY93" s="186" t="str">
        <f t="shared" si="274"/>
        <v/>
      </c>
      <c r="AZ93" s="186" t="str">
        <f t="shared" si="274"/>
        <v/>
      </c>
      <c r="BA93" s="186" t="str">
        <f t="shared" si="275"/>
        <v/>
      </c>
      <c r="BB93" s="186" t="str">
        <f t="shared" si="275"/>
        <v/>
      </c>
      <c r="BC93" s="186" t="str">
        <f t="shared" si="275"/>
        <v/>
      </c>
      <c r="BD93" s="186" t="str">
        <f t="shared" si="275"/>
        <v/>
      </c>
      <c r="BE93" s="186" t="str">
        <f t="shared" si="275"/>
        <v/>
      </c>
      <c r="BF93" s="186" t="str">
        <f t="shared" si="275"/>
        <v/>
      </c>
      <c r="BG93" s="186" t="str">
        <f t="shared" si="275"/>
        <v/>
      </c>
      <c r="BH93" s="186" t="str">
        <f t="shared" si="275"/>
        <v/>
      </c>
      <c r="BI93" s="186" t="str">
        <f t="shared" si="275"/>
        <v/>
      </c>
      <c r="BJ93" s="186" t="str">
        <f t="shared" si="275"/>
        <v/>
      </c>
      <c r="BK93" s="6"/>
      <c r="BL93" s="6"/>
      <c r="BS93" s="6"/>
      <c r="BT93" s="6"/>
      <c r="BV93" s="84">
        <v>29</v>
      </c>
      <c r="BW93" s="185">
        <f t="shared" si="249"/>
        <v>0</v>
      </c>
      <c r="BX93" s="186">
        <f t="shared" si="250"/>
        <v>0</v>
      </c>
      <c r="BY93" s="186" t="str">
        <f t="shared" si="276"/>
        <v/>
      </c>
      <c r="BZ93" s="186" t="str">
        <f t="shared" si="276"/>
        <v/>
      </c>
      <c r="CA93" s="186" t="str">
        <f t="shared" si="276"/>
        <v/>
      </c>
      <c r="CB93" s="186" t="str">
        <f t="shared" si="276"/>
        <v/>
      </c>
      <c r="CC93" s="186" t="str">
        <f t="shared" si="276"/>
        <v/>
      </c>
      <c r="CD93" s="186" t="str">
        <f t="shared" si="276"/>
        <v/>
      </c>
      <c r="CE93" s="186" t="str">
        <f t="shared" si="276"/>
        <v/>
      </c>
      <c r="CF93" s="186" t="str">
        <f t="shared" si="276"/>
        <v/>
      </c>
      <c r="CG93" s="186" t="str">
        <f t="shared" si="276"/>
        <v/>
      </c>
      <c r="CH93" s="186" t="str">
        <f t="shared" si="276"/>
        <v/>
      </c>
      <c r="CI93" s="186" t="str">
        <f t="shared" si="277"/>
        <v/>
      </c>
      <c r="CJ93" s="186" t="str">
        <f t="shared" si="277"/>
        <v/>
      </c>
      <c r="CK93" s="186" t="str">
        <f t="shared" si="277"/>
        <v/>
      </c>
      <c r="CL93" s="186" t="str">
        <f t="shared" si="277"/>
        <v/>
      </c>
      <c r="CM93" s="186" t="str">
        <f t="shared" si="277"/>
        <v/>
      </c>
      <c r="CN93" s="186" t="str">
        <f t="shared" si="277"/>
        <v/>
      </c>
      <c r="CO93" s="186" t="str">
        <f t="shared" si="277"/>
        <v/>
      </c>
      <c r="CP93" s="186" t="str">
        <f t="shared" si="277"/>
        <v/>
      </c>
      <c r="CQ93" s="186" t="str">
        <f t="shared" si="277"/>
        <v/>
      </c>
      <c r="CR93" s="186" t="str">
        <f t="shared" si="277"/>
        <v/>
      </c>
      <c r="CS93" s="186" t="str">
        <f t="shared" si="278"/>
        <v/>
      </c>
      <c r="CT93" s="186" t="str">
        <f t="shared" si="278"/>
        <v/>
      </c>
      <c r="CU93" s="186" t="str">
        <f t="shared" si="278"/>
        <v/>
      </c>
      <c r="CV93" s="186" t="str">
        <f t="shared" si="278"/>
        <v/>
      </c>
      <c r="CW93" s="186" t="str">
        <f t="shared" si="278"/>
        <v/>
      </c>
      <c r="CX93" s="186" t="str">
        <f t="shared" si="278"/>
        <v/>
      </c>
      <c r="CY93" s="186" t="str">
        <f t="shared" si="278"/>
        <v/>
      </c>
      <c r="CZ93" s="186" t="str">
        <f t="shared" si="278"/>
        <v/>
      </c>
      <c r="DA93" s="186" t="str">
        <f t="shared" si="278"/>
        <v/>
      </c>
      <c r="DB93" s="186" t="str">
        <f t="shared" si="278"/>
        <v/>
      </c>
      <c r="DC93" s="186" t="str">
        <f t="shared" si="279"/>
        <v/>
      </c>
      <c r="DD93" s="186" t="str">
        <f t="shared" si="279"/>
        <v/>
      </c>
      <c r="DE93" s="186" t="str">
        <f t="shared" si="279"/>
        <v/>
      </c>
      <c r="DF93" s="186" t="str">
        <f t="shared" si="279"/>
        <v/>
      </c>
      <c r="DG93" s="186" t="str">
        <f t="shared" si="279"/>
        <v/>
      </c>
      <c r="DH93" s="186" t="str">
        <f t="shared" si="279"/>
        <v/>
      </c>
      <c r="DI93" s="186" t="str">
        <f t="shared" si="279"/>
        <v/>
      </c>
      <c r="DJ93" s="186" t="str">
        <f t="shared" si="279"/>
        <v/>
      </c>
      <c r="DK93" s="186" t="str">
        <f t="shared" si="279"/>
        <v/>
      </c>
      <c r="DL93" s="186" t="str">
        <f t="shared" si="279"/>
        <v/>
      </c>
      <c r="DM93" s="186" t="str">
        <f t="shared" si="280"/>
        <v/>
      </c>
      <c r="DN93" s="186" t="str">
        <f t="shared" si="280"/>
        <v/>
      </c>
      <c r="DO93" s="186" t="str">
        <f t="shared" si="280"/>
        <v/>
      </c>
      <c r="DP93" s="186" t="str">
        <f t="shared" si="280"/>
        <v/>
      </c>
      <c r="DQ93" s="186" t="str">
        <f t="shared" si="280"/>
        <v/>
      </c>
      <c r="DR93" s="186" t="str">
        <f t="shared" si="280"/>
        <v/>
      </c>
      <c r="DS93" s="186" t="str">
        <f t="shared" si="280"/>
        <v/>
      </c>
      <c r="DT93" s="186" t="str">
        <f t="shared" si="280"/>
        <v/>
      </c>
      <c r="DU93" s="186" t="str">
        <f t="shared" si="280"/>
        <v/>
      </c>
      <c r="DV93" s="186" t="str">
        <f t="shared" si="280"/>
        <v/>
      </c>
      <c r="DW93" s="152"/>
      <c r="DX93" s="152"/>
      <c r="DY93" s="152"/>
      <c r="DZ93" s="152"/>
      <c r="EA93" s="152"/>
      <c r="EB93" s="6"/>
      <c r="EC93" s="173">
        <f t="shared" si="256"/>
        <v>30</v>
      </c>
      <c r="ED93" s="176">
        <f t="shared" si="234"/>
        <v>0</v>
      </c>
      <c r="EE93" s="177">
        <f t="shared" si="270"/>
        <v>0</v>
      </c>
      <c r="EF93" s="177">
        <f t="shared" si="270"/>
        <v>0</v>
      </c>
      <c r="EG93" s="177">
        <f t="shared" si="270"/>
        <v>0</v>
      </c>
      <c r="EH93" s="177">
        <f t="shared" si="270"/>
        <v>0</v>
      </c>
      <c r="EI93" s="177">
        <f t="shared" si="236"/>
        <v>0</v>
      </c>
      <c r="EJ93" s="177">
        <f t="shared" si="237"/>
        <v>0</v>
      </c>
      <c r="EK93" s="173"/>
      <c r="EL93" s="173"/>
      <c r="EM93" s="173"/>
      <c r="EN93" s="175"/>
      <c r="EO93" s="173">
        <f t="shared" si="257"/>
        <v>30</v>
      </c>
      <c r="EP93" s="176">
        <f t="shared" si="238"/>
        <v>0</v>
      </c>
      <c r="EQ93" s="177">
        <f>IFERROR(INDEX(RTO2CF,$EO93,'ANVA-MDS'!EE$7),0)</f>
        <v>0</v>
      </c>
      <c r="ER93" s="177">
        <f>IFERROR(INDEX(RTO2CF,$EO93,'ANVA-MDS'!EF$7),0)</f>
        <v>0</v>
      </c>
      <c r="ES93" s="177">
        <f>IFERROR(INDEX(RTO2CF,$EO93,'ANVA-MDS'!EG$7),0)</f>
        <v>0</v>
      </c>
      <c r="ET93" s="177">
        <f>IFERROR(INDEX(RTO2CF,$EO93,'ANVA-MDS'!EH$7),0)</f>
        <v>0</v>
      </c>
      <c r="EU93" s="177">
        <f t="shared" si="239"/>
        <v>0</v>
      </c>
      <c r="EV93" s="177">
        <f t="shared" si="240"/>
        <v>0</v>
      </c>
      <c r="EW93" s="173"/>
      <c r="EX93" s="173"/>
      <c r="EY93" s="173"/>
      <c r="EZ93" s="175"/>
      <c r="FA93" s="177">
        <f t="shared" si="241"/>
        <v>0</v>
      </c>
      <c r="FB93" s="175"/>
      <c r="FC93" s="175"/>
    </row>
    <row r="94" spans="1:159" ht="12.75" customHeight="1" x14ac:dyDescent="0.25">
      <c r="J94" s="84">
        <v>30</v>
      </c>
      <c r="K94" s="185">
        <f t="shared" si="242"/>
        <v>0</v>
      </c>
      <c r="L94" s="186">
        <f t="shared" si="243"/>
        <v>0</v>
      </c>
      <c r="M94" s="186" t="str">
        <f t="shared" si="271"/>
        <v/>
      </c>
      <c r="N94" s="186" t="str">
        <f t="shared" si="271"/>
        <v/>
      </c>
      <c r="O94" s="186" t="str">
        <f t="shared" si="271"/>
        <v/>
      </c>
      <c r="P94" s="186" t="str">
        <f t="shared" si="271"/>
        <v/>
      </c>
      <c r="Q94" s="186" t="str">
        <f t="shared" si="271"/>
        <v/>
      </c>
      <c r="R94" s="186" t="str">
        <f t="shared" si="271"/>
        <v/>
      </c>
      <c r="S94" s="186" t="str">
        <f t="shared" si="271"/>
        <v/>
      </c>
      <c r="T94" s="186" t="str">
        <f t="shared" si="271"/>
        <v/>
      </c>
      <c r="U94" s="186" t="str">
        <f t="shared" si="271"/>
        <v/>
      </c>
      <c r="V94" s="186" t="str">
        <f t="shared" si="271"/>
        <v/>
      </c>
      <c r="W94" s="186" t="str">
        <f t="shared" si="272"/>
        <v/>
      </c>
      <c r="X94" s="186" t="str">
        <f t="shared" si="272"/>
        <v/>
      </c>
      <c r="Y94" s="186" t="str">
        <f t="shared" si="272"/>
        <v/>
      </c>
      <c r="Z94" s="186" t="str">
        <f t="shared" si="272"/>
        <v/>
      </c>
      <c r="AA94" s="186" t="str">
        <f t="shared" si="272"/>
        <v/>
      </c>
      <c r="AB94" s="186" t="str">
        <f t="shared" si="272"/>
        <v/>
      </c>
      <c r="AC94" s="186" t="str">
        <f t="shared" si="272"/>
        <v/>
      </c>
      <c r="AD94" s="186" t="str">
        <f t="shared" si="272"/>
        <v/>
      </c>
      <c r="AE94" s="186" t="str">
        <f t="shared" si="272"/>
        <v/>
      </c>
      <c r="AF94" s="186" t="str">
        <f t="shared" si="272"/>
        <v/>
      </c>
      <c r="AG94" s="186" t="str">
        <f t="shared" si="273"/>
        <v/>
      </c>
      <c r="AH94" s="186" t="str">
        <f t="shared" si="273"/>
        <v/>
      </c>
      <c r="AI94" s="186" t="str">
        <f t="shared" si="273"/>
        <v/>
      </c>
      <c r="AJ94" s="186" t="str">
        <f t="shared" si="273"/>
        <v/>
      </c>
      <c r="AK94" s="186" t="str">
        <f t="shared" si="273"/>
        <v/>
      </c>
      <c r="AL94" s="186" t="str">
        <f t="shared" si="273"/>
        <v/>
      </c>
      <c r="AM94" s="186" t="str">
        <f t="shared" si="273"/>
        <v/>
      </c>
      <c r="AN94" s="186" t="str">
        <f t="shared" si="273"/>
        <v/>
      </c>
      <c r="AO94" s="186" t="str">
        <f t="shared" si="273"/>
        <v/>
      </c>
      <c r="AP94" s="186" t="str">
        <f t="shared" si="273"/>
        <v/>
      </c>
      <c r="AQ94" s="186" t="str">
        <f t="shared" si="274"/>
        <v/>
      </c>
      <c r="AR94" s="186" t="str">
        <f t="shared" si="274"/>
        <v/>
      </c>
      <c r="AS94" s="186" t="str">
        <f t="shared" si="274"/>
        <v/>
      </c>
      <c r="AT94" s="186" t="str">
        <f t="shared" si="274"/>
        <v/>
      </c>
      <c r="AU94" s="186" t="str">
        <f t="shared" si="274"/>
        <v/>
      </c>
      <c r="AV94" s="186" t="str">
        <f t="shared" si="274"/>
        <v/>
      </c>
      <c r="AW94" s="186" t="str">
        <f t="shared" si="274"/>
        <v/>
      </c>
      <c r="AX94" s="186" t="str">
        <f t="shared" si="274"/>
        <v/>
      </c>
      <c r="AY94" s="186" t="str">
        <f t="shared" si="274"/>
        <v/>
      </c>
      <c r="AZ94" s="186" t="str">
        <f t="shared" si="274"/>
        <v/>
      </c>
      <c r="BA94" s="186" t="str">
        <f t="shared" si="275"/>
        <v/>
      </c>
      <c r="BB94" s="186" t="str">
        <f t="shared" si="275"/>
        <v/>
      </c>
      <c r="BC94" s="186" t="str">
        <f t="shared" si="275"/>
        <v/>
      </c>
      <c r="BD94" s="186" t="str">
        <f t="shared" si="275"/>
        <v/>
      </c>
      <c r="BE94" s="186" t="str">
        <f t="shared" si="275"/>
        <v/>
      </c>
      <c r="BF94" s="186" t="str">
        <f t="shared" si="275"/>
        <v/>
      </c>
      <c r="BG94" s="186" t="str">
        <f t="shared" si="275"/>
        <v/>
      </c>
      <c r="BH94" s="186" t="str">
        <f t="shared" si="275"/>
        <v/>
      </c>
      <c r="BI94" s="186" t="str">
        <f t="shared" si="275"/>
        <v/>
      </c>
      <c r="BJ94" s="186" t="str">
        <f t="shared" si="275"/>
        <v/>
      </c>
      <c r="BK94" s="5"/>
      <c r="BL94" s="5"/>
      <c r="BS94" s="6"/>
      <c r="BT94" s="6"/>
      <c r="BV94" s="84">
        <v>30</v>
      </c>
      <c r="BW94" s="185">
        <f t="shared" si="249"/>
        <v>0</v>
      </c>
      <c r="BX94" s="186">
        <f t="shared" si="250"/>
        <v>0</v>
      </c>
      <c r="BY94" s="186" t="str">
        <f t="shared" si="276"/>
        <v/>
      </c>
      <c r="BZ94" s="186" t="str">
        <f t="shared" si="276"/>
        <v/>
      </c>
      <c r="CA94" s="186" t="str">
        <f t="shared" si="276"/>
        <v/>
      </c>
      <c r="CB94" s="186" t="str">
        <f t="shared" si="276"/>
        <v/>
      </c>
      <c r="CC94" s="186" t="str">
        <f t="shared" si="276"/>
        <v/>
      </c>
      <c r="CD94" s="186" t="str">
        <f t="shared" si="276"/>
        <v/>
      </c>
      <c r="CE94" s="186" t="str">
        <f t="shared" si="276"/>
        <v/>
      </c>
      <c r="CF94" s="186" t="str">
        <f t="shared" si="276"/>
        <v/>
      </c>
      <c r="CG94" s="186" t="str">
        <f t="shared" si="276"/>
        <v/>
      </c>
      <c r="CH94" s="186" t="str">
        <f t="shared" si="276"/>
        <v/>
      </c>
      <c r="CI94" s="186" t="str">
        <f t="shared" si="277"/>
        <v/>
      </c>
      <c r="CJ94" s="186" t="str">
        <f t="shared" si="277"/>
        <v/>
      </c>
      <c r="CK94" s="186" t="str">
        <f t="shared" si="277"/>
        <v/>
      </c>
      <c r="CL94" s="186" t="str">
        <f t="shared" si="277"/>
        <v/>
      </c>
      <c r="CM94" s="186" t="str">
        <f t="shared" si="277"/>
        <v/>
      </c>
      <c r="CN94" s="186" t="str">
        <f t="shared" si="277"/>
        <v/>
      </c>
      <c r="CO94" s="186" t="str">
        <f t="shared" si="277"/>
        <v/>
      </c>
      <c r="CP94" s="186" t="str">
        <f t="shared" si="277"/>
        <v/>
      </c>
      <c r="CQ94" s="186" t="str">
        <f t="shared" si="277"/>
        <v/>
      </c>
      <c r="CR94" s="186" t="str">
        <f t="shared" si="277"/>
        <v/>
      </c>
      <c r="CS94" s="186" t="str">
        <f t="shared" si="278"/>
        <v/>
      </c>
      <c r="CT94" s="186" t="str">
        <f t="shared" si="278"/>
        <v/>
      </c>
      <c r="CU94" s="186" t="str">
        <f t="shared" si="278"/>
        <v/>
      </c>
      <c r="CV94" s="186" t="str">
        <f t="shared" si="278"/>
        <v/>
      </c>
      <c r="CW94" s="186" t="str">
        <f t="shared" si="278"/>
        <v/>
      </c>
      <c r="CX94" s="186" t="str">
        <f t="shared" si="278"/>
        <v/>
      </c>
      <c r="CY94" s="186" t="str">
        <f t="shared" si="278"/>
        <v/>
      </c>
      <c r="CZ94" s="186" t="str">
        <f t="shared" si="278"/>
        <v/>
      </c>
      <c r="DA94" s="186" t="str">
        <f t="shared" si="278"/>
        <v/>
      </c>
      <c r="DB94" s="186" t="str">
        <f t="shared" si="278"/>
        <v/>
      </c>
      <c r="DC94" s="186" t="str">
        <f t="shared" si="279"/>
        <v/>
      </c>
      <c r="DD94" s="186" t="str">
        <f t="shared" si="279"/>
        <v/>
      </c>
      <c r="DE94" s="186" t="str">
        <f t="shared" si="279"/>
        <v/>
      </c>
      <c r="DF94" s="186" t="str">
        <f t="shared" si="279"/>
        <v/>
      </c>
      <c r="DG94" s="186" t="str">
        <f t="shared" si="279"/>
        <v/>
      </c>
      <c r="DH94" s="186" t="str">
        <f t="shared" si="279"/>
        <v/>
      </c>
      <c r="DI94" s="186" t="str">
        <f t="shared" si="279"/>
        <v/>
      </c>
      <c r="DJ94" s="186" t="str">
        <f t="shared" si="279"/>
        <v/>
      </c>
      <c r="DK94" s="186" t="str">
        <f t="shared" si="279"/>
        <v/>
      </c>
      <c r="DL94" s="186" t="str">
        <f t="shared" si="279"/>
        <v/>
      </c>
      <c r="DM94" s="186" t="str">
        <f t="shared" si="280"/>
        <v/>
      </c>
      <c r="DN94" s="186" t="str">
        <f t="shared" si="280"/>
        <v/>
      </c>
      <c r="DO94" s="186" t="str">
        <f t="shared" si="280"/>
        <v/>
      </c>
      <c r="DP94" s="186" t="str">
        <f t="shared" si="280"/>
        <v/>
      </c>
      <c r="DQ94" s="186" t="str">
        <f t="shared" si="280"/>
        <v/>
      </c>
      <c r="DR94" s="186" t="str">
        <f t="shared" si="280"/>
        <v/>
      </c>
      <c r="DS94" s="186" t="str">
        <f t="shared" si="280"/>
        <v/>
      </c>
      <c r="DT94" s="186" t="str">
        <f t="shared" si="280"/>
        <v/>
      </c>
      <c r="DU94" s="186" t="str">
        <f t="shared" si="280"/>
        <v/>
      </c>
      <c r="DV94" s="186" t="str">
        <f t="shared" si="280"/>
        <v/>
      </c>
      <c r="DW94" s="152"/>
      <c r="DX94" s="152"/>
      <c r="DY94" s="152"/>
      <c r="DZ94" s="152"/>
      <c r="EA94" s="152"/>
      <c r="EB94" s="5"/>
      <c r="EC94" s="173">
        <f t="shared" si="256"/>
        <v>31</v>
      </c>
      <c r="ED94" s="176">
        <f t="shared" si="234"/>
        <v>0</v>
      </c>
      <c r="EE94" s="177">
        <f t="shared" si="270"/>
        <v>0</v>
      </c>
      <c r="EF94" s="177">
        <f t="shared" si="270"/>
        <v>0</v>
      </c>
      <c r="EG94" s="177">
        <f t="shared" si="270"/>
        <v>0</v>
      </c>
      <c r="EH94" s="177">
        <f t="shared" si="270"/>
        <v>0</v>
      </c>
      <c r="EI94" s="177">
        <f t="shared" si="236"/>
        <v>0</v>
      </c>
      <c r="EJ94" s="177">
        <f t="shared" si="237"/>
        <v>0</v>
      </c>
      <c r="EK94" s="173"/>
      <c r="EL94" s="173"/>
      <c r="EM94" s="173"/>
      <c r="EN94" s="175"/>
      <c r="EO94" s="173">
        <f t="shared" si="257"/>
        <v>31</v>
      </c>
      <c r="EP94" s="176">
        <f t="shared" si="238"/>
        <v>0</v>
      </c>
      <c r="EQ94" s="177">
        <f>IFERROR(INDEX(RTO2CF,$EO94,'ANVA-MDS'!EE$7),0)</f>
        <v>0</v>
      </c>
      <c r="ER94" s="177">
        <f>IFERROR(INDEX(RTO2CF,$EO94,'ANVA-MDS'!EF$7),0)</f>
        <v>0</v>
      </c>
      <c r="ES94" s="177">
        <f>IFERROR(INDEX(RTO2CF,$EO94,'ANVA-MDS'!EG$7),0)</f>
        <v>0</v>
      </c>
      <c r="ET94" s="177">
        <f>IFERROR(INDEX(RTO2CF,$EO94,'ANVA-MDS'!EH$7),0)</f>
        <v>0</v>
      </c>
      <c r="EU94" s="177">
        <f t="shared" si="239"/>
        <v>0</v>
      </c>
      <c r="EV94" s="177">
        <f t="shared" si="240"/>
        <v>0</v>
      </c>
      <c r="EW94" s="173"/>
      <c r="EX94" s="173"/>
      <c r="EY94" s="173"/>
      <c r="EZ94" s="175"/>
      <c r="FA94" s="177">
        <f t="shared" si="241"/>
        <v>0</v>
      </c>
      <c r="FB94" s="175"/>
      <c r="FC94" s="175"/>
    </row>
    <row r="95" spans="1:159" ht="12.75" customHeight="1" x14ac:dyDescent="0.25">
      <c r="J95" s="84">
        <v>31</v>
      </c>
      <c r="K95" s="185">
        <f t="shared" si="242"/>
        <v>0</v>
      </c>
      <c r="L95" s="186">
        <f t="shared" si="243"/>
        <v>0</v>
      </c>
      <c r="M95" s="186" t="str">
        <f t="shared" ref="M95:V104" si="281">IF(M$8&gt;$J95,"",IF($K95=0,"",IF($F$69&gt;$G$69,"ns",IF(ABS($L95-INDEX(RTO2SF_ORD,M$8,2))&gt;$B$84,"s","ns"))))</f>
        <v/>
      </c>
      <c r="N95" s="186" t="str">
        <f t="shared" si="281"/>
        <v/>
      </c>
      <c r="O95" s="186" t="str">
        <f t="shared" si="281"/>
        <v/>
      </c>
      <c r="P95" s="186" t="str">
        <f t="shared" si="281"/>
        <v/>
      </c>
      <c r="Q95" s="186" t="str">
        <f t="shared" si="281"/>
        <v/>
      </c>
      <c r="R95" s="186" t="str">
        <f t="shared" si="281"/>
        <v/>
      </c>
      <c r="S95" s="186" t="str">
        <f t="shared" si="281"/>
        <v/>
      </c>
      <c r="T95" s="186" t="str">
        <f t="shared" si="281"/>
        <v/>
      </c>
      <c r="U95" s="186" t="str">
        <f t="shared" si="281"/>
        <v/>
      </c>
      <c r="V95" s="186" t="str">
        <f t="shared" si="281"/>
        <v/>
      </c>
      <c r="W95" s="186" t="str">
        <f t="shared" ref="W95:AF104" si="282">IF(W$8&gt;$J95,"",IF($K95=0,"",IF($F$69&gt;$G$69,"ns",IF(ABS($L95-INDEX(RTO2SF_ORD,W$8,2))&gt;$B$84,"s","ns"))))</f>
        <v/>
      </c>
      <c r="X95" s="186" t="str">
        <f t="shared" si="282"/>
        <v/>
      </c>
      <c r="Y95" s="186" t="str">
        <f t="shared" si="282"/>
        <v/>
      </c>
      <c r="Z95" s="186" t="str">
        <f t="shared" si="282"/>
        <v/>
      </c>
      <c r="AA95" s="186" t="str">
        <f t="shared" si="282"/>
        <v/>
      </c>
      <c r="AB95" s="186" t="str">
        <f t="shared" si="282"/>
        <v/>
      </c>
      <c r="AC95" s="186" t="str">
        <f t="shared" si="282"/>
        <v/>
      </c>
      <c r="AD95" s="186" t="str">
        <f t="shared" si="282"/>
        <v/>
      </c>
      <c r="AE95" s="186" t="str">
        <f t="shared" si="282"/>
        <v/>
      </c>
      <c r="AF95" s="186" t="str">
        <f t="shared" si="282"/>
        <v/>
      </c>
      <c r="AG95" s="186" t="str">
        <f t="shared" ref="AG95:AP104" si="283">IF(AG$8&gt;$J95,"",IF($K95=0,"",IF($F$69&gt;$G$69,"ns",IF(ABS($L95-INDEX(RTO2SF_ORD,AG$8,2))&gt;$B$84,"s","ns"))))</f>
        <v/>
      </c>
      <c r="AH95" s="186" t="str">
        <f t="shared" si="283"/>
        <v/>
      </c>
      <c r="AI95" s="186" t="str">
        <f t="shared" si="283"/>
        <v/>
      </c>
      <c r="AJ95" s="186" t="str">
        <f t="shared" si="283"/>
        <v/>
      </c>
      <c r="AK95" s="186" t="str">
        <f t="shared" si="283"/>
        <v/>
      </c>
      <c r="AL95" s="186" t="str">
        <f t="shared" si="283"/>
        <v/>
      </c>
      <c r="AM95" s="186" t="str">
        <f t="shared" si="283"/>
        <v/>
      </c>
      <c r="AN95" s="186" t="str">
        <f t="shared" si="283"/>
        <v/>
      </c>
      <c r="AO95" s="186" t="str">
        <f t="shared" si="283"/>
        <v/>
      </c>
      <c r="AP95" s="186" t="str">
        <f t="shared" si="283"/>
        <v/>
      </c>
      <c r="AQ95" s="186" t="str">
        <f t="shared" ref="AQ95:AZ104" si="284">IF(AQ$8&gt;$J95,"",IF($K95=0,"",IF($F$69&gt;$G$69,"ns",IF(ABS($L95-INDEX(RTO2SF_ORD,AQ$8,2))&gt;$B$84,"s","ns"))))</f>
        <v/>
      </c>
      <c r="AR95" s="186" t="str">
        <f t="shared" si="284"/>
        <v/>
      </c>
      <c r="AS95" s="186" t="str">
        <f t="shared" si="284"/>
        <v/>
      </c>
      <c r="AT95" s="186" t="str">
        <f t="shared" si="284"/>
        <v/>
      </c>
      <c r="AU95" s="186" t="str">
        <f t="shared" si="284"/>
        <v/>
      </c>
      <c r="AV95" s="186" t="str">
        <f t="shared" si="284"/>
        <v/>
      </c>
      <c r="AW95" s="186" t="str">
        <f t="shared" si="284"/>
        <v/>
      </c>
      <c r="AX95" s="186" t="str">
        <f t="shared" si="284"/>
        <v/>
      </c>
      <c r="AY95" s="186" t="str">
        <f t="shared" si="284"/>
        <v/>
      </c>
      <c r="AZ95" s="186" t="str">
        <f t="shared" si="284"/>
        <v/>
      </c>
      <c r="BA95" s="186" t="str">
        <f t="shared" ref="BA95:BJ104" si="285">IF(BA$8&gt;$J95,"",IF($K95=0,"",IF($F$69&gt;$G$69,"ns",IF(ABS($L95-INDEX(RTO2SF_ORD,BA$8,2))&gt;$B$84,"s","ns"))))</f>
        <v/>
      </c>
      <c r="BB95" s="186" t="str">
        <f t="shared" si="285"/>
        <v/>
      </c>
      <c r="BC95" s="186" t="str">
        <f t="shared" si="285"/>
        <v/>
      </c>
      <c r="BD95" s="186" t="str">
        <f t="shared" si="285"/>
        <v/>
      </c>
      <c r="BE95" s="186" t="str">
        <f t="shared" si="285"/>
        <v/>
      </c>
      <c r="BF95" s="186" t="str">
        <f t="shared" si="285"/>
        <v/>
      </c>
      <c r="BG95" s="186" t="str">
        <f t="shared" si="285"/>
        <v/>
      </c>
      <c r="BH95" s="186" t="str">
        <f t="shared" si="285"/>
        <v/>
      </c>
      <c r="BI95" s="186" t="str">
        <f t="shared" si="285"/>
        <v/>
      </c>
      <c r="BJ95" s="186" t="str">
        <f t="shared" si="285"/>
        <v/>
      </c>
      <c r="BK95" s="5"/>
      <c r="BL95" s="5"/>
      <c r="BS95" s="6"/>
      <c r="BT95" s="6"/>
      <c r="BV95" s="84">
        <v>31</v>
      </c>
      <c r="BW95" s="185">
        <f t="shared" si="249"/>
        <v>0</v>
      </c>
      <c r="BX95" s="186">
        <f t="shared" si="250"/>
        <v>0</v>
      </c>
      <c r="BY95" s="186" t="str">
        <f t="shared" ref="BY95:CH104" si="286">IF(BY$8&gt;$BV95,"",IF($BW95=0,"",IF($BR$69&gt;$BS$69,"ns",IF(ABS($BX95-INDEX(RTO2CF_ORD,BY$8,2))&gt;$BN$84,"s","ns"))))</f>
        <v/>
      </c>
      <c r="BZ95" s="186" t="str">
        <f t="shared" si="286"/>
        <v/>
      </c>
      <c r="CA95" s="186" t="str">
        <f t="shared" si="286"/>
        <v/>
      </c>
      <c r="CB95" s="186" t="str">
        <f t="shared" si="286"/>
        <v/>
      </c>
      <c r="CC95" s="186" t="str">
        <f t="shared" si="286"/>
        <v/>
      </c>
      <c r="CD95" s="186" t="str">
        <f t="shared" si="286"/>
        <v/>
      </c>
      <c r="CE95" s="186" t="str">
        <f t="shared" si="286"/>
        <v/>
      </c>
      <c r="CF95" s="186" t="str">
        <f t="shared" si="286"/>
        <v/>
      </c>
      <c r="CG95" s="186" t="str">
        <f t="shared" si="286"/>
        <v/>
      </c>
      <c r="CH95" s="186" t="str">
        <f t="shared" si="286"/>
        <v/>
      </c>
      <c r="CI95" s="186" t="str">
        <f t="shared" ref="CI95:CR104" si="287">IF(CI$8&gt;$BV95,"",IF($BW95=0,"",IF($BR$69&gt;$BS$69,"ns",IF(ABS($BX95-INDEX(RTO2CF_ORD,CI$8,2))&gt;$BN$84,"s","ns"))))</f>
        <v/>
      </c>
      <c r="CJ95" s="186" t="str">
        <f t="shared" si="287"/>
        <v/>
      </c>
      <c r="CK95" s="186" t="str">
        <f t="shared" si="287"/>
        <v/>
      </c>
      <c r="CL95" s="186" t="str">
        <f t="shared" si="287"/>
        <v/>
      </c>
      <c r="CM95" s="186" t="str">
        <f t="shared" si="287"/>
        <v/>
      </c>
      <c r="CN95" s="186" t="str">
        <f t="shared" si="287"/>
        <v/>
      </c>
      <c r="CO95" s="186" t="str">
        <f t="shared" si="287"/>
        <v/>
      </c>
      <c r="CP95" s="186" t="str">
        <f t="shared" si="287"/>
        <v/>
      </c>
      <c r="CQ95" s="186" t="str">
        <f t="shared" si="287"/>
        <v/>
      </c>
      <c r="CR95" s="186" t="str">
        <f t="shared" si="287"/>
        <v/>
      </c>
      <c r="CS95" s="186" t="str">
        <f t="shared" ref="CS95:DB104" si="288">IF(CS$8&gt;$BV95,"",IF($BW95=0,"",IF($BR$69&gt;$BS$69,"ns",IF(ABS($BX95-INDEX(RTO2CF_ORD,CS$8,2))&gt;$BN$84,"s","ns"))))</f>
        <v/>
      </c>
      <c r="CT95" s="186" t="str">
        <f t="shared" si="288"/>
        <v/>
      </c>
      <c r="CU95" s="186" t="str">
        <f t="shared" si="288"/>
        <v/>
      </c>
      <c r="CV95" s="186" t="str">
        <f t="shared" si="288"/>
        <v/>
      </c>
      <c r="CW95" s="186" t="str">
        <f t="shared" si="288"/>
        <v/>
      </c>
      <c r="CX95" s="186" t="str">
        <f t="shared" si="288"/>
        <v/>
      </c>
      <c r="CY95" s="186" t="str">
        <f t="shared" si="288"/>
        <v/>
      </c>
      <c r="CZ95" s="186" t="str">
        <f t="shared" si="288"/>
        <v/>
      </c>
      <c r="DA95" s="186" t="str">
        <f t="shared" si="288"/>
        <v/>
      </c>
      <c r="DB95" s="186" t="str">
        <f t="shared" si="288"/>
        <v/>
      </c>
      <c r="DC95" s="186" t="str">
        <f t="shared" ref="DC95:DL104" si="289">IF(DC$8&gt;$BV95,"",IF($BW95=0,"",IF($BR$69&gt;$BS$69,"ns",IF(ABS($BX95-INDEX(RTO2CF_ORD,DC$8,2))&gt;$BN$84,"s","ns"))))</f>
        <v/>
      </c>
      <c r="DD95" s="186" t="str">
        <f t="shared" si="289"/>
        <v/>
      </c>
      <c r="DE95" s="186" t="str">
        <f t="shared" si="289"/>
        <v/>
      </c>
      <c r="DF95" s="186" t="str">
        <f t="shared" si="289"/>
        <v/>
      </c>
      <c r="DG95" s="186" t="str">
        <f t="shared" si="289"/>
        <v/>
      </c>
      <c r="DH95" s="186" t="str">
        <f t="shared" si="289"/>
        <v/>
      </c>
      <c r="DI95" s="186" t="str">
        <f t="shared" si="289"/>
        <v/>
      </c>
      <c r="DJ95" s="186" t="str">
        <f t="shared" si="289"/>
        <v/>
      </c>
      <c r="DK95" s="186" t="str">
        <f t="shared" si="289"/>
        <v/>
      </c>
      <c r="DL95" s="186" t="str">
        <f t="shared" si="289"/>
        <v/>
      </c>
      <c r="DM95" s="186" t="str">
        <f t="shared" ref="DM95:DV104" si="290">IF(DM$8&gt;$BV95,"",IF($BW95=0,"",IF($BR$69&gt;$BS$69,"ns",IF(ABS($BX95-INDEX(RTO2CF_ORD,DM$8,2))&gt;$BN$84,"s","ns"))))</f>
        <v/>
      </c>
      <c r="DN95" s="186" t="str">
        <f t="shared" si="290"/>
        <v/>
      </c>
      <c r="DO95" s="186" t="str">
        <f t="shared" si="290"/>
        <v/>
      </c>
      <c r="DP95" s="186" t="str">
        <f t="shared" si="290"/>
        <v/>
      </c>
      <c r="DQ95" s="186" t="str">
        <f t="shared" si="290"/>
        <v/>
      </c>
      <c r="DR95" s="186" t="str">
        <f t="shared" si="290"/>
        <v/>
      </c>
      <c r="DS95" s="186" t="str">
        <f t="shared" si="290"/>
        <v/>
      </c>
      <c r="DT95" s="186" t="str">
        <f t="shared" si="290"/>
        <v/>
      </c>
      <c r="DU95" s="186" t="str">
        <f t="shared" si="290"/>
        <v/>
      </c>
      <c r="DV95" s="186" t="str">
        <f t="shared" si="290"/>
        <v/>
      </c>
      <c r="DW95" s="152"/>
      <c r="DX95" s="152"/>
      <c r="DY95" s="152"/>
      <c r="DZ95" s="152"/>
      <c r="EA95" s="152"/>
      <c r="EB95" s="5"/>
      <c r="EC95" s="173">
        <f t="shared" si="256"/>
        <v>32</v>
      </c>
      <c r="ED95" s="176">
        <f t="shared" si="234"/>
        <v>0</v>
      </c>
      <c r="EE95" s="177">
        <f t="shared" si="270"/>
        <v>0</v>
      </c>
      <c r="EF95" s="177">
        <f t="shared" si="270"/>
        <v>0</v>
      </c>
      <c r="EG95" s="177">
        <f t="shared" si="270"/>
        <v>0</v>
      </c>
      <c r="EH95" s="177">
        <f t="shared" si="270"/>
        <v>0</v>
      </c>
      <c r="EI95" s="177">
        <f t="shared" si="236"/>
        <v>0</v>
      </c>
      <c r="EJ95" s="177">
        <f t="shared" si="237"/>
        <v>0</v>
      </c>
      <c r="EK95" s="173"/>
      <c r="EL95" s="173"/>
      <c r="EM95" s="173"/>
      <c r="EN95" s="175"/>
      <c r="EO95" s="173">
        <f t="shared" si="257"/>
        <v>32</v>
      </c>
      <c r="EP95" s="176">
        <f t="shared" si="238"/>
        <v>0</v>
      </c>
      <c r="EQ95" s="177">
        <f>IFERROR(INDEX(RTO2CF,$EO95,'ANVA-MDS'!EE$7),0)</f>
        <v>0</v>
      </c>
      <c r="ER95" s="177">
        <f>IFERROR(INDEX(RTO2CF,$EO95,'ANVA-MDS'!EF$7),0)</f>
        <v>0</v>
      </c>
      <c r="ES95" s="177">
        <f>IFERROR(INDEX(RTO2CF,$EO95,'ANVA-MDS'!EG$7),0)</f>
        <v>0</v>
      </c>
      <c r="ET95" s="177">
        <f>IFERROR(INDEX(RTO2CF,$EO95,'ANVA-MDS'!EH$7),0)</f>
        <v>0</v>
      </c>
      <c r="EU95" s="177">
        <f t="shared" si="239"/>
        <v>0</v>
      </c>
      <c r="EV95" s="177">
        <f t="shared" si="240"/>
        <v>0</v>
      </c>
      <c r="EW95" s="173"/>
      <c r="EX95" s="173"/>
      <c r="EY95" s="173"/>
      <c r="EZ95" s="175"/>
      <c r="FA95" s="177">
        <f t="shared" si="241"/>
        <v>0</v>
      </c>
      <c r="FB95" s="175"/>
      <c r="FC95" s="175"/>
    </row>
    <row r="96" spans="1:159" ht="12.75" customHeight="1" x14ac:dyDescent="0.25">
      <c r="J96" s="84">
        <v>32</v>
      </c>
      <c r="K96" s="185">
        <f t="shared" si="242"/>
        <v>0</v>
      </c>
      <c r="L96" s="186">
        <f t="shared" si="243"/>
        <v>0</v>
      </c>
      <c r="M96" s="186" t="str">
        <f t="shared" si="281"/>
        <v/>
      </c>
      <c r="N96" s="186" t="str">
        <f t="shared" si="281"/>
        <v/>
      </c>
      <c r="O96" s="186" t="str">
        <f t="shared" si="281"/>
        <v/>
      </c>
      <c r="P96" s="186" t="str">
        <f t="shared" si="281"/>
        <v/>
      </c>
      <c r="Q96" s="186" t="str">
        <f t="shared" si="281"/>
        <v/>
      </c>
      <c r="R96" s="186" t="str">
        <f t="shared" si="281"/>
        <v/>
      </c>
      <c r="S96" s="186" t="str">
        <f t="shared" si="281"/>
        <v/>
      </c>
      <c r="T96" s="186" t="str">
        <f t="shared" si="281"/>
        <v/>
      </c>
      <c r="U96" s="186" t="str">
        <f t="shared" si="281"/>
        <v/>
      </c>
      <c r="V96" s="186" t="str">
        <f t="shared" si="281"/>
        <v/>
      </c>
      <c r="W96" s="186" t="str">
        <f t="shared" si="282"/>
        <v/>
      </c>
      <c r="X96" s="186" t="str">
        <f t="shared" si="282"/>
        <v/>
      </c>
      <c r="Y96" s="186" t="str">
        <f t="shared" si="282"/>
        <v/>
      </c>
      <c r="Z96" s="186" t="str">
        <f t="shared" si="282"/>
        <v/>
      </c>
      <c r="AA96" s="186" t="str">
        <f t="shared" si="282"/>
        <v/>
      </c>
      <c r="AB96" s="186" t="str">
        <f t="shared" si="282"/>
        <v/>
      </c>
      <c r="AC96" s="186" t="str">
        <f t="shared" si="282"/>
        <v/>
      </c>
      <c r="AD96" s="186" t="str">
        <f t="shared" si="282"/>
        <v/>
      </c>
      <c r="AE96" s="186" t="str">
        <f t="shared" si="282"/>
        <v/>
      </c>
      <c r="AF96" s="186" t="str">
        <f t="shared" si="282"/>
        <v/>
      </c>
      <c r="AG96" s="186" t="str">
        <f t="shared" si="283"/>
        <v/>
      </c>
      <c r="AH96" s="186" t="str">
        <f t="shared" si="283"/>
        <v/>
      </c>
      <c r="AI96" s="186" t="str">
        <f t="shared" si="283"/>
        <v/>
      </c>
      <c r="AJ96" s="186" t="str">
        <f t="shared" si="283"/>
        <v/>
      </c>
      <c r="AK96" s="186" t="str">
        <f t="shared" si="283"/>
        <v/>
      </c>
      <c r="AL96" s="186" t="str">
        <f t="shared" si="283"/>
        <v/>
      </c>
      <c r="AM96" s="186" t="str">
        <f t="shared" si="283"/>
        <v/>
      </c>
      <c r="AN96" s="186" t="str">
        <f t="shared" si="283"/>
        <v/>
      </c>
      <c r="AO96" s="186" t="str">
        <f t="shared" si="283"/>
        <v/>
      </c>
      <c r="AP96" s="186" t="str">
        <f t="shared" si="283"/>
        <v/>
      </c>
      <c r="AQ96" s="186" t="str">
        <f t="shared" si="284"/>
        <v/>
      </c>
      <c r="AR96" s="186" t="str">
        <f t="shared" si="284"/>
        <v/>
      </c>
      <c r="AS96" s="186" t="str">
        <f t="shared" si="284"/>
        <v/>
      </c>
      <c r="AT96" s="186" t="str">
        <f t="shared" si="284"/>
        <v/>
      </c>
      <c r="AU96" s="186" t="str">
        <f t="shared" si="284"/>
        <v/>
      </c>
      <c r="AV96" s="186" t="str">
        <f t="shared" si="284"/>
        <v/>
      </c>
      <c r="AW96" s="186" t="str">
        <f t="shared" si="284"/>
        <v/>
      </c>
      <c r="AX96" s="186" t="str">
        <f t="shared" si="284"/>
        <v/>
      </c>
      <c r="AY96" s="186" t="str">
        <f t="shared" si="284"/>
        <v/>
      </c>
      <c r="AZ96" s="186" t="str">
        <f t="shared" si="284"/>
        <v/>
      </c>
      <c r="BA96" s="186" t="str">
        <f t="shared" si="285"/>
        <v/>
      </c>
      <c r="BB96" s="186" t="str">
        <f t="shared" si="285"/>
        <v/>
      </c>
      <c r="BC96" s="186" t="str">
        <f t="shared" si="285"/>
        <v/>
      </c>
      <c r="BD96" s="186" t="str">
        <f t="shared" si="285"/>
        <v/>
      </c>
      <c r="BE96" s="186" t="str">
        <f t="shared" si="285"/>
        <v/>
      </c>
      <c r="BF96" s="186" t="str">
        <f t="shared" si="285"/>
        <v/>
      </c>
      <c r="BG96" s="186" t="str">
        <f t="shared" si="285"/>
        <v/>
      </c>
      <c r="BH96" s="186" t="str">
        <f t="shared" si="285"/>
        <v/>
      </c>
      <c r="BI96" s="186" t="str">
        <f t="shared" si="285"/>
        <v/>
      </c>
      <c r="BJ96" s="186" t="str">
        <f t="shared" si="285"/>
        <v/>
      </c>
      <c r="BS96" s="6"/>
      <c r="BT96" s="6"/>
      <c r="BV96" s="84">
        <v>32</v>
      </c>
      <c r="BW96" s="185">
        <f t="shared" si="249"/>
        <v>0</v>
      </c>
      <c r="BX96" s="186">
        <f t="shared" si="250"/>
        <v>0</v>
      </c>
      <c r="BY96" s="186" t="str">
        <f t="shared" si="286"/>
        <v/>
      </c>
      <c r="BZ96" s="186" t="str">
        <f t="shared" si="286"/>
        <v/>
      </c>
      <c r="CA96" s="186" t="str">
        <f t="shared" si="286"/>
        <v/>
      </c>
      <c r="CB96" s="186" t="str">
        <f t="shared" si="286"/>
        <v/>
      </c>
      <c r="CC96" s="186" t="str">
        <f t="shared" si="286"/>
        <v/>
      </c>
      <c r="CD96" s="186" t="str">
        <f t="shared" si="286"/>
        <v/>
      </c>
      <c r="CE96" s="186" t="str">
        <f t="shared" si="286"/>
        <v/>
      </c>
      <c r="CF96" s="186" t="str">
        <f t="shared" si="286"/>
        <v/>
      </c>
      <c r="CG96" s="186" t="str">
        <f t="shared" si="286"/>
        <v/>
      </c>
      <c r="CH96" s="186" t="str">
        <f t="shared" si="286"/>
        <v/>
      </c>
      <c r="CI96" s="186" t="str">
        <f t="shared" si="287"/>
        <v/>
      </c>
      <c r="CJ96" s="186" t="str">
        <f t="shared" si="287"/>
        <v/>
      </c>
      <c r="CK96" s="186" t="str">
        <f t="shared" si="287"/>
        <v/>
      </c>
      <c r="CL96" s="186" t="str">
        <f t="shared" si="287"/>
        <v/>
      </c>
      <c r="CM96" s="186" t="str">
        <f t="shared" si="287"/>
        <v/>
      </c>
      <c r="CN96" s="186" t="str">
        <f t="shared" si="287"/>
        <v/>
      </c>
      <c r="CO96" s="186" t="str">
        <f t="shared" si="287"/>
        <v/>
      </c>
      <c r="CP96" s="186" t="str">
        <f t="shared" si="287"/>
        <v/>
      </c>
      <c r="CQ96" s="186" t="str">
        <f t="shared" si="287"/>
        <v/>
      </c>
      <c r="CR96" s="186" t="str">
        <f t="shared" si="287"/>
        <v/>
      </c>
      <c r="CS96" s="186" t="str">
        <f t="shared" si="288"/>
        <v/>
      </c>
      <c r="CT96" s="186" t="str">
        <f t="shared" si="288"/>
        <v/>
      </c>
      <c r="CU96" s="186" t="str">
        <f t="shared" si="288"/>
        <v/>
      </c>
      <c r="CV96" s="186" t="str">
        <f t="shared" si="288"/>
        <v/>
      </c>
      <c r="CW96" s="186" t="str">
        <f t="shared" si="288"/>
        <v/>
      </c>
      <c r="CX96" s="186" t="str">
        <f t="shared" si="288"/>
        <v/>
      </c>
      <c r="CY96" s="186" t="str">
        <f t="shared" si="288"/>
        <v/>
      </c>
      <c r="CZ96" s="186" t="str">
        <f t="shared" si="288"/>
        <v/>
      </c>
      <c r="DA96" s="186" t="str">
        <f t="shared" si="288"/>
        <v/>
      </c>
      <c r="DB96" s="186" t="str">
        <f t="shared" si="288"/>
        <v/>
      </c>
      <c r="DC96" s="186" t="str">
        <f t="shared" si="289"/>
        <v/>
      </c>
      <c r="DD96" s="186" t="str">
        <f t="shared" si="289"/>
        <v/>
      </c>
      <c r="DE96" s="186" t="str">
        <f t="shared" si="289"/>
        <v/>
      </c>
      <c r="DF96" s="186" t="str">
        <f t="shared" si="289"/>
        <v/>
      </c>
      <c r="DG96" s="186" t="str">
        <f t="shared" si="289"/>
        <v/>
      </c>
      <c r="DH96" s="186" t="str">
        <f t="shared" si="289"/>
        <v/>
      </c>
      <c r="DI96" s="186" t="str">
        <f t="shared" si="289"/>
        <v/>
      </c>
      <c r="DJ96" s="186" t="str">
        <f t="shared" si="289"/>
        <v/>
      </c>
      <c r="DK96" s="186" t="str">
        <f t="shared" si="289"/>
        <v/>
      </c>
      <c r="DL96" s="186" t="str">
        <f t="shared" si="289"/>
        <v/>
      </c>
      <c r="DM96" s="186" t="str">
        <f t="shared" si="290"/>
        <v/>
      </c>
      <c r="DN96" s="186" t="str">
        <f t="shared" si="290"/>
        <v/>
      </c>
      <c r="DO96" s="186" t="str">
        <f t="shared" si="290"/>
        <v/>
      </c>
      <c r="DP96" s="186" t="str">
        <f t="shared" si="290"/>
        <v/>
      </c>
      <c r="DQ96" s="186" t="str">
        <f t="shared" si="290"/>
        <v/>
      </c>
      <c r="DR96" s="186" t="str">
        <f t="shared" si="290"/>
        <v/>
      </c>
      <c r="DS96" s="186" t="str">
        <f t="shared" si="290"/>
        <v/>
      </c>
      <c r="DT96" s="186" t="str">
        <f t="shared" si="290"/>
        <v/>
      </c>
      <c r="DU96" s="186" t="str">
        <f t="shared" si="290"/>
        <v/>
      </c>
      <c r="DV96" s="186" t="str">
        <f t="shared" si="290"/>
        <v/>
      </c>
      <c r="DW96" s="152"/>
      <c r="DX96" s="152"/>
      <c r="DY96" s="152"/>
      <c r="DZ96" s="152"/>
      <c r="EA96" s="152"/>
      <c r="EC96" s="173">
        <f t="shared" si="256"/>
        <v>33</v>
      </c>
      <c r="ED96" s="176">
        <f t="shared" ref="ED96:ED113" si="291">IFERROR(INDEX(RTO2CV,$EC96,1),0)</f>
        <v>0</v>
      </c>
      <c r="EE96" s="177">
        <f t="shared" si="270"/>
        <v>0</v>
      </c>
      <c r="EF96" s="177">
        <f t="shared" si="270"/>
        <v>0</v>
      </c>
      <c r="EG96" s="177">
        <f t="shared" si="270"/>
        <v>0</v>
      </c>
      <c r="EH96" s="177">
        <f t="shared" si="270"/>
        <v>0</v>
      </c>
      <c r="EI96" s="177">
        <f t="shared" ref="EI96:EI113" si="292">COUNTIFS(EE96:EH96,"&gt;1")</f>
        <v>0</v>
      </c>
      <c r="EJ96" s="177">
        <f t="shared" ref="EJ96:EJ113" si="293">IFERROR(SUMIFS(EE96:EH96,EE96:EH96,"&gt;1"),0)</f>
        <v>0</v>
      </c>
      <c r="EK96" s="173"/>
      <c r="EL96" s="173"/>
      <c r="EM96" s="173"/>
      <c r="EN96" s="175"/>
      <c r="EO96" s="173">
        <f t="shared" si="257"/>
        <v>33</v>
      </c>
      <c r="EP96" s="176">
        <f t="shared" ref="EP96:EP113" si="294">IFERROR(INDEX(RTO2CV,$EO96,1),0)</f>
        <v>0</v>
      </c>
      <c r="EQ96" s="177">
        <f>IFERROR(INDEX(RTO2CF,$EO96,'ANVA-MDS'!EE$7),0)</f>
        <v>0</v>
      </c>
      <c r="ER96" s="177">
        <f>IFERROR(INDEX(RTO2CF,$EO96,'ANVA-MDS'!EF$7),0)</f>
        <v>0</v>
      </c>
      <c r="ES96" s="177">
        <f>IFERROR(INDEX(RTO2CF,$EO96,'ANVA-MDS'!EG$7),0)</f>
        <v>0</v>
      </c>
      <c r="ET96" s="177">
        <f>IFERROR(INDEX(RTO2CF,$EO96,'ANVA-MDS'!EH$7),0)</f>
        <v>0</v>
      </c>
      <c r="EU96" s="177">
        <f t="shared" ref="EU96:EU113" si="295">COUNTIFS(EQ96:ET96,"&gt;1")</f>
        <v>0</v>
      </c>
      <c r="EV96" s="177">
        <f t="shared" ref="EV96:EV113" si="296">IFERROR(SUMIFS(EQ96:ET96,EQ96:ET96,"&gt;1"),0)</f>
        <v>0</v>
      </c>
      <c r="EW96" s="173"/>
      <c r="EX96" s="173"/>
      <c r="EY96" s="173"/>
      <c r="EZ96" s="175"/>
      <c r="FA96" s="177">
        <f t="shared" ref="FA96:FA113" si="297">EJ96+EV96</f>
        <v>0</v>
      </c>
      <c r="FB96" s="175"/>
      <c r="FC96" s="175"/>
    </row>
    <row r="97" spans="10:159" ht="12.75" customHeight="1" x14ac:dyDescent="0.25">
      <c r="J97" s="84">
        <v>33</v>
      </c>
      <c r="K97" s="185">
        <f t="shared" ref="K97:K114" si="298">IFERROR(INDEX(RTO2SF_ORD,J97,1),"sd")</f>
        <v>0</v>
      </c>
      <c r="L97" s="186">
        <f t="shared" ref="L97:L114" si="299">IFERROR(INDEX(RTO2SF_ORD,J97,2),"sd")</f>
        <v>0</v>
      </c>
      <c r="M97" s="186" t="str">
        <f t="shared" si="281"/>
        <v/>
      </c>
      <c r="N97" s="186" t="str">
        <f t="shared" si="281"/>
        <v/>
      </c>
      <c r="O97" s="186" t="str">
        <f t="shared" si="281"/>
        <v/>
      </c>
      <c r="P97" s="186" t="str">
        <f t="shared" si="281"/>
        <v/>
      </c>
      <c r="Q97" s="186" t="str">
        <f t="shared" si="281"/>
        <v/>
      </c>
      <c r="R97" s="186" t="str">
        <f t="shared" si="281"/>
        <v/>
      </c>
      <c r="S97" s="186" t="str">
        <f t="shared" si="281"/>
        <v/>
      </c>
      <c r="T97" s="186" t="str">
        <f t="shared" si="281"/>
        <v/>
      </c>
      <c r="U97" s="186" t="str">
        <f t="shared" si="281"/>
        <v/>
      </c>
      <c r="V97" s="186" t="str">
        <f t="shared" si="281"/>
        <v/>
      </c>
      <c r="W97" s="186" t="str">
        <f t="shared" si="282"/>
        <v/>
      </c>
      <c r="X97" s="186" t="str">
        <f t="shared" si="282"/>
        <v/>
      </c>
      <c r="Y97" s="186" t="str">
        <f t="shared" si="282"/>
        <v/>
      </c>
      <c r="Z97" s="186" t="str">
        <f t="shared" si="282"/>
        <v/>
      </c>
      <c r="AA97" s="186" t="str">
        <f t="shared" si="282"/>
        <v/>
      </c>
      <c r="AB97" s="186" t="str">
        <f t="shared" si="282"/>
        <v/>
      </c>
      <c r="AC97" s="186" t="str">
        <f t="shared" si="282"/>
        <v/>
      </c>
      <c r="AD97" s="186" t="str">
        <f t="shared" si="282"/>
        <v/>
      </c>
      <c r="AE97" s="186" t="str">
        <f t="shared" si="282"/>
        <v/>
      </c>
      <c r="AF97" s="186" t="str">
        <f t="shared" si="282"/>
        <v/>
      </c>
      <c r="AG97" s="186" t="str">
        <f t="shared" si="283"/>
        <v/>
      </c>
      <c r="AH97" s="186" t="str">
        <f t="shared" si="283"/>
        <v/>
      </c>
      <c r="AI97" s="186" t="str">
        <f t="shared" si="283"/>
        <v/>
      </c>
      <c r="AJ97" s="186" t="str">
        <f t="shared" si="283"/>
        <v/>
      </c>
      <c r="AK97" s="186" t="str">
        <f t="shared" si="283"/>
        <v/>
      </c>
      <c r="AL97" s="186" t="str">
        <f t="shared" si="283"/>
        <v/>
      </c>
      <c r="AM97" s="186" t="str">
        <f t="shared" si="283"/>
        <v/>
      </c>
      <c r="AN97" s="186" t="str">
        <f t="shared" si="283"/>
        <v/>
      </c>
      <c r="AO97" s="186" t="str">
        <f t="shared" si="283"/>
        <v/>
      </c>
      <c r="AP97" s="186" t="str">
        <f t="shared" si="283"/>
        <v/>
      </c>
      <c r="AQ97" s="186" t="str">
        <f t="shared" si="284"/>
        <v/>
      </c>
      <c r="AR97" s="186" t="str">
        <f t="shared" si="284"/>
        <v/>
      </c>
      <c r="AS97" s="186" t="str">
        <f t="shared" si="284"/>
        <v/>
      </c>
      <c r="AT97" s="186" t="str">
        <f t="shared" si="284"/>
        <v/>
      </c>
      <c r="AU97" s="186" t="str">
        <f t="shared" si="284"/>
        <v/>
      </c>
      <c r="AV97" s="186" t="str">
        <f t="shared" si="284"/>
        <v/>
      </c>
      <c r="AW97" s="186" t="str">
        <f t="shared" si="284"/>
        <v/>
      </c>
      <c r="AX97" s="186" t="str">
        <f t="shared" si="284"/>
        <v/>
      </c>
      <c r="AY97" s="186" t="str">
        <f t="shared" si="284"/>
        <v/>
      </c>
      <c r="AZ97" s="186" t="str">
        <f t="shared" si="284"/>
        <v/>
      </c>
      <c r="BA97" s="186" t="str">
        <f t="shared" si="285"/>
        <v/>
      </c>
      <c r="BB97" s="186" t="str">
        <f t="shared" si="285"/>
        <v/>
      </c>
      <c r="BC97" s="186" t="str">
        <f t="shared" si="285"/>
        <v/>
      </c>
      <c r="BD97" s="186" t="str">
        <f t="shared" si="285"/>
        <v/>
      </c>
      <c r="BE97" s="186" t="str">
        <f t="shared" si="285"/>
        <v/>
      </c>
      <c r="BF97" s="186" t="str">
        <f t="shared" si="285"/>
        <v/>
      </c>
      <c r="BG97" s="186" t="str">
        <f t="shared" si="285"/>
        <v/>
      </c>
      <c r="BH97" s="186" t="str">
        <f t="shared" si="285"/>
        <v/>
      </c>
      <c r="BI97" s="186" t="str">
        <f t="shared" si="285"/>
        <v/>
      </c>
      <c r="BJ97" s="186" t="str">
        <f t="shared" si="285"/>
        <v/>
      </c>
      <c r="BS97" s="6"/>
      <c r="BT97" s="5"/>
      <c r="BV97" s="84">
        <v>33</v>
      </c>
      <c r="BW97" s="185">
        <f t="shared" ref="BW97:BW114" si="300">IFERROR(INDEX(RTO2CF_ORD,BV97,1),"sd")</f>
        <v>0</v>
      </c>
      <c r="BX97" s="186">
        <f t="shared" ref="BX97:BX114" si="301">IFERROR(INDEX(RTO2CF_ORD,BV97,2),"sd")</f>
        <v>0</v>
      </c>
      <c r="BY97" s="186" t="str">
        <f t="shared" si="286"/>
        <v/>
      </c>
      <c r="BZ97" s="186" t="str">
        <f t="shared" si="286"/>
        <v/>
      </c>
      <c r="CA97" s="186" t="str">
        <f t="shared" si="286"/>
        <v/>
      </c>
      <c r="CB97" s="186" t="str">
        <f t="shared" si="286"/>
        <v/>
      </c>
      <c r="CC97" s="186" t="str">
        <f t="shared" si="286"/>
        <v/>
      </c>
      <c r="CD97" s="186" t="str">
        <f t="shared" si="286"/>
        <v/>
      </c>
      <c r="CE97" s="186" t="str">
        <f t="shared" si="286"/>
        <v/>
      </c>
      <c r="CF97" s="186" t="str">
        <f t="shared" si="286"/>
        <v/>
      </c>
      <c r="CG97" s="186" t="str">
        <f t="shared" si="286"/>
        <v/>
      </c>
      <c r="CH97" s="186" t="str">
        <f t="shared" si="286"/>
        <v/>
      </c>
      <c r="CI97" s="186" t="str">
        <f t="shared" si="287"/>
        <v/>
      </c>
      <c r="CJ97" s="186" t="str">
        <f t="shared" si="287"/>
        <v/>
      </c>
      <c r="CK97" s="186" t="str">
        <f t="shared" si="287"/>
        <v/>
      </c>
      <c r="CL97" s="186" t="str">
        <f t="shared" si="287"/>
        <v/>
      </c>
      <c r="CM97" s="186" t="str">
        <f t="shared" si="287"/>
        <v/>
      </c>
      <c r="CN97" s="186" t="str">
        <f t="shared" si="287"/>
        <v/>
      </c>
      <c r="CO97" s="186" t="str">
        <f t="shared" si="287"/>
        <v/>
      </c>
      <c r="CP97" s="186" t="str">
        <f t="shared" si="287"/>
        <v/>
      </c>
      <c r="CQ97" s="186" t="str">
        <f t="shared" si="287"/>
        <v/>
      </c>
      <c r="CR97" s="186" t="str">
        <f t="shared" si="287"/>
        <v/>
      </c>
      <c r="CS97" s="186" t="str">
        <f t="shared" si="288"/>
        <v/>
      </c>
      <c r="CT97" s="186" t="str">
        <f t="shared" si="288"/>
        <v/>
      </c>
      <c r="CU97" s="186" t="str">
        <f t="shared" si="288"/>
        <v/>
      </c>
      <c r="CV97" s="186" t="str">
        <f t="shared" si="288"/>
        <v/>
      </c>
      <c r="CW97" s="186" t="str">
        <f t="shared" si="288"/>
        <v/>
      </c>
      <c r="CX97" s="186" t="str">
        <f t="shared" si="288"/>
        <v/>
      </c>
      <c r="CY97" s="186" t="str">
        <f t="shared" si="288"/>
        <v/>
      </c>
      <c r="CZ97" s="186" t="str">
        <f t="shared" si="288"/>
        <v/>
      </c>
      <c r="DA97" s="186" t="str">
        <f t="shared" si="288"/>
        <v/>
      </c>
      <c r="DB97" s="186" t="str">
        <f t="shared" si="288"/>
        <v/>
      </c>
      <c r="DC97" s="186" t="str">
        <f t="shared" si="289"/>
        <v/>
      </c>
      <c r="DD97" s="186" t="str">
        <f t="shared" si="289"/>
        <v/>
      </c>
      <c r="DE97" s="186" t="str">
        <f t="shared" si="289"/>
        <v/>
      </c>
      <c r="DF97" s="186" t="str">
        <f t="shared" si="289"/>
        <v/>
      </c>
      <c r="DG97" s="186" t="str">
        <f t="shared" si="289"/>
        <v/>
      </c>
      <c r="DH97" s="186" t="str">
        <f t="shared" si="289"/>
        <v/>
      </c>
      <c r="DI97" s="186" t="str">
        <f t="shared" si="289"/>
        <v/>
      </c>
      <c r="DJ97" s="186" t="str">
        <f t="shared" si="289"/>
        <v/>
      </c>
      <c r="DK97" s="186" t="str">
        <f t="shared" si="289"/>
        <v/>
      </c>
      <c r="DL97" s="186" t="str">
        <f t="shared" si="289"/>
        <v/>
      </c>
      <c r="DM97" s="186" t="str">
        <f t="shared" si="290"/>
        <v/>
      </c>
      <c r="DN97" s="186" t="str">
        <f t="shared" si="290"/>
        <v/>
      </c>
      <c r="DO97" s="186" t="str">
        <f t="shared" si="290"/>
        <v/>
      </c>
      <c r="DP97" s="186" t="str">
        <f t="shared" si="290"/>
        <v/>
      </c>
      <c r="DQ97" s="186" t="str">
        <f t="shared" si="290"/>
        <v/>
      </c>
      <c r="DR97" s="186" t="str">
        <f t="shared" si="290"/>
        <v/>
      </c>
      <c r="DS97" s="186" t="str">
        <f t="shared" si="290"/>
        <v/>
      </c>
      <c r="DT97" s="186" t="str">
        <f t="shared" si="290"/>
        <v/>
      </c>
      <c r="DU97" s="186" t="str">
        <f t="shared" si="290"/>
        <v/>
      </c>
      <c r="DV97" s="186" t="str">
        <f t="shared" si="290"/>
        <v/>
      </c>
      <c r="DW97" s="152"/>
      <c r="DX97" s="152"/>
      <c r="DY97" s="152"/>
      <c r="DZ97" s="152"/>
      <c r="EA97" s="152"/>
      <c r="EC97" s="173">
        <f t="shared" ref="EC97:EC113" si="302">EC96+1</f>
        <v>34</v>
      </c>
      <c r="ED97" s="176">
        <f t="shared" si="291"/>
        <v>0</v>
      </c>
      <c r="EE97" s="177">
        <f t="shared" si="270"/>
        <v>0</v>
      </c>
      <c r="EF97" s="177">
        <f t="shared" si="270"/>
        <v>0</v>
      </c>
      <c r="EG97" s="177">
        <f t="shared" si="270"/>
        <v>0</v>
      </c>
      <c r="EH97" s="177">
        <f t="shared" si="270"/>
        <v>0</v>
      </c>
      <c r="EI97" s="177">
        <f t="shared" si="292"/>
        <v>0</v>
      </c>
      <c r="EJ97" s="177">
        <f t="shared" si="293"/>
        <v>0</v>
      </c>
      <c r="EK97" s="173"/>
      <c r="EL97" s="173"/>
      <c r="EM97" s="173"/>
      <c r="EN97" s="175"/>
      <c r="EO97" s="173">
        <f t="shared" ref="EO97:EO113" si="303">EO96+1</f>
        <v>34</v>
      </c>
      <c r="EP97" s="176">
        <f t="shared" si="294"/>
        <v>0</v>
      </c>
      <c r="EQ97" s="177">
        <f>IFERROR(INDEX(RTO2CF,$EO97,'ANVA-MDS'!EE$7),0)</f>
        <v>0</v>
      </c>
      <c r="ER97" s="177">
        <f>IFERROR(INDEX(RTO2CF,$EO97,'ANVA-MDS'!EF$7),0)</f>
        <v>0</v>
      </c>
      <c r="ES97" s="177">
        <f>IFERROR(INDEX(RTO2CF,$EO97,'ANVA-MDS'!EG$7),0)</f>
        <v>0</v>
      </c>
      <c r="ET97" s="177">
        <f>IFERROR(INDEX(RTO2CF,$EO97,'ANVA-MDS'!EH$7),0)</f>
        <v>0</v>
      </c>
      <c r="EU97" s="177">
        <f t="shared" si="295"/>
        <v>0</v>
      </c>
      <c r="EV97" s="177">
        <f t="shared" si="296"/>
        <v>0</v>
      </c>
      <c r="EW97" s="173"/>
      <c r="EX97" s="173"/>
      <c r="EY97" s="173"/>
      <c r="EZ97" s="175"/>
      <c r="FA97" s="177">
        <f t="shared" si="297"/>
        <v>0</v>
      </c>
      <c r="FB97" s="175"/>
      <c r="FC97" s="175"/>
    </row>
    <row r="98" spans="10:159" ht="12.75" customHeight="1" x14ac:dyDescent="0.25">
      <c r="J98" s="84">
        <v>34</v>
      </c>
      <c r="K98" s="185">
        <f t="shared" si="298"/>
        <v>0</v>
      </c>
      <c r="L98" s="186">
        <f t="shared" si="299"/>
        <v>0</v>
      </c>
      <c r="M98" s="186" t="str">
        <f t="shared" si="281"/>
        <v/>
      </c>
      <c r="N98" s="186" t="str">
        <f t="shared" si="281"/>
        <v/>
      </c>
      <c r="O98" s="186" t="str">
        <f t="shared" si="281"/>
        <v/>
      </c>
      <c r="P98" s="186" t="str">
        <f t="shared" si="281"/>
        <v/>
      </c>
      <c r="Q98" s="186" t="str">
        <f t="shared" si="281"/>
        <v/>
      </c>
      <c r="R98" s="186" t="str">
        <f t="shared" si="281"/>
        <v/>
      </c>
      <c r="S98" s="186" t="str">
        <f t="shared" si="281"/>
        <v/>
      </c>
      <c r="T98" s="186" t="str">
        <f t="shared" si="281"/>
        <v/>
      </c>
      <c r="U98" s="186" t="str">
        <f t="shared" si="281"/>
        <v/>
      </c>
      <c r="V98" s="186" t="str">
        <f t="shared" si="281"/>
        <v/>
      </c>
      <c r="W98" s="186" t="str">
        <f t="shared" si="282"/>
        <v/>
      </c>
      <c r="X98" s="186" t="str">
        <f t="shared" si="282"/>
        <v/>
      </c>
      <c r="Y98" s="186" t="str">
        <f t="shared" si="282"/>
        <v/>
      </c>
      <c r="Z98" s="186" t="str">
        <f t="shared" si="282"/>
        <v/>
      </c>
      <c r="AA98" s="186" t="str">
        <f t="shared" si="282"/>
        <v/>
      </c>
      <c r="AB98" s="186" t="str">
        <f t="shared" si="282"/>
        <v/>
      </c>
      <c r="AC98" s="186" t="str">
        <f t="shared" si="282"/>
        <v/>
      </c>
      <c r="AD98" s="186" t="str">
        <f t="shared" si="282"/>
        <v/>
      </c>
      <c r="AE98" s="186" t="str">
        <f t="shared" si="282"/>
        <v/>
      </c>
      <c r="AF98" s="186" t="str">
        <f t="shared" si="282"/>
        <v/>
      </c>
      <c r="AG98" s="186" t="str">
        <f t="shared" si="283"/>
        <v/>
      </c>
      <c r="AH98" s="186" t="str">
        <f t="shared" si="283"/>
        <v/>
      </c>
      <c r="AI98" s="186" t="str">
        <f t="shared" si="283"/>
        <v/>
      </c>
      <c r="AJ98" s="186" t="str">
        <f t="shared" si="283"/>
        <v/>
      </c>
      <c r="AK98" s="186" t="str">
        <f t="shared" si="283"/>
        <v/>
      </c>
      <c r="AL98" s="186" t="str">
        <f t="shared" si="283"/>
        <v/>
      </c>
      <c r="AM98" s="186" t="str">
        <f t="shared" si="283"/>
        <v/>
      </c>
      <c r="AN98" s="186" t="str">
        <f t="shared" si="283"/>
        <v/>
      </c>
      <c r="AO98" s="186" t="str">
        <f t="shared" si="283"/>
        <v/>
      </c>
      <c r="AP98" s="186" t="str">
        <f t="shared" si="283"/>
        <v/>
      </c>
      <c r="AQ98" s="186" t="str">
        <f t="shared" si="284"/>
        <v/>
      </c>
      <c r="AR98" s="186" t="str">
        <f t="shared" si="284"/>
        <v/>
      </c>
      <c r="AS98" s="186" t="str">
        <f t="shared" si="284"/>
        <v/>
      </c>
      <c r="AT98" s="186" t="str">
        <f t="shared" si="284"/>
        <v/>
      </c>
      <c r="AU98" s="186" t="str">
        <f t="shared" si="284"/>
        <v/>
      </c>
      <c r="AV98" s="186" t="str">
        <f t="shared" si="284"/>
        <v/>
      </c>
      <c r="AW98" s="186" t="str">
        <f t="shared" si="284"/>
        <v/>
      </c>
      <c r="AX98" s="186" t="str">
        <f t="shared" si="284"/>
        <v/>
      </c>
      <c r="AY98" s="186" t="str">
        <f t="shared" si="284"/>
        <v/>
      </c>
      <c r="AZ98" s="186" t="str">
        <f t="shared" si="284"/>
        <v/>
      </c>
      <c r="BA98" s="186" t="str">
        <f t="shared" si="285"/>
        <v/>
      </c>
      <c r="BB98" s="186" t="str">
        <f t="shared" si="285"/>
        <v/>
      </c>
      <c r="BC98" s="186" t="str">
        <f t="shared" si="285"/>
        <v/>
      </c>
      <c r="BD98" s="186" t="str">
        <f t="shared" si="285"/>
        <v/>
      </c>
      <c r="BE98" s="186" t="str">
        <f t="shared" si="285"/>
        <v/>
      </c>
      <c r="BF98" s="186" t="str">
        <f t="shared" si="285"/>
        <v/>
      </c>
      <c r="BG98" s="186" t="str">
        <f t="shared" si="285"/>
        <v/>
      </c>
      <c r="BH98" s="186" t="str">
        <f t="shared" si="285"/>
        <v/>
      </c>
      <c r="BI98" s="186" t="str">
        <f t="shared" si="285"/>
        <v/>
      </c>
      <c r="BJ98" s="186" t="str">
        <f t="shared" si="285"/>
        <v/>
      </c>
      <c r="BS98" s="6"/>
      <c r="BT98" s="5"/>
      <c r="BV98" s="84">
        <v>34</v>
      </c>
      <c r="BW98" s="185">
        <f t="shared" si="300"/>
        <v>0</v>
      </c>
      <c r="BX98" s="186">
        <f t="shared" si="301"/>
        <v>0</v>
      </c>
      <c r="BY98" s="186" t="str">
        <f t="shared" si="286"/>
        <v/>
      </c>
      <c r="BZ98" s="186" t="str">
        <f t="shared" si="286"/>
        <v/>
      </c>
      <c r="CA98" s="186" t="str">
        <f t="shared" si="286"/>
        <v/>
      </c>
      <c r="CB98" s="186" t="str">
        <f t="shared" si="286"/>
        <v/>
      </c>
      <c r="CC98" s="186" t="str">
        <f t="shared" si="286"/>
        <v/>
      </c>
      <c r="CD98" s="186" t="str">
        <f t="shared" si="286"/>
        <v/>
      </c>
      <c r="CE98" s="186" t="str">
        <f t="shared" si="286"/>
        <v/>
      </c>
      <c r="CF98" s="186" t="str">
        <f t="shared" si="286"/>
        <v/>
      </c>
      <c r="CG98" s="186" t="str">
        <f t="shared" si="286"/>
        <v/>
      </c>
      <c r="CH98" s="186" t="str">
        <f t="shared" si="286"/>
        <v/>
      </c>
      <c r="CI98" s="186" t="str">
        <f t="shared" si="287"/>
        <v/>
      </c>
      <c r="CJ98" s="186" t="str">
        <f t="shared" si="287"/>
        <v/>
      </c>
      <c r="CK98" s="186" t="str">
        <f t="shared" si="287"/>
        <v/>
      </c>
      <c r="CL98" s="186" t="str">
        <f t="shared" si="287"/>
        <v/>
      </c>
      <c r="CM98" s="186" t="str">
        <f t="shared" si="287"/>
        <v/>
      </c>
      <c r="CN98" s="186" t="str">
        <f t="shared" si="287"/>
        <v/>
      </c>
      <c r="CO98" s="186" t="str">
        <f t="shared" si="287"/>
        <v/>
      </c>
      <c r="CP98" s="186" t="str">
        <f t="shared" si="287"/>
        <v/>
      </c>
      <c r="CQ98" s="186" t="str">
        <f t="shared" si="287"/>
        <v/>
      </c>
      <c r="CR98" s="186" t="str">
        <f t="shared" si="287"/>
        <v/>
      </c>
      <c r="CS98" s="186" t="str">
        <f t="shared" si="288"/>
        <v/>
      </c>
      <c r="CT98" s="186" t="str">
        <f t="shared" si="288"/>
        <v/>
      </c>
      <c r="CU98" s="186" t="str">
        <f t="shared" si="288"/>
        <v/>
      </c>
      <c r="CV98" s="186" t="str">
        <f t="shared" si="288"/>
        <v/>
      </c>
      <c r="CW98" s="186" t="str">
        <f t="shared" si="288"/>
        <v/>
      </c>
      <c r="CX98" s="186" t="str">
        <f t="shared" si="288"/>
        <v/>
      </c>
      <c r="CY98" s="186" t="str">
        <f t="shared" si="288"/>
        <v/>
      </c>
      <c r="CZ98" s="186" t="str">
        <f t="shared" si="288"/>
        <v/>
      </c>
      <c r="DA98" s="186" t="str">
        <f t="shared" si="288"/>
        <v/>
      </c>
      <c r="DB98" s="186" t="str">
        <f t="shared" si="288"/>
        <v/>
      </c>
      <c r="DC98" s="186" t="str">
        <f t="shared" si="289"/>
        <v/>
      </c>
      <c r="DD98" s="186" t="str">
        <f t="shared" si="289"/>
        <v/>
      </c>
      <c r="DE98" s="186" t="str">
        <f t="shared" si="289"/>
        <v/>
      </c>
      <c r="DF98" s="186" t="str">
        <f t="shared" si="289"/>
        <v/>
      </c>
      <c r="DG98" s="186" t="str">
        <f t="shared" si="289"/>
        <v/>
      </c>
      <c r="DH98" s="186" t="str">
        <f t="shared" si="289"/>
        <v/>
      </c>
      <c r="DI98" s="186" t="str">
        <f t="shared" si="289"/>
        <v/>
      </c>
      <c r="DJ98" s="186" t="str">
        <f t="shared" si="289"/>
        <v/>
      </c>
      <c r="DK98" s="186" t="str">
        <f t="shared" si="289"/>
        <v/>
      </c>
      <c r="DL98" s="186" t="str">
        <f t="shared" si="289"/>
        <v/>
      </c>
      <c r="DM98" s="186" t="str">
        <f t="shared" si="290"/>
        <v/>
      </c>
      <c r="DN98" s="186" t="str">
        <f t="shared" si="290"/>
        <v/>
      </c>
      <c r="DO98" s="186" t="str">
        <f t="shared" si="290"/>
        <v/>
      </c>
      <c r="DP98" s="186" t="str">
        <f t="shared" si="290"/>
        <v/>
      </c>
      <c r="DQ98" s="186" t="str">
        <f t="shared" si="290"/>
        <v/>
      </c>
      <c r="DR98" s="186" t="str">
        <f t="shared" si="290"/>
        <v/>
      </c>
      <c r="DS98" s="186" t="str">
        <f t="shared" si="290"/>
        <v/>
      </c>
      <c r="DT98" s="186" t="str">
        <f t="shared" si="290"/>
        <v/>
      </c>
      <c r="DU98" s="186" t="str">
        <f t="shared" si="290"/>
        <v/>
      </c>
      <c r="DV98" s="186" t="str">
        <f t="shared" si="290"/>
        <v/>
      </c>
      <c r="DW98" s="152"/>
      <c r="DX98" s="152"/>
      <c r="DY98" s="152"/>
      <c r="DZ98" s="152"/>
      <c r="EA98" s="152"/>
      <c r="EC98" s="173">
        <f t="shared" si="302"/>
        <v>35</v>
      </c>
      <c r="ED98" s="176">
        <f t="shared" si="291"/>
        <v>0</v>
      </c>
      <c r="EE98" s="177">
        <f t="shared" si="270"/>
        <v>0</v>
      </c>
      <c r="EF98" s="177">
        <f t="shared" si="270"/>
        <v>0</v>
      </c>
      <c r="EG98" s="177">
        <f t="shared" si="270"/>
        <v>0</v>
      </c>
      <c r="EH98" s="177">
        <f t="shared" si="270"/>
        <v>0</v>
      </c>
      <c r="EI98" s="177">
        <f t="shared" si="292"/>
        <v>0</v>
      </c>
      <c r="EJ98" s="177">
        <f t="shared" si="293"/>
        <v>0</v>
      </c>
      <c r="EK98" s="173"/>
      <c r="EL98" s="173"/>
      <c r="EM98" s="173"/>
      <c r="EN98" s="175"/>
      <c r="EO98" s="173">
        <f t="shared" si="303"/>
        <v>35</v>
      </c>
      <c r="EP98" s="176">
        <f t="shared" si="294"/>
        <v>0</v>
      </c>
      <c r="EQ98" s="177">
        <f>IFERROR(INDEX(RTO2CF,$EO98,'ANVA-MDS'!EE$7),0)</f>
        <v>0</v>
      </c>
      <c r="ER98" s="177">
        <f>IFERROR(INDEX(RTO2CF,$EO98,'ANVA-MDS'!EF$7),0)</f>
        <v>0</v>
      </c>
      <c r="ES98" s="177">
        <f>IFERROR(INDEX(RTO2CF,$EO98,'ANVA-MDS'!EG$7),0)</f>
        <v>0</v>
      </c>
      <c r="ET98" s="177">
        <f>IFERROR(INDEX(RTO2CF,$EO98,'ANVA-MDS'!EH$7),0)</f>
        <v>0</v>
      </c>
      <c r="EU98" s="177">
        <f t="shared" si="295"/>
        <v>0</v>
      </c>
      <c r="EV98" s="177">
        <f t="shared" si="296"/>
        <v>0</v>
      </c>
      <c r="EW98" s="173"/>
      <c r="EX98" s="173"/>
      <c r="EY98" s="173"/>
      <c r="EZ98" s="175"/>
      <c r="FA98" s="177">
        <f t="shared" si="297"/>
        <v>0</v>
      </c>
      <c r="FB98" s="175"/>
      <c r="FC98" s="175"/>
    </row>
    <row r="99" spans="10:159" ht="12.75" customHeight="1" x14ac:dyDescent="0.25">
      <c r="J99" s="84">
        <v>35</v>
      </c>
      <c r="K99" s="185">
        <f t="shared" si="298"/>
        <v>0</v>
      </c>
      <c r="L99" s="186">
        <f t="shared" si="299"/>
        <v>0</v>
      </c>
      <c r="M99" s="186" t="str">
        <f t="shared" si="281"/>
        <v/>
      </c>
      <c r="N99" s="186" t="str">
        <f t="shared" si="281"/>
        <v/>
      </c>
      <c r="O99" s="186" t="str">
        <f t="shared" si="281"/>
        <v/>
      </c>
      <c r="P99" s="186" t="str">
        <f t="shared" si="281"/>
        <v/>
      </c>
      <c r="Q99" s="186" t="str">
        <f t="shared" si="281"/>
        <v/>
      </c>
      <c r="R99" s="186" t="str">
        <f t="shared" si="281"/>
        <v/>
      </c>
      <c r="S99" s="186" t="str">
        <f t="shared" si="281"/>
        <v/>
      </c>
      <c r="T99" s="186" t="str">
        <f t="shared" si="281"/>
        <v/>
      </c>
      <c r="U99" s="186" t="str">
        <f t="shared" si="281"/>
        <v/>
      </c>
      <c r="V99" s="186" t="str">
        <f t="shared" si="281"/>
        <v/>
      </c>
      <c r="W99" s="186" t="str">
        <f t="shared" si="282"/>
        <v/>
      </c>
      <c r="X99" s="186" t="str">
        <f t="shared" si="282"/>
        <v/>
      </c>
      <c r="Y99" s="186" t="str">
        <f t="shared" si="282"/>
        <v/>
      </c>
      <c r="Z99" s="186" t="str">
        <f t="shared" si="282"/>
        <v/>
      </c>
      <c r="AA99" s="186" t="str">
        <f t="shared" si="282"/>
        <v/>
      </c>
      <c r="AB99" s="186" t="str">
        <f t="shared" si="282"/>
        <v/>
      </c>
      <c r="AC99" s="186" t="str">
        <f t="shared" si="282"/>
        <v/>
      </c>
      <c r="AD99" s="186" t="str">
        <f t="shared" si="282"/>
        <v/>
      </c>
      <c r="AE99" s="186" t="str">
        <f t="shared" si="282"/>
        <v/>
      </c>
      <c r="AF99" s="186" t="str">
        <f t="shared" si="282"/>
        <v/>
      </c>
      <c r="AG99" s="186" t="str">
        <f t="shared" si="283"/>
        <v/>
      </c>
      <c r="AH99" s="186" t="str">
        <f t="shared" si="283"/>
        <v/>
      </c>
      <c r="AI99" s="186" t="str">
        <f t="shared" si="283"/>
        <v/>
      </c>
      <c r="AJ99" s="186" t="str">
        <f t="shared" si="283"/>
        <v/>
      </c>
      <c r="AK99" s="186" t="str">
        <f t="shared" si="283"/>
        <v/>
      </c>
      <c r="AL99" s="186" t="str">
        <f t="shared" si="283"/>
        <v/>
      </c>
      <c r="AM99" s="186" t="str">
        <f t="shared" si="283"/>
        <v/>
      </c>
      <c r="AN99" s="186" t="str">
        <f t="shared" si="283"/>
        <v/>
      </c>
      <c r="AO99" s="186" t="str">
        <f t="shared" si="283"/>
        <v/>
      </c>
      <c r="AP99" s="186" t="str">
        <f t="shared" si="283"/>
        <v/>
      </c>
      <c r="AQ99" s="186" t="str">
        <f t="shared" si="284"/>
        <v/>
      </c>
      <c r="AR99" s="186" t="str">
        <f t="shared" si="284"/>
        <v/>
      </c>
      <c r="AS99" s="186" t="str">
        <f t="shared" si="284"/>
        <v/>
      </c>
      <c r="AT99" s="186" t="str">
        <f t="shared" si="284"/>
        <v/>
      </c>
      <c r="AU99" s="186" t="str">
        <f t="shared" si="284"/>
        <v/>
      </c>
      <c r="AV99" s="186" t="str">
        <f t="shared" si="284"/>
        <v/>
      </c>
      <c r="AW99" s="186" t="str">
        <f t="shared" si="284"/>
        <v/>
      </c>
      <c r="AX99" s="186" t="str">
        <f t="shared" si="284"/>
        <v/>
      </c>
      <c r="AY99" s="186" t="str">
        <f t="shared" si="284"/>
        <v/>
      </c>
      <c r="AZ99" s="186" t="str">
        <f t="shared" si="284"/>
        <v/>
      </c>
      <c r="BA99" s="186" t="str">
        <f t="shared" si="285"/>
        <v/>
      </c>
      <c r="BB99" s="186" t="str">
        <f t="shared" si="285"/>
        <v/>
      </c>
      <c r="BC99" s="186" t="str">
        <f t="shared" si="285"/>
        <v/>
      </c>
      <c r="BD99" s="186" t="str">
        <f t="shared" si="285"/>
        <v/>
      </c>
      <c r="BE99" s="186" t="str">
        <f t="shared" si="285"/>
        <v/>
      </c>
      <c r="BF99" s="186" t="str">
        <f t="shared" si="285"/>
        <v/>
      </c>
      <c r="BG99" s="186" t="str">
        <f t="shared" si="285"/>
        <v/>
      </c>
      <c r="BH99" s="186" t="str">
        <f t="shared" si="285"/>
        <v/>
      </c>
      <c r="BI99" s="186" t="str">
        <f t="shared" si="285"/>
        <v/>
      </c>
      <c r="BJ99" s="186" t="str">
        <f t="shared" si="285"/>
        <v/>
      </c>
      <c r="BS99" s="6"/>
      <c r="BT99" s="6"/>
      <c r="BV99" s="84">
        <v>35</v>
      </c>
      <c r="BW99" s="185">
        <f t="shared" si="300"/>
        <v>0</v>
      </c>
      <c r="BX99" s="186">
        <f t="shared" si="301"/>
        <v>0</v>
      </c>
      <c r="BY99" s="186" t="str">
        <f t="shared" si="286"/>
        <v/>
      </c>
      <c r="BZ99" s="186" t="str">
        <f t="shared" si="286"/>
        <v/>
      </c>
      <c r="CA99" s="186" t="str">
        <f t="shared" si="286"/>
        <v/>
      </c>
      <c r="CB99" s="186" t="str">
        <f t="shared" si="286"/>
        <v/>
      </c>
      <c r="CC99" s="186" t="str">
        <f t="shared" si="286"/>
        <v/>
      </c>
      <c r="CD99" s="186" t="str">
        <f t="shared" si="286"/>
        <v/>
      </c>
      <c r="CE99" s="186" t="str">
        <f t="shared" si="286"/>
        <v/>
      </c>
      <c r="CF99" s="186" t="str">
        <f t="shared" si="286"/>
        <v/>
      </c>
      <c r="CG99" s="186" t="str">
        <f t="shared" si="286"/>
        <v/>
      </c>
      <c r="CH99" s="186" t="str">
        <f t="shared" si="286"/>
        <v/>
      </c>
      <c r="CI99" s="186" t="str">
        <f t="shared" si="287"/>
        <v/>
      </c>
      <c r="CJ99" s="186" t="str">
        <f t="shared" si="287"/>
        <v/>
      </c>
      <c r="CK99" s="186" t="str">
        <f t="shared" si="287"/>
        <v/>
      </c>
      <c r="CL99" s="186" t="str">
        <f t="shared" si="287"/>
        <v/>
      </c>
      <c r="CM99" s="186" t="str">
        <f t="shared" si="287"/>
        <v/>
      </c>
      <c r="CN99" s="186" t="str">
        <f t="shared" si="287"/>
        <v/>
      </c>
      <c r="CO99" s="186" t="str">
        <f t="shared" si="287"/>
        <v/>
      </c>
      <c r="CP99" s="186" t="str">
        <f t="shared" si="287"/>
        <v/>
      </c>
      <c r="CQ99" s="186" t="str">
        <f t="shared" si="287"/>
        <v/>
      </c>
      <c r="CR99" s="186" t="str">
        <f t="shared" si="287"/>
        <v/>
      </c>
      <c r="CS99" s="186" t="str">
        <f t="shared" si="288"/>
        <v/>
      </c>
      <c r="CT99" s="186" t="str">
        <f t="shared" si="288"/>
        <v/>
      </c>
      <c r="CU99" s="186" t="str">
        <f t="shared" si="288"/>
        <v/>
      </c>
      <c r="CV99" s="186" t="str">
        <f t="shared" si="288"/>
        <v/>
      </c>
      <c r="CW99" s="186" t="str">
        <f t="shared" si="288"/>
        <v/>
      </c>
      <c r="CX99" s="186" t="str">
        <f t="shared" si="288"/>
        <v/>
      </c>
      <c r="CY99" s="186" t="str">
        <f t="shared" si="288"/>
        <v/>
      </c>
      <c r="CZ99" s="186" t="str">
        <f t="shared" si="288"/>
        <v/>
      </c>
      <c r="DA99" s="186" t="str">
        <f t="shared" si="288"/>
        <v/>
      </c>
      <c r="DB99" s="186" t="str">
        <f t="shared" si="288"/>
        <v/>
      </c>
      <c r="DC99" s="186" t="str">
        <f t="shared" si="289"/>
        <v/>
      </c>
      <c r="DD99" s="186" t="str">
        <f t="shared" si="289"/>
        <v/>
      </c>
      <c r="DE99" s="186" t="str">
        <f t="shared" si="289"/>
        <v/>
      </c>
      <c r="DF99" s="186" t="str">
        <f t="shared" si="289"/>
        <v/>
      </c>
      <c r="DG99" s="186" t="str">
        <f t="shared" si="289"/>
        <v/>
      </c>
      <c r="DH99" s="186" t="str">
        <f t="shared" si="289"/>
        <v/>
      </c>
      <c r="DI99" s="186" t="str">
        <f t="shared" si="289"/>
        <v/>
      </c>
      <c r="DJ99" s="186" t="str">
        <f t="shared" si="289"/>
        <v/>
      </c>
      <c r="DK99" s="186" t="str">
        <f t="shared" si="289"/>
        <v/>
      </c>
      <c r="DL99" s="186" t="str">
        <f t="shared" si="289"/>
        <v/>
      </c>
      <c r="DM99" s="186" t="str">
        <f t="shared" si="290"/>
        <v/>
      </c>
      <c r="DN99" s="186" t="str">
        <f t="shared" si="290"/>
        <v/>
      </c>
      <c r="DO99" s="186" t="str">
        <f t="shared" si="290"/>
        <v/>
      </c>
      <c r="DP99" s="186" t="str">
        <f t="shared" si="290"/>
        <v/>
      </c>
      <c r="DQ99" s="186" t="str">
        <f t="shared" si="290"/>
        <v/>
      </c>
      <c r="DR99" s="186" t="str">
        <f t="shared" si="290"/>
        <v/>
      </c>
      <c r="DS99" s="186" t="str">
        <f t="shared" si="290"/>
        <v/>
      </c>
      <c r="DT99" s="186" t="str">
        <f t="shared" si="290"/>
        <v/>
      </c>
      <c r="DU99" s="186" t="str">
        <f t="shared" si="290"/>
        <v/>
      </c>
      <c r="DV99" s="186" t="str">
        <f t="shared" si="290"/>
        <v/>
      </c>
      <c r="DW99" s="152"/>
      <c r="DX99" s="152"/>
      <c r="DY99" s="152"/>
      <c r="DZ99" s="152"/>
      <c r="EA99" s="152"/>
      <c r="EC99" s="173">
        <f t="shared" si="302"/>
        <v>36</v>
      </c>
      <c r="ED99" s="176">
        <f t="shared" si="291"/>
        <v>0</v>
      </c>
      <c r="EE99" s="177">
        <f t="shared" si="270"/>
        <v>0</v>
      </c>
      <c r="EF99" s="177">
        <f t="shared" si="270"/>
        <v>0</v>
      </c>
      <c r="EG99" s="177">
        <f t="shared" si="270"/>
        <v>0</v>
      </c>
      <c r="EH99" s="177">
        <f t="shared" si="270"/>
        <v>0</v>
      </c>
      <c r="EI99" s="177">
        <f t="shared" si="292"/>
        <v>0</v>
      </c>
      <c r="EJ99" s="177">
        <f t="shared" si="293"/>
        <v>0</v>
      </c>
      <c r="EK99" s="173"/>
      <c r="EL99" s="173"/>
      <c r="EM99" s="173"/>
      <c r="EN99" s="175"/>
      <c r="EO99" s="173">
        <f t="shared" si="303"/>
        <v>36</v>
      </c>
      <c r="EP99" s="176">
        <f t="shared" si="294"/>
        <v>0</v>
      </c>
      <c r="EQ99" s="177">
        <f>IFERROR(INDEX(RTO2CF,$EO99,'ANVA-MDS'!EE$7),0)</f>
        <v>0</v>
      </c>
      <c r="ER99" s="177">
        <f>IFERROR(INDEX(RTO2CF,$EO99,'ANVA-MDS'!EF$7),0)</f>
        <v>0</v>
      </c>
      <c r="ES99" s="177">
        <f>IFERROR(INDEX(RTO2CF,$EO99,'ANVA-MDS'!EG$7),0)</f>
        <v>0</v>
      </c>
      <c r="ET99" s="177">
        <f>IFERROR(INDEX(RTO2CF,$EO99,'ANVA-MDS'!EH$7),0)</f>
        <v>0</v>
      </c>
      <c r="EU99" s="177">
        <f t="shared" si="295"/>
        <v>0</v>
      </c>
      <c r="EV99" s="177">
        <f t="shared" si="296"/>
        <v>0</v>
      </c>
      <c r="EW99" s="173"/>
      <c r="EX99" s="173"/>
      <c r="EY99" s="173"/>
      <c r="EZ99" s="175"/>
      <c r="FA99" s="177">
        <f t="shared" si="297"/>
        <v>0</v>
      </c>
      <c r="FB99" s="175"/>
      <c r="FC99" s="175"/>
    </row>
    <row r="100" spans="10:159" ht="12.75" customHeight="1" x14ac:dyDescent="0.25">
      <c r="J100" s="84">
        <v>36</v>
      </c>
      <c r="K100" s="185">
        <f t="shared" si="298"/>
        <v>0</v>
      </c>
      <c r="L100" s="186">
        <f t="shared" si="299"/>
        <v>0</v>
      </c>
      <c r="M100" s="186" t="str">
        <f t="shared" si="281"/>
        <v/>
      </c>
      <c r="N100" s="186" t="str">
        <f t="shared" si="281"/>
        <v/>
      </c>
      <c r="O100" s="186" t="str">
        <f t="shared" si="281"/>
        <v/>
      </c>
      <c r="P100" s="186" t="str">
        <f t="shared" si="281"/>
        <v/>
      </c>
      <c r="Q100" s="186" t="str">
        <f t="shared" si="281"/>
        <v/>
      </c>
      <c r="R100" s="186" t="str">
        <f t="shared" si="281"/>
        <v/>
      </c>
      <c r="S100" s="186" t="str">
        <f t="shared" si="281"/>
        <v/>
      </c>
      <c r="T100" s="186" t="str">
        <f t="shared" si="281"/>
        <v/>
      </c>
      <c r="U100" s="186" t="str">
        <f t="shared" si="281"/>
        <v/>
      </c>
      <c r="V100" s="186" t="str">
        <f t="shared" si="281"/>
        <v/>
      </c>
      <c r="W100" s="186" t="str">
        <f t="shared" si="282"/>
        <v/>
      </c>
      <c r="X100" s="186" t="str">
        <f t="shared" si="282"/>
        <v/>
      </c>
      <c r="Y100" s="186" t="str">
        <f t="shared" si="282"/>
        <v/>
      </c>
      <c r="Z100" s="186" t="str">
        <f t="shared" si="282"/>
        <v/>
      </c>
      <c r="AA100" s="186" t="str">
        <f t="shared" si="282"/>
        <v/>
      </c>
      <c r="AB100" s="186" t="str">
        <f t="shared" si="282"/>
        <v/>
      </c>
      <c r="AC100" s="186" t="str">
        <f t="shared" si="282"/>
        <v/>
      </c>
      <c r="AD100" s="186" t="str">
        <f t="shared" si="282"/>
        <v/>
      </c>
      <c r="AE100" s="186" t="str">
        <f t="shared" si="282"/>
        <v/>
      </c>
      <c r="AF100" s="186" t="str">
        <f t="shared" si="282"/>
        <v/>
      </c>
      <c r="AG100" s="186" t="str">
        <f t="shared" si="283"/>
        <v/>
      </c>
      <c r="AH100" s="186" t="str">
        <f t="shared" si="283"/>
        <v/>
      </c>
      <c r="AI100" s="186" t="str">
        <f t="shared" si="283"/>
        <v/>
      </c>
      <c r="AJ100" s="186" t="str">
        <f t="shared" si="283"/>
        <v/>
      </c>
      <c r="AK100" s="186" t="str">
        <f t="shared" si="283"/>
        <v/>
      </c>
      <c r="AL100" s="186" t="str">
        <f t="shared" si="283"/>
        <v/>
      </c>
      <c r="AM100" s="186" t="str">
        <f t="shared" si="283"/>
        <v/>
      </c>
      <c r="AN100" s="186" t="str">
        <f t="shared" si="283"/>
        <v/>
      </c>
      <c r="AO100" s="186" t="str">
        <f t="shared" si="283"/>
        <v/>
      </c>
      <c r="AP100" s="186" t="str">
        <f t="shared" si="283"/>
        <v/>
      </c>
      <c r="AQ100" s="186" t="str">
        <f t="shared" si="284"/>
        <v/>
      </c>
      <c r="AR100" s="186" t="str">
        <f t="shared" si="284"/>
        <v/>
      </c>
      <c r="AS100" s="186" t="str">
        <f t="shared" si="284"/>
        <v/>
      </c>
      <c r="AT100" s="186" t="str">
        <f t="shared" si="284"/>
        <v/>
      </c>
      <c r="AU100" s="186" t="str">
        <f t="shared" si="284"/>
        <v/>
      </c>
      <c r="AV100" s="186" t="str">
        <f t="shared" si="284"/>
        <v/>
      </c>
      <c r="AW100" s="186" t="str">
        <f t="shared" si="284"/>
        <v/>
      </c>
      <c r="AX100" s="186" t="str">
        <f t="shared" si="284"/>
        <v/>
      </c>
      <c r="AY100" s="186" t="str">
        <f t="shared" si="284"/>
        <v/>
      </c>
      <c r="AZ100" s="186" t="str">
        <f t="shared" si="284"/>
        <v/>
      </c>
      <c r="BA100" s="186" t="str">
        <f t="shared" si="285"/>
        <v/>
      </c>
      <c r="BB100" s="186" t="str">
        <f t="shared" si="285"/>
        <v/>
      </c>
      <c r="BC100" s="186" t="str">
        <f t="shared" si="285"/>
        <v/>
      </c>
      <c r="BD100" s="186" t="str">
        <f t="shared" si="285"/>
        <v/>
      </c>
      <c r="BE100" s="186" t="str">
        <f t="shared" si="285"/>
        <v/>
      </c>
      <c r="BF100" s="186" t="str">
        <f t="shared" si="285"/>
        <v/>
      </c>
      <c r="BG100" s="186" t="str">
        <f t="shared" si="285"/>
        <v/>
      </c>
      <c r="BH100" s="186" t="str">
        <f t="shared" si="285"/>
        <v/>
      </c>
      <c r="BI100" s="186" t="str">
        <f t="shared" si="285"/>
        <v/>
      </c>
      <c r="BJ100" s="186" t="str">
        <f t="shared" si="285"/>
        <v/>
      </c>
      <c r="BS100" s="6"/>
      <c r="BT100" s="5"/>
      <c r="BV100" s="84">
        <v>36</v>
      </c>
      <c r="BW100" s="185">
        <f t="shared" si="300"/>
        <v>0</v>
      </c>
      <c r="BX100" s="186">
        <f t="shared" si="301"/>
        <v>0</v>
      </c>
      <c r="BY100" s="186" t="str">
        <f t="shared" si="286"/>
        <v/>
      </c>
      <c r="BZ100" s="186" t="str">
        <f t="shared" si="286"/>
        <v/>
      </c>
      <c r="CA100" s="186" t="str">
        <f t="shared" si="286"/>
        <v/>
      </c>
      <c r="CB100" s="186" t="str">
        <f t="shared" si="286"/>
        <v/>
      </c>
      <c r="CC100" s="186" t="str">
        <f t="shared" si="286"/>
        <v/>
      </c>
      <c r="CD100" s="186" t="str">
        <f t="shared" si="286"/>
        <v/>
      </c>
      <c r="CE100" s="186" t="str">
        <f t="shared" si="286"/>
        <v/>
      </c>
      <c r="CF100" s="186" t="str">
        <f t="shared" si="286"/>
        <v/>
      </c>
      <c r="CG100" s="186" t="str">
        <f t="shared" si="286"/>
        <v/>
      </c>
      <c r="CH100" s="186" t="str">
        <f t="shared" si="286"/>
        <v/>
      </c>
      <c r="CI100" s="186" t="str">
        <f t="shared" si="287"/>
        <v/>
      </c>
      <c r="CJ100" s="186" t="str">
        <f t="shared" si="287"/>
        <v/>
      </c>
      <c r="CK100" s="186" t="str">
        <f t="shared" si="287"/>
        <v/>
      </c>
      <c r="CL100" s="186" t="str">
        <f t="shared" si="287"/>
        <v/>
      </c>
      <c r="CM100" s="186" t="str">
        <f t="shared" si="287"/>
        <v/>
      </c>
      <c r="CN100" s="186" t="str">
        <f t="shared" si="287"/>
        <v/>
      </c>
      <c r="CO100" s="186" t="str">
        <f t="shared" si="287"/>
        <v/>
      </c>
      <c r="CP100" s="186" t="str">
        <f t="shared" si="287"/>
        <v/>
      </c>
      <c r="CQ100" s="186" t="str">
        <f t="shared" si="287"/>
        <v/>
      </c>
      <c r="CR100" s="186" t="str">
        <f t="shared" si="287"/>
        <v/>
      </c>
      <c r="CS100" s="186" t="str">
        <f t="shared" si="288"/>
        <v/>
      </c>
      <c r="CT100" s="186" t="str">
        <f t="shared" si="288"/>
        <v/>
      </c>
      <c r="CU100" s="186" t="str">
        <f t="shared" si="288"/>
        <v/>
      </c>
      <c r="CV100" s="186" t="str">
        <f t="shared" si="288"/>
        <v/>
      </c>
      <c r="CW100" s="186" t="str">
        <f t="shared" si="288"/>
        <v/>
      </c>
      <c r="CX100" s="186" t="str">
        <f t="shared" si="288"/>
        <v/>
      </c>
      <c r="CY100" s="186" t="str">
        <f t="shared" si="288"/>
        <v/>
      </c>
      <c r="CZ100" s="186" t="str">
        <f t="shared" si="288"/>
        <v/>
      </c>
      <c r="DA100" s="186" t="str">
        <f t="shared" si="288"/>
        <v/>
      </c>
      <c r="DB100" s="186" t="str">
        <f t="shared" si="288"/>
        <v/>
      </c>
      <c r="DC100" s="186" t="str">
        <f t="shared" si="289"/>
        <v/>
      </c>
      <c r="DD100" s="186" t="str">
        <f t="shared" si="289"/>
        <v/>
      </c>
      <c r="DE100" s="186" t="str">
        <f t="shared" si="289"/>
        <v/>
      </c>
      <c r="DF100" s="186" t="str">
        <f t="shared" si="289"/>
        <v/>
      </c>
      <c r="DG100" s="186" t="str">
        <f t="shared" si="289"/>
        <v/>
      </c>
      <c r="DH100" s="186" t="str">
        <f t="shared" si="289"/>
        <v/>
      </c>
      <c r="DI100" s="186" t="str">
        <f t="shared" si="289"/>
        <v/>
      </c>
      <c r="DJ100" s="186" t="str">
        <f t="shared" si="289"/>
        <v/>
      </c>
      <c r="DK100" s="186" t="str">
        <f t="shared" si="289"/>
        <v/>
      </c>
      <c r="DL100" s="186" t="str">
        <f t="shared" si="289"/>
        <v/>
      </c>
      <c r="DM100" s="186" t="str">
        <f t="shared" si="290"/>
        <v/>
      </c>
      <c r="DN100" s="186" t="str">
        <f t="shared" si="290"/>
        <v/>
      </c>
      <c r="DO100" s="186" t="str">
        <f t="shared" si="290"/>
        <v/>
      </c>
      <c r="DP100" s="186" t="str">
        <f t="shared" si="290"/>
        <v/>
      </c>
      <c r="DQ100" s="186" t="str">
        <f t="shared" si="290"/>
        <v/>
      </c>
      <c r="DR100" s="186" t="str">
        <f t="shared" si="290"/>
        <v/>
      </c>
      <c r="DS100" s="186" t="str">
        <f t="shared" si="290"/>
        <v/>
      </c>
      <c r="DT100" s="186" t="str">
        <f t="shared" si="290"/>
        <v/>
      </c>
      <c r="DU100" s="186" t="str">
        <f t="shared" si="290"/>
        <v/>
      </c>
      <c r="DV100" s="186" t="str">
        <f t="shared" si="290"/>
        <v/>
      </c>
      <c r="DW100" s="152"/>
      <c r="DX100" s="152"/>
      <c r="DY100" s="152"/>
      <c r="DZ100" s="152"/>
      <c r="EA100" s="152"/>
      <c r="EC100" s="173">
        <f t="shared" si="302"/>
        <v>37</v>
      </c>
      <c r="ED100" s="176">
        <f t="shared" si="291"/>
        <v>0</v>
      </c>
      <c r="EE100" s="177">
        <f t="shared" si="270"/>
        <v>0</v>
      </c>
      <c r="EF100" s="177">
        <f t="shared" si="270"/>
        <v>0</v>
      </c>
      <c r="EG100" s="177">
        <f t="shared" si="270"/>
        <v>0</v>
      </c>
      <c r="EH100" s="177">
        <f t="shared" si="270"/>
        <v>0</v>
      </c>
      <c r="EI100" s="177">
        <f t="shared" si="292"/>
        <v>0</v>
      </c>
      <c r="EJ100" s="177">
        <f t="shared" si="293"/>
        <v>0</v>
      </c>
      <c r="EK100" s="173"/>
      <c r="EL100" s="173"/>
      <c r="EM100" s="173"/>
      <c r="EN100" s="175"/>
      <c r="EO100" s="173">
        <f t="shared" si="303"/>
        <v>37</v>
      </c>
      <c r="EP100" s="176">
        <f t="shared" si="294"/>
        <v>0</v>
      </c>
      <c r="EQ100" s="177">
        <f>IFERROR(INDEX(RTO2CF,$EO100,'ANVA-MDS'!EE$7),0)</f>
        <v>0</v>
      </c>
      <c r="ER100" s="177">
        <f>IFERROR(INDEX(RTO2CF,$EO100,'ANVA-MDS'!EF$7),0)</f>
        <v>0</v>
      </c>
      <c r="ES100" s="177">
        <f>IFERROR(INDEX(RTO2CF,$EO100,'ANVA-MDS'!EG$7),0)</f>
        <v>0</v>
      </c>
      <c r="ET100" s="177">
        <f>IFERROR(INDEX(RTO2CF,$EO100,'ANVA-MDS'!EH$7),0)</f>
        <v>0</v>
      </c>
      <c r="EU100" s="177">
        <f t="shared" si="295"/>
        <v>0</v>
      </c>
      <c r="EV100" s="177">
        <f t="shared" si="296"/>
        <v>0</v>
      </c>
      <c r="EW100" s="173"/>
      <c r="EX100" s="173"/>
      <c r="EY100" s="173"/>
      <c r="EZ100" s="175"/>
      <c r="FA100" s="177">
        <f t="shared" si="297"/>
        <v>0</v>
      </c>
      <c r="FB100" s="175"/>
      <c r="FC100" s="175"/>
    </row>
    <row r="101" spans="10:159" ht="12.75" customHeight="1" x14ac:dyDescent="0.25">
      <c r="J101" s="84">
        <v>37</v>
      </c>
      <c r="K101" s="185">
        <f t="shared" si="298"/>
        <v>0</v>
      </c>
      <c r="L101" s="186">
        <f t="shared" si="299"/>
        <v>0</v>
      </c>
      <c r="M101" s="186" t="str">
        <f t="shared" si="281"/>
        <v/>
      </c>
      <c r="N101" s="186" t="str">
        <f t="shared" si="281"/>
        <v/>
      </c>
      <c r="O101" s="186" t="str">
        <f t="shared" si="281"/>
        <v/>
      </c>
      <c r="P101" s="186" t="str">
        <f t="shared" si="281"/>
        <v/>
      </c>
      <c r="Q101" s="186" t="str">
        <f t="shared" si="281"/>
        <v/>
      </c>
      <c r="R101" s="186" t="str">
        <f t="shared" si="281"/>
        <v/>
      </c>
      <c r="S101" s="186" t="str">
        <f t="shared" si="281"/>
        <v/>
      </c>
      <c r="T101" s="186" t="str">
        <f t="shared" si="281"/>
        <v/>
      </c>
      <c r="U101" s="186" t="str">
        <f t="shared" si="281"/>
        <v/>
      </c>
      <c r="V101" s="186" t="str">
        <f t="shared" si="281"/>
        <v/>
      </c>
      <c r="W101" s="186" t="str">
        <f t="shared" si="282"/>
        <v/>
      </c>
      <c r="X101" s="186" t="str">
        <f t="shared" si="282"/>
        <v/>
      </c>
      <c r="Y101" s="186" t="str">
        <f t="shared" si="282"/>
        <v/>
      </c>
      <c r="Z101" s="186" t="str">
        <f t="shared" si="282"/>
        <v/>
      </c>
      <c r="AA101" s="186" t="str">
        <f t="shared" si="282"/>
        <v/>
      </c>
      <c r="AB101" s="186" t="str">
        <f t="shared" si="282"/>
        <v/>
      </c>
      <c r="AC101" s="186" t="str">
        <f t="shared" si="282"/>
        <v/>
      </c>
      <c r="AD101" s="186" t="str">
        <f t="shared" si="282"/>
        <v/>
      </c>
      <c r="AE101" s="186" t="str">
        <f t="shared" si="282"/>
        <v/>
      </c>
      <c r="AF101" s="186" t="str">
        <f t="shared" si="282"/>
        <v/>
      </c>
      <c r="AG101" s="186" t="str">
        <f t="shared" si="283"/>
        <v/>
      </c>
      <c r="AH101" s="186" t="str">
        <f t="shared" si="283"/>
        <v/>
      </c>
      <c r="AI101" s="186" t="str">
        <f t="shared" si="283"/>
        <v/>
      </c>
      <c r="AJ101" s="186" t="str">
        <f t="shared" si="283"/>
        <v/>
      </c>
      <c r="AK101" s="186" t="str">
        <f t="shared" si="283"/>
        <v/>
      </c>
      <c r="AL101" s="186" t="str">
        <f t="shared" si="283"/>
        <v/>
      </c>
      <c r="AM101" s="186" t="str">
        <f t="shared" si="283"/>
        <v/>
      </c>
      <c r="AN101" s="186" t="str">
        <f t="shared" si="283"/>
        <v/>
      </c>
      <c r="AO101" s="186" t="str">
        <f t="shared" si="283"/>
        <v/>
      </c>
      <c r="AP101" s="186" t="str">
        <f t="shared" si="283"/>
        <v/>
      </c>
      <c r="AQ101" s="186" t="str">
        <f t="shared" si="284"/>
        <v/>
      </c>
      <c r="AR101" s="186" t="str">
        <f t="shared" si="284"/>
        <v/>
      </c>
      <c r="AS101" s="186" t="str">
        <f t="shared" si="284"/>
        <v/>
      </c>
      <c r="AT101" s="186" t="str">
        <f t="shared" si="284"/>
        <v/>
      </c>
      <c r="AU101" s="186" t="str">
        <f t="shared" si="284"/>
        <v/>
      </c>
      <c r="AV101" s="186" t="str">
        <f t="shared" si="284"/>
        <v/>
      </c>
      <c r="AW101" s="186" t="str">
        <f t="shared" si="284"/>
        <v/>
      </c>
      <c r="AX101" s="186" t="str">
        <f t="shared" si="284"/>
        <v/>
      </c>
      <c r="AY101" s="186" t="str">
        <f t="shared" si="284"/>
        <v/>
      </c>
      <c r="AZ101" s="186" t="str">
        <f t="shared" si="284"/>
        <v/>
      </c>
      <c r="BA101" s="186" t="str">
        <f t="shared" si="285"/>
        <v/>
      </c>
      <c r="BB101" s="186" t="str">
        <f t="shared" si="285"/>
        <v/>
      </c>
      <c r="BC101" s="186" t="str">
        <f t="shared" si="285"/>
        <v/>
      </c>
      <c r="BD101" s="186" t="str">
        <f t="shared" si="285"/>
        <v/>
      </c>
      <c r="BE101" s="186" t="str">
        <f t="shared" si="285"/>
        <v/>
      </c>
      <c r="BF101" s="186" t="str">
        <f t="shared" si="285"/>
        <v/>
      </c>
      <c r="BG101" s="186" t="str">
        <f t="shared" si="285"/>
        <v/>
      </c>
      <c r="BH101" s="186" t="str">
        <f t="shared" si="285"/>
        <v/>
      </c>
      <c r="BI101" s="186" t="str">
        <f t="shared" si="285"/>
        <v/>
      </c>
      <c r="BJ101" s="186" t="str">
        <f t="shared" si="285"/>
        <v/>
      </c>
      <c r="BS101" s="6"/>
      <c r="BT101" s="6"/>
      <c r="BV101" s="84">
        <v>37</v>
      </c>
      <c r="BW101" s="185">
        <f t="shared" si="300"/>
        <v>0</v>
      </c>
      <c r="BX101" s="186">
        <f t="shared" si="301"/>
        <v>0</v>
      </c>
      <c r="BY101" s="186" t="str">
        <f t="shared" si="286"/>
        <v/>
      </c>
      <c r="BZ101" s="186" t="str">
        <f t="shared" si="286"/>
        <v/>
      </c>
      <c r="CA101" s="186" t="str">
        <f t="shared" si="286"/>
        <v/>
      </c>
      <c r="CB101" s="186" t="str">
        <f t="shared" si="286"/>
        <v/>
      </c>
      <c r="CC101" s="186" t="str">
        <f t="shared" si="286"/>
        <v/>
      </c>
      <c r="CD101" s="186" t="str">
        <f t="shared" si="286"/>
        <v/>
      </c>
      <c r="CE101" s="186" t="str">
        <f t="shared" si="286"/>
        <v/>
      </c>
      <c r="CF101" s="186" t="str">
        <f t="shared" si="286"/>
        <v/>
      </c>
      <c r="CG101" s="186" t="str">
        <f t="shared" si="286"/>
        <v/>
      </c>
      <c r="CH101" s="186" t="str">
        <f t="shared" si="286"/>
        <v/>
      </c>
      <c r="CI101" s="186" t="str">
        <f t="shared" si="287"/>
        <v/>
      </c>
      <c r="CJ101" s="186" t="str">
        <f t="shared" si="287"/>
        <v/>
      </c>
      <c r="CK101" s="186" t="str">
        <f t="shared" si="287"/>
        <v/>
      </c>
      <c r="CL101" s="186" t="str">
        <f t="shared" si="287"/>
        <v/>
      </c>
      <c r="CM101" s="186" t="str">
        <f t="shared" si="287"/>
        <v/>
      </c>
      <c r="CN101" s="186" t="str">
        <f t="shared" si="287"/>
        <v/>
      </c>
      <c r="CO101" s="186" t="str">
        <f t="shared" si="287"/>
        <v/>
      </c>
      <c r="CP101" s="186" t="str">
        <f t="shared" si="287"/>
        <v/>
      </c>
      <c r="CQ101" s="186" t="str">
        <f t="shared" si="287"/>
        <v/>
      </c>
      <c r="CR101" s="186" t="str">
        <f t="shared" si="287"/>
        <v/>
      </c>
      <c r="CS101" s="186" t="str">
        <f t="shared" si="288"/>
        <v/>
      </c>
      <c r="CT101" s="186" t="str">
        <f t="shared" si="288"/>
        <v/>
      </c>
      <c r="CU101" s="186" t="str">
        <f t="shared" si="288"/>
        <v/>
      </c>
      <c r="CV101" s="186" t="str">
        <f t="shared" si="288"/>
        <v/>
      </c>
      <c r="CW101" s="186" t="str">
        <f t="shared" si="288"/>
        <v/>
      </c>
      <c r="CX101" s="186" t="str">
        <f t="shared" si="288"/>
        <v/>
      </c>
      <c r="CY101" s="186" t="str">
        <f t="shared" si="288"/>
        <v/>
      </c>
      <c r="CZ101" s="186" t="str">
        <f t="shared" si="288"/>
        <v/>
      </c>
      <c r="DA101" s="186" t="str">
        <f t="shared" si="288"/>
        <v/>
      </c>
      <c r="DB101" s="186" t="str">
        <f t="shared" si="288"/>
        <v/>
      </c>
      <c r="DC101" s="186" t="str">
        <f t="shared" si="289"/>
        <v/>
      </c>
      <c r="DD101" s="186" t="str">
        <f t="shared" si="289"/>
        <v/>
      </c>
      <c r="DE101" s="186" t="str">
        <f t="shared" si="289"/>
        <v/>
      </c>
      <c r="DF101" s="186" t="str">
        <f t="shared" si="289"/>
        <v/>
      </c>
      <c r="DG101" s="186" t="str">
        <f t="shared" si="289"/>
        <v/>
      </c>
      <c r="DH101" s="186" t="str">
        <f t="shared" si="289"/>
        <v/>
      </c>
      <c r="DI101" s="186" t="str">
        <f t="shared" si="289"/>
        <v/>
      </c>
      <c r="DJ101" s="186" t="str">
        <f t="shared" si="289"/>
        <v/>
      </c>
      <c r="DK101" s="186" t="str">
        <f t="shared" si="289"/>
        <v/>
      </c>
      <c r="DL101" s="186" t="str">
        <f t="shared" si="289"/>
        <v/>
      </c>
      <c r="DM101" s="186" t="str">
        <f t="shared" si="290"/>
        <v/>
      </c>
      <c r="DN101" s="186" t="str">
        <f t="shared" si="290"/>
        <v/>
      </c>
      <c r="DO101" s="186" t="str">
        <f t="shared" si="290"/>
        <v/>
      </c>
      <c r="DP101" s="186" t="str">
        <f t="shared" si="290"/>
        <v/>
      </c>
      <c r="DQ101" s="186" t="str">
        <f t="shared" si="290"/>
        <v/>
      </c>
      <c r="DR101" s="186" t="str">
        <f t="shared" si="290"/>
        <v/>
      </c>
      <c r="DS101" s="186" t="str">
        <f t="shared" si="290"/>
        <v/>
      </c>
      <c r="DT101" s="186" t="str">
        <f t="shared" si="290"/>
        <v/>
      </c>
      <c r="DU101" s="186" t="str">
        <f t="shared" si="290"/>
        <v/>
      </c>
      <c r="DV101" s="186" t="str">
        <f t="shared" si="290"/>
        <v/>
      </c>
      <c r="DW101" s="152"/>
      <c r="DX101" s="152"/>
      <c r="DY101" s="152"/>
      <c r="DZ101" s="152"/>
      <c r="EA101" s="152"/>
      <c r="EC101" s="173">
        <f t="shared" si="302"/>
        <v>38</v>
      </c>
      <c r="ED101" s="176">
        <f t="shared" si="291"/>
        <v>0</v>
      </c>
      <c r="EE101" s="177">
        <f t="shared" si="270"/>
        <v>0</v>
      </c>
      <c r="EF101" s="177">
        <f t="shared" si="270"/>
        <v>0</v>
      </c>
      <c r="EG101" s="177">
        <f t="shared" si="270"/>
        <v>0</v>
      </c>
      <c r="EH101" s="177">
        <f t="shared" si="270"/>
        <v>0</v>
      </c>
      <c r="EI101" s="177">
        <f t="shared" si="292"/>
        <v>0</v>
      </c>
      <c r="EJ101" s="177">
        <f t="shared" si="293"/>
        <v>0</v>
      </c>
      <c r="EK101" s="173"/>
      <c r="EL101" s="173"/>
      <c r="EM101" s="173"/>
      <c r="EN101" s="175"/>
      <c r="EO101" s="173">
        <f t="shared" si="303"/>
        <v>38</v>
      </c>
      <c r="EP101" s="176">
        <f t="shared" si="294"/>
        <v>0</v>
      </c>
      <c r="EQ101" s="177">
        <f>IFERROR(INDEX(RTO2CF,$EO101,'ANVA-MDS'!EE$7),0)</f>
        <v>0</v>
      </c>
      <c r="ER101" s="177">
        <f>IFERROR(INDEX(RTO2CF,$EO101,'ANVA-MDS'!EF$7),0)</f>
        <v>0</v>
      </c>
      <c r="ES101" s="177">
        <f>IFERROR(INDEX(RTO2CF,$EO101,'ANVA-MDS'!EG$7),0)</f>
        <v>0</v>
      </c>
      <c r="ET101" s="177">
        <f>IFERROR(INDEX(RTO2CF,$EO101,'ANVA-MDS'!EH$7),0)</f>
        <v>0</v>
      </c>
      <c r="EU101" s="177">
        <f t="shared" si="295"/>
        <v>0</v>
      </c>
      <c r="EV101" s="177">
        <f t="shared" si="296"/>
        <v>0</v>
      </c>
      <c r="EW101" s="173"/>
      <c r="EX101" s="173"/>
      <c r="EY101" s="173"/>
      <c r="EZ101" s="175"/>
      <c r="FA101" s="177">
        <f t="shared" si="297"/>
        <v>0</v>
      </c>
      <c r="FB101" s="175"/>
      <c r="FC101" s="175"/>
    </row>
    <row r="102" spans="10:159" ht="12.75" customHeight="1" x14ac:dyDescent="0.25">
      <c r="J102" s="84">
        <v>38</v>
      </c>
      <c r="K102" s="185">
        <f t="shared" si="298"/>
        <v>0</v>
      </c>
      <c r="L102" s="186">
        <f t="shared" si="299"/>
        <v>0</v>
      </c>
      <c r="M102" s="186" t="str">
        <f t="shared" si="281"/>
        <v/>
      </c>
      <c r="N102" s="186" t="str">
        <f t="shared" si="281"/>
        <v/>
      </c>
      <c r="O102" s="186" t="str">
        <f t="shared" si="281"/>
        <v/>
      </c>
      <c r="P102" s="186" t="str">
        <f t="shared" si="281"/>
        <v/>
      </c>
      <c r="Q102" s="186" t="str">
        <f t="shared" si="281"/>
        <v/>
      </c>
      <c r="R102" s="186" t="str">
        <f t="shared" si="281"/>
        <v/>
      </c>
      <c r="S102" s="186" t="str">
        <f t="shared" si="281"/>
        <v/>
      </c>
      <c r="T102" s="186" t="str">
        <f t="shared" si="281"/>
        <v/>
      </c>
      <c r="U102" s="186" t="str">
        <f t="shared" si="281"/>
        <v/>
      </c>
      <c r="V102" s="186" t="str">
        <f t="shared" si="281"/>
        <v/>
      </c>
      <c r="W102" s="186" t="str">
        <f t="shared" si="282"/>
        <v/>
      </c>
      <c r="X102" s="186" t="str">
        <f t="shared" si="282"/>
        <v/>
      </c>
      <c r="Y102" s="186" t="str">
        <f t="shared" si="282"/>
        <v/>
      </c>
      <c r="Z102" s="186" t="str">
        <f t="shared" si="282"/>
        <v/>
      </c>
      <c r="AA102" s="186" t="str">
        <f t="shared" si="282"/>
        <v/>
      </c>
      <c r="AB102" s="186" t="str">
        <f t="shared" si="282"/>
        <v/>
      </c>
      <c r="AC102" s="186" t="str">
        <f t="shared" si="282"/>
        <v/>
      </c>
      <c r="AD102" s="186" t="str">
        <f t="shared" si="282"/>
        <v/>
      </c>
      <c r="AE102" s="186" t="str">
        <f t="shared" si="282"/>
        <v/>
      </c>
      <c r="AF102" s="186" t="str">
        <f t="shared" si="282"/>
        <v/>
      </c>
      <c r="AG102" s="186" t="str">
        <f t="shared" si="283"/>
        <v/>
      </c>
      <c r="AH102" s="186" t="str">
        <f t="shared" si="283"/>
        <v/>
      </c>
      <c r="AI102" s="186" t="str">
        <f t="shared" si="283"/>
        <v/>
      </c>
      <c r="AJ102" s="186" t="str">
        <f t="shared" si="283"/>
        <v/>
      </c>
      <c r="AK102" s="186" t="str">
        <f t="shared" si="283"/>
        <v/>
      </c>
      <c r="AL102" s="186" t="str">
        <f t="shared" si="283"/>
        <v/>
      </c>
      <c r="AM102" s="186" t="str">
        <f t="shared" si="283"/>
        <v/>
      </c>
      <c r="AN102" s="186" t="str">
        <f t="shared" si="283"/>
        <v/>
      </c>
      <c r="AO102" s="186" t="str">
        <f t="shared" si="283"/>
        <v/>
      </c>
      <c r="AP102" s="186" t="str">
        <f t="shared" si="283"/>
        <v/>
      </c>
      <c r="AQ102" s="186" t="str">
        <f t="shared" si="284"/>
        <v/>
      </c>
      <c r="AR102" s="186" t="str">
        <f t="shared" si="284"/>
        <v/>
      </c>
      <c r="AS102" s="186" t="str">
        <f t="shared" si="284"/>
        <v/>
      </c>
      <c r="AT102" s="186" t="str">
        <f t="shared" si="284"/>
        <v/>
      </c>
      <c r="AU102" s="186" t="str">
        <f t="shared" si="284"/>
        <v/>
      </c>
      <c r="AV102" s="186" t="str">
        <f t="shared" si="284"/>
        <v/>
      </c>
      <c r="AW102" s="186" t="str">
        <f t="shared" si="284"/>
        <v/>
      </c>
      <c r="AX102" s="186" t="str">
        <f t="shared" si="284"/>
        <v/>
      </c>
      <c r="AY102" s="186" t="str">
        <f t="shared" si="284"/>
        <v/>
      </c>
      <c r="AZ102" s="186" t="str">
        <f t="shared" si="284"/>
        <v/>
      </c>
      <c r="BA102" s="186" t="str">
        <f t="shared" si="285"/>
        <v/>
      </c>
      <c r="BB102" s="186" t="str">
        <f t="shared" si="285"/>
        <v/>
      </c>
      <c r="BC102" s="186" t="str">
        <f t="shared" si="285"/>
        <v/>
      </c>
      <c r="BD102" s="186" t="str">
        <f t="shared" si="285"/>
        <v/>
      </c>
      <c r="BE102" s="186" t="str">
        <f t="shared" si="285"/>
        <v/>
      </c>
      <c r="BF102" s="186" t="str">
        <f t="shared" si="285"/>
        <v/>
      </c>
      <c r="BG102" s="186" t="str">
        <f t="shared" si="285"/>
        <v/>
      </c>
      <c r="BH102" s="186" t="str">
        <f t="shared" si="285"/>
        <v/>
      </c>
      <c r="BI102" s="186" t="str">
        <f t="shared" si="285"/>
        <v/>
      </c>
      <c r="BJ102" s="186" t="str">
        <f t="shared" si="285"/>
        <v/>
      </c>
      <c r="BS102" s="6"/>
      <c r="BT102" s="6"/>
      <c r="BV102" s="84">
        <v>38</v>
      </c>
      <c r="BW102" s="185">
        <f t="shared" si="300"/>
        <v>0</v>
      </c>
      <c r="BX102" s="186">
        <f t="shared" si="301"/>
        <v>0</v>
      </c>
      <c r="BY102" s="186" t="str">
        <f t="shared" si="286"/>
        <v/>
      </c>
      <c r="BZ102" s="186" t="str">
        <f t="shared" si="286"/>
        <v/>
      </c>
      <c r="CA102" s="186" t="str">
        <f t="shared" si="286"/>
        <v/>
      </c>
      <c r="CB102" s="186" t="str">
        <f t="shared" si="286"/>
        <v/>
      </c>
      <c r="CC102" s="186" t="str">
        <f t="shared" si="286"/>
        <v/>
      </c>
      <c r="CD102" s="186" t="str">
        <f t="shared" si="286"/>
        <v/>
      </c>
      <c r="CE102" s="186" t="str">
        <f t="shared" si="286"/>
        <v/>
      </c>
      <c r="CF102" s="186" t="str">
        <f t="shared" si="286"/>
        <v/>
      </c>
      <c r="CG102" s="186" t="str">
        <f t="shared" si="286"/>
        <v/>
      </c>
      <c r="CH102" s="186" t="str">
        <f t="shared" si="286"/>
        <v/>
      </c>
      <c r="CI102" s="186" t="str">
        <f t="shared" si="287"/>
        <v/>
      </c>
      <c r="CJ102" s="186" t="str">
        <f t="shared" si="287"/>
        <v/>
      </c>
      <c r="CK102" s="186" t="str">
        <f t="shared" si="287"/>
        <v/>
      </c>
      <c r="CL102" s="186" t="str">
        <f t="shared" si="287"/>
        <v/>
      </c>
      <c r="CM102" s="186" t="str">
        <f t="shared" si="287"/>
        <v/>
      </c>
      <c r="CN102" s="186" t="str">
        <f t="shared" si="287"/>
        <v/>
      </c>
      <c r="CO102" s="186" t="str">
        <f t="shared" si="287"/>
        <v/>
      </c>
      <c r="CP102" s="186" t="str">
        <f t="shared" si="287"/>
        <v/>
      </c>
      <c r="CQ102" s="186" t="str">
        <f t="shared" si="287"/>
        <v/>
      </c>
      <c r="CR102" s="186" t="str">
        <f t="shared" si="287"/>
        <v/>
      </c>
      <c r="CS102" s="186" t="str">
        <f t="shared" si="288"/>
        <v/>
      </c>
      <c r="CT102" s="186" t="str">
        <f t="shared" si="288"/>
        <v/>
      </c>
      <c r="CU102" s="186" t="str">
        <f t="shared" si="288"/>
        <v/>
      </c>
      <c r="CV102" s="186" t="str">
        <f t="shared" si="288"/>
        <v/>
      </c>
      <c r="CW102" s="186" t="str">
        <f t="shared" si="288"/>
        <v/>
      </c>
      <c r="CX102" s="186" t="str">
        <f t="shared" si="288"/>
        <v/>
      </c>
      <c r="CY102" s="186" t="str">
        <f t="shared" si="288"/>
        <v/>
      </c>
      <c r="CZ102" s="186" t="str">
        <f t="shared" si="288"/>
        <v/>
      </c>
      <c r="DA102" s="186" t="str">
        <f t="shared" si="288"/>
        <v/>
      </c>
      <c r="DB102" s="186" t="str">
        <f t="shared" si="288"/>
        <v/>
      </c>
      <c r="DC102" s="186" t="str">
        <f t="shared" si="289"/>
        <v/>
      </c>
      <c r="DD102" s="186" t="str">
        <f t="shared" si="289"/>
        <v/>
      </c>
      <c r="DE102" s="186" t="str">
        <f t="shared" si="289"/>
        <v/>
      </c>
      <c r="DF102" s="186" t="str">
        <f t="shared" si="289"/>
        <v/>
      </c>
      <c r="DG102" s="186" t="str">
        <f t="shared" si="289"/>
        <v/>
      </c>
      <c r="DH102" s="186" t="str">
        <f t="shared" si="289"/>
        <v/>
      </c>
      <c r="DI102" s="186" t="str">
        <f t="shared" si="289"/>
        <v/>
      </c>
      <c r="DJ102" s="186" t="str">
        <f t="shared" si="289"/>
        <v/>
      </c>
      <c r="DK102" s="186" t="str">
        <f t="shared" si="289"/>
        <v/>
      </c>
      <c r="DL102" s="186" t="str">
        <f t="shared" si="289"/>
        <v/>
      </c>
      <c r="DM102" s="186" t="str">
        <f t="shared" si="290"/>
        <v/>
      </c>
      <c r="DN102" s="186" t="str">
        <f t="shared" si="290"/>
        <v/>
      </c>
      <c r="DO102" s="186" t="str">
        <f t="shared" si="290"/>
        <v/>
      </c>
      <c r="DP102" s="186" t="str">
        <f t="shared" si="290"/>
        <v/>
      </c>
      <c r="DQ102" s="186" t="str">
        <f t="shared" si="290"/>
        <v/>
      </c>
      <c r="DR102" s="186" t="str">
        <f t="shared" si="290"/>
        <v/>
      </c>
      <c r="DS102" s="186" t="str">
        <f t="shared" si="290"/>
        <v/>
      </c>
      <c r="DT102" s="186" t="str">
        <f t="shared" si="290"/>
        <v/>
      </c>
      <c r="DU102" s="186" t="str">
        <f t="shared" si="290"/>
        <v/>
      </c>
      <c r="DV102" s="186" t="str">
        <f t="shared" si="290"/>
        <v/>
      </c>
      <c r="DW102" s="152"/>
      <c r="DX102" s="152"/>
      <c r="DY102" s="152"/>
      <c r="DZ102" s="152"/>
      <c r="EA102" s="152"/>
      <c r="EC102" s="173">
        <f t="shared" si="302"/>
        <v>39</v>
      </c>
      <c r="ED102" s="176">
        <f t="shared" si="291"/>
        <v>0</v>
      </c>
      <c r="EE102" s="177">
        <f t="shared" si="270"/>
        <v>0</v>
      </c>
      <c r="EF102" s="177">
        <f t="shared" si="270"/>
        <v>0</v>
      </c>
      <c r="EG102" s="177">
        <f t="shared" si="270"/>
        <v>0</v>
      </c>
      <c r="EH102" s="177">
        <f t="shared" si="270"/>
        <v>0</v>
      </c>
      <c r="EI102" s="177">
        <f t="shared" si="292"/>
        <v>0</v>
      </c>
      <c r="EJ102" s="177">
        <f t="shared" si="293"/>
        <v>0</v>
      </c>
      <c r="EK102" s="173"/>
      <c r="EL102" s="173"/>
      <c r="EM102" s="173"/>
      <c r="EN102" s="175"/>
      <c r="EO102" s="173">
        <f t="shared" si="303"/>
        <v>39</v>
      </c>
      <c r="EP102" s="176">
        <f t="shared" si="294"/>
        <v>0</v>
      </c>
      <c r="EQ102" s="177">
        <f>IFERROR(INDEX(RTO2CF,$EO102,'ANVA-MDS'!EE$7),0)</f>
        <v>0</v>
      </c>
      <c r="ER102" s="177">
        <f>IFERROR(INDEX(RTO2CF,$EO102,'ANVA-MDS'!EF$7),0)</f>
        <v>0</v>
      </c>
      <c r="ES102" s="177">
        <f>IFERROR(INDEX(RTO2CF,$EO102,'ANVA-MDS'!EG$7),0)</f>
        <v>0</v>
      </c>
      <c r="ET102" s="177">
        <f>IFERROR(INDEX(RTO2CF,$EO102,'ANVA-MDS'!EH$7),0)</f>
        <v>0</v>
      </c>
      <c r="EU102" s="177">
        <f t="shared" si="295"/>
        <v>0</v>
      </c>
      <c r="EV102" s="177">
        <f t="shared" si="296"/>
        <v>0</v>
      </c>
      <c r="EW102" s="173"/>
      <c r="EX102" s="173"/>
      <c r="EY102" s="173"/>
      <c r="EZ102" s="175"/>
      <c r="FA102" s="177">
        <f t="shared" si="297"/>
        <v>0</v>
      </c>
      <c r="FB102" s="175"/>
      <c r="FC102" s="175"/>
    </row>
    <row r="103" spans="10:159" ht="12.75" customHeight="1" x14ac:dyDescent="0.25">
      <c r="J103" s="84">
        <v>39</v>
      </c>
      <c r="K103" s="185">
        <f t="shared" si="298"/>
        <v>0</v>
      </c>
      <c r="L103" s="186">
        <f t="shared" si="299"/>
        <v>0</v>
      </c>
      <c r="M103" s="186" t="str">
        <f t="shared" si="281"/>
        <v/>
      </c>
      <c r="N103" s="186" t="str">
        <f t="shared" si="281"/>
        <v/>
      </c>
      <c r="O103" s="186" t="str">
        <f t="shared" si="281"/>
        <v/>
      </c>
      <c r="P103" s="186" t="str">
        <f t="shared" si="281"/>
        <v/>
      </c>
      <c r="Q103" s="186" t="str">
        <f t="shared" si="281"/>
        <v/>
      </c>
      <c r="R103" s="186" t="str">
        <f t="shared" si="281"/>
        <v/>
      </c>
      <c r="S103" s="186" t="str">
        <f t="shared" si="281"/>
        <v/>
      </c>
      <c r="T103" s="186" t="str">
        <f t="shared" si="281"/>
        <v/>
      </c>
      <c r="U103" s="186" t="str">
        <f t="shared" si="281"/>
        <v/>
      </c>
      <c r="V103" s="186" t="str">
        <f t="shared" si="281"/>
        <v/>
      </c>
      <c r="W103" s="186" t="str">
        <f t="shared" si="282"/>
        <v/>
      </c>
      <c r="X103" s="186" t="str">
        <f t="shared" si="282"/>
        <v/>
      </c>
      <c r="Y103" s="186" t="str">
        <f t="shared" si="282"/>
        <v/>
      </c>
      <c r="Z103" s="186" t="str">
        <f t="shared" si="282"/>
        <v/>
      </c>
      <c r="AA103" s="186" t="str">
        <f t="shared" si="282"/>
        <v/>
      </c>
      <c r="AB103" s="186" t="str">
        <f t="shared" si="282"/>
        <v/>
      </c>
      <c r="AC103" s="186" t="str">
        <f t="shared" si="282"/>
        <v/>
      </c>
      <c r="AD103" s="186" t="str">
        <f t="shared" si="282"/>
        <v/>
      </c>
      <c r="AE103" s="186" t="str">
        <f t="shared" si="282"/>
        <v/>
      </c>
      <c r="AF103" s="186" t="str">
        <f t="shared" si="282"/>
        <v/>
      </c>
      <c r="AG103" s="186" t="str">
        <f t="shared" si="283"/>
        <v/>
      </c>
      <c r="AH103" s="186" t="str">
        <f t="shared" si="283"/>
        <v/>
      </c>
      <c r="AI103" s="186" t="str">
        <f t="shared" si="283"/>
        <v/>
      </c>
      <c r="AJ103" s="186" t="str">
        <f t="shared" si="283"/>
        <v/>
      </c>
      <c r="AK103" s="186" t="str">
        <f t="shared" si="283"/>
        <v/>
      </c>
      <c r="AL103" s="186" t="str">
        <f t="shared" si="283"/>
        <v/>
      </c>
      <c r="AM103" s="186" t="str">
        <f t="shared" si="283"/>
        <v/>
      </c>
      <c r="AN103" s="186" t="str">
        <f t="shared" si="283"/>
        <v/>
      </c>
      <c r="AO103" s="186" t="str">
        <f t="shared" si="283"/>
        <v/>
      </c>
      <c r="AP103" s="186" t="str">
        <f t="shared" si="283"/>
        <v/>
      </c>
      <c r="AQ103" s="186" t="str">
        <f t="shared" si="284"/>
        <v/>
      </c>
      <c r="AR103" s="186" t="str">
        <f t="shared" si="284"/>
        <v/>
      </c>
      <c r="AS103" s="186" t="str">
        <f t="shared" si="284"/>
        <v/>
      </c>
      <c r="AT103" s="186" t="str">
        <f t="shared" si="284"/>
        <v/>
      </c>
      <c r="AU103" s="186" t="str">
        <f t="shared" si="284"/>
        <v/>
      </c>
      <c r="AV103" s="186" t="str">
        <f t="shared" si="284"/>
        <v/>
      </c>
      <c r="AW103" s="186" t="str">
        <f t="shared" si="284"/>
        <v/>
      </c>
      <c r="AX103" s="186" t="str">
        <f t="shared" si="284"/>
        <v/>
      </c>
      <c r="AY103" s="186" t="str">
        <f t="shared" si="284"/>
        <v/>
      </c>
      <c r="AZ103" s="186" t="str">
        <f t="shared" si="284"/>
        <v/>
      </c>
      <c r="BA103" s="186" t="str">
        <f t="shared" si="285"/>
        <v/>
      </c>
      <c r="BB103" s="186" t="str">
        <f t="shared" si="285"/>
        <v/>
      </c>
      <c r="BC103" s="186" t="str">
        <f t="shared" si="285"/>
        <v/>
      </c>
      <c r="BD103" s="186" t="str">
        <f t="shared" si="285"/>
        <v/>
      </c>
      <c r="BE103" s="186" t="str">
        <f t="shared" si="285"/>
        <v/>
      </c>
      <c r="BF103" s="186" t="str">
        <f t="shared" si="285"/>
        <v/>
      </c>
      <c r="BG103" s="186" t="str">
        <f t="shared" si="285"/>
        <v/>
      </c>
      <c r="BH103" s="186" t="str">
        <f t="shared" si="285"/>
        <v/>
      </c>
      <c r="BI103" s="186" t="str">
        <f t="shared" si="285"/>
        <v/>
      </c>
      <c r="BJ103" s="186" t="str">
        <f t="shared" si="285"/>
        <v/>
      </c>
      <c r="BS103" s="6"/>
      <c r="BT103" s="6"/>
      <c r="BV103" s="84">
        <v>39</v>
      </c>
      <c r="BW103" s="185">
        <f t="shared" si="300"/>
        <v>0</v>
      </c>
      <c r="BX103" s="186">
        <f t="shared" si="301"/>
        <v>0</v>
      </c>
      <c r="BY103" s="186" t="str">
        <f t="shared" si="286"/>
        <v/>
      </c>
      <c r="BZ103" s="186" t="str">
        <f t="shared" si="286"/>
        <v/>
      </c>
      <c r="CA103" s="186" t="str">
        <f t="shared" si="286"/>
        <v/>
      </c>
      <c r="CB103" s="186" t="str">
        <f t="shared" si="286"/>
        <v/>
      </c>
      <c r="CC103" s="186" t="str">
        <f t="shared" si="286"/>
        <v/>
      </c>
      <c r="CD103" s="186" t="str">
        <f t="shared" si="286"/>
        <v/>
      </c>
      <c r="CE103" s="186" t="str">
        <f t="shared" si="286"/>
        <v/>
      </c>
      <c r="CF103" s="186" t="str">
        <f t="shared" si="286"/>
        <v/>
      </c>
      <c r="CG103" s="186" t="str">
        <f t="shared" si="286"/>
        <v/>
      </c>
      <c r="CH103" s="186" t="str">
        <f t="shared" si="286"/>
        <v/>
      </c>
      <c r="CI103" s="186" t="str">
        <f t="shared" si="287"/>
        <v/>
      </c>
      <c r="CJ103" s="186" t="str">
        <f t="shared" si="287"/>
        <v/>
      </c>
      <c r="CK103" s="186" t="str">
        <f t="shared" si="287"/>
        <v/>
      </c>
      <c r="CL103" s="186" t="str">
        <f t="shared" si="287"/>
        <v/>
      </c>
      <c r="CM103" s="186" t="str">
        <f t="shared" si="287"/>
        <v/>
      </c>
      <c r="CN103" s="186" t="str">
        <f t="shared" si="287"/>
        <v/>
      </c>
      <c r="CO103" s="186" t="str">
        <f t="shared" si="287"/>
        <v/>
      </c>
      <c r="CP103" s="186" t="str">
        <f t="shared" si="287"/>
        <v/>
      </c>
      <c r="CQ103" s="186" t="str">
        <f t="shared" si="287"/>
        <v/>
      </c>
      <c r="CR103" s="186" t="str">
        <f t="shared" si="287"/>
        <v/>
      </c>
      <c r="CS103" s="186" t="str">
        <f t="shared" si="288"/>
        <v/>
      </c>
      <c r="CT103" s="186" t="str">
        <f t="shared" si="288"/>
        <v/>
      </c>
      <c r="CU103" s="186" t="str">
        <f t="shared" si="288"/>
        <v/>
      </c>
      <c r="CV103" s="186" t="str">
        <f t="shared" si="288"/>
        <v/>
      </c>
      <c r="CW103" s="186" t="str">
        <f t="shared" si="288"/>
        <v/>
      </c>
      <c r="CX103" s="186" t="str">
        <f t="shared" si="288"/>
        <v/>
      </c>
      <c r="CY103" s="186" t="str">
        <f t="shared" si="288"/>
        <v/>
      </c>
      <c r="CZ103" s="186" t="str">
        <f t="shared" si="288"/>
        <v/>
      </c>
      <c r="DA103" s="186" t="str">
        <f t="shared" si="288"/>
        <v/>
      </c>
      <c r="DB103" s="186" t="str">
        <f t="shared" si="288"/>
        <v/>
      </c>
      <c r="DC103" s="186" t="str">
        <f t="shared" si="289"/>
        <v/>
      </c>
      <c r="DD103" s="186" t="str">
        <f t="shared" si="289"/>
        <v/>
      </c>
      <c r="DE103" s="186" t="str">
        <f t="shared" si="289"/>
        <v/>
      </c>
      <c r="DF103" s="186" t="str">
        <f t="shared" si="289"/>
        <v/>
      </c>
      <c r="DG103" s="186" t="str">
        <f t="shared" si="289"/>
        <v/>
      </c>
      <c r="DH103" s="186" t="str">
        <f t="shared" si="289"/>
        <v/>
      </c>
      <c r="DI103" s="186" t="str">
        <f t="shared" si="289"/>
        <v/>
      </c>
      <c r="DJ103" s="186" t="str">
        <f t="shared" si="289"/>
        <v/>
      </c>
      <c r="DK103" s="186" t="str">
        <f t="shared" si="289"/>
        <v/>
      </c>
      <c r="DL103" s="186" t="str">
        <f t="shared" si="289"/>
        <v/>
      </c>
      <c r="DM103" s="186" t="str">
        <f t="shared" si="290"/>
        <v/>
      </c>
      <c r="DN103" s="186" t="str">
        <f t="shared" si="290"/>
        <v/>
      </c>
      <c r="DO103" s="186" t="str">
        <f t="shared" si="290"/>
        <v/>
      </c>
      <c r="DP103" s="186" t="str">
        <f t="shared" si="290"/>
        <v/>
      </c>
      <c r="DQ103" s="186" t="str">
        <f t="shared" si="290"/>
        <v/>
      </c>
      <c r="DR103" s="186" t="str">
        <f t="shared" si="290"/>
        <v/>
      </c>
      <c r="DS103" s="186" t="str">
        <f t="shared" si="290"/>
        <v/>
      </c>
      <c r="DT103" s="186" t="str">
        <f t="shared" si="290"/>
        <v/>
      </c>
      <c r="DU103" s="186" t="str">
        <f t="shared" si="290"/>
        <v/>
      </c>
      <c r="DV103" s="186" t="str">
        <f t="shared" si="290"/>
        <v/>
      </c>
      <c r="DW103" s="152"/>
      <c r="DX103" s="152"/>
      <c r="DY103" s="152"/>
      <c r="DZ103" s="152"/>
      <c r="EA103" s="152"/>
      <c r="EC103" s="173">
        <f t="shared" si="302"/>
        <v>40</v>
      </c>
      <c r="ED103" s="176">
        <f t="shared" si="291"/>
        <v>0</v>
      </c>
      <c r="EE103" s="177">
        <f t="shared" si="270"/>
        <v>0</v>
      </c>
      <c r="EF103" s="177">
        <f t="shared" si="270"/>
        <v>0</v>
      </c>
      <c r="EG103" s="177">
        <f t="shared" si="270"/>
        <v>0</v>
      </c>
      <c r="EH103" s="177">
        <f t="shared" si="270"/>
        <v>0</v>
      </c>
      <c r="EI103" s="177">
        <f t="shared" si="292"/>
        <v>0</v>
      </c>
      <c r="EJ103" s="177">
        <f t="shared" si="293"/>
        <v>0</v>
      </c>
      <c r="EK103" s="173"/>
      <c r="EL103" s="173"/>
      <c r="EM103" s="173"/>
      <c r="EN103" s="175"/>
      <c r="EO103" s="173">
        <f t="shared" si="303"/>
        <v>40</v>
      </c>
      <c r="EP103" s="176">
        <f t="shared" si="294"/>
        <v>0</v>
      </c>
      <c r="EQ103" s="177">
        <f>IFERROR(INDEX(RTO2CF,$EO103,'ANVA-MDS'!EE$7),0)</f>
        <v>0</v>
      </c>
      <c r="ER103" s="177">
        <f>IFERROR(INDEX(RTO2CF,$EO103,'ANVA-MDS'!EF$7),0)</f>
        <v>0</v>
      </c>
      <c r="ES103" s="177">
        <f>IFERROR(INDEX(RTO2CF,$EO103,'ANVA-MDS'!EG$7),0)</f>
        <v>0</v>
      </c>
      <c r="ET103" s="177">
        <f>IFERROR(INDEX(RTO2CF,$EO103,'ANVA-MDS'!EH$7),0)</f>
        <v>0</v>
      </c>
      <c r="EU103" s="177">
        <f t="shared" si="295"/>
        <v>0</v>
      </c>
      <c r="EV103" s="177">
        <f t="shared" si="296"/>
        <v>0</v>
      </c>
      <c r="EW103" s="173"/>
      <c r="EX103" s="173"/>
      <c r="EY103" s="173"/>
      <c r="EZ103" s="175"/>
      <c r="FA103" s="177">
        <f t="shared" si="297"/>
        <v>0</v>
      </c>
      <c r="FB103" s="175"/>
      <c r="FC103" s="175"/>
    </row>
    <row r="104" spans="10:159" ht="12.75" customHeight="1" x14ac:dyDescent="0.25">
      <c r="J104" s="84">
        <v>40</v>
      </c>
      <c r="K104" s="185">
        <f t="shared" si="298"/>
        <v>0</v>
      </c>
      <c r="L104" s="186">
        <f t="shared" si="299"/>
        <v>0</v>
      </c>
      <c r="M104" s="186" t="str">
        <f t="shared" si="281"/>
        <v/>
      </c>
      <c r="N104" s="186" t="str">
        <f t="shared" si="281"/>
        <v/>
      </c>
      <c r="O104" s="186" t="str">
        <f t="shared" si="281"/>
        <v/>
      </c>
      <c r="P104" s="186" t="str">
        <f t="shared" si="281"/>
        <v/>
      </c>
      <c r="Q104" s="186" t="str">
        <f t="shared" si="281"/>
        <v/>
      </c>
      <c r="R104" s="186" t="str">
        <f t="shared" si="281"/>
        <v/>
      </c>
      <c r="S104" s="186" t="str">
        <f t="shared" si="281"/>
        <v/>
      </c>
      <c r="T104" s="186" t="str">
        <f t="shared" si="281"/>
        <v/>
      </c>
      <c r="U104" s="186" t="str">
        <f t="shared" si="281"/>
        <v/>
      </c>
      <c r="V104" s="186" t="str">
        <f t="shared" si="281"/>
        <v/>
      </c>
      <c r="W104" s="186" t="str">
        <f t="shared" si="282"/>
        <v/>
      </c>
      <c r="X104" s="186" t="str">
        <f t="shared" si="282"/>
        <v/>
      </c>
      <c r="Y104" s="186" t="str">
        <f t="shared" si="282"/>
        <v/>
      </c>
      <c r="Z104" s="186" t="str">
        <f t="shared" si="282"/>
        <v/>
      </c>
      <c r="AA104" s="186" t="str">
        <f t="shared" si="282"/>
        <v/>
      </c>
      <c r="AB104" s="186" t="str">
        <f t="shared" si="282"/>
        <v/>
      </c>
      <c r="AC104" s="186" t="str">
        <f t="shared" si="282"/>
        <v/>
      </c>
      <c r="AD104" s="186" t="str">
        <f t="shared" si="282"/>
        <v/>
      </c>
      <c r="AE104" s="186" t="str">
        <f t="shared" si="282"/>
        <v/>
      </c>
      <c r="AF104" s="186" t="str">
        <f t="shared" si="282"/>
        <v/>
      </c>
      <c r="AG104" s="186" t="str">
        <f t="shared" si="283"/>
        <v/>
      </c>
      <c r="AH104" s="186" t="str">
        <f t="shared" si="283"/>
        <v/>
      </c>
      <c r="AI104" s="186" t="str">
        <f t="shared" si="283"/>
        <v/>
      </c>
      <c r="AJ104" s="186" t="str">
        <f t="shared" si="283"/>
        <v/>
      </c>
      <c r="AK104" s="186" t="str">
        <f t="shared" si="283"/>
        <v/>
      </c>
      <c r="AL104" s="186" t="str">
        <f t="shared" si="283"/>
        <v/>
      </c>
      <c r="AM104" s="186" t="str">
        <f t="shared" si="283"/>
        <v/>
      </c>
      <c r="AN104" s="186" t="str">
        <f t="shared" si="283"/>
        <v/>
      </c>
      <c r="AO104" s="186" t="str">
        <f t="shared" si="283"/>
        <v/>
      </c>
      <c r="AP104" s="186" t="str">
        <f t="shared" si="283"/>
        <v/>
      </c>
      <c r="AQ104" s="186" t="str">
        <f t="shared" si="284"/>
        <v/>
      </c>
      <c r="AR104" s="186" t="str">
        <f t="shared" si="284"/>
        <v/>
      </c>
      <c r="AS104" s="186" t="str">
        <f t="shared" si="284"/>
        <v/>
      </c>
      <c r="AT104" s="186" t="str">
        <f t="shared" si="284"/>
        <v/>
      </c>
      <c r="AU104" s="186" t="str">
        <f t="shared" si="284"/>
        <v/>
      </c>
      <c r="AV104" s="186" t="str">
        <f t="shared" si="284"/>
        <v/>
      </c>
      <c r="AW104" s="186" t="str">
        <f t="shared" si="284"/>
        <v/>
      </c>
      <c r="AX104" s="186" t="str">
        <f t="shared" si="284"/>
        <v/>
      </c>
      <c r="AY104" s="186" t="str">
        <f t="shared" si="284"/>
        <v/>
      </c>
      <c r="AZ104" s="186" t="str">
        <f t="shared" si="284"/>
        <v/>
      </c>
      <c r="BA104" s="186" t="str">
        <f t="shared" si="285"/>
        <v/>
      </c>
      <c r="BB104" s="186" t="str">
        <f t="shared" si="285"/>
        <v/>
      </c>
      <c r="BC104" s="186" t="str">
        <f t="shared" si="285"/>
        <v/>
      </c>
      <c r="BD104" s="186" t="str">
        <f t="shared" si="285"/>
        <v/>
      </c>
      <c r="BE104" s="186" t="str">
        <f t="shared" si="285"/>
        <v/>
      </c>
      <c r="BF104" s="186" t="str">
        <f t="shared" si="285"/>
        <v/>
      </c>
      <c r="BG104" s="186" t="str">
        <f t="shared" si="285"/>
        <v/>
      </c>
      <c r="BH104" s="186" t="str">
        <f t="shared" si="285"/>
        <v/>
      </c>
      <c r="BI104" s="186" t="str">
        <f t="shared" si="285"/>
        <v/>
      </c>
      <c r="BJ104" s="186" t="str">
        <f t="shared" si="285"/>
        <v/>
      </c>
      <c r="BS104" s="6"/>
      <c r="BT104" s="6"/>
      <c r="BV104" s="84">
        <v>40</v>
      </c>
      <c r="BW104" s="185">
        <f t="shared" si="300"/>
        <v>0</v>
      </c>
      <c r="BX104" s="186">
        <f t="shared" si="301"/>
        <v>0</v>
      </c>
      <c r="BY104" s="186" t="str">
        <f t="shared" si="286"/>
        <v/>
      </c>
      <c r="BZ104" s="186" t="str">
        <f t="shared" si="286"/>
        <v/>
      </c>
      <c r="CA104" s="186" t="str">
        <f t="shared" si="286"/>
        <v/>
      </c>
      <c r="CB104" s="186" t="str">
        <f t="shared" si="286"/>
        <v/>
      </c>
      <c r="CC104" s="186" t="str">
        <f t="shared" si="286"/>
        <v/>
      </c>
      <c r="CD104" s="186" t="str">
        <f t="shared" si="286"/>
        <v/>
      </c>
      <c r="CE104" s="186" t="str">
        <f t="shared" si="286"/>
        <v/>
      </c>
      <c r="CF104" s="186" t="str">
        <f t="shared" si="286"/>
        <v/>
      </c>
      <c r="CG104" s="186" t="str">
        <f t="shared" si="286"/>
        <v/>
      </c>
      <c r="CH104" s="186" t="str">
        <f t="shared" si="286"/>
        <v/>
      </c>
      <c r="CI104" s="186" t="str">
        <f t="shared" si="287"/>
        <v/>
      </c>
      <c r="CJ104" s="186" t="str">
        <f t="shared" si="287"/>
        <v/>
      </c>
      <c r="CK104" s="186" t="str">
        <f t="shared" si="287"/>
        <v/>
      </c>
      <c r="CL104" s="186" t="str">
        <f t="shared" si="287"/>
        <v/>
      </c>
      <c r="CM104" s="186" t="str">
        <f t="shared" si="287"/>
        <v/>
      </c>
      <c r="CN104" s="186" t="str">
        <f t="shared" si="287"/>
        <v/>
      </c>
      <c r="CO104" s="186" t="str">
        <f t="shared" si="287"/>
        <v/>
      </c>
      <c r="CP104" s="186" t="str">
        <f t="shared" si="287"/>
        <v/>
      </c>
      <c r="CQ104" s="186" t="str">
        <f t="shared" si="287"/>
        <v/>
      </c>
      <c r="CR104" s="186" t="str">
        <f t="shared" si="287"/>
        <v/>
      </c>
      <c r="CS104" s="186" t="str">
        <f t="shared" si="288"/>
        <v/>
      </c>
      <c r="CT104" s="186" t="str">
        <f t="shared" si="288"/>
        <v/>
      </c>
      <c r="CU104" s="186" t="str">
        <f t="shared" si="288"/>
        <v/>
      </c>
      <c r="CV104" s="186" t="str">
        <f t="shared" si="288"/>
        <v/>
      </c>
      <c r="CW104" s="186" t="str">
        <f t="shared" si="288"/>
        <v/>
      </c>
      <c r="CX104" s="186" t="str">
        <f t="shared" si="288"/>
        <v/>
      </c>
      <c r="CY104" s="186" t="str">
        <f t="shared" si="288"/>
        <v/>
      </c>
      <c r="CZ104" s="186" t="str">
        <f t="shared" si="288"/>
        <v/>
      </c>
      <c r="DA104" s="186" t="str">
        <f t="shared" si="288"/>
        <v/>
      </c>
      <c r="DB104" s="186" t="str">
        <f t="shared" si="288"/>
        <v/>
      </c>
      <c r="DC104" s="186" t="str">
        <f t="shared" si="289"/>
        <v/>
      </c>
      <c r="DD104" s="186" t="str">
        <f t="shared" si="289"/>
        <v/>
      </c>
      <c r="DE104" s="186" t="str">
        <f t="shared" si="289"/>
        <v/>
      </c>
      <c r="DF104" s="186" t="str">
        <f t="shared" si="289"/>
        <v/>
      </c>
      <c r="DG104" s="186" t="str">
        <f t="shared" si="289"/>
        <v/>
      </c>
      <c r="DH104" s="186" t="str">
        <f t="shared" si="289"/>
        <v/>
      </c>
      <c r="DI104" s="186" t="str">
        <f t="shared" si="289"/>
        <v/>
      </c>
      <c r="DJ104" s="186" t="str">
        <f t="shared" si="289"/>
        <v/>
      </c>
      <c r="DK104" s="186" t="str">
        <f t="shared" si="289"/>
        <v/>
      </c>
      <c r="DL104" s="186" t="str">
        <f t="shared" si="289"/>
        <v/>
      </c>
      <c r="DM104" s="186" t="str">
        <f t="shared" si="290"/>
        <v/>
      </c>
      <c r="DN104" s="186" t="str">
        <f t="shared" si="290"/>
        <v/>
      </c>
      <c r="DO104" s="186" t="str">
        <f t="shared" si="290"/>
        <v/>
      </c>
      <c r="DP104" s="186" t="str">
        <f t="shared" si="290"/>
        <v/>
      </c>
      <c r="DQ104" s="186" t="str">
        <f t="shared" si="290"/>
        <v/>
      </c>
      <c r="DR104" s="186" t="str">
        <f t="shared" si="290"/>
        <v/>
      </c>
      <c r="DS104" s="186" t="str">
        <f t="shared" si="290"/>
        <v/>
      </c>
      <c r="DT104" s="186" t="str">
        <f t="shared" si="290"/>
        <v/>
      </c>
      <c r="DU104" s="186" t="str">
        <f t="shared" si="290"/>
        <v/>
      </c>
      <c r="DV104" s="186" t="str">
        <f t="shared" si="290"/>
        <v/>
      </c>
      <c r="DW104" s="152"/>
      <c r="DX104" s="152"/>
      <c r="DY104" s="152"/>
      <c r="DZ104" s="152"/>
      <c r="EA104" s="152"/>
      <c r="EC104" s="173">
        <f t="shared" si="302"/>
        <v>41</v>
      </c>
      <c r="ED104" s="176">
        <f t="shared" si="291"/>
        <v>0</v>
      </c>
      <c r="EE104" s="177">
        <f t="shared" ref="EE104:EH113" si="304">IFERROR(INDEX(RTO2SF,$EC104,EE$7),0)</f>
        <v>0</v>
      </c>
      <c r="EF104" s="177">
        <f t="shared" si="304"/>
        <v>0</v>
      </c>
      <c r="EG104" s="177">
        <f t="shared" si="304"/>
        <v>0</v>
      </c>
      <c r="EH104" s="177">
        <f t="shared" si="304"/>
        <v>0</v>
      </c>
      <c r="EI104" s="177">
        <f t="shared" si="292"/>
        <v>0</v>
      </c>
      <c r="EJ104" s="177">
        <f t="shared" si="293"/>
        <v>0</v>
      </c>
      <c r="EK104" s="173"/>
      <c r="EL104" s="173"/>
      <c r="EM104" s="173"/>
      <c r="EN104" s="175"/>
      <c r="EO104" s="173">
        <f t="shared" si="303"/>
        <v>41</v>
      </c>
      <c r="EP104" s="176">
        <f t="shared" si="294"/>
        <v>0</v>
      </c>
      <c r="EQ104" s="177">
        <f>IFERROR(INDEX(RTO2CF,$EO104,'ANVA-MDS'!EE$7),0)</f>
        <v>0</v>
      </c>
      <c r="ER104" s="177">
        <f>IFERROR(INDEX(RTO2CF,$EO104,'ANVA-MDS'!EF$7),0)</f>
        <v>0</v>
      </c>
      <c r="ES104" s="177">
        <f>IFERROR(INDEX(RTO2CF,$EO104,'ANVA-MDS'!EG$7),0)</f>
        <v>0</v>
      </c>
      <c r="ET104" s="177">
        <f>IFERROR(INDEX(RTO2CF,$EO104,'ANVA-MDS'!EH$7),0)</f>
        <v>0</v>
      </c>
      <c r="EU104" s="177">
        <f t="shared" si="295"/>
        <v>0</v>
      </c>
      <c r="EV104" s="177">
        <f t="shared" si="296"/>
        <v>0</v>
      </c>
      <c r="EW104" s="173"/>
      <c r="EX104" s="173"/>
      <c r="EY104" s="173"/>
      <c r="EZ104" s="175"/>
      <c r="FA104" s="177">
        <f t="shared" si="297"/>
        <v>0</v>
      </c>
      <c r="FB104" s="175"/>
      <c r="FC104" s="175"/>
    </row>
    <row r="105" spans="10:159" ht="12.75" customHeight="1" x14ac:dyDescent="0.25">
      <c r="J105" s="84">
        <v>41</v>
      </c>
      <c r="K105" s="185">
        <f t="shared" si="298"/>
        <v>0</v>
      </c>
      <c r="L105" s="186">
        <f t="shared" si="299"/>
        <v>0</v>
      </c>
      <c r="M105" s="186" t="str">
        <f t="shared" ref="M105:V114" si="305">IF(M$8&gt;$J105,"",IF($K105=0,"",IF($F$69&gt;$G$69,"ns",IF(ABS($L105-INDEX(RTO2SF_ORD,M$8,2))&gt;$B$84,"s","ns"))))</f>
        <v/>
      </c>
      <c r="N105" s="186" t="str">
        <f t="shared" si="305"/>
        <v/>
      </c>
      <c r="O105" s="186" t="str">
        <f t="shared" si="305"/>
        <v/>
      </c>
      <c r="P105" s="186" t="str">
        <f t="shared" si="305"/>
        <v/>
      </c>
      <c r="Q105" s="186" t="str">
        <f t="shared" si="305"/>
        <v/>
      </c>
      <c r="R105" s="186" t="str">
        <f t="shared" si="305"/>
        <v/>
      </c>
      <c r="S105" s="186" t="str">
        <f t="shared" si="305"/>
        <v/>
      </c>
      <c r="T105" s="186" t="str">
        <f t="shared" si="305"/>
        <v/>
      </c>
      <c r="U105" s="186" t="str">
        <f t="shared" si="305"/>
        <v/>
      </c>
      <c r="V105" s="186" t="str">
        <f t="shared" si="305"/>
        <v/>
      </c>
      <c r="W105" s="186" t="str">
        <f t="shared" ref="W105:AF114" si="306">IF(W$8&gt;$J105,"",IF($K105=0,"",IF($F$69&gt;$G$69,"ns",IF(ABS($L105-INDEX(RTO2SF_ORD,W$8,2))&gt;$B$84,"s","ns"))))</f>
        <v/>
      </c>
      <c r="X105" s="186" t="str">
        <f t="shared" si="306"/>
        <v/>
      </c>
      <c r="Y105" s="186" t="str">
        <f t="shared" si="306"/>
        <v/>
      </c>
      <c r="Z105" s="186" t="str">
        <f t="shared" si="306"/>
        <v/>
      </c>
      <c r="AA105" s="186" t="str">
        <f t="shared" si="306"/>
        <v/>
      </c>
      <c r="AB105" s="186" t="str">
        <f t="shared" si="306"/>
        <v/>
      </c>
      <c r="AC105" s="186" t="str">
        <f t="shared" si="306"/>
        <v/>
      </c>
      <c r="AD105" s="186" t="str">
        <f t="shared" si="306"/>
        <v/>
      </c>
      <c r="AE105" s="186" t="str">
        <f t="shared" si="306"/>
        <v/>
      </c>
      <c r="AF105" s="186" t="str">
        <f t="shared" si="306"/>
        <v/>
      </c>
      <c r="AG105" s="186" t="str">
        <f t="shared" ref="AG105:AP114" si="307">IF(AG$8&gt;$J105,"",IF($K105=0,"",IF($F$69&gt;$G$69,"ns",IF(ABS($L105-INDEX(RTO2SF_ORD,AG$8,2))&gt;$B$84,"s","ns"))))</f>
        <v/>
      </c>
      <c r="AH105" s="186" t="str">
        <f t="shared" si="307"/>
        <v/>
      </c>
      <c r="AI105" s="186" t="str">
        <f t="shared" si="307"/>
        <v/>
      </c>
      <c r="AJ105" s="186" t="str">
        <f t="shared" si="307"/>
        <v/>
      </c>
      <c r="AK105" s="186" t="str">
        <f t="shared" si="307"/>
        <v/>
      </c>
      <c r="AL105" s="186" t="str">
        <f t="shared" si="307"/>
        <v/>
      </c>
      <c r="AM105" s="186" t="str">
        <f t="shared" si="307"/>
        <v/>
      </c>
      <c r="AN105" s="186" t="str">
        <f t="shared" si="307"/>
        <v/>
      </c>
      <c r="AO105" s="186" t="str">
        <f t="shared" si="307"/>
        <v/>
      </c>
      <c r="AP105" s="186" t="str">
        <f t="shared" si="307"/>
        <v/>
      </c>
      <c r="AQ105" s="186" t="str">
        <f t="shared" ref="AQ105:AZ114" si="308">IF(AQ$8&gt;$J105,"",IF($K105=0,"",IF($F$69&gt;$G$69,"ns",IF(ABS($L105-INDEX(RTO2SF_ORD,AQ$8,2))&gt;$B$84,"s","ns"))))</f>
        <v/>
      </c>
      <c r="AR105" s="186" t="str">
        <f t="shared" si="308"/>
        <v/>
      </c>
      <c r="AS105" s="186" t="str">
        <f t="shared" si="308"/>
        <v/>
      </c>
      <c r="AT105" s="186" t="str">
        <f t="shared" si="308"/>
        <v/>
      </c>
      <c r="AU105" s="186" t="str">
        <f t="shared" si="308"/>
        <v/>
      </c>
      <c r="AV105" s="186" t="str">
        <f t="shared" si="308"/>
        <v/>
      </c>
      <c r="AW105" s="186" t="str">
        <f t="shared" si="308"/>
        <v/>
      </c>
      <c r="AX105" s="186" t="str">
        <f t="shared" si="308"/>
        <v/>
      </c>
      <c r="AY105" s="186" t="str">
        <f t="shared" si="308"/>
        <v/>
      </c>
      <c r="AZ105" s="186" t="str">
        <f t="shared" si="308"/>
        <v/>
      </c>
      <c r="BA105" s="186" t="str">
        <f t="shared" ref="BA105:BJ114" si="309">IF(BA$8&gt;$J105,"",IF($K105=0,"",IF($F$69&gt;$G$69,"ns",IF(ABS($L105-INDEX(RTO2SF_ORD,BA$8,2))&gt;$B$84,"s","ns"))))</f>
        <v/>
      </c>
      <c r="BB105" s="186" t="str">
        <f t="shared" si="309"/>
        <v/>
      </c>
      <c r="BC105" s="186" t="str">
        <f t="shared" si="309"/>
        <v/>
      </c>
      <c r="BD105" s="186" t="str">
        <f t="shared" si="309"/>
        <v/>
      </c>
      <c r="BE105" s="186" t="str">
        <f t="shared" si="309"/>
        <v/>
      </c>
      <c r="BF105" s="186" t="str">
        <f t="shared" si="309"/>
        <v/>
      </c>
      <c r="BG105" s="186" t="str">
        <f t="shared" si="309"/>
        <v/>
      </c>
      <c r="BH105" s="186" t="str">
        <f t="shared" si="309"/>
        <v/>
      </c>
      <c r="BI105" s="186" t="str">
        <f t="shared" si="309"/>
        <v/>
      </c>
      <c r="BJ105" s="186" t="str">
        <f t="shared" si="309"/>
        <v/>
      </c>
      <c r="BS105" s="6"/>
      <c r="BT105" s="6"/>
      <c r="BV105" s="84">
        <v>41</v>
      </c>
      <c r="BW105" s="185">
        <f t="shared" si="300"/>
        <v>0</v>
      </c>
      <c r="BX105" s="186">
        <f t="shared" si="301"/>
        <v>0</v>
      </c>
      <c r="BY105" s="186" t="str">
        <f t="shared" ref="BY105:CH114" si="310">IF(BY$8&gt;$BV105,"",IF($BW105=0,"",IF($BR$69&gt;$BS$69,"ns",IF(ABS($BX105-INDEX(RTO2CF_ORD,BY$8,2))&gt;$BN$84,"s","ns"))))</f>
        <v/>
      </c>
      <c r="BZ105" s="186" t="str">
        <f t="shared" si="310"/>
        <v/>
      </c>
      <c r="CA105" s="186" t="str">
        <f t="shared" si="310"/>
        <v/>
      </c>
      <c r="CB105" s="186" t="str">
        <f t="shared" si="310"/>
        <v/>
      </c>
      <c r="CC105" s="186" t="str">
        <f t="shared" si="310"/>
        <v/>
      </c>
      <c r="CD105" s="186" t="str">
        <f t="shared" si="310"/>
        <v/>
      </c>
      <c r="CE105" s="186" t="str">
        <f t="shared" si="310"/>
        <v/>
      </c>
      <c r="CF105" s="186" t="str">
        <f t="shared" si="310"/>
        <v/>
      </c>
      <c r="CG105" s="186" t="str">
        <f t="shared" si="310"/>
        <v/>
      </c>
      <c r="CH105" s="186" t="str">
        <f t="shared" si="310"/>
        <v/>
      </c>
      <c r="CI105" s="186" t="str">
        <f t="shared" ref="CI105:CR114" si="311">IF(CI$8&gt;$BV105,"",IF($BW105=0,"",IF($BR$69&gt;$BS$69,"ns",IF(ABS($BX105-INDEX(RTO2CF_ORD,CI$8,2))&gt;$BN$84,"s","ns"))))</f>
        <v/>
      </c>
      <c r="CJ105" s="186" t="str">
        <f t="shared" si="311"/>
        <v/>
      </c>
      <c r="CK105" s="186" t="str">
        <f t="shared" si="311"/>
        <v/>
      </c>
      <c r="CL105" s="186" t="str">
        <f t="shared" si="311"/>
        <v/>
      </c>
      <c r="CM105" s="186" t="str">
        <f t="shared" si="311"/>
        <v/>
      </c>
      <c r="CN105" s="186" t="str">
        <f t="shared" si="311"/>
        <v/>
      </c>
      <c r="CO105" s="186" t="str">
        <f t="shared" si="311"/>
        <v/>
      </c>
      <c r="CP105" s="186" t="str">
        <f t="shared" si="311"/>
        <v/>
      </c>
      <c r="CQ105" s="186" t="str">
        <f t="shared" si="311"/>
        <v/>
      </c>
      <c r="CR105" s="186" t="str">
        <f t="shared" si="311"/>
        <v/>
      </c>
      <c r="CS105" s="186" t="str">
        <f t="shared" ref="CS105:DB114" si="312">IF(CS$8&gt;$BV105,"",IF($BW105=0,"",IF($BR$69&gt;$BS$69,"ns",IF(ABS($BX105-INDEX(RTO2CF_ORD,CS$8,2))&gt;$BN$84,"s","ns"))))</f>
        <v/>
      </c>
      <c r="CT105" s="186" t="str">
        <f t="shared" si="312"/>
        <v/>
      </c>
      <c r="CU105" s="186" t="str">
        <f t="shared" si="312"/>
        <v/>
      </c>
      <c r="CV105" s="186" t="str">
        <f t="shared" si="312"/>
        <v/>
      </c>
      <c r="CW105" s="186" t="str">
        <f t="shared" si="312"/>
        <v/>
      </c>
      <c r="CX105" s="186" t="str">
        <f t="shared" si="312"/>
        <v/>
      </c>
      <c r="CY105" s="186" t="str">
        <f t="shared" si="312"/>
        <v/>
      </c>
      <c r="CZ105" s="186" t="str">
        <f t="shared" si="312"/>
        <v/>
      </c>
      <c r="DA105" s="186" t="str">
        <f t="shared" si="312"/>
        <v/>
      </c>
      <c r="DB105" s="186" t="str">
        <f t="shared" si="312"/>
        <v/>
      </c>
      <c r="DC105" s="186" t="str">
        <f t="shared" ref="DC105:DL114" si="313">IF(DC$8&gt;$BV105,"",IF($BW105=0,"",IF($BR$69&gt;$BS$69,"ns",IF(ABS($BX105-INDEX(RTO2CF_ORD,DC$8,2))&gt;$BN$84,"s","ns"))))</f>
        <v/>
      </c>
      <c r="DD105" s="186" t="str">
        <f t="shared" si="313"/>
        <v/>
      </c>
      <c r="DE105" s="186" t="str">
        <f t="shared" si="313"/>
        <v/>
      </c>
      <c r="DF105" s="186" t="str">
        <f t="shared" si="313"/>
        <v/>
      </c>
      <c r="DG105" s="186" t="str">
        <f t="shared" si="313"/>
        <v/>
      </c>
      <c r="DH105" s="186" t="str">
        <f t="shared" si="313"/>
        <v/>
      </c>
      <c r="DI105" s="186" t="str">
        <f t="shared" si="313"/>
        <v/>
      </c>
      <c r="DJ105" s="186" t="str">
        <f t="shared" si="313"/>
        <v/>
      </c>
      <c r="DK105" s="186" t="str">
        <f t="shared" si="313"/>
        <v/>
      </c>
      <c r="DL105" s="186" t="str">
        <f t="shared" si="313"/>
        <v/>
      </c>
      <c r="DM105" s="186" t="str">
        <f t="shared" ref="DM105:DV114" si="314">IF(DM$8&gt;$BV105,"",IF($BW105=0,"",IF($BR$69&gt;$BS$69,"ns",IF(ABS($BX105-INDEX(RTO2CF_ORD,DM$8,2))&gt;$BN$84,"s","ns"))))</f>
        <v/>
      </c>
      <c r="DN105" s="186" t="str">
        <f t="shared" si="314"/>
        <v/>
      </c>
      <c r="DO105" s="186" t="str">
        <f t="shared" si="314"/>
        <v/>
      </c>
      <c r="DP105" s="186" t="str">
        <f t="shared" si="314"/>
        <v/>
      </c>
      <c r="DQ105" s="186" t="str">
        <f t="shared" si="314"/>
        <v/>
      </c>
      <c r="DR105" s="186" t="str">
        <f t="shared" si="314"/>
        <v/>
      </c>
      <c r="DS105" s="186" t="str">
        <f t="shared" si="314"/>
        <v/>
      </c>
      <c r="DT105" s="186" t="str">
        <f t="shared" si="314"/>
        <v/>
      </c>
      <c r="DU105" s="186" t="str">
        <f t="shared" si="314"/>
        <v/>
      </c>
      <c r="DV105" s="186" t="str">
        <f t="shared" si="314"/>
        <v/>
      </c>
      <c r="DW105" s="152"/>
      <c r="DX105" s="152"/>
      <c r="DY105" s="152"/>
      <c r="DZ105" s="152"/>
      <c r="EA105" s="152"/>
      <c r="EC105" s="173">
        <f t="shared" si="302"/>
        <v>42</v>
      </c>
      <c r="ED105" s="176">
        <f t="shared" si="291"/>
        <v>0</v>
      </c>
      <c r="EE105" s="177">
        <f t="shared" si="304"/>
        <v>0</v>
      </c>
      <c r="EF105" s="177">
        <f t="shared" si="304"/>
        <v>0</v>
      </c>
      <c r="EG105" s="177">
        <f t="shared" si="304"/>
        <v>0</v>
      </c>
      <c r="EH105" s="177">
        <f t="shared" si="304"/>
        <v>0</v>
      </c>
      <c r="EI105" s="177">
        <f t="shared" si="292"/>
        <v>0</v>
      </c>
      <c r="EJ105" s="177">
        <f t="shared" si="293"/>
        <v>0</v>
      </c>
      <c r="EK105" s="173"/>
      <c r="EL105" s="173"/>
      <c r="EM105" s="173"/>
      <c r="EN105" s="175"/>
      <c r="EO105" s="173">
        <f t="shared" si="303"/>
        <v>42</v>
      </c>
      <c r="EP105" s="176">
        <f t="shared" si="294"/>
        <v>0</v>
      </c>
      <c r="EQ105" s="177">
        <f>IFERROR(INDEX(RTO2CF,$EO105,'ANVA-MDS'!EE$7),0)</f>
        <v>0</v>
      </c>
      <c r="ER105" s="177">
        <f>IFERROR(INDEX(RTO2CF,$EO105,'ANVA-MDS'!EF$7),0)</f>
        <v>0</v>
      </c>
      <c r="ES105" s="177">
        <f>IFERROR(INDEX(RTO2CF,$EO105,'ANVA-MDS'!EG$7),0)</f>
        <v>0</v>
      </c>
      <c r="ET105" s="177">
        <f>IFERROR(INDEX(RTO2CF,$EO105,'ANVA-MDS'!EH$7),0)</f>
        <v>0</v>
      </c>
      <c r="EU105" s="177">
        <f t="shared" si="295"/>
        <v>0</v>
      </c>
      <c r="EV105" s="177">
        <f t="shared" si="296"/>
        <v>0</v>
      </c>
      <c r="EW105" s="173"/>
      <c r="EX105" s="173"/>
      <c r="EY105" s="173"/>
      <c r="EZ105" s="175"/>
      <c r="FA105" s="177">
        <f t="shared" si="297"/>
        <v>0</v>
      </c>
      <c r="FB105" s="175"/>
      <c r="FC105" s="175"/>
    </row>
    <row r="106" spans="10:159" ht="12.75" customHeight="1" x14ac:dyDescent="0.25">
      <c r="J106" s="84">
        <v>42</v>
      </c>
      <c r="K106" s="185">
        <f t="shared" si="298"/>
        <v>0</v>
      </c>
      <c r="L106" s="186">
        <f t="shared" si="299"/>
        <v>0</v>
      </c>
      <c r="M106" s="186" t="str">
        <f t="shared" si="305"/>
        <v/>
      </c>
      <c r="N106" s="186" t="str">
        <f t="shared" si="305"/>
        <v/>
      </c>
      <c r="O106" s="186" t="str">
        <f t="shared" si="305"/>
        <v/>
      </c>
      <c r="P106" s="186" t="str">
        <f t="shared" si="305"/>
        <v/>
      </c>
      <c r="Q106" s="186" t="str">
        <f t="shared" si="305"/>
        <v/>
      </c>
      <c r="R106" s="186" t="str">
        <f t="shared" si="305"/>
        <v/>
      </c>
      <c r="S106" s="186" t="str">
        <f t="shared" si="305"/>
        <v/>
      </c>
      <c r="T106" s="186" t="str">
        <f t="shared" si="305"/>
        <v/>
      </c>
      <c r="U106" s="186" t="str">
        <f t="shared" si="305"/>
        <v/>
      </c>
      <c r="V106" s="186" t="str">
        <f t="shared" si="305"/>
        <v/>
      </c>
      <c r="W106" s="186" t="str">
        <f t="shared" si="306"/>
        <v/>
      </c>
      <c r="X106" s="186" t="str">
        <f t="shared" si="306"/>
        <v/>
      </c>
      <c r="Y106" s="186" t="str">
        <f t="shared" si="306"/>
        <v/>
      </c>
      <c r="Z106" s="186" t="str">
        <f t="shared" si="306"/>
        <v/>
      </c>
      <c r="AA106" s="186" t="str">
        <f t="shared" si="306"/>
        <v/>
      </c>
      <c r="AB106" s="186" t="str">
        <f t="shared" si="306"/>
        <v/>
      </c>
      <c r="AC106" s="186" t="str">
        <f t="shared" si="306"/>
        <v/>
      </c>
      <c r="AD106" s="186" t="str">
        <f t="shared" si="306"/>
        <v/>
      </c>
      <c r="AE106" s="186" t="str">
        <f t="shared" si="306"/>
        <v/>
      </c>
      <c r="AF106" s="186" t="str">
        <f t="shared" si="306"/>
        <v/>
      </c>
      <c r="AG106" s="186" t="str">
        <f t="shared" si="307"/>
        <v/>
      </c>
      <c r="AH106" s="186" t="str">
        <f t="shared" si="307"/>
        <v/>
      </c>
      <c r="AI106" s="186" t="str">
        <f t="shared" si="307"/>
        <v/>
      </c>
      <c r="AJ106" s="186" t="str">
        <f t="shared" si="307"/>
        <v/>
      </c>
      <c r="AK106" s="186" t="str">
        <f t="shared" si="307"/>
        <v/>
      </c>
      <c r="AL106" s="186" t="str">
        <f t="shared" si="307"/>
        <v/>
      </c>
      <c r="AM106" s="186" t="str">
        <f t="shared" si="307"/>
        <v/>
      </c>
      <c r="AN106" s="186" t="str">
        <f t="shared" si="307"/>
        <v/>
      </c>
      <c r="AO106" s="186" t="str">
        <f t="shared" si="307"/>
        <v/>
      </c>
      <c r="AP106" s="186" t="str">
        <f t="shared" si="307"/>
        <v/>
      </c>
      <c r="AQ106" s="186" t="str">
        <f t="shared" si="308"/>
        <v/>
      </c>
      <c r="AR106" s="186" t="str">
        <f t="shared" si="308"/>
        <v/>
      </c>
      <c r="AS106" s="186" t="str">
        <f t="shared" si="308"/>
        <v/>
      </c>
      <c r="AT106" s="186" t="str">
        <f t="shared" si="308"/>
        <v/>
      </c>
      <c r="AU106" s="186" t="str">
        <f t="shared" si="308"/>
        <v/>
      </c>
      <c r="AV106" s="186" t="str">
        <f t="shared" si="308"/>
        <v/>
      </c>
      <c r="AW106" s="186" t="str">
        <f t="shared" si="308"/>
        <v/>
      </c>
      <c r="AX106" s="186" t="str">
        <f t="shared" si="308"/>
        <v/>
      </c>
      <c r="AY106" s="186" t="str">
        <f t="shared" si="308"/>
        <v/>
      </c>
      <c r="AZ106" s="186" t="str">
        <f t="shared" si="308"/>
        <v/>
      </c>
      <c r="BA106" s="186" t="str">
        <f t="shared" si="309"/>
        <v/>
      </c>
      <c r="BB106" s="186" t="str">
        <f t="shared" si="309"/>
        <v/>
      </c>
      <c r="BC106" s="186" t="str">
        <f t="shared" si="309"/>
        <v/>
      </c>
      <c r="BD106" s="186" t="str">
        <f t="shared" si="309"/>
        <v/>
      </c>
      <c r="BE106" s="186" t="str">
        <f t="shared" si="309"/>
        <v/>
      </c>
      <c r="BF106" s="186" t="str">
        <f t="shared" si="309"/>
        <v/>
      </c>
      <c r="BG106" s="186" t="str">
        <f t="shared" si="309"/>
        <v/>
      </c>
      <c r="BH106" s="186" t="str">
        <f t="shared" si="309"/>
        <v/>
      </c>
      <c r="BI106" s="186" t="str">
        <f t="shared" si="309"/>
        <v/>
      </c>
      <c r="BJ106" s="186" t="str">
        <f t="shared" si="309"/>
        <v/>
      </c>
      <c r="BS106" s="6"/>
      <c r="BT106" s="6"/>
      <c r="BV106" s="84">
        <v>42</v>
      </c>
      <c r="BW106" s="185">
        <f t="shared" si="300"/>
        <v>0</v>
      </c>
      <c r="BX106" s="186">
        <f t="shared" si="301"/>
        <v>0</v>
      </c>
      <c r="BY106" s="186" t="str">
        <f t="shared" si="310"/>
        <v/>
      </c>
      <c r="BZ106" s="186" t="str">
        <f t="shared" si="310"/>
        <v/>
      </c>
      <c r="CA106" s="186" t="str">
        <f t="shared" si="310"/>
        <v/>
      </c>
      <c r="CB106" s="186" t="str">
        <f t="shared" si="310"/>
        <v/>
      </c>
      <c r="CC106" s="186" t="str">
        <f t="shared" si="310"/>
        <v/>
      </c>
      <c r="CD106" s="186" t="str">
        <f t="shared" si="310"/>
        <v/>
      </c>
      <c r="CE106" s="186" t="str">
        <f t="shared" si="310"/>
        <v/>
      </c>
      <c r="CF106" s="186" t="str">
        <f t="shared" si="310"/>
        <v/>
      </c>
      <c r="CG106" s="186" t="str">
        <f t="shared" si="310"/>
        <v/>
      </c>
      <c r="CH106" s="186" t="str">
        <f t="shared" si="310"/>
        <v/>
      </c>
      <c r="CI106" s="186" t="str">
        <f t="shared" si="311"/>
        <v/>
      </c>
      <c r="CJ106" s="186" t="str">
        <f t="shared" si="311"/>
        <v/>
      </c>
      <c r="CK106" s="186" t="str">
        <f t="shared" si="311"/>
        <v/>
      </c>
      <c r="CL106" s="186" t="str">
        <f t="shared" si="311"/>
        <v/>
      </c>
      <c r="CM106" s="186" t="str">
        <f t="shared" si="311"/>
        <v/>
      </c>
      <c r="CN106" s="186" t="str">
        <f t="shared" si="311"/>
        <v/>
      </c>
      <c r="CO106" s="186" t="str">
        <f t="shared" si="311"/>
        <v/>
      </c>
      <c r="CP106" s="186" t="str">
        <f t="shared" si="311"/>
        <v/>
      </c>
      <c r="CQ106" s="186" t="str">
        <f t="shared" si="311"/>
        <v/>
      </c>
      <c r="CR106" s="186" t="str">
        <f t="shared" si="311"/>
        <v/>
      </c>
      <c r="CS106" s="186" t="str">
        <f t="shared" si="312"/>
        <v/>
      </c>
      <c r="CT106" s="186" t="str">
        <f t="shared" si="312"/>
        <v/>
      </c>
      <c r="CU106" s="186" t="str">
        <f t="shared" si="312"/>
        <v/>
      </c>
      <c r="CV106" s="186" t="str">
        <f t="shared" si="312"/>
        <v/>
      </c>
      <c r="CW106" s="186" t="str">
        <f t="shared" si="312"/>
        <v/>
      </c>
      <c r="CX106" s="186" t="str">
        <f t="shared" si="312"/>
        <v/>
      </c>
      <c r="CY106" s="186" t="str">
        <f t="shared" si="312"/>
        <v/>
      </c>
      <c r="CZ106" s="186" t="str">
        <f t="shared" si="312"/>
        <v/>
      </c>
      <c r="DA106" s="186" t="str">
        <f t="shared" si="312"/>
        <v/>
      </c>
      <c r="DB106" s="186" t="str">
        <f t="shared" si="312"/>
        <v/>
      </c>
      <c r="DC106" s="186" t="str">
        <f t="shared" si="313"/>
        <v/>
      </c>
      <c r="DD106" s="186" t="str">
        <f t="shared" si="313"/>
        <v/>
      </c>
      <c r="DE106" s="186" t="str">
        <f t="shared" si="313"/>
        <v/>
      </c>
      <c r="DF106" s="186" t="str">
        <f t="shared" si="313"/>
        <v/>
      </c>
      <c r="DG106" s="186" t="str">
        <f t="shared" si="313"/>
        <v/>
      </c>
      <c r="DH106" s="186" t="str">
        <f t="shared" si="313"/>
        <v/>
      </c>
      <c r="DI106" s="186" t="str">
        <f t="shared" si="313"/>
        <v/>
      </c>
      <c r="DJ106" s="186" t="str">
        <f t="shared" si="313"/>
        <v/>
      </c>
      <c r="DK106" s="186" t="str">
        <f t="shared" si="313"/>
        <v/>
      </c>
      <c r="DL106" s="186" t="str">
        <f t="shared" si="313"/>
        <v/>
      </c>
      <c r="DM106" s="186" t="str">
        <f t="shared" si="314"/>
        <v/>
      </c>
      <c r="DN106" s="186" t="str">
        <f t="shared" si="314"/>
        <v/>
      </c>
      <c r="DO106" s="186" t="str">
        <f t="shared" si="314"/>
        <v/>
      </c>
      <c r="DP106" s="186" t="str">
        <f t="shared" si="314"/>
        <v/>
      </c>
      <c r="DQ106" s="186" t="str">
        <f t="shared" si="314"/>
        <v/>
      </c>
      <c r="DR106" s="186" t="str">
        <f t="shared" si="314"/>
        <v/>
      </c>
      <c r="DS106" s="186" t="str">
        <f t="shared" si="314"/>
        <v/>
      </c>
      <c r="DT106" s="186" t="str">
        <f t="shared" si="314"/>
        <v/>
      </c>
      <c r="DU106" s="186" t="str">
        <f t="shared" si="314"/>
        <v/>
      </c>
      <c r="DV106" s="186" t="str">
        <f t="shared" si="314"/>
        <v/>
      </c>
      <c r="DW106" s="152"/>
      <c r="DX106" s="152"/>
      <c r="DY106" s="152"/>
      <c r="DZ106" s="152"/>
      <c r="EA106" s="152"/>
      <c r="EC106" s="173">
        <f t="shared" si="302"/>
        <v>43</v>
      </c>
      <c r="ED106" s="176">
        <f t="shared" si="291"/>
        <v>0</v>
      </c>
      <c r="EE106" s="177">
        <f t="shared" si="304"/>
        <v>0</v>
      </c>
      <c r="EF106" s="177">
        <f t="shared" si="304"/>
        <v>0</v>
      </c>
      <c r="EG106" s="177">
        <f t="shared" si="304"/>
        <v>0</v>
      </c>
      <c r="EH106" s="177">
        <f t="shared" si="304"/>
        <v>0</v>
      </c>
      <c r="EI106" s="177">
        <f t="shared" si="292"/>
        <v>0</v>
      </c>
      <c r="EJ106" s="177">
        <f t="shared" si="293"/>
        <v>0</v>
      </c>
      <c r="EK106" s="173"/>
      <c r="EL106" s="173"/>
      <c r="EM106" s="173"/>
      <c r="EN106" s="175"/>
      <c r="EO106" s="173">
        <f t="shared" si="303"/>
        <v>43</v>
      </c>
      <c r="EP106" s="176">
        <f t="shared" si="294"/>
        <v>0</v>
      </c>
      <c r="EQ106" s="177">
        <f>IFERROR(INDEX(RTO2CF,$EO106,'ANVA-MDS'!EE$7),0)</f>
        <v>0</v>
      </c>
      <c r="ER106" s="177">
        <f>IFERROR(INDEX(RTO2CF,$EO106,'ANVA-MDS'!EF$7),0)</f>
        <v>0</v>
      </c>
      <c r="ES106" s="177">
        <f>IFERROR(INDEX(RTO2CF,$EO106,'ANVA-MDS'!EG$7),0)</f>
        <v>0</v>
      </c>
      <c r="ET106" s="177">
        <f>IFERROR(INDEX(RTO2CF,$EO106,'ANVA-MDS'!EH$7),0)</f>
        <v>0</v>
      </c>
      <c r="EU106" s="177">
        <f t="shared" si="295"/>
        <v>0</v>
      </c>
      <c r="EV106" s="177">
        <f t="shared" si="296"/>
        <v>0</v>
      </c>
      <c r="EW106" s="173"/>
      <c r="EX106" s="173"/>
      <c r="EY106" s="173"/>
      <c r="EZ106" s="175"/>
      <c r="FA106" s="177">
        <f t="shared" si="297"/>
        <v>0</v>
      </c>
      <c r="FB106" s="175"/>
      <c r="FC106" s="175"/>
    </row>
    <row r="107" spans="10:159" ht="12.75" customHeight="1" x14ac:dyDescent="0.25">
      <c r="J107" s="84">
        <v>43</v>
      </c>
      <c r="K107" s="185">
        <f t="shared" si="298"/>
        <v>0</v>
      </c>
      <c r="L107" s="186">
        <f t="shared" si="299"/>
        <v>0</v>
      </c>
      <c r="M107" s="186" t="str">
        <f t="shared" si="305"/>
        <v/>
      </c>
      <c r="N107" s="186" t="str">
        <f t="shared" si="305"/>
        <v/>
      </c>
      <c r="O107" s="186" t="str">
        <f t="shared" si="305"/>
        <v/>
      </c>
      <c r="P107" s="186" t="str">
        <f t="shared" si="305"/>
        <v/>
      </c>
      <c r="Q107" s="186" t="str">
        <f t="shared" si="305"/>
        <v/>
      </c>
      <c r="R107" s="186" t="str">
        <f t="shared" si="305"/>
        <v/>
      </c>
      <c r="S107" s="186" t="str">
        <f t="shared" si="305"/>
        <v/>
      </c>
      <c r="T107" s="186" t="str">
        <f t="shared" si="305"/>
        <v/>
      </c>
      <c r="U107" s="186" t="str">
        <f t="shared" si="305"/>
        <v/>
      </c>
      <c r="V107" s="186" t="str">
        <f t="shared" si="305"/>
        <v/>
      </c>
      <c r="W107" s="186" t="str">
        <f t="shared" si="306"/>
        <v/>
      </c>
      <c r="X107" s="186" t="str">
        <f t="shared" si="306"/>
        <v/>
      </c>
      <c r="Y107" s="186" t="str">
        <f t="shared" si="306"/>
        <v/>
      </c>
      <c r="Z107" s="186" t="str">
        <f t="shared" si="306"/>
        <v/>
      </c>
      <c r="AA107" s="186" t="str">
        <f t="shared" si="306"/>
        <v/>
      </c>
      <c r="AB107" s="186" t="str">
        <f t="shared" si="306"/>
        <v/>
      </c>
      <c r="AC107" s="186" t="str">
        <f t="shared" si="306"/>
        <v/>
      </c>
      <c r="AD107" s="186" t="str">
        <f t="shared" si="306"/>
        <v/>
      </c>
      <c r="AE107" s="186" t="str">
        <f t="shared" si="306"/>
        <v/>
      </c>
      <c r="AF107" s="186" t="str">
        <f t="shared" si="306"/>
        <v/>
      </c>
      <c r="AG107" s="186" t="str">
        <f t="shared" si="307"/>
        <v/>
      </c>
      <c r="AH107" s="186" t="str">
        <f t="shared" si="307"/>
        <v/>
      </c>
      <c r="AI107" s="186" t="str">
        <f t="shared" si="307"/>
        <v/>
      </c>
      <c r="AJ107" s="186" t="str">
        <f t="shared" si="307"/>
        <v/>
      </c>
      <c r="AK107" s="186" t="str">
        <f t="shared" si="307"/>
        <v/>
      </c>
      <c r="AL107" s="186" t="str">
        <f t="shared" si="307"/>
        <v/>
      </c>
      <c r="AM107" s="186" t="str">
        <f t="shared" si="307"/>
        <v/>
      </c>
      <c r="AN107" s="186" t="str">
        <f t="shared" si="307"/>
        <v/>
      </c>
      <c r="AO107" s="186" t="str">
        <f t="shared" si="307"/>
        <v/>
      </c>
      <c r="AP107" s="186" t="str">
        <f t="shared" si="307"/>
        <v/>
      </c>
      <c r="AQ107" s="186" t="str">
        <f t="shared" si="308"/>
        <v/>
      </c>
      <c r="AR107" s="186" t="str">
        <f t="shared" si="308"/>
        <v/>
      </c>
      <c r="AS107" s="186" t="str">
        <f t="shared" si="308"/>
        <v/>
      </c>
      <c r="AT107" s="186" t="str">
        <f t="shared" si="308"/>
        <v/>
      </c>
      <c r="AU107" s="186" t="str">
        <f t="shared" si="308"/>
        <v/>
      </c>
      <c r="AV107" s="186" t="str">
        <f t="shared" si="308"/>
        <v/>
      </c>
      <c r="AW107" s="186" t="str">
        <f t="shared" si="308"/>
        <v/>
      </c>
      <c r="AX107" s="186" t="str">
        <f t="shared" si="308"/>
        <v/>
      </c>
      <c r="AY107" s="186" t="str">
        <f t="shared" si="308"/>
        <v/>
      </c>
      <c r="AZ107" s="186" t="str">
        <f t="shared" si="308"/>
        <v/>
      </c>
      <c r="BA107" s="186" t="str">
        <f t="shared" si="309"/>
        <v/>
      </c>
      <c r="BB107" s="186" t="str">
        <f t="shared" si="309"/>
        <v/>
      </c>
      <c r="BC107" s="186" t="str">
        <f t="shared" si="309"/>
        <v/>
      </c>
      <c r="BD107" s="186" t="str">
        <f t="shared" si="309"/>
        <v/>
      </c>
      <c r="BE107" s="186" t="str">
        <f t="shared" si="309"/>
        <v/>
      </c>
      <c r="BF107" s="186" t="str">
        <f t="shared" si="309"/>
        <v/>
      </c>
      <c r="BG107" s="186" t="str">
        <f t="shared" si="309"/>
        <v/>
      </c>
      <c r="BH107" s="186" t="str">
        <f t="shared" si="309"/>
        <v/>
      </c>
      <c r="BI107" s="186" t="str">
        <f t="shared" si="309"/>
        <v/>
      </c>
      <c r="BJ107" s="186" t="str">
        <f t="shared" si="309"/>
        <v/>
      </c>
      <c r="BS107" s="6"/>
      <c r="BT107" s="6"/>
      <c r="BV107" s="84">
        <v>43</v>
      </c>
      <c r="BW107" s="185">
        <f t="shared" si="300"/>
        <v>0</v>
      </c>
      <c r="BX107" s="186">
        <f t="shared" si="301"/>
        <v>0</v>
      </c>
      <c r="BY107" s="186" t="str">
        <f t="shared" si="310"/>
        <v/>
      </c>
      <c r="BZ107" s="186" t="str">
        <f t="shared" si="310"/>
        <v/>
      </c>
      <c r="CA107" s="186" t="str">
        <f t="shared" si="310"/>
        <v/>
      </c>
      <c r="CB107" s="186" t="str">
        <f t="shared" si="310"/>
        <v/>
      </c>
      <c r="CC107" s="186" t="str">
        <f t="shared" si="310"/>
        <v/>
      </c>
      <c r="CD107" s="186" t="str">
        <f t="shared" si="310"/>
        <v/>
      </c>
      <c r="CE107" s="186" t="str">
        <f t="shared" si="310"/>
        <v/>
      </c>
      <c r="CF107" s="186" t="str">
        <f t="shared" si="310"/>
        <v/>
      </c>
      <c r="CG107" s="186" t="str">
        <f t="shared" si="310"/>
        <v/>
      </c>
      <c r="CH107" s="186" t="str">
        <f t="shared" si="310"/>
        <v/>
      </c>
      <c r="CI107" s="186" t="str">
        <f t="shared" si="311"/>
        <v/>
      </c>
      <c r="CJ107" s="186" t="str">
        <f t="shared" si="311"/>
        <v/>
      </c>
      <c r="CK107" s="186" t="str">
        <f t="shared" si="311"/>
        <v/>
      </c>
      <c r="CL107" s="186" t="str">
        <f t="shared" si="311"/>
        <v/>
      </c>
      <c r="CM107" s="186" t="str">
        <f t="shared" si="311"/>
        <v/>
      </c>
      <c r="CN107" s="186" t="str">
        <f t="shared" si="311"/>
        <v/>
      </c>
      <c r="CO107" s="186" t="str">
        <f t="shared" si="311"/>
        <v/>
      </c>
      <c r="CP107" s="186" t="str">
        <f t="shared" si="311"/>
        <v/>
      </c>
      <c r="CQ107" s="186" t="str">
        <f t="shared" si="311"/>
        <v/>
      </c>
      <c r="CR107" s="186" t="str">
        <f t="shared" si="311"/>
        <v/>
      </c>
      <c r="CS107" s="186" t="str">
        <f t="shared" si="312"/>
        <v/>
      </c>
      <c r="CT107" s="186" t="str">
        <f t="shared" si="312"/>
        <v/>
      </c>
      <c r="CU107" s="186" t="str">
        <f t="shared" si="312"/>
        <v/>
      </c>
      <c r="CV107" s="186" t="str">
        <f t="shared" si="312"/>
        <v/>
      </c>
      <c r="CW107" s="186" t="str">
        <f t="shared" si="312"/>
        <v/>
      </c>
      <c r="CX107" s="186" t="str">
        <f t="shared" si="312"/>
        <v/>
      </c>
      <c r="CY107" s="186" t="str">
        <f t="shared" si="312"/>
        <v/>
      </c>
      <c r="CZ107" s="186" t="str">
        <f t="shared" si="312"/>
        <v/>
      </c>
      <c r="DA107" s="186" t="str">
        <f t="shared" si="312"/>
        <v/>
      </c>
      <c r="DB107" s="186" t="str">
        <f t="shared" si="312"/>
        <v/>
      </c>
      <c r="DC107" s="186" t="str">
        <f t="shared" si="313"/>
        <v/>
      </c>
      <c r="DD107" s="186" t="str">
        <f t="shared" si="313"/>
        <v/>
      </c>
      <c r="DE107" s="186" t="str">
        <f t="shared" si="313"/>
        <v/>
      </c>
      <c r="DF107" s="186" t="str">
        <f t="shared" si="313"/>
        <v/>
      </c>
      <c r="DG107" s="186" t="str">
        <f t="shared" si="313"/>
        <v/>
      </c>
      <c r="DH107" s="186" t="str">
        <f t="shared" si="313"/>
        <v/>
      </c>
      <c r="DI107" s="186" t="str">
        <f t="shared" si="313"/>
        <v/>
      </c>
      <c r="DJ107" s="186" t="str">
        <f t="shared" si="313"/>
        <v/>
      </c>
      <c r="DK107" s="186" t="str">
        <f t="shared" si="313"/>
        <v/>
      </c>
      <c r="DL107" s="186" t="str">
        <f t="shared" si="313"/>
        <v/>
      </c>
      <c r="DM107" s="186" t="str">
        <f t="shared" si="314"/>
        <v/>
      </c>
      <c r="DN107" s="186" t="str">
        <f t="shared" si="314"/>
        <v/>
      </c>
      <c r="DO107" s="186" t="str">
        <f t="shared" si="314"/>
        <v/>
      </c>
      <c r="DP107" s="186" t="str">
        <f t="shared" si="314"/>
        <v/>
      </c>
      <c r="DQ107" s="186" t="str">
        <f t="shared" si="314"/>
        <v/>
      </c>
      <c r="DR107" s="186" t="str">
        <f t="shared" si="314"/>
        <v/>
      </c>
      <c r="DS107" s="186" t="str">
        <f t="shared" si="314"/>
        <v/>
      </c>
      <c r="DT107" s="186" t="str">
        <f t="shared" si="314"/>
        <v/>
      </c>
      <c r="DU107" s="186" t="str">
        <f t="shared" si="314"/>
        <v/>
      </c>
      <c r="DV107" s="186" t="str">
        <f t="shared" si="314"/>
        <v/>
      </c>
      <c r="DW107" s="152"/>
      <c r="DX107" s="152"/>
      <c r="DY107" s="152"/>
      <c r="DZ107" s="152"/>
      <c r="EA107" s="152"/>
      <c r="EC107" s="173">
        <f t="shared" si="302"/>
        <v>44</v>
      </c>
      <c r="ED107" s="176">
        <f t="shared" si="291"/>
        <v>0</v>
      </c>
      <c r="EE107" s="177">
        <f t="shared" si="304"/>
        <v>0</v>
      </c>
      <c r="EF107" s="177">
        <f t="shared" si="304"/>
        <v>0</v>
      </c>
      <c r="EG107" s="177">
        <f t="shared" si="304"/>
        <v>0</v>
      </c>
      <c r="EH107" s="177">
        <f t="shared" si="304"/>
        <v>0</v>
      </c>
      <c r="EI107" s="177">
        <f t="shared" si="292"/>
        <v>0</v>
      </c>
      <c r="EJ107" s="177">
        <f t="shared" si="293"/>
        <v>0</v>
      </c>
      <c r="EK107" s="173"/>
      <c r="EL107" s="173"/>
      <c r="EM107" s="173"/>
      <c r="EN107" s="175"/>
      <c r="EO107" s="173">
        <f t="shared" si="303"/>
        <v>44</v>
      </c>
      <c r="EP107" s="176">
        <f t="shared" si="294"/>
        <v>0</v>
      </c>
      <c r="EQ107" s="177">
        <f>IFERROR(INDEX(RTO2CF,$EO107,'ANVA-MDS'!EE$7),0)</f>
        <v>0</v>
      </c>
      <c r="ER107" s="177">
        <f>IFERROR(INDEX(RTO2CF,$EO107,'ANVA-MDS'!EF$7),0)</f>
        <v>0</v>
      </c>
      <c r="ES107" s="177">
        <f>IFERROR(INDEX(RTO2CF,$EO107,'ANVA-MDS'!EG$7),0)</f>
        <v>0</v>
      </c>
      <c r="ET107" s="177">
        <f>IFERROR(INDEX(RTO2CF,$EO107,'ANVA-MDS'!EH$7),0)</f>
        <v>0</v>
      </c>
      <c r="EU107" s="177">
        <f t="shared" si="295"/>
        <v>0</v>
      </c>
      <c r="EV107" s="177">
        <f t="shared" si="296"/>
        <v>0</v>
      </c>
      <c r="EW107" s="173"/>
      <c r="EX107" s="173"/>
      <c r="EY107" s="173"/>
      <c r="EZ107" s="175"/>
      <c r="FA107" s="177">
        <f t="shared" si="297"/>
        <v>0</v>
      </c>
      <c r="FB107" s="175"/>
      <c r="FC107" s="175"/>
    </row>
    <row r="108" spans="10:159" ht="12.75" customHeight="1" x14ac:dyDescent="0.25">
      <c r="J108" s="84">
        <v>44</v>
      </c>
      <c r="K108" s="185">
        <f t="shared" si="298"/>
        <v>0</v>
      </c>
      <c r="L108" s="186">
        <f t="shared" si="299"/>
        <v>0</v>
      </c>
      <c r="M108" s="186" t="str">
        <f t="shared" si="305"/>
        <v/>
      </c>
      <c r="N108" s="186" t="str">
        <f t="shared" si="305"/>
        <v/>
      </c>
      <c r="O108" s="186" t="str">
        <f t="shared" si="305"/>
        <v/>
      </c>
      <c r="P108" s="186" t="str">
        <f t="shared" si="305"/>
        <v/>
      </c>
      <c r="Q108" s="186" t="str">
        <f t="shared" si="305"/>
        <v/>
      </c>
      <c r="R108" s="186" t="str">
        <f t="shared" si="305"/>
        <v/>
      </c>
      <c r="S108" s="186" t="str">
        <f t="shared" si="305"/>
        <v/>
      </c>
      <c r="T108" s="186" t="str">
        <f t="shared" si="305"/>
        <v/>
      </c>
      <c r="U108" s="186" t="str">
        <f t="shared" si="305"/>
        <v/>
      </c>
      <c r="V108" s="186" t="str">
        <f t="shared" si="305"/>
        <v/>
      </c>
      <c r="W108" s="186" t="str">
        <f t="shared" si="306"/>
        <v/>
      </c>
      <c r="X108" s="186" t="str">
        <f t="shared" si="306"/>
        <v/>
      </c>
      <c r="Y108" s="186" t="str">
        <f t="shared" si="306"/>
        <v/>
      </c>
      <c r="Z108" s="186" t="str">
        <f t="shared" si="306"/>
        <v/>
      </c>
      <c r="AA108" s="186" t="str">
        <f t="shared" si="306"/>
        <v/>
      </c>
      <c r="AB108" s="186" t="str">
        <f t="shared" si="306"/>
        <v/>
      </c>
      <c r="AC108" s="186" t="str">
        <f t="shared" si="306"/>
        <v/>
      </c>
      <c r="AD108" s="186" t="str">
        <f t="shared" si="306"/>
        <v/>
      </c>
      <c r="AE108" s="186" t="str">
        <f t="shared" si="306"/>
        <v/>
      </c>
      <c r="AF108" s="186" t="str">
        <f t="shared" si="306"/>
        <v/>
      </c>
      <c r="AG108" s="186" t="str">
        <f t="shared" si="307"/>
        <v/>
      </c>
      <c r="AH108" s="186" t="str">
        <f t="shared" si="307"/>
        <v/>
      </c>
      <c r="AI108" s="186" t="str">
        <f t="shared" si="307"/>
        <v/>
      </c>
      <c r="AJ108" s="186" t="str">
        <f t="shared" si="307"/>
        <v/>
      </c>
      <c r="AK108" s="186" t="str">
        <f t="shared" si="307"/>
        <v/>
      </c>
      <c r="AL108" s="186" t="str">
        <f t="shared" si="307"/>
        <v/>
      </c>
      <c r="AM108" s="186" t="str">
        <f t="shared" si="307"/>
        <v/>
      </c>
      <c r="AN108" s="186" t="str">
        <f t="shared" si="307"/>
        <v/>
      </c>
      <c r="AO108" s="186" t="str">
        <f t="shared" si="307"/>
        <v/>
      </c>
      <c r="AP108" s="186" t="str">
        <f t="shared" si="307"/>
        <v/>
      </c>
      <c r="AQ108" s="186" t="str">
        <f t="shared" si="308"/>
        <v/>
      </c>
      <c r="AR108" s="186" t="str">
        <f t="shared" si="308"/>
        <v/>
      </c>
      <c r="AS108" s="186" t="str">
        <f t="shared" si="308"/>
        <v/>
      </c>
      <c r="AT108" s="186" t="str">
        <f t="shared" si="308"/>
        <v/>
      </c>
      <c r="AU108" s="186" t="str">
        <f t="shared" si="308"/>
        <v/>
      </c>
      <c r="AV108" s="186" t="str">
        <f t="shared" si="308"/>
        <v/>
      </c>
      <c r="AW108" s="186" t="str">
        <f t="shared" si="308"/>
        <v/>
      </c>
      <c r="AX108" s="186" t="str">
        <f t="shared" si="308"/>
        <v/>
      </c>
      <c r="AY108" s="186" t="str">
        <f t="shared" si="308"/>
        <v/>
      </c>
      <c r="AZ108" s="186" t="str">
        <f t="shared" si="308"/>
        <v/>
      </c>
      <c r="BA108" s="186" t="str">
        <f t="shared" si="309"/>
        <v/>
      </c>
      <c r="BB108" s="186" t="str">
        <f t="shared" si="309"/>
        <v/>
      </c>
      <c r="BC108" s="186" t="str">
        <f t="shared" si="309"/>
        <v/>
      </c>
      <c r="BD108" s="186" t="str">
        <f t="shared" si="309"/>
        <v/>
      </c>
      <c r="BE108" s="186" t="str">
        <f t="shared" si="309"/>
        <v/>
      </c>
      <c r="BF108" s="186" t="str">
        <f t="shared" si="309"/>
        <v/>
      </c>
      <c r="BG108" s="186" t="str">
        <f t="shared" si="309"/>
        <v/>
      </c>
      <c r="BH108" s="186" t="str">
        <f t="shared" si="309"/>
        <v/>
      </c>
      <c r="BI108" s="186" t="str">
        <f t="shared" si="309"/>
        <v/>
      </c>
      <c r="BJ108" s="186" t="str">
        <f t="shared" si="309"/>
        <v/>
      </c>
      <c r="BS108" s="6"/>
      <c r="BT108" s="6"/>
      <c r="BV108" s="84">
        <v>44</v>
      </c>
      <c r="BW108" s="185">
        <f t="shared" si="300"/>
        <v>0</v>
      </c>
      <c r="BX108" s="186">
        <f t="shared" si="301"/>
        <v>0</v>
      </c>
      <c r="BY108" s="186" t="str">
        <f t="shared" si="310"/>
        <v/>
      </c>
      <c r="BZ108" s="186" t="str">
        <f t="shared" si="310"/>
        <v/>
      </c>
      <c r="CA108" s="186" t="str">
        <f t="shared" si="310"/>
        <v/>
      </c>
      <c r="CB108" s="186" t="str">
        <f t="shared" si="310"/>
        <v/>
      </c>
      <c r="CC108" s="186" t="str">
        <f t="shared" si="310"/>
        <v/>
      </c>
      <c r="CD108" s="186" t="str">
        <f t="shared" si="310"/>
        <v/>
      </c>
      <c r="CE108" s="186" t="str">
        <f t="shared" si="310"/>
        <v/>
      </c>
      <c r="CF108" s="186" t="str">
        <f t="shared" si="310"/>
        <v/>
      </c>
      <c r="CG108" s="186" t="str">
        <f t="shared" si="310"/>
        <v/>
      </c>
      <c r="CH108" s="186" t="str">
        <f t="shared" si="310"/>
        <v/>
      </c>
      <c r="CI108" s="186" t="str">
        <f t="shared" si="311"/>
        <v/>
      </c>
      <c r="CJ108" s="186" t="str">
        <f t="shared" si="311"/>
        <v/>
      </c>
      <c r="CK108" s="186" t="str">
        <f t="shared" si="311"/>
        <v/>
      </c>
      <c r="CL108" s="186" t="str">
        <f t="shared" si="311"/>
        <v/>
      </c>
      <c r="CM108" s="186" t="str">
        <f t="shared" si="311"/>
        <v/>
      </c>
      <c r="CN108" s="186" t="str">
        <f t="shared" si="311"/>
        <v/>
      </c>
      <c r="CO108" s="186" t="str">
        <f t="shared" si="311"/>
        <v/>
      </c>
      <c r="CP108" s="186" t="str">
        <f t="shared" si="311"/>
        <v/>
      </c>
      <c r="CQ108" s="186" t="str">
        <f t="shared" si="311"/>
        <v/>
      </c>
      <c r="CR108" s="186" t="str">
        <f t="shared" si="311"/>
        <v/>
      </c>
      <c r="CS108" s="186" t="str">
        <f t="shared" si="312"/>
        <v/>
      </c>
      <c r="CT108" s="186" t="str">
        <f t="shared" si="312"/>
        <v/>
      </c>
      <c r="CU108" s="186" t="str">
        <f t="shared" si="312"/>
        <v/>
      </c>
      <c r="CV108" s="186" t="str">
        <f t="shared" si="312"/>
        <v/>
      </c>
      <c r="CW108" s="186" t="str">
        <f t="shared" si="312"/>
        <v/>
      </c>
      <c r="CX108" s="186" t="str">
        <f t="shared" si="312"/>
        <v/>
      </c>
      <c r="CY108" s="186" t="str">
        <f t="shared" si="312"/>
        <v/>
      </c>
      <c r="CZ108" s="186" t="str">
        <f t="shared" si="312"/>
        <v/>
      </c>
      <c r="DA108" s="186" t="str">
        <f t="shared" si="312"/>
        <v/>
      </c>
      <c r="DB108" s="186" t="str">
        <f t="shared" si="312"/>
        <v/>
      </c>
      <c r="DC108" s="186" t="str">
        <f t="shared" si="313"/>
        <v/>
      </c>
      <c r="DD108" s="186" t="str">
        <f t="shared" si="313"/>
        <v/>
      </c>
      <c r="DE108" s="186" t="str">
        <f t="shared" si="313"/>
        <v/>
      </c>
      <c r="DF108" s="186" t="str">
        <f t="shared" si="313"/>
        <v/>
      </c>
      <c r="DG108" s="186" t="str">
        <f t="shared" si="313"/>
        <v/>
      </c>
      <c r="DH108" s="186" t="str">
        <f t="shared" si="313"/>
        <v/>
      </c>
      <c r="DI108" s="186" t="str">
        <f t="shared" si="313"/>
        <v/>
      </c>
      <c r="DJ108" s="186" t="str">
        <f t="shared" si="313"/>
        <v/>
      </c>
      <c r="DK108" s="186" t="str">
        <f t="shared" si="313"/>
        <v/>
      </c>
      <c r="DL108" s="186" t="str">
        <f t="shared" si="313"/>
        <v/>
      </c>
      <c r="DM108" s="186" t="str">
        <f t="shared" si="314"/>
        <v/>
      </c>
      <c r="DN108" s="186" t="str">
        <f t="shared" si="314"/>
        <v/>
      </c>
      <c r="DO108" s="186" t="str">
        <f t="shared" si="314"/>
        <v/>
      </c>
      <c r="DP108" s="186" t="str">
        <f t="shared" si="314"/>
        <v/>
      </c>
      <c r="DQ108" s="186" t="str">
        <f t="shared" si="314"/>
        <v/>
      </c>
      <c r="DR108" s="186" t="str">
        <f t="shared" si="314"/>
        <v/>
      </c>
      <c r="DS108" s="186" t="str">
        <f t="shared" si="314"/>
        <v/>
      </c>
      <c r="DT108" s="186" t="str">
        <f t="shared" si="314"/>
        <v/>
      </c>
      <c r="DU108" s="186" t="str">
        <f t="shared" si="314"/>
        <v/>
      </c>
      <c r="DV108" s="186" t="str">
        <f t="shared" si="314"/>
        <v/>
      </c>
      <c r="DW108" s="152"/>
      <c r="DX108" s="152"/>
      <c r="DY108" s="152"/>
      <c r="DZ108" s="152"/>
      <c r="EA108" s="152"/>
      <c r="EC108" s="173">
        <f t="shared" si="302"/>
        <v>45</v>
      </c>
      <c r="ED108" s="176">
        <f t="shared" si="291"/>
        <v>0</v>
      </c>
      <c r="EE108" s="177">
        <f t="shared" si="304"/>
        <v>0</v>
      </c>
      <c r="EF108" s="177">
        <f t="shared" si="304"/>
        <v>0</v>
      </c>
      <c r="EG108" s="177">
        <f t="shared" si="304"/>
        <v>0</v>
      </c>
      <c r="EH108" s="177">
        <f t="shared" si="304"/>
        <v>0</v>
      </c>
      <c r="EI108" s="177">
        <f t="shared" si="292"/>
        <v>0</v>
      </c>
      <c r="EJ108" s="177">
        <f t="shared" si="293"/>
        <v>0</v>
      </c>
      <c r="EK108" s="173"/>
      <c r="EL108" s="173"/>
      <c r="EM108" s="173"/>
      <c r="EN108" s="175"/>
      <c r="EO108" s="173">
        <f t="shared" si="303"/>
        <v>45</v>
      </c>
      <c r="EP108" s="176">
        <f t="shared" si="294"/>
        <v>0</v>
      </c>
      <c r="EQ108" s="177">
        <f>IFERROR(INDEX(RTO2CF,$EO108,'ANVA-MDS'!EE$7),0)</f>
        <v>0</v>
      </c>
      <c r="ER108" s="177">
        <f>IFERROR(INDEX(RTO2CF,$EO108,'ANVA-MDS'!EF$7),0)</f>
        <v>0</v>
      </c>
      <c r="ES108" s="177">
        <f>IFERROR(INDEX(RTO2CF,$EO108,'ANVA-MDS'!EG$7),0)</f>
        <v>0</v>
      </c>
      <c r="ET108" s="177">
        <f>IFERROR(INDEX(RTO2CF,$EO108,'ANVA-MDS'!EH$7),0)</f>
        <v>0</v>
      </c>
      <c r="EU108" s="177">
        <f t="shared" si="295"/>
        <v>0</v>
      </c>
      <c r="EV108" s="177">
        <f t="shared" si="296"/>
        <v>0</v>
      </c>
      <c r="EW108" s="173"/>
      <c r="EX108" s="173"/>
      <c r="EY108" s="173"/>
      <c r="EZ108" s="175"/>
      <c r="FA108" s="177">
        <f t="shared" si="297"/>
        <v>0</v>
      </c>
      <c r="FB108" s="175"/>
      <c r="FC108" s="175"/>
    </row>
    <row r="109" spans="10:159" ht="12.75" customHeight="1" x14ac:dyDescent="0.25">
      <c r="J109" s="84">
        <v>45</v>
      </c>
      <c r="K109" s="185">
        <f t="shared" si="298"/>
        <v>0</v>
      </c>
      <c r="L109" s="186">
        <f t="shared" si="299"/>
        <v>0</v>
      </c>
      <c r="M109" s="186" t="str">
        <f t="shared" si="305"/>
        <v/>
      </c>
      <c r="N109" s="186" t="str">
        <f t="shared" si="305"/>
        <v/>
      </c>
      <c r="O109" s="186" t="str">
        <f t="shared" si="305"/>
        <v/>
      </c>
      <c r="P109" s="186" t="str">
        <f t="shared" si="305"/>
        <v/>
      </c>
      <c r="Q109" s="186" t="str">
        <f t="shared" si="305"/>
        <v/>
      </c>
      <c r="R109" s="186" t="str">
        <f t="shared" si="305"/>
        <v/>
      </c>
      <c r="S109" s="186" t="str">
        <f t="shared" si="305"/>
        <v/>
      </c>
      <c r="T109" s="186" t="str">
        <f t="shared" si="305"/>
        <v/>
      </c>
      <c r="U109" s="186" t="str">
        <f t="shared" si="305"/>
        <v/>
      </c>
      <c r="V109" s="186" t="str">
        <f t="shared" si="305"/>
        <v/>
      </c>
      <c r="W109" s="186" t="str">
        <f t="shared" si="306"/>
        <v/>
      </c>
      <c r="X109" s="186" t="str">
        <f t="shared" si="306"/>
        <v/>
      </c>
      <c r="Y109" s="186" t="str">
        <f t="shared" si="306"/>
        <v/>
      </c>
      <c r="Z109" s="186" t="str">
        <f t="shared" si="306"/>
        <v/>
      </c>
      <c r="AA109" s="186" t="str">
        <f t="shared" si="306"/>
        <v/>
      </c>
      <c r="AB109" s="186" t="str">
        <f t="shared" si="306"/>
        <v/>
      </c>
      <c r="AC109" s="186" t="str">
        <f t="shared" si="306"/>
        <v/>
      </c>
      <c r="AD109" s="186" t="str">
        <f t="shared" si="306"/>
        <v/>
      </c>
      <c r="AE109" s="186" t="str">
        <f t="shared" si="306"/>
        <v/>
      </c>
      <c r="AF109" s="186" t="str">
        <f t="shared" si="306"/>
        <v/>
      </c>
      <c r="AG109" s="186" t="str">
        <f t="shared" si="307"/>
        <v/>
      </c>
      <c r="AH109" s="186" t="str">
        <f t="shared" si="307"/>
        <v/>
      </c>
      <c r="AI109" s="186" t="str">
        <f t="shared" si="307"/>
        <v/>
      </c>
      <c r="AJ109" s="186" t="str">
        <f t="shared" si="307"/>
        <v/>
      </c>
      <c r="AK109" s="186" t="str">
        <f t="shared" si="307"/>
        <v/>
      </c>
      <c r="AL109" s="186" t="str">
        <f t="shared" si="307"/>
        <v/>
      </c>
      <c r="AM109" s="186" t="str">
        <f t="shared" si="307"/>
        <v/>
      </c>
      <c r="AN109" s="186" t="str">
        <f t="shared" si="307"/>
        <v/>
      </c>
      <c r="AO109" s="186" t="str">
        <f t="shared" si="307"/>
        <v/>
      </c>
      <c r="AP109" s="186" t="str">
        <f t="shared" si="307"/>
        <v/>
      </c>
      <c r="AQ109" s="186" t="str">
        <f t="shared" si="308"/>
        <v/>
      </c>
      <c r="AR109" s="186" t="str">
        <f t="shared" si="308"/>
        <v/>
      </c>
      <c r="AS109" s="186" t="str">
        <f t="shared" si="308"/>
        <v/>
      </c>
      <c r="AT109" s="186" t="str">
        <f t="shared" si="308"/>
        <v/>
      </c>
      <c r="AU109" s="186" t="str">
        <f t="shared" si="308"/>
        <v/>
      </c>
      <c r="AV109" s="186" t="str">
        <f t="shared" si="308"/>
        <v/>
      </c>
      <c r="AW109" s="186" t="str">
        <f t="shared" si="308"/>
        <v/>
      </c>
      <c r="AX109" s="186" t="str">
        <f t="shared" si="308"/>
        <v/>
      </c>
      <c r="AY109" s="186" t="str">
        <f t="shared" si="308"/>
        <v/>
      </c>
      <c r="AZ109" s="186" t="str">
        <f t="shared" si="308"/>
        <v/>
      </c>
      <c r="BA109" s="186" t="str">
        <f t="shared" si="309"/>
        <v/>
      </c>
      <c r="BB109" s="186" t="str">
        <f t="shared" si="309"/>
        <v/>
      </c>
      <c r="BC109" s="186" t="str">
        <f t="shared" si="309"/>
        <v/>
      </c>
      <c r="BD109" s="186" t="str">
        <f t="shared" si="309"/>
        <v/>
      </c>
      <c r="BE109" s="186" t="str">
        <f t="shared" si="309"/>
        <v/>
      </c>
      <c r="BF109" s="186" t="str">
        <f t="shared" si="309"/>
        <v/>
      </c>
      <c r="BG109" s="186" t="str">
        <f t="shared" si="309"/>
        <v/>
      </c>
      <c r="BH109" s="186" t="str">
        <f t="shared" si="309"/>
        <v/>
      </c>
      <c r="BI109" s="186" t="str">
        <f t="shared" si="309"/>
        <v/>
      </c>
      <c r="BJ109" s="186" t="str">
        <f t="shared" si="309"/>
        <v/>
      </c>
      <c r="BS109" s="6"/>
      <c r="BT109" s="6"/>
      <c r="BV109" s="84">
        <v>45</v>
      </c>
      <c r="BW109" s="185">
        <f t="shared" si="300"/>
        <v>0</v>
      </c>
      <c r="BX109" s="186">
        <f t="shared" si="301"/>
        <v>0</v>
      </c>
      <c r="BY109" s="186" t="str">
        <f t="shared" si="310"/>
        <v/>
      </c>
      <c r="BZ109" s="186" t="str">
        <f t="shared" si="310"/>
        <v/>
      </c>
      <c r="CA109" s="186" t="str">
        <f t="shared" si="310"/>
        <v/>
      </c>
      <c r="CB109" s="186" t="str">
        <f t="shared" si="310"/>
        <v/>
      </c>
      <c r="CC109" s="186" t="str">
        <f t="shared" si="310"/>
        <v/>
      </c>
      <c r="CD109" s="186" t="str">
        <f t="shared" si="310"/>
        <v/>
      </c>
      <c r="CE109" s="186" t="str">
        <f t="shared" si="310"/>
        <v/>
      </c>
      <c r="CF109" s="186" t="str">
        <f t="shared" si="310"/>
        <v/>
      </c>
      <c r="CG109" s="186" t="str">
        <f t="shared" si="310"/>
        <v/>
      </c>
      <c r="CH109" s="186" t="str">
        <f t="shared" si="310"/>
        <v/>
      </c>
      <c r="CI109" s="186" t="str">
        <f t="shared" si="311"/>
        <v/>
      </c>
      <c r="CJ109" s="186" t="str">
        <f t="shared" si="311"/>
        <v/>
      </c>
      <c r="CK109" s="186" t="str">
        <f t="shared" si="311"/>
        <v/>
      </c>
      <c r="CL109" s="186" t="str">
        <f t="shared" si="311"/>
        <v/>
      </c>
      <c r="CM109" s="186" t="str">
        <f t="shared" si="311"/>
        <v/>
      </c>
      <c r="CN109" s="186" t="str">
        <f t="shared" si="311"/>
        <v/>
      </c>
      <c r="CO109" s="186" t="str">
        <f t="shared" si="311"/>
        <v/>
      </c>
      <c r="CP109" s="186" t="str">
        <f t="shared" si="311"/>
        <v/>
      </c>
      <c r="CQ109" s="186" t="str">
        <f t="shared" si="311"/>
        <v/>
      </c>
      <c r="CR109" s="186" t="str">
        <f t="shared" si="311"/>
        <v/>
      </c>
      <c r="CS109" s="186" t="str">
        <f t="shared" si="312"/>
        <v/>
      </c>
      <c r="CT109" s="186" t="str">
        <f t="shared" si="312"/>
        <v/>
      </c>
      <c r="CU109" s="186" t="str">
        <f t="shared" si="312"/>
        <v/>
      </c>
      <c r="CV109" s="186" t="str">
        <f t="shared" si="312"/>
        <v/>
      </c>
      <c r="CW109" s="186" t="str">
        <f t="shared" si="312"/>
        <v/>
      </c>
      <c r="CX109" s="186" t="str">
        <f t="shared" si="312"/>
        <v/>
      </c>
      <c r="CY109" s="186" t="str">
        <f t="shared" si="312"/>
        <v/>
      </c>
      <c r="CZ109" s="186" t="str">
        <f t="shared" si="312"/>
        <v/>
      </c>
      <c r="DA109" s="186" t="str">
        <f t="shared" si="312"/>
        <v/>
      </c>
      <c r="DB109" s="186" t="str">
        <f t="shared" si="312"/>
        <v/>
      </c>
      <c r="DC109" s="186" t="str">
        <f t="shared" si="313"/>
        <v/>
      </c>
      <c r="DD109" s="186" t="str">
        <f t="shared" si="313"/>
        <v/>
      </c>
      <c r="DE109" s="186" t="str">
        <f t="shared" si="313"/>
        <v/>
      </c>
      <c r="DF109" s="186" t="str">
        <f t="shared" si="313"/>
        <v/>
      </c>
      <c r="DG109" s="186" t="str">
        <f t="shared" si="313"/>
        <v/>
      </c>
      <c r="DH109" s="186" t="str">
        <f t="shared" si="313"/>
        <v/>
      </c>
      <c r="DI109" s="186" t="str">
        <f t="shared" si="313"/>
        <v/>
      </c>
      <c r="DJ109" s="186" t="str">
        <f t="shared" si="313"/>
        <v/>
      </c>
      <c r="DK109" s="186" t="str">
        <f t="shared" si="313"/>
        <v/>
      </c>
      <c r="DL109" s="186" t="str">
        <f t="shared" si="313"/>
        <v/>
      </c>
      <c r="DM109" s="186" t="str">
        <f t="shared" si="314"/>
        <v/>
      </c>
      <c r="DN109" s="186" t="str">
        <f t="shared" si="314"/>
        <v/>
      </c>
      <c r="DO109" s="186" t="str">
        <f t="shared" si="314"/>
        <v/>
      </c>
      <c r="DP109" s="186" t="str">
        <f t="shared" si="314"/>
        <v/>
      </c>
      <c r="DQ109" s="186" t="str">
        <f t="shared" si="314"/>
        <v/>
      </c>
      <c r="DR109" s="186" t="str">
        <f t="shared" si="314"/>
        <v/>
      </c>
      <c r="DS109" s="186" t="str">
        <f t="shared" si="314"/>
        <v/>
      </c>
      <c r="DT109" s="186" t="str">
        <f t="shared" si="314"/>
        <v/>
      </c>
      <c r="DU109" s="186" t="str">
        <f t="shared" si="314"/>
        <v/>
      </c>
      <c r="DV109" s="186" t="str">
        <f t="shared" si="314"/>
        <v/>
      </c>
      <c r="DW109" s="152"/>
      <c r="DX109" s="152"/>
      <c r="DY109" s="152"/>
      <c r="DZ109" s="152"/>
      <c r="EA109" s="152"/>
      <c r="EC109" s="173">
        <f t="shared" si="302"/>
        <v>46</v>
      </c>
      <c r="ED109" s="176">
        <f t="shared" si="291"/>
        <v>0</v>
      </c>
      <c r="EE109" s="177">
        <f t="shared" si="304"/>
        <v>0</v>
      </c>
      <c r="EF109" s="177">
        <f t="shared" si="304"/>
        <v>0</v>
      </c>
      <c r="EG109" s="177">
        <f t="shared" si="304"/>
        <v>0</v>
      </c>
      <c r="EH109" s="177">
        <f t="shared" si="304"/>
        <v>0</v>
      </c>
      <c r="EI109" s="177">
        <f t="shared" si="292"/>
        <v>0</v>
      </c>
      <c r="EJ109" s="177">
        <f t="shared" si="293"/>
        <v>0</v>
      </c>
      <c r="EK109" s="173"/>
      <c r="EL109" s="173"/>
      <c r="EM109" s="173"/>
      <c r="EN109" s="175"/>
      <c r="EO109" s="173">
        <f t="shared" si="303"/>
        <v>46</v>
      </c>
      <c r="EP109" s="176">
        <f t="shared" si="294"/>
        <v>0</v>
      </c>
      <c r="EQ109" s="177">
        <f>IFERROR(INDEX(RTO2CF,$EO109,'ANVA-MDS'!EE$7),0)</f>
        <v>0</v>
      </c>
      <c r="ER109" s="177">
        <f>IFERROR(INDEX(RTO2CF,$EO109,'ANVA-MDS'!EF$7),0)</f>
        <v>0</v>
      </c>
      <c r="ES109" s="177">
        <f>IFERROR(INDEX(RTO2CF,$EO109,'ANVA-MDS'!EG$7),0)</f>
        <v>0</v>
      </c>
      <c r="ET109" s="177">
        <f>IFERROR(INDEX(RTO2CF,$EO109,'ANVA-MDS'!EH$7),0)</f>
        <v>0</v>
      </c>
      <c r="EU109" s="177">
        <f t="shared" si="295"/>
        <v>0</v>
      </c>
      <c r="EV109" s="177">
        <f t="shared" si="296"/>
        <v>0</v>
      </c>
      <c r="EW109" s="173"/>
      <c r="EX109" s="173"/>
      <c r="EY109" s="173"/>
      <c r="EZ109" s="175"/>
      <c r="FA109" s="177">
        <f t="shared" si="297"/>
        <v>0</v>
      </c>
      <c r="FB109" s="175"/>
      <c r="FC109" s="175"/>
    </row>
    <row r="110" spans="10:159" ht="12.75" customHeight="1" x14ac:dyDescent="0.25">
      <c r="J110" s="84">
        <v>46</v>
      </c>
      <c r="K110" s="185">
        <f t="shared" si="298"/>
        <v>0</v>
      </c>
      <c r="L110" s="186">
        <f t="shared" si="299"/>
        <v>0</v>
      </c>
      <c r="M110" s="186" t="str">
        <f t="shared" si="305"/>
        <v/>
      </c>
      <c r="N110" s="186" t="str">
        <f t="shared" si="305"/>
        <v/>
      </c>
      <c r="O110" s="186" t="str">
        <f t="shared" si="305"/>
        <v/>
      </c>
      <c r="P110" s="186" t="str">
        <f t="shared" si="305"/>
        <v/>
      </c>
      <c r="Q110" s="186" t="str">
        <f t="shared" si="305"/>
        <v/>
      </c>
      <c r="R110" s="186" t="str">
        <f t="shared" si="305"/>
        <v/>
      </c>
      <c r="S110" s="186" t="str">
        <f t="shared" si="305"/>
        <v/>
      </c>
      <c r="T110" s="186" t="str">
        <f t="shared" si="305"/>
        <v/>
      </c>
      <c r="U110" s="186" t="str">
        <f t="shared" si="305"/>
        <v/>
      </c>
      <c r="V110" s="186" t="str">
        <f t="shared" si="305"/>
        <v/>
      </c>
      <c r="W110" s="186" t="str">
        <f t="shared" si="306"/>
        <v/>
      </c>
      <c r="X110" s="186" t="str">
        <f t="shared" si="306"/>
        <v/>
      </c>
      <c r="Y110" s="186" t="str">
        <f t="shared" si="306"/>
        <v/>
      </c>
      <c r="Z110" s="186" t="str">
        <f t="shared" si="306"/>
        <v/>
      </c>
      <c r="AA110" s="186" t="str">
        <f t="shared" si="306"/>
        <v/>
      </c>
      <c r="AB110" s="186" t="str">
        <f t="shared" si="306"/>
        <v/>
      </c>
      <c r="AC110" s="186" t="str">
        <f t="shared" si="306"/>
        <v/>
      </c>
      <c r="AD110" s="186" t="str">
        <f t="shared" si="306"/>
        <v/>
      </c>
      <c r="AE110" s="186" t="str">
        <f t="shared" si="306"/>
        <v/>
      </c>
      <c r="AF110" s="186" t="str">
        <f t="shared" si="306"/>
        <v/>
      </c>
      <c r="AG110" s="186" t="str">
        <f t="shared" si="307"/>
        <v/>
      </c>
      <c r="AH110" s="186" t="str">
        <f t="shared" si="307"/>
        <v/>
      </c>
      <c r="AI110" s="186" t="str">
        <f t="shared" si="307"/>
        <v/>
      </c>
      <c r="AJ110" s="186" t="str">
        <f t="shared" si="307"/>
        <v/>
      </c>
      <c r="AK110" s="186" t="str">
        <f t="shared" si="307"/>
        <v/>
      </c>
      <c r="AL110" s="186" t="str">
        <f t="shared" si="307"/>
        <v/>
      </c>
      <c r="AM110" s="186" t="str">
        <f t="shared" si="307"/>
        <v/>
      </c>
      <c r="AN110" s="186" t="str">
        <f t="shared" si="307"/>
        <v/>
      </c>
      <c r="AO110" s="186" t="str">
        <f t="shared" si="307"/>
        <v/>
      </c>
      <c r="AP110" s="186" t="str">
        <f t="shared" si="307"/>
        <v/>
      </c>
      <c r="AQ110" s="186" t="str">
        <f t="shared" si="308"/>
        <v/>
      </c>
      <c r="AR110" s="186" t="str">
        <f t="shared" si="308"/>
        <v/>
      </c>
      <c r="AS110" s="186" t="str">
        <f t="shared" si="308"/>
        <v/>
      </c>
      <c r="AT110" s="186" t="str">
        <f t="shared" si="308"/>
        <v/>
      </c>
      <c r="AU110" s="186" t="str">
        <f t="shared" si="308"/>
        <v/>
      </c>
      <c r="AV110" s="186" t="str">
        <f t="shared" si="308"/>
        <v/>
      </c>
      <c r="AW110" s="186" t="str">
        <f t="shared" si="308"/>
        <v/>
      </c>
      <c r="AX110" s="186" t="str">
        <f t="shared" si="308"/>
        <v/>
      </c>
      <c r="AY110" s="186" t="str">
        <f t="shared" si="308"/>
        <v/>
      </c>
      <c r="AZ110" s="186" t="str">
        <f t="shared" si="308"/>
        <v/>
      </c>
      <c r="BA110" s="186" t="str">
        <f t="shared" si="309"/>
        <v/>
      </c>
      <c r="BB110" s="186" t="str">
        <f t="shared" si="309"/>
        <v/>
      </c>
      <c r="BC110" s="186" t="str">
        <f t="shared" si="309"/>
        <v/>
      </c>
      <c r="BD110" s="186" t="str">
        <f t="shared" si="309"/>
        <v/>
      </c>
      <c r="BE110" s="186" t="str">
        <f t="shared" si="309"/>
        <v/>
      </c>
      <c r="BF110" s="186" t="str">
        <f t="shared" si="309"/>
        <v/>
      </c>
      <c r="BG110" s="186" t="str">
        <f t="shared" si="309"/>
        <v/>
      </c>
      <c r="BH110" s="186" t="str">
        <f t="shared" si="309"/>
        <v/>
      </c>
      <c r="BI110" s="186" t="str">
        <f t="shared" si="309"/>
        <v/>
      </c>
      <c r="BJ110" s="186" t="str">
        <f t="shared" si="309"/>
        <v/>
      </c>
      <c r="BS110" s="6"/>
      <c r="BT110" s="6"/>
      <c r="BV110" s="84">
        <v>46</v>
      </c>
      <c r="BW110" s="185">
        <f t="shared" si="300"/>
        <v>0</v>
      </c>
      <c r="BX110" s="186">
        <f t="shared" si="301"/>
        <v>0</v>
      </c>
      <c r="BY110" s="186" t="str">
        <f t="shared" si="310"/>
        <v/>
      </c>
      <c r="BZ110" s="186" t="str">
        <f t="shared" si="310"/>
        <v/>
      </c>
      <c r="CA110" s="186" t="str">
        <f t="shared" si="310"/>
        <v/>
      </c>
      <c r="CB110" s="186" t="str">
        <f t="shared" si="310"/>
        <v/>
      </c>
      <c r="CC110" s="186" t="str">
        <f t="shared" si="310"/>
        <v/>
      </c>
      <c r="CD110" s="186" t="str">
        <f t="shared" si="310"/>
        <v/>
      </c>
      <c r="CE110" s="186" t="str">
        <f t="shared" si="310"/>
        <v/>
      </c>
      <c r="CF110" s="186" t="str">
        <f t="shared" si="310"/>
        <v/>
      </c>
      <c r="CG110" s="186" t="str">
        <f t="shared" si="310"/>
        <v/>
      </c>
      <c r="CH110" s="186" t="str">
        <f t="shared" si="310"/>
        <v/>
      </c>
      <c r="CI110" s="186" t="str">
        <f t="shared" si="311"/>
        <v/>
      </c>
      <c r="CJ110" s="186" t="str">
        <f t="shared" si="311"/>
        <v/>
      </c>
      <c r="CK110" s="186" t="str">
        <f t="shared" si="311"/>
        <v/>
      </c>
      <c r="CL110" s="186" t="str">
        <f t="shared" si="311"/>
        <v/>
      </c>
      <c r="CM110" s="186" t="str">
        <f t="shared" si="311"/>
        <v/>
      </c>
      <c r="CN110" s="186" t="str">
        <f t="shared" si="311"/>
        <v/>
      </c>
      <c r="CO110" s="186" t="str">
        <f t="shared" si="311"/>
        <v/>
      </c>
      <c r="CP110" s="186" t="str">
        <f t="shared" si="311"/>
        <v/>
      </c>
      <c r="CQ110" s="186" t="str">
        <f t="shared" si="311"/>
        <v/>
      </c>
      <c r="CR110" s="186" t="str">
        <f t="shared" si="311"/>
        <v/>
      </c>
      <c r="CS110" s="186" t="str">
        <f t="shared" si="312"/>
        <v/>
      </c>
      <c r="CT110" s="186" t="str">
        <f t="shared" si="312"/>
        <v/>
      </c>
      <c r="CU110" s="186" t="str">
        <f t="shared" si="312"/>
        <v/>
      </c>
      <c r="CV110" s="186" t="str">
        <f t="shared" si="312"/>
        <v/>
      </c>
      <c r="CW110" s="186" t="str">
        <f t="shared" si="312"/>
        <v/>
      </c>
      <c r="CX110" s="186" t="str">
        <f t="shared" si="312"/>
        <v/>
      </c>
      <c r="CY110" s="186" t="str">
        <f t="shared" si="312"/>
        <v/>
      </c>
      <c r="CZ110" s="186" t="str">
        <f t="shared" si="312"/>
        <v/>
      </c>
      <c r="DA110" s="186" t="str">
        <f t="shared" si="312"/>
        <v/>
      </c>
      <c r="DB110" s="186" t="str">
        <f t="shared" si="312"/>
        <v/>
      </c>
      <c r="DC110" s="186" t="str">
        <f t="shared" si="313"/>
        <v/>
      </c>
      <c r="DD110" s="186" t="str">
        <f t="shared" si="313"/>
        <v/>
      </c>
      <c r="DE110" s="186" t="str">
        <f t="shared" si="313"/>
        <v/>
      </c>
      <c r="DF110" s="186" t="str">
        <f t="shared" si="313"/>
        <v/>
      </c>
      <c r="DG110" s="186" t="str">
        <f t="shared" si="313"/>
        <v/>
      </c>
      <c r="DH110" s="186" t="str">
        <f t="shared" si="313"/>
        <v/>
      </c>
      <c r="DI110" s="186" t="str">
        <f t="shared" si="313"/>
        <v/>
      </c>
      <c r="DJ110" s="186" t="str">
        <f t="shared" si="313"/>
        <v/>
      </c>
      <c r="DK110" s="186" t="str">
        <f t="shared" si="313"/>
        <v/>
      </c>
      <c r="DL110" s="186" t="str">
        <f t="shared" si="313"/>
        <v/>
      </c>
      <c r="DM110" s="186" t="str">
        <f t="shared" si="314"/>
        <v/>
      </c>
      <c r="DN110" s="186" t="str">
        <f t="shared" si="314"/>
        <v/>
      </c>
      <c r="DO110" s="186" t="str">
        <f t="shared" si="314"/>
        <v/>
      </c>
      <c r="DP110" s="186" t="str">
        <f t="shared" si="314"/>
        <v/>
      </c>
      <c r="DQ110" s="186" t="str">
        <f t="shared" si="314"/>
        <v/>
      </c>
      <c r="DR110" s="186" t="str">
        <f t="shared" si="314"/>
        <v/>
      </c>
      <c r="DS110" s="186" t="str">
        <f t="shared" si="314"/>
        <v/>
      </c>
      <c r="DT110" s="186" t="str">
        <f t="shared" si="314"/>
        <v/>
      </c>
      <c r="DU110" s="186" t="str">
        <f t="shared" si="314"/>
        <v/>
      </c>
      <c r="DV110" s="186" t="str">
        <f t="shared" si="314"/>
        <v/>
      </c>
      <c r="DW110" s="152"/>
      <c r="DX110" s="152"/>
      <c r="DY110" s="152"/>
      <c r="DZ110" s="152"/>
      <c r="EA110" s="152"/>
      <c r="EC110" s="173">
        <f t="shared" si="302"/>
        <v>47</v>
      </c>
      <c r="ED110" s="176">
        <f t="shared" si="291"/>
        <v>0</v>
      </c>
      <c r="EE110" s="177">
        <f t="shared" si="304"/>
        <v>0</v>
      </c>
      <c r="EF110" s="177">
        <f t="shared" si="304"/>
        <v>0</v>
      </c>
      <c r="EG110" s="177">
        <f t="shared" si="304"/>
        <v>0</v>
      </c>
      <c r="EH110" s="177">
        <f t="shared" si="304"/>
        <v>0</v>
      </c>
      <c r="EI110" s="177">
        <f t="shared" si="292"/>
        <v>0</v>
      </c>
      <c r="EJ110" s="177">
        <f t="shared" si="293"/>
        <v>0</v>
      </c>
      <c r="EK110" s="173"/>
      <c r="EL110" s="173"/>
      <c r="EM110" s="173"/>
      <c r="EN110" s="175"/>
      <c r="EO110" s="173">
        <f t="shared" si="303"/>
        <v>47</v>
      </c>
      <c r="EP110" s="176">
        <f t="shared" si="294"/>
        <v>0</v>
      </c>
      <c r="EQ110" s="177">
        <f>IFERROR(INDEX(RTO2CF,$EO110,'ANVA-MDS'!EE$7),0)</f>
        <v>0</v>
      </c>
      <c r="ER110" s="177">
        <f>IFERROR(INDEX(RTO2CF,$EO110,'ANVA-MDS'!EF$7),0)</f>
        <v>0</v>
      </c>
      <c r="ES110" s="177">
        <f>IFERROR(INDEX(RTO2CF,$EO110,'ANVA-MDS'!EG$7),0)</f>
        <v>0</v>
      </c>
      <c r="ET110" s="177">
        <f>IFERROR(INDEX(RTO2CF,$EO110,'ANVA-MDS'!EH$7),0)</f>
        <v>0</v>
      </c>
      <c r="EU110" s="177">
        <f t="shared" si="295"/>
        <v>0</v>
      </c>
      <c r="EV110" s="177">
        <f t="shared" si="296"/>
        <v>0</v>
      </c>
      <c r="EW110" s="173"/>
      <c r="EX110" s="173"/>
      <c r="EY110" s="173"/>
      <c r="EZ110" s="175"/>
      <c r="FA110" s="177">
        <f t="shared" si="297"/>
        <v>0</v>
      </c>
      <c r="FB110" s="175"/>
      <c r="FC110" s="175"/>
    </row>
    <row r="111" spans="10:159" ht="12.75" customHeight="1" x14ac:dyDescent="0.25">
      <c r="J111" s="84">
        <v>47</v>
      </c>
      <c r="K111" s="185">
        <f t="shared" si="298"/>
        <v>0</v>
      </c>
      <c r="L111" s="186">
        <f t="shared" si="299"/>
        <v>0</v>
      </c>
      <c r="M111" s="186" t="str">
        <f t="shared" si="305"/>
        <v/>
      </c>
      <c r="N111" s="186" t="str">
        <f t="shared" si="305"/>
        <v/>
      </c>
      <c r="O111" s="186" t="str">
        <f t="shared" si="305"/>
        <v/>
      </c>
      <c r="P111" s="186" t="str">
        <f t="shared" si="305"/>
        <v/>
      </c>
      <c r="Q111" s="186" t="str">
        <f t="shared" si="305"/>
        <v/>
      </c>
      <c r="R111" s="186" t="str">
        <f t="shared" si="305"/>
        <v/>
      </c>
      <c r="S111" s="186" t="str">
        <f t="shared" si="305"/>
        <v/>
      </c>
      <c r="T111" s="186" t="str">
        <f t="shared" si="305"/>
        <v/>
      </c>
      <c r="U111" s="186" t="str">
        <f t="shared" si="305"/>
        <v/>
      </c>
      <c r="V111" s="186" t="str">
        <f t="shared" si="305"/>
        <v/>
      </c>
      <c r="W111" s="186" t="str">
        <f t="shared" si="306"/>
        <v/>
      </c>
      <c r="X111" s="186" t="str">
        <f t="shared" si="306"/>
        <v/>
      </c>
      <c r="Y111" s="186" t="str">
        <f t="shared" si="306"/>
        <v/>
      </c>
      <c r="Z111" s="186" t="str">
        <f t="shared" si="306"/>
        <v/>
      </c>
      <c r="AA111" s="186" t="str">
        <f t="shared" si="306"/>
        <v/>
      </c>
      <c r="AB111" s="186" t="str">
        <f t="shared" si="306"/>
        <v/>
      </c>
      <c r="AC111" s="186" t="str">
        <f t="shared" si="306"/>
        <v/>
      </c>
      <c r="AD111" s="186" t="str">
        <f t="shared" si="306"/>
        <v/>
      </c>
      <c r="AE111" s="186" t="str">
        <f t="shared" si="306"/>
        <v/>
      </c>
      <c r="AF111" s="186" t="str">
        <f t="shared" si="306"/>
        <v/>
      </c>
      <c r="AG111" s="186" t="str">
        <f t="shared" si="307"/>
        <v/>
      </c>
      <c r="AH111" s="186" t="str">
        <f t="shared" si="307"/>
        <v/>
      </c>
      <c r="AI111" s="186" t="str">
        <f t="shared" si="307"/>
        <v/>
      </c>
      <c r="AJ111" s="186" t="str">
        <f t="shared" si="307"/>
        <v/>
      </c>
      <c r="AK111" s="186" t="str">
        <f t="shared" si="307"/>
        <v/>
      </c>
      <c r="AL111" s="186" t="str">
        <f t="shared" si="307"/>
        <v/>
      </c>
      <c r="AM111" s="186" t="str">
        <f t="shared" si="307"/>
        <v/>
      </c>
      <c r="AN111" s="186" t="str">
        <f t="shared" si="307"/>
        <v/>
      </c>
      <c r="AO111" s="186" t="str">
        <f t="shared" si="307"/>
        <v/>
      </c>
      <c r="AP111" s="186" t="str">
        <f t="shared" si="307"/>
        <v/>
      </c>
      <c r="AQ111" s="186" t="str">
        <f t="shared" si="308"/>
        <v/>
      </c>
      <c r="AR111" s="186" t="str">
        <f t="shared" si="308"/>
        <v/>
      </c>
      <c r="AS111" s="186" t="str">
        <f t="shared" si="308"/>
        <v/>
      </c>
      <c r="AT111" s="186" t="str">
        <f t="shared" si="308"/>
        <v/>
      </c>
      <c r="AU111" s="186" t="str">
        <f t="shared" si="308"/>
        <v/>
      </c>
      <c r="AV111" s="186" t="str">
        <f t="shared" si="308"/>
        <v/>
      </c>
      <c r="AW111" s="186" t="str">
        <f t="shared" si="308"/>
        <v/>
      </c>
      <c r="AX111" s="186" t="str">
        <f t="shared" si="308"/>
        <v/>
      </c>
      <c r="AY111" s="186" t="str">
        <f t="shared" si="308"/>
        <v/>
      </c>
      <c r="AZ111" s="186" t="str">
        <f t="shared" si="308"/>
        <v/>
      </c>
      <c r="BA111" s="186" t="str">
        <f t="shared" si="309"/>
        <v/>
      </c>
      <c r="BB111" s="186" t="str">
        <f t="shared" si="309"/>
        <v/>
      </c>
      <c r="BC111" s="186" t="str">
        <f t="shared" si="309"/>
        <v/>
      </c>
      <c r="BD111" s="186" t="str">
        <f t="shared" si="309"/>
        <v/>
      </c>
      <c r="BE111" s="186" t="str">
        <f t="shared" si="309"/>
        <v/>
      </c>
      <c r="BF111" s="186" t="str">
        <f t="shared" si="309"/>
        <v/>
      </c>
      <c r="BG111" s="186" t="str">
        <f t="shared" si="309"/>
        <v/>
      </c>
      <c r="BH111" s="186" t="str">
        <f t="shared" si="309"/>
        <v/>
      </c>
      <c r="BI111" s="186" t="str">
        <f t="shared" si="309"/>
        <v/>
      </c>
      <c r="BJ111" s="186" t="str">
        <f t="shared" si="309"/>
        <v/>
      </c>
      <c r="BS111" s="6"/>
      <c r="BT111" s="6"/>
      <c r="BV111" s="84">
        <v>47</v>
      </c>
      <c r="BW111" s="185">
        <f t="shared" si="300"/>
        <v>0</v>
      </c>
      <c r="BX111" s="186">
        <f t="shared" si="301"/>
        <v>0</v>
      </c>
      <c r="BY111" s="186" t="str">
        <f t="shared" si="310"/>
        <v/>
      </c>
      <c r="BZ111" s="186" t="str">
        <f t="shared" si="310"/>
        <v/>
      </c>
      <c r="CA111" s="186" t="str">
        <f t="shared" si="310"/>
        <v/>
      </c>
      <c r="CB111" s="186" t="str">
        <f t="shared" si="310"/>
        <v/>
      </c>
      <c r="CC111" s="186" t="str">
        <f t="shared" si="310"/>
        <v/>
      </c>
      <c r="CD111" s="186" t="str">
        <f t="shared" si="310"/>
        <v/>
      </c>
      <c r="CE111" s="186" t="str">
        <f t="shared" si="310"/>
        <v/>
      </c>
      <c r="CF111" s="186" t="str">
        <f t="shared" si="310"/>
        <v/>
      </c>
      <c r="CG111" s="186" t="str">
        <f t="shared" si="310"/>
        <v/>
      </c>
      <c r="CH111" s="186" t="str">
        <f t="shared" si="310"/>
        <v/>
      </c>
      <c r="CI111" s="186" t="str">
        <f t="shared" si="311"/>
        <v/>
      </c>
      <c r="CJ111" s="186" t="str">
        <f t="shared" si="311"/>
        <v/>
      </c>
      <c r="CK111" s="186" t="str">
        <f t="shared" si="311"/>
        <v/>
      </c>
      <c r="CL111" s="186" t="str">
        <f t="shared" si="311"/>
        <v/>
      </c>
      <c r="CM111" s="186" t="str">
        <f t="shared" si="311"/>
        <v/>
      </c>
      <c r="CN111" s="186" t="str">
        <f t="shared" si="311"/>
        <v/>
      </c>
      <c r="CO111" s="186" t="str">
        <f t="shared" si="311"/>
        <v/>
      </c>
      <c r="CP111" s="186" t="str">
        <f t="shared" si="311"/>
        <v/>
      </c>
      <c r="CQ111" s="186" t="str">
        <f t="shared" si="311"/>
        <v/>
      </c>
      <c r="CR111" s="186" t="str">
        <f t="shared" si="311"/>
        <v/>
      </c>
      <c r="CS111" s="186" t="str">
        <f t="shared" si="312"/>
        <v/>
      </c>
      <c r="CT111" s="186" t="str">
        <f t="shared" si="312"/>
        <v/>
      </c>
      <c r="CU111" s="186" t="str">
        <f t="shared" si="312"/>
        <v/>
      </c>
      <c r="CV111" s="186" t="str">
        <f t="shared" si="312"/>
        <v/>
      </c>
      <c r="CW111" s="186" t="str">
        <f t="shared" si="312"/>
        <v/>
      </c>
      <c r="CX111" s="186" t="str">
        <f t="shared" si="312"/>
        <v/>
      </c>
      <c r="CY111" s="186" t="str">
        <f t="shared" si="312"/>
        <v/>
      </c>
      <c r="CZ111" s="186" t="str">
        <f t="shared" si="312"/>
        <v/>
      </c>
      <c r="DA111" s="186" t="str">
        <f t="shared" si="312"/>
        <v/>
      </c>
      <c r="DB111" s="186" t="str">
        <f t="shared" si="312"/>
        <v/>
      </c>
      <c r="DC111" s="186" t="str">
        <f t="shared" si="313"/>
        <v/>
      </c>
      <c r="DD111" s="186" t="str">
        <f t="shared" si="313"/>
        <v/>
      </c>
      <c r="DE111" s="186" t="str">
        <f t="shared" si="313"/>
        <v/>
      </c>
      <c r="DF111" s="186" t="str">
        <f t="shared" si="313"/>
        <v/>
      </c>
      <c r="DG111" s="186" t="str">
        <f t="shared" si="313"/>
        <v/>
      </c>
      <c r="DH111" s="186" t="str">
        <f t="shared" si="313"/>
        <v/>
      </c>
      <c r="DI111" s="186" t="str">
        <f t="shared" si="313"/>
        <v/>
      </c>
      <c r="DJ111" s="186" t="str">
        <f t="shared" si="313"/>
        <v/>
      </c>
      <c r="DK111" s="186" t="str">
        <f t="shared" si="313"/>
        <v/>
      </c>
      <c r="DL111" s="186" t="str">
        <f t="shared" si="313"/>
        <v/>
      </c>
      <c r="DM111" s="186" t="str">
        <f t="shared" si="314"/>
        <v/>
      </c>
      <c r="DN111" s="186" t="str">
        <f t="shared" si="314"/>
        <v/>
      </c>
      <c r="DO111" s="186" t="str">
        <f t="shared" si="314"/>
        <v/>
      </c>
      <c r="DP111" s="186" t="str">
        <f t="shared" si="314"/>
        <v/>
      </c>
      <c r="DQ111" s="186" t="str">
        <f t="shared" si="314"/>
        <v/>
      </c>
      <c r="DR111" s="186" t="str">
        <f t="shared" si="314"/>
        <v/>
      </c>
      <c r="DS111" s="186" t="str">
        <f t="shared" si="314"/>
        <v/>
      </c>
      <c r="DT111" s="186" t="str">
        <f t="shared" si="314"/>
        <v/>
      </c>
      <c r="DU111" s="186" t="str">
        <f t="shared" si="314"/>
        <v/>
      </c>
      <c r="DV111" s="186" t="str">
        <f t="shared" si="314"/>
        <v/>
      </c>
      <c r="DW111" s="152"/>
      <c r="DX111" s="152"/>
      <c r="DY111" s="152"/>
      <c r="DZ111" s="152"/>
      <c r="EA111" s="152"/>
      <c r="EC111" s="173">
        <f t="shared" si="302"/>
        <v>48</v>
      </c>
      <c r="ED111" s="176">
        <f t="shared" si="291"/>
        <v>0</v>
      </c>
      <c r="EE111" s="177">
        <f t="shared" si="304"/>
        <v>0</v>
      </c>
      <c r="EF111" s="177">
        <f t="shared" si="304"/>
        <v>0</v>
      </c>
      <c r="EG111" s="177">
        <f t="shared" si="304"/>
        <v>0</v>
      </c>
      <c r="EH111" s="177">
        <f t="shared" si="304"/>
        <v>0</v>
      </c>
      <c r="EI111" s="177">
        <f t="shared" si="292"/>
        <v>0</v>
      </c>
      <c r="EJ111" s="177">
        <f t="shared" si="293"/>
        <v>0</v>
      </c>
      <c r="EK111" s="173"/>
      <c r="EL111" s="173"/>
      <c r="EM111" s="173"/>
      <c r="EN111" s="175"/>
      <c r="EO111" s="173">
        <f t="shared" si="303"/>
        <v>48</v>
      </c>
      <c r="EP111" s="176">
        <f t="shared" si="294"/>
        <v>0</v>
      </c>
      <c r="EQ111" s="177">
        <f>IFERROR(INDEX(RTO2CF,$EO111,'ANVA-MDS'!EE$7),0)</f>
        <v>0</v>
      </c>
      <c r="ER111" s="177">
        <f>IFERROR(INDEX(RTO2CF,$EO111,'ANVA-MDS'!EF$7),0)</f>
        <v>0</v>
      </c>
      <c r="ES111" s="177">
        <f>IFERROR(INDEX(RTO2CF,$EO111,'ANVA-MDS'!EG$7),0)</f>
        <v>0</v>
      </c>
      <c r="ET111" s="177">
        <f>IFERROR(INDEX(RTO2CF,$EO111,'ANVA-MDS'!EH$7),0)</f>
        <v>0</v>
      </c>
      <c r="EU111" s="177">
        <f t="shared" si="295"/>
        <v>0</v>
      </c>
      <c r="EV111" s="177">
        <f t="shared" si="296"/>
        <v>0</v>
      </c>
      <c r="EW111" s="173"/>
      <c r="EX111" s="173"/>
      <c r="EY111" s="173"/>
      <c r="EZ111" s="175"/>
      <c r="FA111" s="177">
        <f t="shared" si="297"/>
        <v>0</v>
      </c>
      <c r="FB111" s="175"/>
      <c r="FC111" s="175"/>
    </row>
    <row r="112" spans="10:159" ht="12.75" customHeight="1" x14ac:dyDescent="0.25">
      <c r="J112" s="84">
        <v>48</v>
      </c>
      <c r="K112" s="185">
        <f t="shared" si="298"/>
        <v>0</v>
      </c>
      <c r="L112" s="186">
        <f t="shared" si="299"/>
        <v>0</v>
      </c>
      <c r="M112" s="186" t="str">
        <f t="shared" si="305"/>
        <v/>
      </c>
      <c r="N112" s="186" t="str">
        <f t="shared" si="305"/>
        <v/>
      </c>
      <c r="O112" s="186" t="str">
        <f t="shared" si="305"/>
        <v/>
      </c>
      <c r="P112" s="186" t="str">
        <f t="shared" si="305"/>
        <v/>
      </c>
      <c r="Q112" s="186" t="str">
        <f t="shared" si="305"/>
        <v/>
      </c>
      <c r="R112" s="186" t="str">
        <f t="shared" si="305"/>
        <v/>
      </c>
      <c r="S112" s="186" t="str">
        <f t="shared" si="305"/>
        <v/>
      </c>
      <c r="T112" s="186" t="str">
        <f t="shared" si="305"/>
        <v/>
      </c>
      <c r="U112" s="186" t="str">
        <f t="shared" si="305"/>
        <v/>
      </c>
      <c r="V112" s="186" t="str">
        <f t="shared" si="305"/>
        <v/>
      </c>
      <c r="W112" s="186" t="str">
        <f t="shared" si="306"/>
        <v/>
      </c>
      <c r="X112" s="186" t="str">
        <f t="shared" si="306"/>
        <v/>
      </c>
      <c r="Y112" s="186" t="str">
        <f t="shared" si="306"/>
        <v/>
      </c>
      <c r="Z112" s="186" t="str">
        <f t="shared" si="306"/>
        <v/>
      </c>
      <c r="AA112" s="186" t="str">
        <f t="shared" si="306"/>
        <v/>
      </c>
      <c r="AB112" s="186" t="str">
        <f t="shared" si="306"/>
        <v/>
      </c>
      <c r="AC112" s="186" t="str">
        <f t="shared" si="306"/>
        <v/>
      </c>
      <c r="AD112" s="186" t="str">
        <f t="shared" si="306"/>
        <v/>
      </c>
      <c r="AE112" s="186" t="str">
        <f t="shared" si="306"/>
        <v/>
      </c>
      <c r="AF112" s="186" t="str">
        <f t="shared" si="306"/>
        <v/>
      </c>
      <c r="AG112" s="186" t="str">
        <f t="shared" si="307"/>
        <v/>
      </c>
      <c r="AH112" s="186" t="str">
        <f t="shared" si="307"/>
        <v/>
      </c>
      <c r="AI112" s="186" t="str">
        <f t="shared" si="307"/>
        <v/>
      </c>
      <c r="AJ112" s="186" t="str">
        <f t="shared" si="307"/>
        <v/>
      </c>
      <c r="AK112" s="186" t="str">
        <f t="shared" si="307"/>
        <v/>
      </c>
      <c r="AL112" s="186" t="str">
        <f t="shared" si="307"/>
        <v/>
      </c>
      <c r="AM112" s="186" t="str">
        <f t="shared" si="307"/>
        <v/>
      </c>
      <c r="AN112" s="186" t="str">
        <f t="shared" si="307"/>
        <v/>
      </c>
      <c r="AO112" s="186" t="str">
        <f t="shared" si="307"/>
        <v/>
      </c>
      <c r="AP112" s="186" t="str">
        <f t="shared" si="307"/>
        <v/>
      </c>
      <c r="AQ112" s="186" t="str">
        <f t="shared" si="308"/>
        <v/>
      </c>
      <c r="AR112" s="186" t="str">
        <f t="shared" si="308"/>
        <v/>
      </c>
      <c r="AS112" s="186" t="str">
        <f t="shared" si="308"/>
        <v/>
      </c>
      <c r="AT112" s="186" t="str">
        <f t="shared" si="308"/>
        <v/>
      </c>
      <c r="AU112" s="186" t="str">
        <f t="shared" si="308"/>
        <v/>
      </c>
      <c r="AV112" s="186" t="str">
        <f t="shared" si="308"/>
        <v/>
      </c>
      <c r="AW112" s="186" t="str">
        <f t="shared" si="308"/>
        <v/>
      </c>
      <c r="AX112" s="186" t="str">
        <f t="shared" si="308"/>
        <v/>
      </c>
      <c r="AY112" s="186" t="str">
        <f t="shared" si="308"/>
        <v/>
      </c>
      <c r="AZ112" s="186" t="str">
        <f t="shared" si="308"/>
        <v/>
      </c>
      <c r="BA112" s="186" t="str">
        <f t="shared" si="309"/>
        <v/>
      </c>
      <c r="BB112" s="186" t="str">
        <f t="shared" si="309"/>
        <v/>
      </c>
      <c r="BC112" s="186" t="str">
        <f t="shared" si="309"/>
        <v/>
      </c>
      <c r="BD112" s="186" t="str">
        <f t="shared" si="309"/>
        <v/>
      </c>
      <c r="BE112" s="186" t="str">
        <f t="shared" si="309"/>
        <v/>
      </c>
      <c r="BF112" s="186" t="str">
        <f t="shared" si="309"/>
        <v/>
      </c>
      <c r="BG112" s="186" t="str">
        <f t="shared" si="309"/>
        <v/>
      </c>
      <c r="BH112" s="186" t="str">
        <f t="shared" si="309"/>
        <v/>
      </c>
      <c r="BI112" s="186" t="str">
        <f t="shared" si="309"/>
        <v/>
      </c>
      <c r="BJ112" s="186" t="str">
        <f t="shared" si="309"/>
        <v/>
      </c>
      <c r="BS112" s="6"/>
      <c r="BT112" s="6"/>
      <c r="BV112" s="84">
        <v>48</v>
      </c>
      <c r="BW112" s="185">
        <f t="shared" si="300"/>
        <v>0</v>
      </c>
      <c r="BX112" s="186">
        <f t="shared" si="301"/>
        <v>0</v>
      </c>
      <c r="BY112" s="186" t="str">
        <f t="shared" si="310"/>
        <v/>
      </c>
      <c r="BZ112" s="186" t="str">
        <f t="shared" si="310"/>
        <v/>
      </c>
      <c r="CA112" s="186" t="str">
        <f t="shared" si="310"/>
        <v/>
      </c>
      <c r="CB112" s="186" t="str">
        <f t="shared" si="310"/>
        <v/>
      </c>
      <c r="CC112" s="186" t="str">
        <f t="shared" si="310"/>
        <v/>
      </c>
      <c r="CD112" s="186" t="str">
        <f t="shared" si="310"/>
        <v/>
      </c>
      <c r="CE112" s="186" t="str">
        <f t="shared" si="310"/>
        <v/>
      </c>
      <c r="CF112" s="186" t="str">
        <f t="shared" si="310"/>
        <v/>
      </c>
      <c r="CG112" s="186" t="str">
        <f t="shared" si="310"/>
        <v/>
      </c>
      <c r="CH112" s="186" t="str">
        <f t="shared" si="310"/>
        <v/>
      </c>
      <c r="CI112" s="186" t="str">
        <f t="shared" si="311"/>
        <v/>
      </c>
      <c r="CJ112" s="186" t="str">
        <f t="shared" si="311"/>
        <v/>
      </c>
      <c r="CK112" s="186" t="str">
        <f t="shared" si="311"/>
        <v/>
      </c>
      <c r="CL112" s="186" t="str">
        <f t="shared" si="311"/>
        <v/>
      </c>
      <c r="CM112" s="186" t="str">
        <f t="shared" si="311"/>
        <v/>
      </c>
      <c r="CN112" s="186" t="str">
        <f t="shared" si="311"/>
        <v/>
      </c>
      <c r="CO112" s="186" t="str">
        <f t="shared" si="311"/>
        <v/>
      </c>
      <c r="CP112" s="186" t="str">
        <f t="shared" si="311"/>
        <v/>
      </c>
      <c r="CQ112" s="186" t="str">
        <f t="shared" si="311"/>
        <v/>
      </c>
      <c r="CR112" s="186" t="str">
        <f t="shared" si="311"/>
        <v/>
      </c>
      <c r="CS112" s="186" t="str">
        <f t="shared" si="312"/>
        <v/>
      </c>
      <c r="CT112" s="186" t="str">
        <f t="shared" si="312"/>
        <v/>
      </c>
      <c r="CU112" s="186" t="str">
        <f t="shared" si="312"/>
        <v/>
      </c>
      <c r="CV112" s="186" t="str">
        <f t="shared" si="312"/>
        <v/>
      </c>
      <c r="CW112" s="186" t="str">
        <f t="shared" si="312"/>
        <v/>
      </c>
      <c r="CX112" s="186" t="str">
        <f t="shared" si="312"/>
        <v/>
      </c>
      <c r="CY112" s="186" t="str">
        <f t="shared" si="312"/>
        <v/>
      </c>
      <c r="CZ112" s="186" t="str">
        <f t="shared" si="312"/>
        <v/>
      </c>
      <c r="DA112" s="186" t="str">
        <f t="shared" si="312"/>
        <v/>
      </c>
      <c r="DB112" s="186" t="str">
        <f t="shared" si="312"/>
        <v/>
      </c>
      <c r="DC112" s="186" t="str">
        <f t="shared" si="313"/>
        <v/>
      </c>
      <c r="DD112" s="186" t="str">
        <f t="shared" si="313"/>
        <v/>
      </c>
      <c r="DE112" s="186" t="str">
        <f t="shared" si="313"/>
        <v/>
      </c>
      <c r="DF112" s="186" t="str">
        <f t="shared" si="313"/>
        <v/>
      </c>
      <c r="DG112" s="186" t="str">
        <f t="shared" si="313"/>
        <v/>
      </c>
      <c r="DH112" s="186" t="str">
        <f t="shared" si="313"/>
        <v/>
      </c>
      <c r="DI112" s="186" t="str">
        <f t="shared" si="313"/>
        <v/>
      </c>
      <c r="DJ112" s="186" t="str">
        <f t="shared" si="313"/>
        <v/>
      </c>
      <c r="DK112" s="186" t="str">
        <f t="shared" si="313"/>
        <v/>
      </c>
      <c r="DL112" s="186" t="str">
        <f t="shared" si="313"/>
        <v/>
      </c>
      <c r="DM112" s="186" t="str">
        <f t="shared" si="314"/>
        <v/>
      </c>
      <c r="DN112" s="186" t="str">
        <f t="shared" si="314"/>
        <v/>
      </c>
      <c r="DO112" s="186" t="str">
        <f t="shared" si="314"/>
        <v/>
      </c>
      <c r="DP112" s="186" t="str">
        <f t="shared" si="314"/>
        <v/>
      </c>
      <c r="DQ112" s="186" t="str">
        <f t="shared" si="314"/>
        <v/>
      </c>
      <c r="DR112" s="186" t="str">
        <f t="shared" si="314"/>
        <v/>
      </c>
      <c r="DS112" s="186" t="str">
        <f t="shared" si="314"/>
        <v/>
      </c>
      <c r="DT112" s="186" t="str">
        <f t="shared" si="314"/>
        <v/>
      </c>
      <c r="DU112" s="186" t="str">
        <f t="shared" si="314"/>
        <v/>
      </c>
      <c r="DV112" s="186" t="str">
        <f t="shared" si="314"/>
        <v/>
      </c>
      <c r="DW112" s="152"/>
      <c r="DX112" s="152"/>
      <c r="DY112" s="152"/>
      <c r="DZ112" s="152"/>
      <c r="EA112" s="152"/>
      <c r="EC112" s="173">
        <f t="shared" si="302"/>
        <v>49</v>
      </c>
      <c r="ED112" s="176">
        <f t="shared" si="291"/>
        <v>0</v>
      </c>
      <c r="EE112" s="177">
        <f t="shared" si="304"/>
        <v>0</v>
      </c>
      <c r="EF112" s="177">
        <f t="shared" si="304"/>
        <v>0</v>
      </c>
      <c r="EG112" s="177">
        <f t="shared" si="304"/>
        <v>0</v>
      </c>
      <c r="EH112" s="177">
        <f t="shared" si="304"/>
        <v>0</v>
      </c>
      <c r="EI112" s="177">
        <f t="shared" si="292"/>
        <v>0</v>
      </c>
      <c r="EJ112" s="177">
        <f t="shared" si="293"/>
        <v>0</v>
      </c>
      <c r="EK112" s="173"/>
      <c r="EL112" s="173"/>
      <c r="EM112" s="173"/>
      <c r="EN112" s="175"/>
      <c r="EO112" s="173">
        <f t="shared" si="303"/>
        <v>49</v>
      </c>
      <c r="EP112" s="176">
        <f t="shared" si="294"/>
        <v>0</v>
      </c>
      <c r="EQ112" s="177">
        <f>IFERROR(INDEX(RTO2CF,$EO112,'ANVA-MDS'!EE$7),0)</f>
        <v>0</v>
      </c>
      <c r="ER112" s="177">
        <f>IFERROR(INDEX(RTO2CF,$EO112,'ANVA-MDS'!EF$7),0)</f>
        <v>0</v>
      </c>
      <c r="ES112" s="177">
        <f>IFERROR(INDEX(RTO2CF,$EO112,'ANVA-MDS'!EG$7),0)</f>
        <v>0</v>
      </c>
      <c r="ET112" s="177">
        <f>IFERROR(INDEX(RTO2CF,$EO112,'ANVA-MDS'!EH$7),0)</f>
        <v>0</v>
      </c>
      <c r="EU112" s="177">
        <f t="shared" si="295"/>
        <v>0</v>
      </c>
      <c r="EV112" s="177">
        <f t="shared" si="296"/>
        <v>0</v>
      </c>
      <c r="EW112" s="173"/>
      <c r="EX112" s="173"/>
      <c r="EY112" s="173"/>
      <c r="EZ112" s="175"/>
      <c r="FA112" s="177">
        <f t="shared" si="297"/>
        <v>0</v>
      </c>
      <c r="FB112" s="175"/>
      <c r="FC112" s="175"/>
    </row>
    <row r="113" spans="1:159" ht="12.75" customHeight="1" x14ac:dyDescent="0.25">
      <c r="J113" s="84">
        <v>49</v>
      </c>
      <c r="K113" s="185">
        <f t="shared" si="298"/>
        <v>0</v>
      </c>
      <c r="L113" s="186">
        <f t="shared" si="299"/>
        <v>0</v>
      </c>
      <c r="M113" s="186" t="str">
        <f t="shared" si="305"/>
        <v/>
      </c>
      <c r="N113" s="186" t="str">
        <f t="shared" si="305"/>
        <v/>
      </c>
      <c r="O113" s="186" t="str">
        <f t="shared" si="305"/>
        <v/>
      </c>
      <c r="P113" s="186" t="str">
        <f t="shared" si="305"/>
        <v/>
      </c>
      <c r="Q113" s="186" t="str">
        <f t="shared" si="305"/>
        <v/>
      </c>
      <c r="R113" s="186" t="str">
        <f t="shared" si="305"/>
        <v/>
      </c>
      <c r="S113" s="186" t="str">
        <f t="shared" si="305"/>
        <v/>
      </c>
      <c r="T113" s="186" t="str">
        <f t="shared" si="305"/>
        <v/>
      </c>
      <c r="U113" s="186" t="str">
        <f t="shared" si="305"/>
        <v/>
      </c>
      <c r="V113" s="186" t="str">
        <f t="shared" si="305"/>
        <v/>
      </c>
      <c r="W113" s="186" t="str">
        <f t="shared" si="306"/>
        <v/>
      </c>
      <c r="X113" s="186" t="str">
        <f t="shared" si="306"/>
        <v/>
      </c>
      <c r="Y113" s="186" t="str">
        <f t="shared" si="306"/>
        <v/>
      </c>
      <c r="Z113" s="186" t="str">
        <f t="shared" si="306"/>
        <v/>
      </c>
      <c r="AA113" s="186" t="str">
        <f t="shared" si="306"/>
        <v/>
      </c>
      <c r="AB113" s="186" t="str">
        <f t="shared" si="306"/>
        <v/>
      </c>
      <c r="AC113" s="186" t="str">
        <f t="shared" si="306"/>
        <v/>
      </c>
      <c r="AD113" s="186" t="str">
        <f t="shared" si="306"/>
        <v/>
      </c>
      <c r="AE113" s="186" t="str">
        <f t="shared" si="306"/>
        <v/>
      </c>
      <c r="AF113" s="186" t="str">
        <f t="shared" si="306"/>
        <v/>
      </c>
      <c r="AG113" s="186" t="str">
        <f t="shared" si="307"/>
        <v/>
      </c>
      <c r="AH113" s="186" t="str">
        <f t="shared" si="307"/>
        <v/>
      </c>
      <c r="AI113" s="186" t="str">
        <f t="shared" si="307"/>
        <v/>
      </c>
      <c r="AJ113" s="186" t="str">
        <f t="shared" si="307"/>
        <v/>
      </c>
      <c r="AK113" s="186" t="str">
        <f t="shared" si="307"/>
        <v/>
      </c>
      <c r="AL113" s="186" t="str">
        <f t="shared" si="307"/>
        <v/>
      </c>
      <c r="AM113" s="186" t="str">
        <f t="shared" si="307"/>
        <v/>
      </c>
      <c r="AN113" s="186" t="str">
        <f t="shared" si="307"/>
        <v/>
      </c>
      <c r="AO113" s="186" t="str">
        <f t="shared" si="307"/>
        <v/>
      </c>
      <c r="AP113" s="186" t="str">
        <f t="shared" si="307"/>
        <v/>
      </c>
      <c r="AQ113" s="186" t="str">
        <f t="shared" si="308"/>
        <v/>
      </c>
      <c r="AR113" s="186" t="str">
        <f t="shared" si="308"/>
        <v/>
      </c>
      <c r="AS113" s="186" t="str">
        <f t="shared" si="308"/>
        <v/>
      </c>
      <c r="AT113" s="186" t="str">
        <f t="shared" si="308"/>
        <v/>
      </c>
      <c r="AU113" s="186" t="str">
        <f t="shared" si="308"/>
        <v/>
      </c>
      <c r="AV113" s="186" t="str">
        <f t="shared" si="308"/>
        <v/>
      </c>
      <c r="AW113" s="186" t="str">
        <f t="shared" si="308"/>
        <v/>
      </c>
      <c r="AX113" s="186" t="str">
        <f t="shared" si="308"/>
        <v/>
      </c>
      <c r="AY113" s="186" t="str">
        <f t="shared" si="308"/>
        <v/>
      </c>
      <c r="AZ113" s="186" t="str">
        <f t="shared" si="308"/>
        <v/>
      </c>
      <c r="BA113" s="186" t="str">
        <f t="shared" si="309"/>
        <v/>
      </c>
      <c r="BB113" s="186" t="str">
        <f t="shared" si="309"/>
        <v/>
      </c>
      <c r="BC113" s="186" t="str">
        <f t="shared" si="309"/>
        <v/>
      </c>
      <c r="BD113" s="186" t="str">
        <f t="shared" si="309"/>
        <v/>
      </c>
      <c r="BE113" s="186" t="str">
        <f t="shared" si="309"/>
        <v/>
      </c>
      <c r="BF113" s="186" t="str">
        <f t="shared" si="309"/>
        <v/>
      </c>
      <c r="BG113" s="186" t="str">
        <f t="shared" si="309"/>
        <v/>
      </c>
      <c r="BH113" s="186" t="str">
        <f t="shared" si="309"/>
        <v/>
      </c>
      <c r="BI113" s="186" t="str">
        <f t="shared" si="309"/>
        <v/>
      </c>
      <c r="BJ113" s="186" t="str">
        <f t="shared" si="309"/>
        <v/>
      </c>
      <c r="BS113" s="6"/>
      <c r="BT113" s="6"/>
      <c r="BV113" s="84">
        <v>49</v>
      </c>
      <c r="BW113" s="185">
        <f t="shared" si="300"/>
        <v>0</v>
      </c>
      <c r="BX113" s="186">
        <f t="shared" si="301"/>
        <v>0</v>
      </c>
      <c r="BY113" s="186" t="str">
        <f t="shared" si="310"/>
        <v/>
      </c>
      <c r="BZ113" s="186" t="str">
        <f t="shared" si="310"/>
        <v/>
      </c>
      <c r="CA113" s="186" t="str">
        <f t="shared" si="310"/>
        <v/>
      </c>
      <c r="CB113" s="186" t="str">
        <f t="shared" si="310"/>
        <v/>
      </c>
      <c r="CC113" s="186" t="str">
        <f t="shared" si="310"/>
        <v/>
      </c>
      <c r="CD113" s="186" t="str">
        <f t="shared" si="310"/>
        <v/>
      </c>
      <c r="CE113" s="186" t="str">
        <f t="shared" si="310"/>
        <v/>
      </c>
      <c r="CF113" s="186" t="str">
        <f t="shared" si="310"/>
        <v/>
      </c>
      <c r="CG113" s="186" t="str">
        <f t="shared" si="310"/>
        <v/>
      </c>
      <c r="CH113" s="186" t="str">
        <f t="shared" si="310"/>
        <v/>
      </c>
      <c r="CI113" s="186" t="str">
        <f t="shared" si="311"/>
        <v/>
      </c>
      <c r="CJ113" s="186" t="str">
        <f t="shared" si="311"/>
        <v/>
      </c>
      <c r="CK113" s="186" t="str">
        <f t="shared" si="311"/>
        <v/>
      </c>
      <c r="CL113" s="186" t="str">
        <f t="shared" si="311"/>
        <v/>
      </c>
      <c r="CM113" s="186" t="str">
        <f t="shared" si="311"/>
        <v/>
      </c>
      <c r="CN113" s="186" t="str">
        <f t="shared" si="311"/>
        <v/>
      </c>
      <c r="CO113" s="186" t="str">
        <f t="shared" si="311"/>
        <v/>
      </c>
      <c r="CP113" s="186" t="str">
        <f t="shared" si="311"/>
        <v/>
      </c>
      <c r="CQ113" s="186" t="str">
        <f t="shared" si="311"/>
        <v/>
      </c>
      <c r="CR113" s="186" t="str">
        <f t="shared" si="311"/>
        <v/>
      </c>
      <c r="CS113" s="186" t="str">
        <f t="shared" si="312"/>
        <v/>
      </c>
      <c r="CT113" s="186" t="str">
        <f t="shared" si="312"/>
        <v/>
      </c>
      <c r="CU113" s="186" t="str">
        <f t="shared" si="312"/>
        <v/>
      </c>
      <c r="CV113" s="186" t="str">
        <f t="shared" si="312"/>
        <v/>
      </c>
      <c r="CW113" s="186" t="str">
        <f t="shared" si="312"/>
        <v/>
      </c>
      <c r="CX113" s="186" t="str">
        <f t="shared" si="312"/>
        <v/>
      </c>
      <c r="CY113" s="186" t="str">
        <f t="shared" si="312"/>
        <v/>
      </c>
      <c r="CZ113" s="186" t="str">
        <f t="shared" si="312"/>
        <v/>
      </c>
      <c r="DA113" s="186" t="str">
        <f t="shared" si="312"/>
        <v/>
      </c>
      <c r="DB113" s="186" t="str">
        <f t="shared" si="312"/>
        <v/>
      </c>
      <c r="DC113" s="186" t="str">
        <f t="shared" si="313"/>
        <v/>
      </c>
      <c r="DD113" s="186" t="str">
        <f t="shared" si="313"/>
        <v/>
      </c>
      <c r="DE113" s="186" t="str">
        <f t="shared" si="313"/>
        <v/>
      </c>
      <c r="DF113" s="186" t="str">
        <f t="shared" si="313"/>
        <v/>
      </c>
      <c r="DG113" s="186" t="str">
        <f t="shared" si="313"/>
        <v/>
      </c>
      <c r="DH113" s="186" t="str">
        <f t="shared" si="313"/>
        <v/>
      </c>
      <c r="DI113" s="186" t="str">
        <f t="shared" si="313"/>
        <v/>
      </c>
      <c r="DJ113" s="186" t="str">
        <f t="shared" si="313"/>
        <v/>
      </c>
      <c r="DK113" s="186" t="str">
        <f t="shared" si="313"/>
        <v/>
      </c>
      <c r="DL113" s="186" t="str">
        <f t="shared" si="313"/>
        <v/>
      </c>
      <c r="DM113" s="186" t="str">
        <f t="shared" si="314"/>
        <v/>
      </c>
      <c r="DN113" s="186" t="str">
        <f t="shared" si="314"/>
        <v/>
      </c>
      <c r="DO113" s="186" t="str">
        <f t="shared" si="314"/>
        <v/>
      </c>
      <c r="DP113" s="186" t="str">
        <f t="shared" si="314"/>
        <v/>
      </c>
      <c r="DQ113" s="186" t="str">
        <f t="shared" si="314"/>
        <v/>
      </c>
      <c r="DR113" s="186" t="str">
        <f t="shared" si="314"/>
        <v/>
      </c>
      <c r="DS113" s="186" t="str">
        <f t="shared" si="314"/>
        <v/>
      </c>
      <c r="DT113" s="186" t="str">
        <f t="shared" si="314"/>
        <v/>
      </c>
      <c r="DU113" s="186" t="str">
        <f t="shared" si="314"/>
        <v/>
      </c>
      <c r="DV113" s="186" t="str">
        <f t="shared" si="314"/>
        <v/>
      </c>
      <c r="DW113" s="152"/>
      <c r="DX113" s="152"/>
      <c r="DY113" s="152"/>
      <c r="DZ113" s="152"/>
      <c r="EA113" s="152"/>
      <c r="EC113" s="173">
        <f t="shared" si="302"/>
        <v>50</v>
      </c>
      <c r="ED113" s="176">
        <f t="shared" si="291"/>
        <v>0</v>
      </c>
      <c r="EE113" s="177">
        <f t="shared" si="304"/>
        <v>0</v>
      </c>
      <c r="EF113" s="177">
        <f t="shared" si="304"/>
        <v>0</v>
      </c>
      <c r="EG113" s="177">
        <f t="shared" si="304"/>
        <v>0</v>
      </c>
      <c r="EH113" s="177">
        <f t="shared" si="304"/>
        <v>0</v>
      </c>
      <c r="EI113" s="177">
        <f t="shared" si="292"/>
        <v>0</v>
      </c>
      <c r="EJ113" s="177">
        <f t="shared" si="293"/>
        <v>0</v>
      </c>
      <c r="EK113" s="173"/>
      <c r="EL113" s="173"/>
      <c r="EM113" s="173"/>
      <c r="EN113" s="175"/>
      <c r="EO113" s="173">
        <f t="shared" si="303"/>
        <v>50</v>
      </c>
      <c r="EP113" s="176">
        <f t="shared" si="294"/>
        <v>0</v>
      </c>
      <c r="EQ113" s="177">
        <f>IFERROR(INDEX(RTO2CF,$EO113,'ANVA-MDS'!EE$7),0)</f>
        <v>0</v>
      </c>
      <c r="ER113" s="177">
        <f>IFERROR(INDEX(RTO2CF,$EO113,'ANVA-MDS'!EF$7),0)</f>
        <v>0</v>
      </c>
      <c r="ES113" s="177">
        <f>IFERROR(INDEX(RTO2CF,$EO113,'ANVA-MDS'!EG$7),0)</f>
        <v>0</v>
      </c>
      <c r="ET113" s="177">
        <f>IFERROR(INDEX(RTO2CF,$EO113,'ANVA-MDS'!EH$7),0)</f>
        <v>0</v>
      </c>
      <c r="EU113" s="177">
        <f t="shared" si="295"/>
        <v>0</v>
      </c>
      <c r="EV113" s="177">
        <f t="shared" si="296"/>
        <v>0</v>
      </c>
      <c r="EW113" s="173"/>
      <c r="EX113" s="173"/>
      <c r="EY113" s="173"/>
      <c r="EZ113" s="175"/>
      <c r="FA113" s="177">
        <f t="shared" si="297"/>
        <v>0</v>
      </c>
      <c r="FB113" s="175"/>
      <c r="FC113" s="175"/>
    </row>
    <row r="114" spans="1:159" ht="12.75" customHeight="1" x14ac:dyDescent="0.25">
      <c r="J114" s="84">
        <v>50</v>
      </c>
      <c r="K114" s="185">
        <f t="shared" si="298"/>
        <v>0</v>
      </c>
      <c r="L114" s="186">
        <f t="shared" si="299"/>
        <v>0</v>
      </c>
      <c r="M114" s="186" t="str">
        <f t="shared" si="305"/>
        <v/>
      </c>
      <c r="N114" s="186" t="str">
        <f t="shared" si="305"/>
        <v/>
      </c>
      <c r="O114" s="186" t="str">
        <f t="shared" si="305"/>
        <v/>
      </c>
      <c r="P114" s="186" t="str">
        <f t="shared" si="305"/>
        <v/>
      </c>
      <c r="Q114" s="186" t="str">
        <f t="shared" si="305"/>
        <v/>
      </c>
      <c r="R114" s="186" t="str">
        <f t="shared" si="305"/>
        <v/>
      </c>
      <c r="S114" s="186" t="str">
        <f t="shared" si="305"/>
        <v/>
      </c>
      <c r="T114" s="186" t="str">
        <f t="shared" si="305"/>
        <v/>
      </c>
      <c r="U114" s="186" t="str">
        <f t="shared" si="305"/>
        <v/>
      </c>
      <c r="V114" s="186" t="str">
        <f t="shared" si="305"/>
        <v/>
      </c>
      <c r="W114" s="186" t="str">
        <f t="shared" si="306"/>
        <v/>
      </c>
      <c r="X114" s="186" t="str">
        <f t="shared" si="306"/>
        <v/>
      </c>
      <c r="Y114" s="186" t="str">
        <f t="shared" si="306"/>
        <v/>
      </c>
      <c r="Z114" s="186" t="str">
        <f t="shared" si="306"/>
        <v/>
      </c>
      <c r="AA114" s="186" t="str">
        <f t="shared" si="306"/>
        <v/>
      </c>
      <c r="AB114" s="186" t="str">
        <f t="shared" si="306"/>
        <v/>
      </c>
      <c r="AC114" s="186" t="str">
        <f t="shared" si="306"/>
        <v/>
      </c>
      <c r="AD114" s="186" t="str">
        <f t="shared" si="306"/>
        <v/>
      </c>
      <c r="AE114" s="186" t="str">
        <f t="shared" si="306"/>
        <v/>
      </c>
      <c r="AF114" s="186" t="str">
        <f t="shared" si="306"/>
        <v/>
      </c>
      <c r="AG114" s="186" t="str">
        <f t="shared" si="307"/>
        <v/>
      </c>
      <c r="AH114" s="186" t="str">
        <f t="shared" si="307"/>
        <v/>
      </c>
      <c r="AI114" s="186" t="str">
        <f t="shared" si="307"/>
        <v/>
      </c>
      <c r="AJ114" s="186" t="str">
        <f t="shared" si="307"/>
        <v/>
      </c>
      <c r="AK114" s="186" t="str">
        <f t="shared" si="307"/>
        <v/>
      </c>
      <c r="AL114" s="186" t="str">
        <f t="shared" si="307"/>
        <v/>
      </c>
      <c r="AM114" s="186" t="str">
        <f t="shared" si="307"/>
        <v/>
      </c>
      <c r="AN114" s="186" t="str">
        <f t="shared" si="307"/>
        <v/>
      </c>
      <c r="AO114" s="186" t="str">
        <f t="shared" si="307"/>
        <v/>
      </c>
      <c r="AP114" s="186" t="str">
        <f t="shared" si="307"/>
        <v/>
      </c>
      <c r="AQ114" s="186" t="str">
        <f t="shared" si="308"/>
        <v/>
      </c>
      <c r="AR114" s="186" t="str">
        <f t="shared" si="308"/>
        <v/>
      </c>
      <c r="AS114" s="186" t="str">
        <f t="shared" si="308"/>
        <v/>
      </c>
      <c r="AT114" s="186" t="str">
        <f t="shared" si="308"/>
        <v/>
      </c>
      <c r="AU114" s="186" t="str">
        <f t="shared" si="308"/>
        <v/>
      </c>
      <c r="AV114" s="186" t="str">
        <f t="shared" si="308"/>
        <v/>
      </c>
      <c r="AW114" s="186" t="str">
        <f t="shared" si="308"/>
        <v/>
      </c>
      <c r="AX114" s="186" t="str">
        <f t="shared" si="308"/>
        <v/>
      </c>
      <c r="AY114" s="186" t="str">
        <f t="shared" si="308"/>
        <v/>
      </c>
      <c r="AZ114" s="186" t="str">
        <f t="shared" si="308"/>
        <v/>
      </c>
      <c r="BA114" s="186" t="str">
        <f t="shared" si="309"/>
        <v/>
      </c>
      <c r="BB114" s="186" t="str">
        <f t="shared" si="309"/>
        <v/>
      </c>
      <c r="BC114" s="186" t="str">
        <f t="shared" si="309"/>
        <v/>
      </c>
      <c r="BD114" s="186" t="str">
        <f t="shared" si="309"/>
        <v/>
      </c>
      <c r="BE114" s="186" t="str">
        <f t="shared" si="309"/>
        <v/>
      </c>
      <c r="BF114" s="186" t="str">
        <f t="shared" si="309"/>
        <v/>
      </c>
      <c r="BG114" s="186" t="str">
        <f t="shared" si="309"/>
        <v/>
      </c>
      <c r="BH114" s="186" t="str">
        <f t="shared" si="309"/>
        <v/>
      </c>
      <c r="BI114" s="186" t="str">
        <f t="shared" si="309"/>
        <v/>
      </c>
      <c r="BJ114" s="186" t="str">
        <f t="shared" si="309"/>
        <v/>
      </c>
      <c r="BS114" s="6"/>
      <c r="BT114" s="6"/>
      <c r="BV114" s="84">
        <v>50</v>
      </c>
      <c r="BW114" s="185">
        <f t="shared" si="300"/>
        <v>0</v>
      </c>
      <c r="BX114" s="186">
        <f t="shared" si="301"/>
        <v>0</v>
      </c>
      <c r="BY114" s="186" t="str">
        <f t="shared" si="310"/>
        <v/>
      </c>
      <c r="BZ114" s="186" t="str">
        <f t="shared" si="310"/>
        <v/>
      </c>
      <c r="CA114" s="186" t="str">
        <f t="shared" si="310"/>
        <v/>
      </c>
      <c r="CB114" s="186" t="str">
        <f t="shared" si="310"/>
        <v/>
      </c>
      <c r="CC114" s="186" t="str">
        <f t="shared" si="310"/>
        <v/>
      </c>
      <c r="CD114" s="186" t="str">
        <f t="shared" si="310"/>
        <v/>
      </c>
      <c r="CE114" s="186" t="str">
        <f t="shared" si="310"/>
        <v/>
      </c>
      <c r="CF114" s="186" t="str">
        <f t="shared" si="310"/>
        <v/>
      </c>
      <c r="CG114" s="186" t="str">
        <f t="shared" si="310"/>
        <v/>
      </c>
      <c r="CH114" s="186" t="str">
        <f t="shared" si="310"/>
        <v/>
      </c>
      <c r="CI114" s="186" t="str">
        <f t="shared" si="311"/>
        <v/>
      </c>
      <c r="CJ114" s="186" t="str">
        <f t="shared" si="311"/>
        <v/>
      </c>
      <c r="CK114" s="186" t="str">
        <f t="shared" si="311"/>
        <v/>
      </c>
      <c r="CL114" s="186" t="str">
        <f t="shared" si="311"/>
        <v/>
      </c>
      <c r="CM114" s="186" t="str">
        <f t="shared" si="311"/>
        <v/>
      </c>
      <c r="CN114" s="186" t="str">
        <f t="shared" si="311"/>
        <v/>
      </c>
      <c r="CO114" s="186" t="str">
        <f t="shared" si="311"/>
        <v/>
      </c>
      <c r="CP114" s="186" t="str">
        <f t="shared" si="311"/>
        <v/>
      </c>
      <c r="CQ114" s="186" t="str">
        <f t="shared" si="311"/>
        <v/>
      </c>
      <c r="CR114" s="186" t="str">
        <f t="shared" si="311"/>
        <v/>
      </c>
      <c r="CS114" s="186" t="str">
        <f t="shared" si="312"/>
        <v/>
      </c>
      <c r="CT114" s="186" t="str">
        <f t="shared" si="312"/>
        <v/>
      </c>
      <c r="CU114" s="186" t="str">
        <f t="shared" si="312"/>
        <v/>
      </c>
      <c r="CV114" s="186" t="str">
        <f t="shared" si="312"/>
        <v/>
      </c>
      <c r="CW114" s="186" t="str">
        <f t="shared" si="312"/>
        <v/>
      </c>
      <c r="CX114" s="186" t="str">
        <f t="shared" si="312"/>
        <v/>
      </c>
      <c r="CY114" s="186" t="str">
        <f t="shared" si="312"/>
        <v/>
      </c>
      <c r="CZ114" s="186" t="str">
        <f t="shared" si="312"/>
        <v/>
      </c>
      <c r="DA114" s="186" t="str">
        <f t="shared" si="312"/>
        <v/>
      </c>
      <c r="DB114" s="186" t="str">
        <f t="shared" si="312"/>
        <v/>
      </c>
      <c r="DC114" s="186" t="str">
        <f t="shared" si="313"/>
        <v/>
      </c>
      <c r="DD114" s="186" t="str">
        <f t="shared" si="313"/>
        <v/>
      </c>
      <c r="DE114" s="186" t="str">
        <f t="shared" si="313"/>
        <v/>
      </c>
      <c r="DF114" s="186" t="str">
        <f t="shared" si="313"/>
        <v/>
      </c>
      <c r="DG114" s="186" t="str">
        <f t="shared" si="313"/>
        <v/>
      </c>
      <c r="DH114" s="186" t="str">
        <f t="shared" si="313"/>
        <v/>
      </c>
      <c r="DI114" s="186" t="str">
        <f t="shared" si="313"/>
        <v/>
      </c>
      <c r="DJ114" s="186" t="str">
        <f t="shared" si="313"/>
        <v/>
      </c>
      <c r="DK114" s="186" t="str">
        <f t="shared" si="313"/>
        <v/>
      </c>
      <c r="DL114" s="186" t="str">
        <f t="shared" si="313"/>
        <v/>
      </c>
      <c r="DM114" s="186" t="str">
        <f t="shared" si="314"/>
        <v/>
      </c>
      <c r="DN114" s="186" t="str">
        <f t="shared" si="314"/>
        <v/>
      </c>
      <c r="DO114" s="186" t="str">
        <f t="shared" si="314"/>
        <v/>
      </c>
      <c r="DP114" s="186" t="str">
        <f t="shared" si="314"/>
        <v/>
      </c>
      <c r="DQ114" s="186" t="str">
        <f t="shared" si="314"/>
        <v/>
      </c>
      <c r="DR114" s="186" t="str">
        <f t="shared" si="314"/>
        <v/>
      </c>
      <c r="DS114" s="186" t="str">
        <f t="shared" si="314"/>
        <v/>
      </c>
      <c r="DT114" s="186" t="str">
        <f t="shared" si="314"/>
        <v/>
      </c>
      <c r="DU114" s="186" t="str">
        <f t="shared" si="314"/>
        <v/>
      </c>
      <c r="DV114" s="186" t="str">
        <f t="shared" si="314"/>
        <v/>
      </c>
      <c r="DW114" s="152"/>
      <c r="DX114" s="152"/>
      <c r="DY114" s="152"/>
      <c r="DZ114" s="152"/>
      <c r="EA114" s="152"/>
      <c r="EC114" s="174" t="s">
        <v>85</v>
      </c>
      <c r="ED114" s="177"/>
      <c r="EE114" s="177">
        <f>COUNTIFS(EE64:EE113,"&gt;1")</f>
        <v>0</v>
      </c>
      <c r="EF114" s="177">
        <f>COUNTIFS(EF64:EF113,"&gt;1")</f>
        <v>0</v>
      </c>
      <c r="EG114" s="177">
        <f>COUNTIFS(EG64:EG113,"&gt;1")</f>
        <v>0</v>
      </c>
      <c r="EH114" s="177">
        <f>COUNTIFS(EH64:EH113,"&gt;1")</f>
        <v>0</v>
      </c>
      <c r="EI114" s="181">
        <f>IF(EI64=0,-1,IF(COUNTIFS(EE64:EH113,"&gt;1")&lt;&gt;EI64*EE114,-2,1))</f>
        <v>-1</v>
      </c>
      <c r="EJ114" s="177"/>
      <c r="EK114" s="177"/>
      <c r="EL114" s="173"/>
      <c r="EM114" s="173"/>
      <c r="EN114" s="175"/>
      <c r="EO114" s="174" t="s">
        <v>85</v>
      </c>
      <c r="EP114" s="177"/>
      <c r="EQ114" s="177">
        <f>COUNTIFS(EQ64:EQ113,"&gt;1")</f>
        <v>0</v>
      </c>
      <c r="ER114" s="177">
        <f>COUNTIFS(ER64:ER113,"&gt;1")</f>
        <v>0</v>
      </c>
      <c r="ES114" s="177">
        <f>COUNTIFS(ES64:ES113,"&gt;1")</f>
        <v>0</v>
      </c>
      <c r="ET114" s="177">
        <f>COUNTIFS(ET64:ET113,"&gt;1")</f>
        <v>0</v>
      </c>
      <c r="EU114" s="181">
        <f>IF(EU64=0,-1,IF(COUNTIFS(EQ64:ET113,"&gt;1")&lt;&gt;EU64*EQ114,-2,1))</f>
        <v>-1</v>
      </c>
      <c r="EV114" s="177"/>
      <c r="EW114" s="175"/>
      <c r="EX114" s="175"/>
      <c r="EY114" s="175"/>
      <c r="EZ114" s="175"/>
      <c r="FA114" s="177"/>
      <c r="FB114" s="175"/>
      <c r="FC114" s="175"/>
    </row>
    <row r="115" spans="1:159" ht="12.75" customHeight="1" x14ac:dyDescent="0.25">
      <c r="K115" s="6"/>
      <c r="EC115" s="172" t="s">
        <v>36</v>
      </c>
      <c r="ED115" s="172"/>
      <c r="EE115" s="182">
        <f>IFERROR(SUMIFS(EE64:EE113,EE64:EE113,"&gt;1"),0)</f>
        <v>0</v>
      </c>
      <c r="EF115" s="182">
        <f>IFERROR(SUMIFS(EF64:EF113,EF64:EF113,"&gt;1"),0)</f>
        <v>0</v>
      </c>
      <c r="EG115" s="182">
        <f>IFERROR(SUMIFS(EG64:EG113,EG64:EG113,"&gt;1"),0)</f>
        <v>0</v>
      </c>
      <c r="EH115" s="182">
        <f>IFERROR(SUMIFS(EH64:EH113,EH64:EH113,"&gt;1"),0)</f>
        <v>0</v>
      </c>
      <c r="EI115" s="173"/>
      <c r="EJ115" s="173"/>
      <c r="EK115" s="173"/>
      <c r="EL115" s="173"/>
      <c r="EM115" s="173"/>
      <c r="EN115" s="175"/>
      <c r="EO115" s="172" t="s">
        <v>36</v>
      </c>
      <c r="EP115" s="172"/>
      <c r="EQ115" s="182">
        <f>IFERROR(SUMIFS(EQ64:EQ113,EQ64:EQ113,"&gt;1"),0)</f>
        <v>0</v>
      </c>
      <c r="ER115" s="182">
        <f>IFERROR(SUMIFS(ER64:ER113,ER64:ER113,"&gt;1"),0)</f>
        <v>0</v>
      </c>
      <c r="ES115" s="182">
        <f>IFERROR(SUMIFS(ES64:ES113,ES64:ES113,"&gt;1"),0)</f>
        <v>0</v>
      </c>
      <c r="ET115" s="182">
        <f>IFERROR(SUMIFS(ET64:ET113,ET64:ET113,"&gt;1"),0)</f>
        <v>0</v>
      </c>
      <c r="EU115" s="173"/>
      <c r="EV115" s="173"/>
      <c r="EW115" s="175"/>
      <c r="EX115" s="175"/>
      <c r="EY115" s="175"/>
      <c r="EZ115" s="175"/>
      <c r="FA115" s="173"/>
      <c r="FB115" s="175"/>
      <c r="FC115" s="175"/>
    </row>
    <row r="116" spans="1:159" ht="12.75" customHeight="1" x14ac:dyDescent="0.25">
      <c r="EC116" s="173"/>
      <c r="ED116" s="173"/>
      <c r="EE116" s="173"/>
      <c r="EF116" s="173"/>
      <c r="EG116" s="173"/>
      <c r="EH116" s="173"/>
      <c r="EI116" s="173"/>
      <c r="EJ116" s="173"/>
      <c r="EK116" s="173"/>
      <c r="EL116" s="173"/>
      <c r="EM116" s="173"/>
      <c r="EN116" s="175"/>
      <c r="EO116" s="175"/>
      <c r="EP116" s="175"/>
      <c r="EQ116" s="175"/>
      <c r="ER116" s="175"/>
      <c r="ES116" s="175"/>
      <c r="ET116" s="175"/>
      <c r="EU116" s="175"/>
      <c r="EV116" s="175"/>
      <c r="EW116" s="175"/>
      <c r="EX116" s="175"/>
      <c r="EY116" s="175"/>
      <c r="EZ116" s="175"/>
      <c r="FA116" s="175"/>
      <c r="FB116" s="175"/>
      <c r="FC116" s="175"/>
    </row>
    <row r="117" spans="1:159" ht="12.75" customHeight="1" x14ac:dyDescent="0.25">
      <c r="EC117" s="173"/>
      <c r="ED117" s="173"/>
      <c r="EE117" s="173"/>
      <c r="EF117" s="173"/>
      <c r="EG117" s="173"/>
      <c r="EH117" s="173"/>
      <c r="EI117" s="173"/>
      <c r="EJ117" s="173"/>
      <c r="EK117" s="173"/>
      <c r="EL117" s="173"/>
      <c r="EM117" s="173"/>
      <c r="EN117" s="175"/>
      <c r="EO117" s="175"/>
      <c r="EP117" s="175"/>
      <c r="EQ117" s="175"/>
      <c r="ER117" s="175"/>
      <c r="ES117" s="175"/>
      <c r="ET117" s="175"/>
      <c r="EU117" s="175"/>
      <c r="EV117" s="175"/>
      <c r="EW117" s="175"/>
      <c r="EX117" s="175"/>
      <c r="EY117" s="175"/>
      <c r="EZ117" s="175"/>
      <c r="FA117" s="175"/>
      <c r="FB117" s="175"/>
      <c r="FC117" s="175"/>
    </row>
    <row r="118" spans="1:159" ht="103.5" customHeight="1" x14ac:dyDescent="0.25">
      <c r="J118" s="6"/>
      <c r="K118" s="6"/>
      <c r="M118" s="184" t="str">
        <f t="shared" ref="M118:AR118" si="315">IFERROR(INDEX(RTO3SF_ORD,M119,1),"sd")</f>
        <v>Zaino</v>
      </c>
      <c r="N118" s="184" t="str">
        <f t="shared" si="315"/>
        <v>Mutisia</v>
      </c>
      <c r="O118" s="184" t="str">
        <f t="shared" si="315"/>
        <v>Tordo</v>
      </c>
      <c r="P118" s="184" t="str">
        <f t="shared" si="315"/>
        <v>Potro</v>
      </c>
      <c r="Q118" s="184" t="str">
        <f t="shared" si="315"/>
        <v>Aromo</v>
      </c>
      <c r="R118" s="184" t="str">
        <f t="shared" si="315"/>
        <v>Valor</v>
      </c>
      <c r="S118" s="184" t="str">
        <f t="shared" si="315"/>
        <v>Elite 43</v>
      </c>
      <c r="T118" s="184" t="str">
        <f t="shared" si="315"/>
        <v>Bio 1008</v>
      </c>
      <c r="U118" s="184" t="str">
        <f t="shared" si="315"/>
        <v>Buck Audaz</v>
      </c>
      <c r="V118" s="184" t="str">
        <f t="shared" si="315"/>
        <v>Nutria</v>
      </c>
      <c r="W118" s="184" t="str">
        <f t="shared" si="315"/>
        <v>B 450</v>
      </c>
      <c r="X118" s="184" t="str">
        <f t="shared" si="315"/>
        <v>Bio 1006</v>
      </c>
      <c r="Y118" s="184" t="str">
        <f t="shared" si="315"/>
        <v>Zaeta</v>
      </c>
      <c r="Z118" s="184" t="str">
        <f t="shared" si="315"/>
        <v>Hornero</v>
      </c>
      <c r="AA118" s="184" t="str">
        <f t="shared" si="315"/>
        <v>GINkgo</v>
      </c>
      <c r="AB118" s="184" t="str">
        <f t="shared" si="315"/>
        <v>Alerce</v>
      </c>
      <c r="AC118" s="184" t="str">
        <f t="shared" si="315"/>
        <v>Elite 17</v>
      </c>
      <c r="AD118" s="184" t="str">
        <f t="shared" si="315"/>
        <v>Fulgor</v>
      </c>
      <c r="AE118" s="184" t="str">
        <f t="shared" si="315"/>
        <v>Ceibo</v>
      </c>
      <c r="AF118" s="184" t="str">
        <f t="shared" si="315"/>
        <v>Inta 817</v>
      </c>
      <c r="AG118" s="184" t="str">
        <f t="shared" si="315"/>
        <v>Colihue</v>
      </c>
      <c r="AH118" s="184" t="str">
        <f t="shared" si="315"/>
        <v>ACA 920</v>
      </c>
      <c r="AI118" s="184" t="str">
        <f t="shared" si="315"/>
        <v>ACA 916</v>
      </c>
      <c r="AJ118" s="184" t="str">
        <f t="shared" si="315"/>
        <v>ACA 460</v>
      </c>
      <c r="AK118" s="184">
        <f t="shared" si="315"/>
        <v>0</v>
      </c>
      <c r="AL118" s="184">
        <f t="shared" si="315"/>
        <v>0</v>
      </c>
      <c r="AM118" s="184">
        <f t="shared" si="315"/>
        <v>0</v>
      </c>
      <c r="AN118" s="184">
        <f t="shared" si="315"/>
        <v>0</v>
      </c>
      <c r="AO118" s="184">
        <f t="shared" si="315"/>
        <v>0</v>
      </c>
      <c r="AP118" s="184">
        <f t="shared" si="315"/>
        <v>0</v>
      </c>
      <c r="AQ118" s="184">
        <f t="shared" si="315"/>
        <v>0</v>
      </c>
      <c r="AR118" s="184">
        <f t="shared" si="315"/>
        <v>0</v>
      </c>
      <c r="AS118" s="184">
        <f t="shared" ref="AS118:BJ118" si="316">IFERROR(INDEX(RTO3SF_ORD,AS119,1),"sd")</f>
        <v>0</v>
      </c>
      <c r="AT118" s="184">
        <f t="shared" si="316"/>
        <v>0</v>
      </c>
      <c r="AU118" s="184">
        <f t="shared" si="316"/>
        <v>0</v>
      </c>
      <c r="AV118" s="184">
        <f t="shared" si="316"/>
        <v>0</v>
      </c>
      <c r="AW118" s="184">
        <f t="shared" si="316"/>
        <v>0</v>
      </c>
      <c r="AX118" s="184">
        <f t="shared" si="316"/>
        <v>0</v>
      </c>
      <c r="AY118" s="184">
        <f t="shared" si="316"/>
        <v>0</v>
      </c>
      <c r="AZ118" s="184">
        <f t="shared" si="316"/>
        <v>0</v>
      </c>
      <c r="BA118" s="184">
        <f t="shared" si="316"/>
        <v>0</v>
      </c>
      <c r="BB118" s="184">
        <f t="shared" si="316"/>
        <v>0</v>
      </c>
      <c r="BC118" s="184">
        <f t="shared" si="316"/>
        <v>0</v>
      </c>
      <c r="BD118" s="184">
        <f t="shared" si="316"/>
        <v>0</v>
      </c>
      <c r="BE118" s="184">
        <f t="shared" si="316"/>
        <v>0</v>
      </c>
      <c r="BF118" s="184">
        <f t="shared" si="316"/>
        <v>0</v>
      </c>
      <c r="BG118" s="184">
        <f t="shared" si="316"/>
        <v>0</v>
      </c>
      <c r="BH118" s="184">
        <f t="shared" si="316"/>
        <v>0</v>
      </c>
      <c r="BI118" s="184">
        <f t="shared" si="316"/>
        <v>0</v>
      </c>
      <c r="BJ118" s="184">
        <f t="shared" si="316"/>
        <v>0</v>
      </c>
      <c r="BS118" s="6"/>
      <c r="BT118" s="6"/>
      <c r="BV118" s="6"/>
      <c r="BW118" s="6"/>
      <c r="BX118" s="28"/>
      <c r="BY118" s="184">
        <f t="shared" ref="BY118:DD118" si="317">IFERROR(INDEX(RTO3CF_ORD,BY119,1),"sd")</f>
        <v>0</v>
      </c>
      <c r="BZ118" s="184">
        <f t="shared" si="317"/>
        <v>0</v>
      </c>
      <c r="CA118" s="184">
        <f t="shared" si="317"/>
        <v>0</v>
      </c>
      <c r="CB118" s="184">
        <f t="shared" si="317"/>
        <v>0</v>
      </c>
      <c r="CC118" s="184">
        <f t="shared" si="317"/>
        <v>0</v>
      </c>
      <c r="CD118" s="184">
        <f t="shared" si="317"/>
        <v>0</v>
      </c>
      <c r="CE118" s="184">
        <f t="shared" si="317"/>
        <v>0</v>
      </c>
      <c r="CF118" s="184">
        <f t="shared" si="317"/>
        <v>0</v>
      </c>
      <c r="CG118" s="184">
        <f t="shared" si="317"/>
        <v>0</v>
      </c>
      <c r="CH118" s="184">
        <f t="shared" si="317"/>
        <v>0</v>
      </c>
      <c r="CI118" s="184">
        <f t="shared" si="317"/>
        <v>0</v>
      </c>
      <c r="CJ118" s="184">
        <f t="shared" si="317"/>
        <v>0</v>
      </c>
      <c r="CK118" s="184">
        <f t="shared" si="317"/>
        <v>0</v>
      </c>
      <c r="CL118" s="184">
        <f t="shared" si="317"/>
        <v>0</v>
      </c>
      <c r="CM118" s="184">
        <f t="shared" si="317"/>
        <v>0</v>
      </c>
      <c r="CN118" s="184">
        <f t="shared" si="317"/>
        <v>0</v>
      </c>
      <c r="CO118" s="184">
        <f t="shared" si="317"/>
        <v>0</v>
      </c>
      <c r="CP118" s="184">
        <f t="shared" si="317"/>
        <v>0</v>
      </c>
      <c r="CQ118" s="184">
        <f t="shared" si="317"/>
        <v>0</v>
      </c>
      <c r="CR118" s="184">
        <f t="shared" si="317"/>
        <v>0</v>
      </c>
      <c r="CS118" s="184">
        <f t="shared" si="317"/>
        <v>0</v>
      </c>
      <c r="CT118" s="184">
        <f t="shared" si="317"/>
        <v>0</v>
      </c>
      <c r="CU118" s="184">
        <f t="shared" si="317"/>
        <v>0</v>
      </c>
      <c r="CV118" s="184">
        <f t="shared" si="317"/>
        <v>0</v>
      </c>
      <c r="CW118" s="184">
        <f t="shared" si="317"/>
        <v>0</v>
      </c>
      <c r="CX118" s="184">
        <f t="shared" si="317"/>
        <v>0</v>
      </c>
      <c r="CY118" s="184">
        <f t="shared" si="317"/>
        <v>0</v>
      </c>
      <c r="CZ118" s="184">
        <f t="shared" si="317"/>
        <v>0</v>
      </c>
      <c r="DA118" s="184">
        <f t="shared" si="317"/>
        <v>0</v>
      </c>
      <c r="DB118" s="184">
        <f t="shared" si="317"/>
        <v>0</v>
      </c>
      <c r="DC118" s="184">
        <f t="shared" si="317"/>
        <v>0</v>
      </c>
      <c r="DD118" s="184">
        <f t="shared" si="317"/>
        <v>0</v>
      </c>
      <c r="DE118" s="184">
        <f t="shared" ref="DE118:DV118" si="318">IFERROR(INDEX(RTO3CF_ORD,DE119,1),"sd")</f>
        <v>0</v>
      </c>
      <c r="DF118" s="184">
        <f t="shared" si="318"/>
        <v>0</v>
      </c>
      <c r="DG118" s="184">
        <f t="shared" si="318"/>
        <v>0</v>
      </c>
      <c r="DH118" s="184">
        <f t="shared" si="318"/>
        <v>0</v>
      </c>
      <c r="DI118" s="184">
        <f t="shared" si="318"/>
        <v>0</v>
      </c>
      <c r="DJ118" s="184">
        <f t="shared" si="318"/>
        <v>0</v>
      </c>
      <c r="DK118" s="184">
        <f t="shared" si="318"/>
        <v>0</v>
      </c>
      <c r="DL118" s="184">
        <f t="shared" si="318"/>
        <v>0</v>
      </c>
      <c r="DM118" s="184">
        <f t="shared" si="318"/>
        <v>0</v>
      </c>
      <c r="DN118" s="184">
        <f t="shared" si="318"/>
        <v>0</v>
      </c>
      <c r="DO118" s="184">
        <f t="shared" si="318"/>
        <v>0</v>
      </c>
      <c r="DP118" s="184">
        <f t="shared" si="318"/>
        <v>0</v>
      </c>
      <c r="DQ118" s="184">
        <f t="shared" si="318"/>
        <v>0</v>
      </c>
      <c r="DR118" s="184">
        <f t="shared" si="318"/>
        <v>0</v>
      </c>
      <c r="DS118" s="184">
        <f t="shared" si="318"/>
        <v>0</v>
      </c>
      <c r="DT118" s="184">
        <f t="shared" si="318"/>
        <v>0</v>
      </c>
      <c r="DU118" s="184">
        <f t="shared" si="318"/>
        <v>0</v>
      </c>
      <c r="DV118" s="184">
        <f t="shared" si="318"/>
        <v>0</v>
      </c>
      <c r="DW118" s="115"/>
      <c r="DX118" s="115"/>
      <c r="DY118" s="115"/>
      <c r="DZ118" s="115"/>
      <c r="EA118" s="115"/>
      <c r="EC118" s="174" t="s">
        <v>114</v>
      </c>
      <c r="ED118" s="173" t="s">
        <v>1</v>
      </c>
      <c r="EE118" s="173">
        <v>1</v>
      </c>
      <c r="EF118" s="173">
        <v>2</v>
      </c>
      <c r="EG118" s="173">
        <v>3</v>
      </c>
      <c r="EH118" s="173">
        <v>4</v>
      </c>
      <c r="EI118" s="174" t="s">
        <v>86</v>
      </c>
      <c r="EJ118" s="174" t="s">
        <v>36</v>
      </c>
      <c r="EK118" s="173"/>
      <c r="EL118" s="173" t="s">
        <v>105</v>
      </c>
      <c r="EM118" s="173"/>
      <c r="EN118" s="175"/>
      <c r="EO118" s="174" t="s">
        <v>115</v>
      </c>
      <c r="EP118" s="173" t="s">
        <v>1</v>
      </c>
      <c r="EQ118" s="173">
        <v>1</v>
      </c>
      <c r="ER118" s="173">
        <v>2</v>
      </c>
      <c r="ES118" s="173">
        <v>3</v>
      </c>
      <c r="ET118" s="173">
        <v>4</v>
      </c>
      <c r="EU118" s="174" t="s">
        <v>86</v>
      </c>
      <c r="EV118" s="174" t="s">
        <v>36</v>
      </c>
      <c r="EW118" s="173"/>
      <c r="EX118" s="173" t="s">
        <v>105</v>
      </c>
      <c r="EY118" s="173"/>
      <c r="EZ118" s="175"/>
      <c r="FA118" s="174" t="s">
        <v>36</v>
      </c>
      <c r="FB118" s="175" t="s">
        <v>120</v>
      </c>
      <c r="FC118" s="175"/>
    </row>
    <row r="119" spans="1:159" ht="12.75" customHeight="1" x14ac:dyDescent="0.25">
      <c r="A119" s="42" t="str">
        <f>Fechas!$C$114</f>
        <v>3º ÉPOCA: CICLOS CORTOS E INTERMEDIOS SIN FUNG.</v>
      </c>
      <c r="B119" s="43"/>
      <c r="C119" s="43"/>
      <c r="D119" s="43"/>
      <c r="E119" s="43"/>
      <c r="F119" s="43"/>
      <c r="G119" s="164"/>
      <c r="J119" s="6"/>
      <c r="K119" s="113" t="s">
        <v>1</v>
      </c>
      <c r="L119" s="114" t="s">
        <v>42</v>
      </c>
      <c r="M119" s="154">
        <v>1</v>
      </c>
      <c r="N119" s="154">
        <f>M119+1</f>
        <v>2</v>
      </c>
      <c r="O119" s="154">
        <f t="shared" ref="O119" si="319">N119+1</f>
        <v>3</v>
      </c>
      <c r="P119" s="154">
        <f t="shared" ref="P119" si="320">O119+1</f>
        <v>4</v>
      </c>
      <c r="Q119" s="154">
        <f t="shared" ref="Q119" si="321">P119+1</f>
        <v>5</v>
      </c>
      <c r="R119" s="154">
        <f t="shared" ref="R119" si="322">Q119+1</f>
        <v>6</v>
      </c>
      <c r="S119" s="154">
        <f t="shared" ref="S119" si="323">R119+1</f>
        <v>7</v>
      </c>
      <c r="T119" s="154">
        <f t="shared" ref="T119" si="324">S119+1</f>
        <v>8</v>
      </c>
      <c r="U119" s="154">
        <f t="shared" ref="U119" si="325">T119+1</f>
        <v>9</v>
      </c>
      <c r="V119" s="154">
        <f t="shared" ref="V119" si="326">U119+1</f>
        <v>10</v>
      </c>
      <c r="W119" s="154">
        <f t="shared" ref="W119" si="327">V119+1</f>
        <v>11</v>
      </c>
      <c r="X119" s="154">
        <f t="shared" ref="X119" si="328">W119+1</f>
        <v>12</v>
      </c>
      <c r="Y119" s="154">
        <f t="shared" ref="Y119" si="329">X119+1</f>
        <v>13</v>
      </c>
      <c r="Z119" s="154">
        <f t="shared" ref="Z119" si="330">Y119+1</f>
        <v>14</v>
      </c>
      <c r="AA119" s="154">
        <f t="shared" ref="AA119" si="331">Z119+1</f>
        <v>15</v>
      </c>
      <c r="AB119" s="154">
        <f t="shared" ref="AB119" si="332">AA119+1</f>
        <v>16</v>
      </c>
      <c r="AC119" s="154">
        <f t="shared" ref="AC119" si="333">AB119+1</f>
        <v>17</v>
      </c>
      <c r="AD119" s="154">
        <f t="shared" ref="AD119" si="334">AC119+1</f>
        <v>18</v>
      </c>
      <c r="AE119" s="154">
        <f t="shared" ref="AE119" si="335">AD119+1</f>
        <v>19</v>
      </c>
      <c r="AF119" s="154">
        <f t="shared" ref="AF119" si="336">AE119+1</f>
        <v>20</v>
      </c>
      <c r="AG119" s="154">
        <f t="shared" ref="AG119" si="337">AF119+1</f>
        <v>21</v>
      </c>
      <c r="AH119" s="154">
        <f t="shared" ref="AH119" si="338">AG119+1</f>
        <v>22</v>
      </c>
      <c r="AI119" s="154">
        <f t="shared" ref="AI119" si="339">AH119+1</f>
        <v>23</v>
      </c>
      <c r="AJ119" s="154">
        <f t="shared" ref="AJ119" si="340">AI119+1</f>
        <v>24</v>
      </c>
      <c r="AK119" s="154">
        <f t="shared" ref="AK119" si="341">AJ119+1</f>
        <v>25</v>
      </c>
      <c r="AL119" s="154">
        <f t="shared" ref="AL119" si="342">AK119+1</f>
        <v>26</v>
      </c>
      <c r="AM119" s="154">
        <f t="shared" ref="AM119" si="343">AL119+1</f>
        <v>27</v>
      </c>
      <c r="AN119" s="154">
        <f t="shared" ref="AN119" si="344">AM119+1</f>
        <v>28</v>
      </c>
      <c r="AO119" s="154">
        <f t="shared" ref="AO119" si="345">AN119+1</f>
        <v>29</v>
      </c>
      <c r="AP119" s="154">
        <f t="shared" ref="AP119" si="346">AO119+1</f>
        <v>30</v>
      </c>
      <c r="AQ119" s="154">
        <f t="shared" ref="AQ119" si="347">AP119+1</f>
        <v>31</v>
      </c>
      <c r="AR119" s="154">
        <f t="shared" ref="AR119" si="348">AQ119+1</f>
        <v>32</v>
      </c>
      <c r="AS119" s="154">
        <f t="shared" ref="AS119" si="349">AR119+1</f>
        <v>33</v>
      </c>
      <c r="AT119" s="154">
        <f t="shared" ref="AT119" si="350">AS119+1</f>
        <v>34</v>
      </c>
      <c r="AU119" s="154">
        <f t="shared" ref="AU119" si="351">AT119+1</f>
        <v>35</v>
      </c>
      <c r="AV119" s="154">
        <f t="shared" ref="AV119" si="352">AU119+1</f>
        <v>36</v>
      </c>
      <c r="AW119" s="154">
        <f t="shared" ref="AW119" si="353">AV119+1</f>
        <v>37</v>
      </c>
      <c r="AX119" s="154">
        <f t="shared" ref="AX119" si="354">AW119+1</f>
        <v>38</v>
      </c>
      <c r="AY119" s="154">
        <f t="shared" ref="AY119" si="355">AX119+1</f>
        <v>39</v>
      </c>
      <c r="AZ119" s="154">
        <f t="shared" ref="AZ119" si="356">AY119+1</f>
        <v>40</v>
      </c>
      <c r="BA119" s="154">
        <f t="shared" ref="BA119" si="357">AZ119+1</f>
        <v>41</v>
      </c>
      <c r="BB119" s="154">
        <f t="shared" ref="BB119" si="358">BA119+1</f>
        <v>42</v>
      </c>
      <c r="BC119" s="154">
        <f t="shared" ref="BC119" si="359">BB119+1</f>
        <v>43</v>
      </c>
      <c r="BD119" s="154">
        <f t="shared" ref="BD119" si="360">BC119+1</f>
        <v>44</v>
      </c>
      <c r="BE119" s="154">
        <f t="shared" ref="BE119" si="361">BD119+1</f>
        <v>45</v>
      </c>
      <c r="BF119" s="154">
        <f t="shared" ref="BF119" si="362">BE119+1</f>
        <v>46</v>
      </c>
      <c r="BG119" s="154">
        <f t="shared" ref="BG119" si="363">BF119+1</f>
        <v>47</v>
      </c>
      <c r="BH119" s="154">
        <f t="shared" ref="BH119" si="364">BG119+1</f>
        <v>48</v>
      </c>
      <c r="BI119" s="154">
        <f t="shared" ref="BI119" si="365">BH119+1</f>
        <v>49</v>
      </c>
      <c r="BJ119" s="154">
        <f t="shared" ref="BJ119" si="366">BI119+1</f>
        <v>50</v>
      </c>
      <c r="BM119" s="46" t="str">
        <f>Fechas!$K$114</f>
        <v>3º ÉPOCA: CICLOS CORTOS E INTERMEDIOS CON FUNG.</v>
      </c>
      <c r="BN119" s="47"/>
      <c r="BO119" s="47"/>
      <c r="BP119" s="47"/>
      <c r="BQ119" s="47"/>
      <c r="BR119" s="47"/>
      <c r="BS119" s="132"/>
      <c r="BT119" s="6"/>
      <c r="BV119" s="6"/>
      <c r="BW119" s="113" t="s">
        <v>1</v>
      </c>
      <c r="BX119" s="114" t="s">
        <v>42</v>
      </c>
      <c r="BY119" s="154">
        <v>1</v>
      </c>
      <c r="BZ119" s="154">
        <f>BY119+1</f>
        <v>2</v>
      </c>
      <c r="CA119" s="154">
        <f t="shared" ref="CA119" si="367">BZ119+1</f>
        <v>3</v>
      </c>
      <c r="CB119" s="154">
        <f t="shared" ref="CB119" si="368">CA119+1</f>
        <v>4</v>
      </c>
      <c r="CC119" s="154">
        <f t="shared" ref="CC119" si="369">CB119+1</f>
        <v>5</v>
      </c>
      <c r="CD119" s="154">
        <f t="shared" ref="CD119" si="370">CC119+1</f>
        <v>6</v>
      </c>
      <c r="CE119" s="154">
        <f t="shared" ref="CE119" si="371">CD119+1</f>
        <v>7</v>
      </c>
      <c r="CF119" s="154">
        <f t="shared" ref="CF119" si="372">CE119+1</f>
        <v>8</v>
      </c>
      <c r="CG119" s="154">
        <f t="shared" ref="CG119" si="373">CF119+1</f>
        <v>9</v>
      </c>
      <c r="CH119" s="154">
        <f t="shared" ref="CH119" si="374">CG119+1</f>
        <v>10</v>
      </c>
      <c r="CI119" s="154">
        <f t="shared" ref="CI119" si="375">CH119+1</f>
        <v>11</v>
      </c>
      <c r="CJ119" s="154">
        <f t="shared" ref="CJ119" si="376">CI119+1</f>
        <v>12</v>
      </c>
      <c r="CK119" s="154">
        <f t="shared" ref="CK119" si="377">CJ119+1</f>
        <v>13</v>
      </c>
      <c r="CL119" s="154">
        <f t="shared" ref="CL119" si="378">CK119+1</f>
        <v>14</v>
      </c>
      <c r="CM119" s="154">
        <f t="shared" ref="CM119" si="379">CL119+1</f>
        <v>15</v>
      </c>
      <c r="CN119" s="154">
        <f t="shared" ref="CN119" si="380">CM119+1</f>
        <v>16</v>
      </c>
      <c r="CO119" s="154">
        <f t="shared" ref="CO119" si="381">CN119+1</f>
        <v>17</v>
      </c>
      <c r="CP119" s="154">
        <f t="shared" ref="CP119" si="382">CO119+1</f>
        <v>18</v>
      </c>
      <c r="CQ119" s="154">
        <f t="shared" ref="CQ119" si="383">CP119+1</f>
        <v>19</v>
      </c>
      <c r="CR119" s="154">
        <f t="shared" ref="CR119" si="384">CQ119+1</f>
        <v>20</v>
      </c>
      <c r="CS119" s="154">
        <f t="shared" ref="CS119" si="385">CR119+1</f>
        <v>21</v>
      </c>
      <c r="CT119" s="154">
        <f t="shared" ref="CT119" si="386">CS119+1</f>
        <v>22</v>
      </c>
      <c r="CU119" s="154">
        <f t="shared" ref="CU119" si="387">CT119+1</f>
        <v>23</v>
      </c>
      <c r="CV119" s="154">
        <f t="shared" ref="CV119" si="388">CU119+1</f>
        <v>24</v>
      </c>
      <c r="CW119" s="154">
        <f t="shared" ref="CW119" si="389">CV119+1</f>
        <v>25</v>
      </c>
      <c r="CX119" s="154">
        <f t="shared" ref="CX119" si="390">CW119+1</f>
        <v>26</v>
      </c>
      <c r="CY119" s="154">
        <f t="shared" ref="CY119" si="391">CX119+1</f>
        <v>27</v>
      </c>
      <c r="CZ119" s="154">
        <f t="shared" ref="CZ119" si="392">CY119+1</f>
        <v>28</v>
      </c>
      <c r="DA119" s="154">
        <f t="shared" ref="DA119" si="393">CZ119+1</f>
        <v>29</v>
      </c>
      <c r="DB119" s="154">
        <f t="shared" ref="DB119" si="394">DA119+1</f>
        <v>30</v>
      </c>
      <c r="DC119" s="154">
        <f t="shared" ref="DC119" si="395">DB119+1</f>
        <v>31</v>
      </c>
      <c r="DD119" s="154">
        <f t="shared" ref="DD119" si="396">DC119+1</f>
        <v>32</v>
      </c>
      <c r="DE119" s="154">
        <f t="shared" ref="DE119" si="397">DD119+1</f>
        <v>33</v>
      </c>
      <c r="DF119" s="154">
        <f t="shared" ref="DF119" si="398">DE119+1</f>
        <v>34</v>
      </c>
      <c r="DG119" s="154">
        <f t="shared" ref="DG119" si="399">DF119+1</f>
        <v>35</v>
      </c>
      <c r="DH119" s="154">
        <f t="shared" ref="DH119" si="400">DG119+1</f>
        <v>36</v>
      </c>
      <c r="DI119" s="154">
        <f t="shared" ref="DI119" si="401">DH119+1</f>
        <v>37</v>
      </c>
      <c r="DJ119" s="154">
        <f t="shared" ref="DJ119" si="402">DI119+1</f>
        <v>38</v>
      </c>
      <c r="DK119" s="154">
        <f t="shared" ref="DK119" si="403">DJ119+1</f>
        <v>39</v>
      </c>
      <c r="DL119" s="154">
        <f t="shared" ref="DL119" si="404">DK119+1</f>
        <v>40</v>
      </c>
      <c r="DM119" s="154">
        <f t="shared" ref="DM119" si="405">DL119+1</f>
        <v>41</v>
      </c>
      <c r="DN119" s="154">
        <f t="shared" ref="DN119" si="406">DM119+1</f>
        <v>42</v>
      </c>
      <c r="DO119" s="154">
        <f t="shared" ref="DO119" si="407">DN119+1</f>
        <v>43</v>
      </c>
      <c r="DP119" s="154">
        <f t="shared" ref="DP119" si="408">DO119+1</f>
        <v>44</v>
      </c>
      <c r="DQ119" s="154">
        <f t="shared" ref="DQ119" si="409">DP119+1</f>
        <v>45</v>
      </c>
      <c r="DR119" s="154">
        <f t="shared" ref="DR119" si="410">DQ119+1</f>
        <v>46</v>
      </c>
      <c r="DS119" s="154">
        <f t="shared" ref="DS119" si="411">DR119+1</f>
        <v>47</v>
      </c>
      <c r="DT119" s="154">
        <f t="shared" ref="DT119" si="412">DS119+1</f>
        <v>48</v>
      </c>
      <c r="DU119" s="154">
        <f t="shared" ref="DU119" si="413">DT119+1</f>
        <v>49</v>
      </c>
      <c r="DV119" s="154">
        <f t="shared" ref="DV119" si="414">DU119+1</f>
        <v>50</v>
      </c>
      <c r="DW119" s="6"/>
      <c r="DX119" s="6"/>
      <c r="DY119" s="6"/>
      <c r="DZ119" s="6"/>
      <c r="EA119" s="6"/>
      <c r="EC119" s="173">
        <v>1</v>
      </c>
      <c r="ED119" s="176" t="str">
        <f t="shared" ref="ED119:ED150" si="415">IFERROR(INDEX(RTO3CV,$EC119,1),0)</f>
        <v>Mutisia</v>
      </c>
      <c r="EE119" s="177">
        <f t="shared" ref="EE119:EH138" si="416">IFERROR(INDEX(RTO3SF,$EC119,EE$7),0)</f>
        <v>2260</v>
      </c>
      <c r="EF119" s="177">
        <f t="shared" si="416"/>
        <v>2200</v>
      </c>
      <c r="EG119" s="177">
        <f t="shared" si="416"/>
        <v>2000</v>
      </c>
      <c r="EH119" s="177">
        <f t="shared" si="416"/>
        <v>0</v>
      </c>
      <c r="EI119" s="177">
        <f t="shared" ref="EI119:EI150" si="417">COUNTIFS(EE119:EH119,"&gt;1")</f>
        <v>3</v>
      </c>
      <c r="EJ119" s="177">
        <f t="shared" ref="EJ119:EJ150" si="418">IFERROR(SUMIFS(EE119:EH119,EE119:EH119,"&gt;1"),0)</f>
        <v>6460</v>
      </c>
      <c r="EK119" s="173"/>
      <c r="EL119" s="173" t="s">
        <v>87</v>
      </c>
      <c r="EM119" s="177">
        <f>EE169*EI169</f>
        <v>24</v>
      </c>
      <c r="EN119" s="175"/>
      <c r="EO119" s="173">
        <v>1</v>
      </c>
      <c r="EP119" s="176" t="str">
        <f t="shared" ref="EP119:EP150" si="419">IFERROR(INDEX(RTO3CV,$EO119,1),0)</f>
        <v>Mutisia</v>
      </c>
      <c r="EQ119" s="177">
        <f>IFERROR(INDEX(RTO3CF,$EO119,'ANVA-MDS'!EE$7),0)</f>
        <v>0</v>
      </c>
      <c r="ER119" s="177">
        <f>IFERROR(INDEX(RTO3CF,$EO119,'ANVA-MDS'!EF$7),0)</f>
        <v>0</v>
      </c>
      <c r="ES119" s="177">
        <f>IFERROR(INDEX(RTO3CF,$EO119,'ANVA-MDS'!EG$7),0)</f>
        <v>0</v>
      </c>
      <c r="ET119" s="177">
        <f>IFERROR(INDEX(RTO3CF,$EO119,'ANVA-MDS'!EH$7),0)</f>
        <v>0</v>
      </c>
      <c r="EU119" s="177">
        <f t="shared" ref="EU119:EU150" si="420">COUNTIFS(EQ119:ET119,"&gt;1")</f>
        <v>0</v>
      </c>
      <c r="EV119" s="177">
        <f t="shared" ref="EV119:EV150" si="421">IFERROR(SUMIFS(EQ119:ET119,EQ119:ET119,"&gt;1"),0)</f>
        <v>0</v>
      </c>
      <c r="EW119" s="173"/>
      <c r="EX119" s="173" t="s">
        <v>87</v>
      </c>
      <c r="EY119" s="182">
        <f>EQ169*EU169</f>
        <v>0</v>
      </c>
      <c r="EZ119" s="175"/>
      <c r="FA119" s="177">
        <f t="shared" ref="FA119:FA150" si="422">EJ119+EV119</f>
        <v>6460</v>
      </c>
      <c r="FB119" s="173" t="s">
        <v>87</v>
      </c>
      <c r="FC119" s="187">
        <f>EY119</f>
        <v>0</v>
      </c>
    </row>
    <row r="120" spans="1:159" ht="12.75" customHeight="1" x14ac:dyDescent="0.25">
      <c r="J120" s="84">
        <v>1</v>
      </c>
      <c r="K120" s="185" t="str">
        <f t="shared" ref="K120:K151" si="423">IFERROR(INDEX(RTO3SF_ORD,J120,1),"sd")</f>
        <v>Zaino</v>
      </c>
      <c r="L120" s="186">
        <f t="shared" ref="L120:L151" si="424">IFERROR(INDEX(RTO3SF_ORD,J120,2),"sd")</f>
        <v>2200</v>
      </c>
      <c r="M120" s="186" t="str">
        <f t="shared" ref="M120:V129" si="425">IF(M$8&gt;$J120,"",IF($K120=0,"",IF($F$124&gt;$G$124,"ns",IF(ABS($L120-INDEX(RTO3SF_ORD,M$8,2))&gt;$B$139,"s","ns"))))</f>
        <v>ns</v>
      </c>
      <c r="N120" s="186" t="str">
        <f t="shared" si="425"/>
        <v/>
      </c>
      <c r="O120" s="186" t="str">
        <f t="shared" si="425"/>
        <v/>
      </c>
      <c r="P120" s="186" t="str">
        <f t="shared" si="425"/>
        <v/>
      </c>
      <c r="Q120" s="186" t="str">
        <f t="shared" si="425"/>
        <v/>
      </c>
      <c r="R120" s="186" t="str">
        <f t="shared" si="425"/>
        <v/>
      </c>
      <c r="S120" s="186" t="str">
        <f t="shared" si="425"/>
        <v/>
      </c>
      <c r="T120" s="186" t="str">
        <f t="shared" si="425"/>
        <v/>
      </c>
      <c r="U120" s="186" t="str">
        <f t="shared" si="425"/>
        <v/>
      </c>
      <c r="V120" s="186" t="str">
        <f t="shared" si="425"/>
        <v/>
      </c>
      <c r="W120" s="186" t="str">
        <f t="shared" ref="W120:AF129" si="426">IF(W$8&gt;$J120,"",IF($K120=0,"",IF($F$124&gt;$G$124,"ns",IF(ABS($L120-INDEX(RTO3SF_ORD,W$8,2))&gt;$B$139,"s","ns"))))</f>
        <v/>
      </c>
      <c r="X120" s="186" t="str">
        <f t="shared" si="426"/>
        <v/>
      </c>
      <c r="Y120" s="186" t="str">
        <f t="shared" si="426"/>
        <v/>
      </c>
      <c r="Z120" s="186" t="str">
        <f t="shared" si="426"/>
        <v/>
      </c>
      <c r="AA120" s="186" t="str">
        <f t="shared" si="426"/>
        <v/>
      </c>
      <c r="AB120" s="186" t="str">
        <f t="shared" si="426"/>
        <v/>
      </c>
      <c r="AC120" s="186" t="str">
        <f t="shared" si="426"/>
        <v/>
      </c>
      <c r="AD120" s="186" t="str">
        <f t="shared" si="426"/>
        <v/>
      </c>
      <c r="AE120" s="186" t="str">
        <f t="shared" si="426"/>
        <v/>
      </c>
      <c r="AF120" s="186" t="str">
        <f t="shared" si="426"/>
        <v/>
      </c>
      <c r="AG120" s="186" t="str">
        <f t="shared" ref="AG120:AP129" si="427">IF(AG$8&gt;$J120,"",IF($K120=0,"",IF($F$124&gt;$G$124,"ns",IF(ABS($L120-INDEX(RTO3SF_ORD,AG$8,2))&gt;$B$139,"s","ns"))))</f>
        <v/>
      </c>
      <c r="AH120" s="186" t="str">
        <f t="shared" si="427"/>
        <v/>
      </c>
      <c r="AI120" s="186" t="str">
        <f t="shared" si="427"/>
        <v/>
      </c>
      <c r="AJ120" s="186" t="str">
        <f t="shared" si="427"/>
        <v/>
      </c>
      <c r="AK120" s="186" t="str">
        <f t="shared" si="427"/>
        <v/>
      </c>
      <c r="AL120" s="186" t="str">
        <f t="shared" si="427"/>
        <v/>
      </c>
      <c r="AM120" s="186" t="str">
        <f t="shared" si="427"/>
        <v/>
      </c>
      <c r="AN120" s="186" t="str">
        <f t="shared" si="427"/>
        <v/>
      </c>
      <c r="AO120" s="186" t="str">
        <f t="shared" si="427"/>
        <v/>
      </c>
      <c r="AP120" s="186" t="str">
        <f t="shared" si="427"/>
        <v/>
      </c>
      <c r="AQ120" s="186" t="str">
        <f t="shared" ref="AQ120:AZ129" si="428">IF(AQ$8&gt;$J120,"",IF($K120=0,"",IF($F$124&gt;$G$124,"ns",IF(ABS($L120-INDEX(RTO3SF_ORD,AQ$8,2))&gt;$B$139,"s","ns"))))</f>
        <v/>
      </c>
      <c r="AR120" s="186" t="str">
        <f t="shared" si="428"/>
        <v/>
      </c>
      <c r="AS120" s="186" t="str">
        <f t="shared" si="428"/>
        <v/>
      </c>
      <c r="AT120" s="186" t="str">
        <f t="shared" si="428"/>
        <v/>
      </c>
      <c r="AU120" s="186" t="str">
        <f t="shared" si="428"/>
        <v/>
      </c>
      <c r="AV120" s="186" t="str">
        <f t="shared" si="428"/>
        <v/>
      </c>
      <c r="AW120" s="186" t="str">
        <f t="shared" si="428"/>
        <v/>
      </c>
      <c r="AX120" s="186" t="str">
        <f t="shared" si="428"/>
        <v/>
      </c>
      <c r="AY120" s="186" t="str">
        <f t="shared" si="428"/>
        <v/>
      </c>
      <c r="AZ120" s="186" t="str">
        <f t="shared" si="428"/>
        <v/>
      </c>
      <c r="BA120" s="186" t="str">
        <f t="shared" ref="BA120:BJ129" si="429">IF(BA$8&gt;$J120,"",IF($K120=0,"",IF($F$124&gt;$G$124,"ns",IF(ABS($L120-INDEX(RTO3SF_ORD,BA$8,2))&gt;$B$139,"s","ns"))))</f>
        <v/>
      </c>
      <c r="BB120" s="186" t="str">
        <f t="shared" si="429"/>
        <v/>
      </c>
      <c r="BC120" s="186" t="str">
        <f t="shared" si="429"/>
        <v/>
      </c>
      <c r="BD120" s="186" t="str">
        <f t="shared" si="429"/>
        <v/>
      </c>
      <c r="BE120" s="186" t="str">
        <f t="shared" si="429"/>
        <v/>
      </c>
      <c r="BF120" s="186" t="str">
        <f t="shared" si="429"/>
        <v/>
      </c>
      <c r="BG120" s="186" t="str">
        <f t="shared" si="429"/>
        <v/>
      </c>
      <c r="BH120" s="186" t="str">
        <f t="shared" si="429"/>
        <v/>
      </c>
      <c r="BI120" s="186" t="str">
        <f t="shared" si="429"/>
        <v/>
      </c>
      <c r="BJ120" s="186" t="str">
        <f t="shared" si="429"/>
        <v/>
      </c>
      <c r="BS120" s="6"/>
      <c r="BT120" s="6"/>
      <c r="BV120" s="84">
        <v>1</v>
      </c>
      <c r="BW120" s="185">
        <f t="shared" ref="BW120:BW151" si="430">IFERROR(INDEX(RTO3CF_ORD,BV120,1),"sd")</f>
        <v>0</v>
      </c>
      <c r="BX120" s="186">
        <f t="shared" ref="BX120:BX151" si="431">IFERROR(INDEX(RTO3CF_ORD,BV120,2),"sd")</f>
        <v>0</v>
      </c>
      <c r="BY120" s="186" t="str">
        <f t="shared" ref="BY120:CH129" si="432">IF(BY$8&gt;$BV120,"",IF($BW120=0,"",IF($BR$124&gt;$BS$124,"ns",IF(ABS($BX120-INDEX(RTO3CF_ORD,BY$8,2))&gt;$BN$139,"s","ns"))))</f>
        <v/>
      </c>
      <c r="BZ120" s="186" t="str">
        <f t="shared" si="432"/>
        <v/>
      </c>
      <c r="CA120" s="186" t="str">
        <f t="shared" si="432"/>
        <v/>
      </c>
      <c r="CB120" s="186" t="str">
        <f t="shared" si="432"/>
        <v/>
      </c>
      <c r="CC120" s="186" t="str">
        <f t="shared" si="432"/>
        <v/>
      </c>
      <c r="CD120" s="186" t="str">
        <f t="shared" si="432"/>
        <v/>
      </c>
      <c r="CE120" s="186" t="str">
        <f t="shared" si="432"/>
        <v/>
      </c>
      <c r="CF120" s="186" t="str">
        <f t="shared" si="432"/>
        <v/>
      </c>
      <c r="CG120" s="186" t="str">
        <f t="shared" si="432"/>
        <v/>
      </c>
      <c r="CH120" s="186" t="str">
        <f t="shared" si="432"/>
        <v/>
      </c>
      <c r="CI120" s="186" t="str">
        <f t="shared" ref="CI120:CR129" si="433">IF(CI$8&gt;$BV120,"",IF($BW120=0,"",IF($BR$124&gt;$BS$124,"ns",IF(ABS($BX120-INDEX(RTO3CF_ORD,CI$8,2))&gt;$BN$139,"s","ns"))))</f>
        <v/>
      </c>
      <c r="CJ120" s="186" t="str">
        <f t="shared" si="433"/>
        <v/>
      </c>
      <c r="CK120" s="186" t="str">
        <f t="shared" si="433"/>
        <v/>
      </c>
      <c r="CL120" s="186" t="str">
        <f t="shared" si="433"/>
        <v/>
      </c>
      <c r="CM120" s="186" t="str">
        <f t="shared" si="433"/>
        <v/>
      </c>
      <c r="CN120" s="186" t="str">
        <f t="shared" si="433"/>
        <v/>
      </c>
      <c r="CO120" s="186" t="str">
        <f t="shared" si="433"/>
        <v/>
      </c>
      <c r="CP120" s="186" t="str">
        <f t="shared" si="433"/>
        <v/>
      </c>
      <c r="CQ120" s="186" t="str">
        <f t="shared" si="433"/>
        <v/>
      </c>
      <c r="CR120" s="186" t="str">
        <f t="shared" si="433"/>
        <v/>
      </c>
      <c r="CS120" s="186" t="str">
        <f t="shared" ref="CS120:DB129" si="434">IF(CS$8&gt;$BV120,"",IF($BW120=0,"",IF($BR$124&gt;$BS$124,"ns",IF(ABS($BX120-INDEX(RTO3CF_ORD,CS$8,2))&gt;$BN$139,"s","ns"))))</f>
        <v/>
      </c>
      <c r="CT120" s="186" t="str">
        <f t="shared" si="434"/>
        <v/>
      </c>
      <c r="CU120" s="186" t="str">
        <f t="shared" si="434"/>
        <v/>
      </c>
      <c r="CV120" s="186" t="str">
        <f t="shared" si="434"/>
        <v/>
      </c>
      <c r="CW120" s="186" t="str">
        <f t="shared" si="434"/>
        <v/>
      </c>
      <c r="CX120" s="186" t="str">
        <f t="shared" si="434"/>
        <v/>
      </c>
      <c r="CY120" s="186" t="str">
        <f t="shared" si="434"/>
        <v/>
      </c>
      <c r="CZ120" s="186" t="str">
        <f t="shared" si="434"/>
        <v/>
      </c>
      <c r="DA120" s="186" t="str">
        <f t="shared" si="434"/>
        <v/>
      </c>
      <c r="DB120" s="186" t="str">
        <f t="shared" si="434"/>
        <v/>
      </c>
      <c r="DC120" s="186" t="str">
        <f t="shared" ref="DC120:DL129" si="435">IF(DC$8&gt;$BV120,"",IF($BW120=0,"",IF($BR$124&gt;$BS$124,"ns",IF(ABS($BX120-INDEX(RTO3CF_ORD,DC$8,2))&gt;$BN$139,"s","ns"))))</f>
        <v/>
      </c>
      <c r="DD120" s="186" t="str">
        <f t="shared" si="435"/>
        <v/>
      </c>
      <c r="DE120" s="186" t="str">
        <f t="shared" si="435"/>
        <v/>
      </c>
      <c r="DF120" s="186" t="str">
        <f t="shared" si="435"/>
        <v/>
      </c>
      <c r="DG120" s="186" t="str">
        <f t="shared" si="435"/>
        <v/>
      </c>
      <c r="DH120" s="186" t="str">
        <f t="shared" si="435"/>
        <v/>
      </c>
      <c r="DI120" s="186" t="str">
        <f t="shared" si="435"/>
        <v/>
      </c>
      <c r="DJ120" s="186" t="str">
        <f t="shared" si="435"/>
        <v/>
      </c>
      <c r="DK120" s="186" t="str">
        <f t="shared" si="435"/>
        <v/>
      </c>
      <c r="DL120" s="186" t="str">
        <f t="shared" si="435"/>
        <v/>
      </c>
      <c r="DM120" s="186" t="str">
        <f t="shared" ref="DM120:DV129" si="436">IF(DM$8&gt;$BV120,"",IF($BW120=0,"",IF($BR$124&gt;$BS$124,"ns",IF(ABS($BX120-INDEX(RTO3CF_ORD,DM$8,2))&gt;$BN$139,"s","ns"))))</f>
        <v/>
      </c>
      <c r="DN120" s="186" t="str">
        <f t="shared" si="436"/>
        <v/>
      </c>
      <c r="DO120" s="186" t="str">
        <f t="shared" si="436"/>
        <v/>
      </c>
      <c r="DP120" s="186" t="str">
        <f t="shared" si="436"/>
        <v/>
      </c>
      <c r="DQ120" s="186" t="str">
        <f t="shared" si="436"/>
        <v/>
      </c>
      <c r="DR120" s="186" t="str">
        <f t="shared" si="436"/>
        <v/>
      </c>
      <c r="DS120" s="186" t="str">
        <f t="shared" si="436"/>
        <v/>
      </c>
      <c r="DT120" s="186" t="str">
        <f t="shared" si="436"/>
        <v/>
      </c>
      <c r="DU120" s="186" t="str">
        <f t="shared" si="436"/>
        <v/>
      </c>
      <c r="DV120" s="186" t="str">
        <f t="shared" si="436"/>
        <v/>
      </c>
      <c r="DW120" s="152"/>
      <c r="DX120" s="152"/>
      <c r="DY120" s="152"/>
      <c r="DZ120" s="152"/>
      <c r="EA120" s="152"/>
      <c r="EC120" s="173">
        <f t="shared" ref="EC120:EC151" si="437">EC119+1</f>
        <v>2</v>
      </c>
      <c r="ED120" s="176" t="str">
        <f t="shared" si="415"/>
        <v>Potro</v>
      </c>
      <c r="EE120" s="177">
        <f t="shared" si="416"/>
        <v>1920</v>
      </c>
      <c r="EF120" s="177">
        <f t="shared" si="416"/>
        <v>2200</v>
      </c>
      <c r="EG120" s="177">
        <f t="shared" si="416"/>
        <v>1800</v>
      </c>
      <c r="EH120" s="177">
        <f t="shared" si="416"/>
        <v>0</v>
      </c>
      <c r="EI120" s="177">
        <f t="shared" si="417"/>
        <v>3</v>
      </c>
      <c r="EJ120" s="177">
        <f t="shared" si="418"/>
        <v>5920</v>
      </c>
      <c r="EK120" s="173"/>
      <c r="EL120" s="173" t="s">
        <v>88</v>
      </c>
      <c r="EM120" s="177">
        <f>EI119*EI169</f>
        <v>3</v>
      </c>
      <c r="EN120" s="175"/>
      <c r="EO120" s="173">
        <f t="shared" ref="EO120:EO151" si="438">EO119+1</f>
        <v>2</v>
      </c>
      <c r="EP120" s="176" t="str">
        <f t="shared" si="419"/>
        <v>Potro</v>
      </c>
      <c r="EQ120" s="177">
        <f>IFERROR(INDEX(RTO3CF,$EO120,'ANVA-MDS'!EE$7),0)</f>
        <v>0</v>
      </c>
      <c r="ER120" s="177">
        <f>IFERROR(INDEX(RTO3CF,$EO120,'ANVA-MDS'!EF$7),0)</f>
        <v>0</v>
      </c>
      <c r="ES120" s="177">
        <f>IFERROR(INDEX(RTO3CF,$EO120,'ANVA-MDS'!EG$7),0)</f>
        <v>0</v>
      </c>
      <c r="ET120" s="177">
        <f>IFERROR(INDEX(RTO3CF,$EO120,'ANVA-MDS'!EH$7),0)</f>
        <v>0</v>
      </c>
      <c r="EU120" s="177">
        <f t="shared" si="420"/>
        <v>0</v>
      </c>
      <c r="EV120" s="177">
        <f t="shared" si="421"/>
        <v>0</v>
      </c>
      <c r="EW120" s="173"/>
      <c r="EX120" s="173" t="s">
        <v>88</v>
      </c>
      <c r="EY120" s="182">
        <f>EU119*EU169</f>
        <v>0</v>
      </c>
      <c r="EZ120" s="175"/>
      <c r="FA120" s="177">
        <f t="shared" si="422"/>
        <v>5920</v>
      </c>
      <c r="FB120" s="173" t="s">
        <v>88</v>
      </c>
      <c r="FC120" s="187">
        <f>EY120</f>
        <v>0</v>
      </c>
    </row>
    <row r="121" spans="1:159" ht="12.75" customHeight="1" x14ac:dyDescent="0.25">
      <c r="A121" s="3" t="s">
        <v>32</v>
      </c>
      <c r="B121" s="165" t="str">
        <f>IF(EI169=-1,"No hay datos disponibles SIN FUNGICIDA",IF(EI169=-2,"Error en los datos SIN FUNGICIDA !!!",IF(F124&gt;G124,"Sin diferencia significativa entre cultivares",IF(B131&gt;C131,"Coeficiente de variación muy alto","Datos sin problemas"))))</f>
        <v>Datos sin problemas</v>
      </c>
      <c r="J121" s="84">
        <v>2</v>
      </c>
      <c r="K121" s="185" t="str">
        <f t="shared" si="423"/>
        <v>Mutisia</v>
      </c>
      <c r="L121" s="186">
        <f t="shared" si="424"/>
        <v>2153.3333333333335</v>
      </c>
      <c r="M121" s="186" t="str">
        <f t="shared" si="425"/>
        <v>ns</v>
      </c>
      <c r="N121" s="186" t="str">
        <f t="shared" si="425"/>
        <v>ns</v>
      </c>
      <c r="O121" s="186" t="str">
        <f t="shared" si="425"/>
        <v/>
      </c>
      <c r="P121" s="186" t="str">
        <f t="shared" si="425"/>
        <v/>
      </c>
      <c r="Q121" s="186" t="str">
        <f t="shared" si="425"/>
        <v/>
      </c>
      <c r="R121" s="186" t="str">
        <f t="shared" si="425"/>
        <v/>
      </c>
      <c r="S121" s="186" t="str">
        <f t="shared" si="425"/>
        <v/>
      </c>
      <c r="T121" s="186" t="str">
        <f t="shared" si="425"/>
        <v/>
      </c>
      <c r="U121" s="186" t="str">
        <f t="shared" si="425"/>
        <v/>
      </c>
      <c r="V121" s="186" t="str">
        <f t="shared" si="425"/>
        <v/>
      </c>
      <c r="W121" s="186" t="str">
        <f t="shared" si="426"/>
        <v/>
      </c>
      <c r="X121" s="186" t="str">
        <f t="shared" si="426"/>
        <v/>
      </c>
      <c r="Y121" s="186" t="str">
        <f t="shared" si="426"/>
        <v/>
      </c>
      <c r="Z121" s="186" t="str">
        <f t="shared" si="426"/>
        <v/>
      </c>
      <c r="AA121" s="186" t="str">
        <f t="shared" si="426"/>
        <v/>
      </c>
      <c r="AB121" s="186" t="str">
        <f t="shared" si="426"/>
        <v/>
      </c>
      <c r="AC121" s="186" t="str">
        <f t="shared" si="426"/>
        <v/>
      </c>
      <c r="AD121" s="186" t="str">
        <f t="shared" si="426"/>
        <v/>
      </c>
      <c r="AE121" s="186" t="str">
        <f t="shared" si="426"/>
        <v/>
      </c>
      <c r="AF121" s="186" t="str">
        <f t="shared" si="426"/>
        <v/>
      </c>
      <c r="AG121" s="186" t="str">
        <f t="shared" si="427"/>
        <v/>
      </c>
      <c r="AH121" s="186" t="str">
        <f t="shared" si="427"/>
        <v/>
      </c>
      <c r="AI121" s="186" t="str">
        <f t="shared" si="427"/>
        <v/>
      </c>
      <c r="AJ121" s="186" t="str">
        <f t="shared" si="427"/>
        <v/>
      </c>
      <c r="AK121" s="186" t="str">
        <f t="shared" si="427"/>
        <v/>
      </c>
      <c r="AL121" s="186" t="str">
        <f t="shared" si="427"/>
        <v/>
      </c>
      <c r="AM121" s="186" t="str">
        <f t="shared" si="427"/>
        <v/>
      </c>
      <c r="AN121" s="186" t="str">
        <f t="shared" si="427"/>
        <v/>
      </c>
      <c r="AO121" s="186" t="str">
        <f t="shared" si="427"/>
        <v/>
      </c>
      <c r="AP121" s="186" t="str">
        <f t="shared" si="427"/>
        <v/>
      </c>
      <c r="AQ121" s="186" t="str">
        <f t="shared" si="428"/>
        <v/>
      </c>
      <c r="AR121" s="186" t="str">
        <f t="shared" si="428"/>
        <v/>
      </c>
      <c r="AS121" s="186" t="str">
        <f t="shared" si="428"/>
        <v/>
      </c>
      <c r="AT121" s="186" t="str">
        <f t="shared" si="428"/>
        <v/>
      </c>
      <c r="AU121" s="186" t="str">
        <f t="shared" si="428"/>
        <v/>
      </c>
      <c r="AV121" s="186" t="str">
        <f t="shared" si="428"/>
        <v/>
      </c>
      <c r="AW121" s="186" t="str">
        <f t="shared" si="428"/>
        <v/>
      </c>
      <c r="AX121" s="186" t="str">
        <f t="shared" si="428"/>
        <v/>
      </c>
      <c r="AY121" s="186" t="str">
        <f t="shared" si="428"/>
        <v/>
      </c>
      <c r="AZ121" s="186" t="str">
        <f t="shared" si="428"/>
        <v/>
      </c>
      <c r="BA121" s="186" t="str">
        <f t="shared" si="429"/>
        <v/>
      </c>
      <c r="BB121" s="186" t="str">
        <f t="shared" si="429"/>
        <v/>
      </c>
      <c r="BC121" s="186" t="str">
        <f t="shared" si="429"/>
        <v/>
      </c>
      <c r="BD121" s="186" t="str">
        <f t="shared" si="429"/>
        <v/>
      </c>
      <c r="BE121" s="186" t="str">
        <f t="shared" si="429"/>
        <v/>
      </c>
      <c r="BF121" s="186" t="str">
        <f t="shared" si="429"/>
        <v/>
      </c>
      <c r="BG121" s="186" t="str">
        <f t="shared" si="429"/>
        <v/>
      </c>
      <c r="BH121" s="186" t="str">
        <f t="shared" si="429"/>
        <v/>
      </c>
      <c r="BI121" s="186" t="str">
        <f t="shared" si="429"/>
        <v/>
      </c>
      <c r="BJ121" s="186" t="str">
        <f t="shared" si="429"/>
        <v/>
      </c>
      <c r="BM121" s="3" t="s">
        <v>32</v>
      </c>
      <c r="BN121" s="165" t="str">
        <f>IF(EU169=-1,"No hay datos disponibles CON FUNGICIDA",IF(EU169=-2,"Error en los datos CON FUNGICIDA !!!",IF(BR124&gt;BS124,"Sin diferencia significativa entre cultivares",IF(BN131&gt;BO131,"Coeficiente de variación muy alto","Datos sin problemas"))))</f>
        <v>No hay datos disponibles CON FUNGICIDA</v>
      </c>
      <c r="BS121" s="6"/>
      <c r="BT121" s="6"/>
      <c r="BV121" s="84">
        <v>2</v>
      </c>
      <c r="BW121" s="185">
        <f t="shared" si="430"/>
        <v>0</v>
      </c>
      <c r="BX121" s="186">
        <f t="shared" si="431"/>
        <v>0</v>
      </c>
      <c r="BY121" s="186" t="str">
        <f t="shared" si="432"/>
        <v/>
      </c>
      <c r="BZ121" s="186" t="str">
        <f t="shared" si="432"/>
        <v/>
      </c>
      <c r="CA121" s="186" t="str">
        <f t="shared" si="432"/>
        <v/>
      </c>
      <c r="CB121" s="186" t="str">
        <f t="shared" si="432"/>
        <v/>
      </c>
      <c r="CC121" s="186" t="str">
        <f t="shared" si="432"/>
        <v/>
      </c>
      <c r="CD121" s="186" t="str">
        <f t="shared" si="432"/>
        <v/>
      </c>
      <c r="CE121" s="186" t="str">
        <f t="shared" si="432"/>
        <v/>
      </c>
      <c r="CF121" s="186" t="str">
        <f t="shared" si="432"/>
        <v/>
      </c>
      <c r="CG121" s="186" t="str">
        <f t="shared" si="432"/>
        <v/>
      </c>
      <c r="CH121" s="186" t="str">
        <f t="shared" si="432"/>
        <v/>
      </c>
      <c r="CI121" s="186" t="str">
        <f t="shared" si="433"/>
        <v/>
      </c>
      <c r="CJ121" s="186" t="str">
        <f t="shared" si="433"/>
        <v/>
      </c>
      <c r="CK121" s="186" t="str">
        <f t="shared" si="433"/>
        <v/>
      </c>
      <c r="CL121" s="186" t="str">
        <f t="shared" si="433"/>
        <v/>
      </c>
      <c r="CM121" s="186" t="str">
        <f t="shared" si="433"/>
        <v/>
      </c>
      <c r="CN121" s="186" t="str">
        <f t="shared" si="433"/>
        <v/>
      </c>
      <c r="CO121" s="186" t="str">
        <f t="shared" si="433"/>
        <v/>
      </c>
      <c r="CP121" s="186" t="str">
        <f t="shared" si="433"/>
        <v/>
      </c>
      <c r="CQ121" s="186" t="str">
        <f t="shared" si="433"/>
        <v/>
      </c>
      <c r="CR121" s="186" t="str">
        <f t="shared" si="433"/>
        <v/>
      </c>
      <c r="CS121" s="186" t="str">
        <f t="shared" si="434"/>
        <v/>
      </c>
      <c r="CT121" s="186" t="str">
        <f t="shared" si="434"/>
        <v/>
      </c>
      <c r="CU121" s="186" t="str">
        <f t="shared" si="434"/>
        <v/>
      </c>
      <c r="CV121" s="186" t="str">
        <f t="shared" si="434"/>
        <v/>
      </c>
      <c r="CW121" s="186" t="str">
        <f t="shared" si="434"/>
        <v/>
      </c>
      <c r="CX121" s="186" t="str">
        <f t="shared" si="434"/>
        <v/>
      </c>
      <c r="CY121" s="186" t="str">
        <f t="shared" si="434"/>
        <v/>
      </c>
      <c r="CZ121" s="186" t="str">
        <f t="shared" si="434"/>
        <v/>
      </c>
      <c r="DA121" s="186" t="str">
        <f t="shared" si="434"/>
        <v/>
      </c>
      <c r="DB121" s="186" t="str">
        <f t="shared" si="434"/>
        <v/>
      </c>
      <c r="DC121" s="186" t="str">
        <f t="shared" si="435"/>
        <v/>
      </c>
      <c r="DD121" s="186" t="str">
        <f t="shared" si="435"/>
        <v/>
      </c>
      <c r="DE121" s="186" t="str">
        <f t="shared" si="435"/>
        <v/>
      </c>
      <c r="DF121" s="186" t="str">
        <f t="shared" si="435"/>
        <v/>
      </c>
      <c r="DG121" s="186" t="str">
        <f t="shared" si="435"/>
        <v/>
      </c>
      <c r="DH121" s="186" t="str">
        <f t="shared" si="435"/>
        <v/>
      </c>
      <c r="DI121" s="186" t="str">
        <f t="shared" si="435"/>
        <v/>
      </c>
      <c r="DJ121" s="186" t="str">
        <f t="shared" si="435"/>
        <v/>
      </c>
      <c r="DK121" s="186" t="str">
        <f t="shared" si="435"/>
        <v/>
      </c>
      <c r="DL121" s="186" t="str">
        <f t="shared" si="435"/>
        <v/>
      </c>
      <c r="DM121" s="186" t="str">
        <f t="shared" si="436"/>
        <v/>
      </c>
      <c r="DN121" s="186" t="str">
        <f t="shared" si="436"/>
        <v/>
      </c>
      <c r="DO121" s="186" t="str">
        <f t="shared" si="436"/>
        <v/>
      </c>
      <c r="DP121" s="186" t="str">
        <f t="shared" si="436"/>
        <v/>
      </c>
      <c r="DQ121" s="186" t="str">
        <f t="shared" si="436"/>
        <v/>
      </c>
      <c r="DR121" s="186" t="str">
        <f t="shared" si="436"/>
        <v/>
      </c>
      <c r="DS121" s="186" t="str">
        <f t="shared" si="436"/>
        <v/>
      </c>
      <c r="DT121" s="186" t="str">
        <f t="shared" si="436"/>
        <v/>
      </c>
      <c r="DU121" s="186" t="str">
        <f t="shared" si="436"/>
        <v/>
      </c>
      <c r="DV121" s="186" t="str">
        <f t="shared" si="436"/>
        <v/>
      </c>
      <c r="DW121" s="152"/>
      <c r="DX121" s="152"/>
      <c r="DY121" s="152"/>
      <c r="DZ121" s="152"/>
      <c r="EA121" s="152"/>
      <c r="EC121" s="173">
        <f t="shared" si="437"/>
        <v>3</v>
      </c>
      <c r="ED121" s="176" t="str">
        <f t="shared" si="415"/>
        <v>Valor</v>
      </c>
      <c r="EE121" s="177">
        <f t="shared" si="416"/>
        <v>1780</v>
      </c>
      <c r="EF121" s="177">
        <f t="shared" si="416"/>
        <v>2000</v>
      </c>
      <c r="EG121" s="177">
        <f t="shared" si="416"/>
        <v>1800</v>
      </c>
      <c r="EH121" s="177">
        <f t="shared" si="416"/>
        <v>0</v>
      </c>
      <c r="EI121" s="177">
        <f t="shared" si="417"/>
        <v>3</v>
      </c>
      <c r="EJ121" s="177">
        <f t="shared" si="418"/>
        <v>5580</v>
      </c>
      <c r="EK121" s="173"/>
      <c r="EL121" s="173" t="s">
        <v>89</v>
      </c>
      <c r="EM121" s="173">
        <f>EM119*EM120</f>
        <v>72</v>
      </c>
      <c r="EN121" s="175"/>
      <c r="EO121" s="173">
        <f t="shared" si="438"/>
        <v>3</v>
      </c>
      <c r="EP121" s="176" t="str">
        <f t="shared" si="419"/>
        <v>Valor</v>
      </c>
      <c r="EQ121" s="177">
        <f>IFERROR(INDEX(RTO3CF,$EO121,'ANVA-MDS'!EE$7),0)</f>
        <v>0</v>
      </c>
      <c r="ER121" s="177">
        <f>IFERROR(INDEX(RTO3CF,$EO121,'ANVA-MDS'!EF$7),0)</f>
        <v>0</v>
      </c>
      <c r="ES121" s="177">
        <f>IFERROR(INDEX(RTO3CF,$EO121,'ANVA-MDS'!EG$7),0)</f>
        <v>0</v>
      </c>
      <c r="ET121" s="177">
        <f>IFERROR(INDEX(RTO3CF,$EO121,'ANVA-MDS'!EH$7),0)</f>
        <v>0</v>
      </c>
      <c r="EU121" s="177">
        <f t="shared" si="420"/>
        <v>0</v>
      </c>
      <c r="EV121" s="177">
        <f t="shared" si="421"/>
        <v>0</v>
      </c>
      <c r="EW121" s="173"/>
      <c r="EX121" s="173" t="s">
        <v>89</v>
      </c>
      <c r="EY121" s="172">
        <f>EY119*EY120</f>
        <v>0</v>
      </c>
      <c r="EZ121" s="175"/>
      <c r="FA121" s="177">
        <f t="shared" si="422"/>
        <v>5580</v>
      </c>
      <c r="FB121" s="173" t="s">
        <v>89</v>
      </c>
      <c r="FC121" s="200" t="str">
        <f>IF(FC138&lt;&gt;1,"sd",FC132*FC119*FC120)</f>
        <v>sd</v>
      </c>
    </row>
    <row r="122" spans="1:159" ht="12.75" customHeight="1" x14ac:dyDescent="0.25">
      <c r="J122" s="84">
        <v>3</v>
      </c>
      <c r="K122" s="185" t="str">
        <f t="shared" si="423"/>
        <v>Tordo</v>
      </c>
      <c r="L122" s="186">
        <f t="shared" si="424"/>
        <v>1993.3333333333333</v>
      </c>
      <c r="M122" s="186" t="str">
        <f t="shared" si="425"/>
        <v>ns</v>
      </c>
      <c r="N122" s="186" t="str">
        <f t="shared" si="425"/>
        <v>ns</v>
      </c>
      <c r="O122" s="186" t="str">
        <f t="shared" si="425"/>
        <v>ns</v>
      </c>
      <c r="P122" s="186" t="str">
        <f t="shared" si="425"/>
        <v/>
      </c>
      <c r="Q122" s="186" t="str">
        <f t="shared" si="425"/>
        <v/>
      </c>
      <c r="R122" s="186" t="str">
        <f t="shared" si="425"/>
        <v/>
      </c>
      <c r="S122" s="186" t="str">
        <f t="shared" si="425"/>
        <v/>
      </c>
      <c r="T122" s="186" t="str">
        <f t="shared" si="425"/>
        <v/>
      </c>
      <c r="U122" s="186" t="str">
        <f t="shared" si="425"/>
        <v/>
      </c>
      <c r="V122" s="186" t="str">
        <f t="shared" si="425"/>
        <v/>
      </c>
      <c r="W122" s="186" t="str">
        <f t="shared" si="426"/>
        <v/>
      </c>
      <c r="X122" s="186" t="str">
        <f t="shared" si="426"/>
        <v/>
      </c>
      <c r="Y122" s="186" t="str">
        <f t="shared" si="426"/>
        <v/>
      </c>
      <c r="Z122" s="186" t="str">
        <f t="shared" si="426"/>
        <v/>
      </c>
      <c r="AA122" s="186" t="str">
        <f t="shared" si="426"/>
        <v/>
      </c>
      <c r="AB122" s="186" t="str">
        <f t="shared" si="426"/>
        <v/>
      </c>
      <c r="AC122" s="186" t="str">
        <f t="shared" si="426"/>
        <v/>
      </c>
      <c r="AD122" s="186" t="str">
        <f t="shared" si="426"/>
        <v/>
      </c>
      <c r="AE122" s="186" t="str">
        <f t="shared" si="426"/>
        <v/>
      </c>
      <c r="AF122" s="186" t="str">
        <f t="shared" si="426"/>
        <v/>
      </c>
      <c r="AG122" s="186" t="str">
        <f t="shared" si="427"/>
        <v/>
      </c>
      <c r="AH122" s="186" t="str">
        <f t="shared" si="427"/>
        <v/>
      </c>
      <c r="AI122" s="186" t="str">
        <f t="shared" si="427"/>
        <v/>
      </c>
      <c r="AJ122" s="186" t="str">
        <f t="shared" si="427"/>
        <v/>
      </c>
      <c r="AK122" s="186" t="str">
        <f t="shared" si="427"/>
        <v/>
      </c>
      <c r="AL122" s="186" t="str">
        <f t="shared" si="427"/>
        <v/>
      </c>
      <c r="AM122" s="186" t="str">
        <f t="shared" si="427"/>
        <v/>
      </c>
      <c r="AN122" s="186" t="str">
        <f t="shared" si="427"/>
        <v/>
      </c>
      <c r="AO122" s="186" t="str">
        <f t="shared" si="427"/>
        <v/>
      </c>
      <c r="AP122" s="186" t="str">
        <f t="shared" si="427"/>
        <v/>
      </c>
      <c r="AQ122" s="186" t="str">
        <f t="shared" si="428"/>
        <v/>
      </c>
      <c r="AR122" s="186" t="str">
        <f t="shared" si="428"/>
        <v/>
      </c>
      <c r="AS122" s="186" t="str">
        <f t="shared" si="428"/>
        <v/>
      </c>
      <c r="AT122" s="186" t="str">
        <f t="shared" si="428"/>
        <v/>
      </c>
      <c r="AU122" s="186" t="str">
        <f t="shared" si="428"/>
        <v/>
      </c>
      <c r="AV122" s="186" t="str">
        <f t="shared" si="428"/>
        <v/>
      </c>
      <c r="AW122" s="186" t="str">
        <f t="shared" si="428"/>
        <v/>
      </c>
      <c r="AX122" s="186" t="str">
        <f t="shared" si="428"/>
        <v/>
      </c>
      <c r="AY122" s="186" t="str">
        <f t="shared" si="428"/>
        <v/>
      </c>
      <c r="AZ122" s="186" t="str">
        <f t="shared" si="428"/>
        <v/>
      </c>
      <c r="BA122" s="186" t="str">
        <f t="shared" si="429"/>
        <v/>
      </c>
      <c r="BB122" s="186" t="str">
        <f t="shared" si="429"/>
        <v/>
      </c>
      <c r="BC122" s="186" t="str">
        <f t="shared" si="429"/>
        <v/>
      </c>
      <c r="BD122" s="186" t="str">
        <f t="shared" si="429"/>
        <v/>
      </c>
      <c r="BE122" s="186" t="str">
        <f t="shared" si="429"/>
        <v/>
      </c>
      <c r="BF122" s="186" t="str">
        <f t="shared" si="429"/>
        <v/>
      </c>
      <c r="BG122" s="186" t="str">
        <f t="shared" si="429"/>
        <v/>
      </c>
      <c r="BH122" s="186" t="str">
        <f t="shared" si="429"/>
        <v/>
      </c>
      <c r="BI122" s="186" t="str">
        <f t="shared" si="429"/>
        <v/>
      </c>
      <c r="BJ122" s="186" t="str">
        <f t="shared" si="429"/>
        <v/>
      </c>
      <c r="BS122" s="6"/>
      <c r="BT122" s="6"/>
      <c r="BV122" s="84">
        <v>3</v>
      </c>
      <c r="BW122" s="185">
        <f t="shared" si="430"/>
        <v>0</v>
      </c>
      <c r="BX122" s="186">
        <f t="shared" si="431"/>
        <v>0</v>
      </c>
      <c r="BY122" s="186" t="str">
        <f t="shared" si="432"/>
        <v/>
      </c>
      <c r="BZ122" s="186" t="str">
        <f t="shared" si="432"/>
        <v/>
      </c>
      <c r="CA122" s="186" t="str">
        <f t="shared" si="432"/>
        <v/>
      </c>
      <c r="CB122" s="186" t="str">
        <f t="shared" si="432"/>
        <v/>
      </c>
      <c r="CC122" s="186" t="str">
        <f t="shared" si="432"/>
        <v/>
      </c>
      <c r="CD122" s="186" t="str">
        <f t="shared" si="432"/>
        <v/>
      </c>
      <c r="CE122" s="186" t="str">
        <f t="shared" si="432"/>
        <v/>
      </c>
      <c r="CF122" s="186" t="str">
        <f t="shared" si="432"/>
        <v/>
      </c>
      <c r="CG122" s="186" t="str">
        <f t="shared" si="432"/>
        <v/>
      </c>
      <c r="CH122" s="186" t="str">
        <f t="shared" si="432"/>
        <v/>
      </c>
      <c r="CI122" s="186" t="str">
        <f t="shared" si="433"/>
        <v/>
      </c>
      <c r="CJ122" s="186" t="str">
        <f t="shared" si="433"/>
        <v/>
      </c>
      <c r="CK122" s="186" t="str">
        <f t="shared" si="433"/>
        <v/>
      </c>
      <c r="CL122" s="186" t="str">
        <f t="shared" si="433"/>
        <v/>
      </c>
      <c r="CM122" s="186" t="str">
        <f t="shared" si="433"/>
        <v/>
      </c>
      <c r="CN122" s="186" t="str">
        <f t="shared" si="433"/>
        <v/>
      </c>
      <c r="CO122" s="186" t="str">
        <f t="shared" si="433"/>
        <v/>
      </c>
      <c r="CP122" s="186" t="str">
        <f t="shared" si="433"/>
        <v/>
      </c>
      <c r="CQ122" s="186" t="str">
        <f t="shared" si="433"/>
        <v/>
      </c>
      <c r="CR122" s="186" t="str">
        <f t="shared" si="433"/>
        <v/>
      </c>
      <c r="CS122" s="186" t="str">
        <f t="shared" si="434"/>
        <v/>
      </c>
      <c r="CT122" s="186" t="str">
        <f t="shared" si="434"/>
        <v/>
      </c>
      <c r="CU122" s="186" t="str">
        <f t="shared" si="434"/>
        <v/>
      </c>
      <c r="CV122" s="186" t="str">
        <f t="shared" si="434"/>
        <v/>
      </c>
      <c r="CW122" s="186" t="str">
        <f t="shared" si="434"/>
        <v/>
      </c>
      <c r="CX122" s="186" t="str">
        <f t="shared" si="434"/>
        <v/>
      </c>
      <c r="CY122" s="186" t="str">
        <f t="shared" si="434"/>
        <v/>
      </c>
      <c r="CZ122" s="186" t="str">
        <f t="shared" si="434"/>
        <v/>
      </c>
      <c r="DA122" s="186" t="str">
        <f t="shared" si="434"/>
        <v/>
      </c>
      <c r="DB122" s="186" t="str">
        <f t="shared" si="434"/>
        <v/>
      </c>
      <c r="DC122" s="186" t="str">
        <f t="shared" si="435"/>
        <v/>
      </c>
      <c r="DD122" s="186" t="str">
        <f t="shared" si="435"/>
        <v/>
      </c>
      <c r="DE122" s="186" t="str">
        <f t="shared" si="435"/>
        <v/>
      </c>
      <c r="DF122" s="186" t="str">
        <f t="shared" si="435"/>
        <v/>
      </c>
      <c r="DG122" s="186" t="str">
        <f t="shared" si="435"/>
        <v/>
      </c>
      <c r="DH122" s="186" t="str">
        <f t="shared" si="435"/>
        <v/>
      </c>
      <c r="DI122" s="186" t="str">
        <f t="shared" si="435"/>
        <v/>
      </c>
      <c r="DJ122" s="186" t="str">
        <f t="shared" si="435"/>
        <v/>
      </c>
      <c r="DK122" s="186" t="str">
        <f t="shared" si="435"/>
        <v/>
      </c>
      <c r="DL122" s="186" t="str">
        <f t="shared" si="435"/>
        <v/>
      </c>
      <c r="DM122" s="186" t="str">
        <f t="shared" si="436"/>
        <v/>
      </c>
      <c r="DN122" s="186" t="str">
        <f t="shared" si="436"/>
        <v/>
      </c>
      <c r="DO122" s="186" t="str">
        <f t="shared" si="436"/>
        <v/>
      </c>
      <c r="DP122" s="186" t="str">
        <f t="shared" si="436"/>
        <v/>
      </c>
      <c r="DQ122" s="186" t="str">
        <f t="shared" si="436"/>
        <v/>
      </c>
      <c r="DR122" s="186" t="str">
        <f t="shared" si="436"/>
        <v/>
      </c>
      <c r="DS122" s="186" t="str">
        <f t="shared" si="436"/>
        <v/>
      </c>
      <c r="DT122" s="186" t="str">
        <f t="shared" si="436"/>
        <v/>
      </c>
      <c r="DU122" s="186" t="str">
        <f t="shared" si="436"/>
        <v/>
      </c>
      <c r="DV122" s="186" t="str">
        <f t="shared" si="436"/>
        <v/>
      </c>
      <c r="DW122" s="152"/>
      <c r="DX122" s="152"/>
      <c r="DY122" s="152"/>
      <c r="DZ122" s="152"/>
      <c r="EA122" s="152"/>
      <c r="EC122" s="173">
        <f t="shared" si="437"/>
        <v>4</v>
      </c>
      <c r="ED122" s="176" t="str">
        <f t="shared" si="415"/>
        <v>Aromo</v>
      </c>
      <c r="EE122" s="177">
        <f t="shared" si="416"/>
        <v>1950</v>
      </c>
      <c r="EF122" s="177">
        <f t="shared" si="416"/>
        <v>1840</v>
      </c>
      <c r="EG122" s="177">
        <f t="shared" si="416"/>
        <v>1900</v>
      </c>
      <c r="EH122" s="177">
        <f t="shared" si="416"/>
        <v>0</v>
      </c>
      <c r="EI122" s="177">
        <f t="shared" si="417"/>
        <v>3</v>
      </c>
      <c r="EJ122" s="177">
        <f t="shared" si="418"/>
        <v>5690</v>
      </c>
      <c r="EK122" s="173"/>
      <c r="EL122" s="173" t="s">
        <v>90</v>
      </c>
      <c r="EM122" s="172">
        <f>SUMIFS(EE119:EH168,EE119:EH168,"&gt;1")</f>
        <v>114990</v>
      </c>
      <c r="EN122" s="175"/>
      <c r="EO122" s="173">
        <f t="shared" si="438"/>
        <v>4</v>
      </c>
      <c r="EP122" s="176" t="str">
        <f t="shared" si="419"/>
        <v>Aromo</v>
      </c>
      <c r="EQ122" s="177">
        <f>IFERROR(INDEX(RTO3CF,$EO122,'ANVA-MDS'!EE$7),0)</f>
        <v>0</v>
      </c>
      <c r="ER122" s="177">
        <f>IFERROR(INDEX(RTO3CF,$EO122,'ANVA-MDS'!EF$7),0)</f>
        <v>0</v>
      </c>
      <c r="ES122" s="177">
        <f>IFERROR(INDEX(RTO3CF,$EO122,'ANVA-MDS'!EG$7),0)</f>
        <v>0</v>
      </c>
      <c r="ET122" s="177">
        <f>IFERROR(INDEX(RTO3CF,$EO122,'ANVA-MDS'!EH$7),0)</f>
        <v>0</v>
      </c>
      <c r="EU122" s="177">
        <f t="shared" si="420"/>
        <v>0</v>
      </c>
      <c r="EV122" s="177">
        <f t="shared" si="421"/>
        <v>0</v>
      </c>
      <c r="EW122" s="173"/>
      <c r="EX122" s="173" t="s">
        <v>90</v>
      </c>
      <c r="EY122" s="172">
        <f>SUMIFS(EQ119:ET168,EQ119:ET168,"&gt;1")</f>
        <v>0</v>
      </c>
      <c r="EZ122" s="175"/>
      <c r="FA122" s="177">
        <f t="shared" si="422"/>
        <v>5690</v>
      </c>
      <c r="FB122" s="173" t="s">
        <v>90</v>
      </c>
      <c r="FC122" s="200">
        <f>EM122+EY122</f>
        <v>114990</v>
      </c>
    </row>
    <row r="123" spans="1:159" ht="12.75" customHeight="1" x14ac:dyDescent="0.25">
      <c r="A123" s="136" t="s">
        <v>33</v>
      </c>
      <c r="B123" s="84" t="s">
        <v>40</v>
      </c>
      <c r="C123" s="117" t="s">
        <v>37</v>
      </c>
      <c r="D123" s="84" t="s">
        <v>38</v>
      </c>
      <c r="E123" s="84" t="s">
        <v>39</v>
      </c>
      <c r="F123" s="84" t="s">
        <v>109</v>
      </c>
      <c r="G123" s="117" t="s">
        <v>154</v>
      </c>
      <c r="J123" s="84">
        <v>4</v>
      </c>
      <c r="K123" s="185" t="str">
        <f t="shared" si="423"/>
        <v>Potro</v>
      </c>
      <c r="L123" s="186">
        <f t="shared" si="424"/>
        <v>1973.3333333333333</v>
      </c>
      <c r="M123" s="186" t="str">
        <f t="shared" si="425"/>
        <v>ns</v>
      </c>
      <c r="N123" s="186" t="str">
        <f t="shared" si="425"/>
        <v>ns</v>
      </c>
      <c r="O123" s="186" t="str">
        <f t="shared" si="425"/>
        <v>ns</v>
      </c>
      <c r="P123" s="186" t="str">
        <f t="shared" si="425"/>
        <v>ns</v>
      </c>
      <c r="Q123" s="186" t="str">
        <f t="shared" si="425"/>
        <v/>
      </c>
      <c r="R123" s="186" t="str">
        <f t="shared" si="425"/>
        <v/>
      </c>
      <c r="S123" s="186" t="str">
        <f t="shared" si="425"/>
        <v/>
      </c>
      <c r="T123" s="186" t="str">
        <f t="shared" si="425"/>
        <v/>
      </c>
      <c r="U123" s="186" t="str">
        <f t="shared" si="425"/>
        <v/>
      </c>
      <c r="V123" s="186" t="str">
        <f t="shared" si="425"/>
        <v/>
      </c>
      <c r="W123" s="186" t="str">
        <f t="shared" si="426"/>
        <v/>
      </c>
      <c r="X123" s="186" t="str">
        <f t="shared" si="426"/>
        <v/>
      </c>
      <c r="Y123" s="186" t="str">
        <f t="shared" si="426"/>
        <v/>
      </c>
      <c r="Z123" s="186" t="str">
        <f t="shared" si="426"/>
        <v/>
      </c>
      <c r="AA123" s="186" t="str">
        <f t="shared" si="426"/>
        <v/>
      </c>
      <c r="AB123" s="186" t="str">
        <f t="shared" si="426"/>
        <v/>
      </c>
      <c r="AC123" s="186" t="str">
        <f t="shared" si="426"/>
        <v/>
      </c>
      <c r="AD123" s="186" t="str">
        <f t="shared" si="426"/>
        <v/>
      </c>
      <c r="AE123" s="186" t="str">
        <f t="shared" si="426"/>
        <v/>
      </c>
      <c r="AF123" s="186" t="str">
        <f t="shared" si="426"/>
        <v/>
      </c>
      <c r="AG123" s="186" t="str">
        <f t="shared" si="427"/>
        <v/>
      </c>
      <c r="AH123" s="186" t="str">
        <f t="shared" si="427"/>
        <v/>
      </c>
      <c r="AI123" s="186" t="str">
        <f t="shared" si="427"/>
        <v/>
      </c>
      <c r="AJ123" s="186" t="str">
        <f t="shared" si="427"/>
        <v/>
      </c>
      <c r="AK123" s="186" t="str">
        <f t="shared" si="427"/>
        <v/>
      </c>
      <c r="AL123" s="186" t="str">
        <f t="shared" si="427"/>
        <v/>
      </c>
      <c r="AM123" s="186" t="str">
        <f t="shared" si="427"/>
        <v/>
      </c>
      <c r="AN123" s="186" t="str">
        <f t="shared" si="427"/>
        <v/>
      </c>
      <c r="AO123" s="186" t="str">
        <f t="shared" si="427"/>
        <v/>
      </c>
      <c r="AP123" s="186" t="str">
        <f t="shared" si="427"/>
        <v/>
      </c>
      <c r="AQ123" s="186" t="str">
        <f t="shared" si="428"/>
        <v/>
      </c>
      <c r="AR123" s="186" t="str">
        <f t="shared" si="428"/>
        <v/>
      </c>
      <c r="AS123" s="186" t="str">
        <f t="shared" si="428"/>
        <v/>
      </c>
      <c r="AT123" s="186" t="str">
        <f t="shared" si="428"/>
        <v/>
      </c>
      <c r="AU123" s="186" t="str">
        <f t="shared" si="428"/>
        <v/>
      </c>
      <c r="AV123" s="186" t="str">
        <f t="shared" si="428"/>
        <v/>
      </c>
      <c r="AW123" s="186" t="str">
        <f t="shared" si="428"/>
        <v/>
      </c>
      <c r="AX123" s="186" t="str">
        <f t="shared" si="428"/>
        <v/>
      </c>
      <c r="AY123" s="186" t="str">
        <f t="shared" si="428"/>
        <v/>
      </c>
      <c r="AZ123" s="186" t="str">
        <f t="shared" si="428"/>
        <v/>
      </c>
      <c r="BA123" s="186" t="str">
        <f t="shared" si="429"/>
        <v/>
      </c>
      <c r="BB123" s="186" t="str">
        <f t="shared" si="429"/>
        <v/>
      </c>
      <c r="BC123" s="186" t="str">
        <f t="shared" si="429"/>
        <v/>
      </c>
      <c r="BD123" s="186" t="str">
        <f t="shared" si="429"/>
        <v/>
      </c>
      <c r="BE123" s="186" t="str">
        <f t="shared" si="429"/>
        <v/>
      </c>
      <c r="BF123" s="186" t="str">
        <f t="shared" si="429"/>
        <v/>
      </c>
      <c r="BG123" s="186" t="str">
        <f t="shared" si="429"/>
        <v/>
      </c>
      <c r="BH123" s="186" t="str">
        <f t="shared" si="429"/>
        <v/>
      </c>
      <c r="BI123" s="186" t="str">
        <f t="shared" si="429"/>
        <v/>
      </c>
      <c r="BJ123" s="186" t="str">
        <f t="shared" si="429"/>
        <v/>
      </c>
      <c r="BM123" s="136" t="s">
        <v>33</v>
      </c>
      <c r="BN123" s="84" t="s">
        <v>40</v>
      </c>
      <c r="BO123" s="117" t="s">
        <v>37</v>
      </c>
      <c r="BP123" s="84" t="s">
        <v>38</v>
      </c>
      <c r="BQ123" s="84" t="s">
        <v>39</v>
      </c>
      <c r="BR123" s="84" t="s">
        <v>109</v>
      </c>
      <c r="BS123" s="117" t="s">
        <v>154</v>
      </c>
      <c r="BT123" s="6"/>
      <c r="BV123" s="84">
        <v>4</v>
      </c>
      <c r="BW123" s="185">
        <f t="shared" si="430"/>
        <v>0</v>
      </c>
      <c r="BX123" s="186">
        <f t="shared" si="431"/>
        <v>0</v>
      </c>
      <c r="BY123" s="186" t="str">
        <f t="shared" si="432"/>
        <v/>
      </c>
      <c r="BZ123" s="186" t="str">
        <f t="shared" si="432"/>
        <v/>
      </c>
      <c r="CA123" s="186" t="str">
        <f t="shared" si="432"/>
        <v/>
      </c>
      <c r="CB123" s="186" t="str">
        <f t="shared" si="432"/>
        <v/>
      </c>
      <c r="CC123" s="186" t="str">
        <f t="shared" si="432"/>
        <v/>
      </c>
      <c r="CD123" s="186" t="str">
        <f t="shared" si="432"/>
        <v/>
      </c>
      <c r="CE123" s="186" t="str">
        <f t="shared" si="432"/>
        <v/>
      </c>
      <c r="CF123" s="186" t="str">
        <f t="shared" si="432"/>
        <v/>
      </c>
      <c r="CG123" s="186" t="str">
        <f t="shared" si="432"/>
        <v/>
      </c>
      <c r="CH123" s="186" t="str">
        <f t="shared" si="432"/>
        <v/>
      </c>
      <c r="CI123" s="186" t="str">
        <f t="shared" si="433"/>
        <v/>
      </c>
      <c r="CJ123" s="186" t="str">
        <f t="shared" si="433"/>
        <v/>
      </c>
      <c r="CK123" s="186" t="str">
        <f t="shared" si="433"/>
        <v/>
      </c>
      <c r="CL123" s="186" t="str">
        <f t="shared" si="433"/>
        <v/>
      </c>
      <c r="CM123" s="186" t="str">
        <f t="shared" si="433"/>
        <v/>
      </c>
      <c r="CN123" s="186" t="str">
        <f t="shared" si="433"/>
        <v/>
      </c>
      <c r="CO123" s="186" t="str">
        <f t="shared" si="433"/>
        <v/>
      </c>
      <c r="CP123" s="186" t="str">
        <f t="shared" si="433"/>
        <v/>
      </c>
      <c r="CQ123" s="186" t="str">
        <f t="shared" si="433"/>
        <v/>
      </c>
      <c r="CR123" s="186" t="str">
        <f t="shared" si="433"/>
        <v/>
      </c>
      <c r="CS123" s="186" t="str">
        <f t="shared" si="434"/>
        <v/>
      </c>
      <c r="CT123" s="186" t="str">
        <f t="shared" si="434"/>
        <v/>
      </c>
      <c r="CU123" s="186" t="str">
        <f t="shared" si="434"/>
        <v/>
      </c>
      <c r="CV123" s="186" t="str">
        <f t="shared" si="434"/>
        <v/>
      </c>
      <c r="CW123" s="186" t="str">
        <f t="shared" si="434"/>
        <v/>
      </c>
      <c r="CX123" s="186" t="str">
        <f t="shared" si="434"/>
        <v/>
      </c>
      <c r="CY123" s="186" t="str">
        <f t="shared" si="434"/>
        <v/>
      </c>
      <c r="CZ123" s="186" t="str">
        <f t="shared" si="434"/>
        <v/>
      </c>
      <c r="DA123" s="186" t="str">
        <f t="shared" si="434"/>
        <v/>
      </c>
      <c r="DB123" s="186" t="str">
        <f t="shared" si="434"/>
        <v/>
      </c>
      <c r="DC123" s="186" t="str">
        <f t="shared" si="435"/>
        <v/>
      </c>
      <c r="DD123" s="186" t="str">
        <f t="shared" si="435"/>
        <v/>
      </c>
      <c r="DE123" s="186" t="str">
        <f t="shared" si="435"/>
        <v/>
      </c>
      <c r="DF123" s="186" t="str">
        <f t="shared" si="435"/>
        <v/>
      </c>
      <c r="DG123" s="186" t="str">
        <f t="shared" si="435"/>
        <v/>
      </c>
      <c r="DH123" s="186" t="str">
        <f t="shared" si="435"/>
        <v/>
      </c>
      <c r="DI123" s="186" t="str">
        <f t="shared" si="435"/>
        <v/>
      </c>
      <c r="DJ123" s="186" t="str">
        <f t="shared" si="435"/>
        <v/>
      </c>
      <c r="DK123" s="186" t="str">
        <f t="shared" si="435"/>
        <v/>
      </c>
      <c r="DL123" s="186" t="str">
        <f t="shared" si="435"/>
        <v/>
      </c>
      <c r="DM123" s="186" t="str">
        <f t="shared" si="436"/>
        <v/>
      </c>
      <c r="DN123" s="186" t="str">
        <f t="shared" si="436"/>
        <v/>
      </c>
      <c r="DO123" s="186" t="str">
        <f t="shared" si="436"/>
        <v/>
      </c>
      <c r="DP123" s="186" t="str">
        <f t="shared" si="436"/>
        <v/>
      </c>
      <c r="DQ123" s="186" t="str">
        <f t="shared" si="436"/>
        <v/>
      </c>
      <c r="DR123" s="186" t="str">
        <f t="shared" si="436"/>
        <v/>
      </c>
      <c r="DS123" s="186" t="str">
        <f t="shared" si="436"/>
        <v/>
      </c>
      <c r="DT123" s="186" t="str">
        <f t="shared" si="436"/>
        <v/>
      </c>
      <c r="DU123" s="186" t="str">
        <f t="shared" si="436"/>
        <v/>
      </c>
      <c r="DV123" s="186" t="str">
        <f t="shared" si="436"/>
        <v/>
      </c>
      <c r="DW123" s="152"/>
      <c r="DX123" s="152"/>
      <c r="DY123" s="152"/>
      <c r="DZ123" s="152"/>
      <c r="EA123" s="152"/>
      <c r="EC123" s="173">
        <f t="shared" si="437"/>
        <v>5</v>
      </c>
      <c r="ED123" s="176" t="str">
        <f t="shared" si="415"/>
        <v>Nutria</v>
      </c>
      <c r="EE123" s="177">
        <f t="shared" si="416"/>
        <v>1400</v>
      </c>
      <c r="EF123" s="177">
        <f t="shared" si="416"/>
        <v>1800</v>
      </c>
      <c r="EG123" s="177">
        <f t="shared" si="416"/>
        <v>1700</v>
      </c>
      <c r="EH123" s="177">
        <f t="shared" si="416"/>
        <v>0</v>
      </c>
      <c r="EI123" s="177">
        <f t="shared" si="417"/>
        <v>3</v>
      </c>
      <c r="EJ123" s="177">
        <f t="shared" si="418"/>
        <v>4900</v>
      </c>
      <c r="EK123" s="173"/>
      <c r="EL123" s="173" t="s">
        <v>91</v>
      </c>
      <c r="EM123" s="172">
        <f>IF(EI169&lt;&gt;1,"sd",EM122/EM121)</f>
        <v>1597.0833333333333</v>
      </c>
      <c r="EN123" s="175"/>
      <c r="EO123" s="173">
        <f t="shared" si="438"/>
        <v>5</v>
      </c>
      <c r="EP123" s="176" t="str">
        <f t="shared" si="419"/>
        <v>Nutria</v>
      </c>
      <c r="EQ123" s="177">
        <f>IFERROR(INDEX(RTO3CF,$EO123,'ANVA-MDS'!EE$7),0)</f>
        <v>0</v>
      </c>
      <c r="ER123" s="177">
        <f>IFERROR(INDEX(RTO3CF,$EO123,'ANVA-MDS'!EF$7),0)</f>
        <v>0</v>
      </c>
      <c r="ES123" s="177">
        <f>IFERROR(INDEX(RTO3CF,$EO123,'ANVA-MDS'!EG$7),0)</f>
        <v>0</v>
      </c>
      <c r="ET123" s="177">
        <f>IFERROR(INDEX(RTO3CF,$EO123,'ANVA-MDS'!EH$7),0)</f>
        <v>0</v>
      </c>
      <c r="EU123" s="177">
        <f t="shared" si="420"/>
        <v>0</v>
      </c>
      <c r="EV123" s="177">
        <f t="shared" si="421"/>
        <v>0</v>
      </c>
      <c r="EW123" s="173"/>
      <c r="EX123" s="173" t="s">
        <v>91</v>
      </c>
      <c r="EY123" s="172" t="str">
        <f>IF(EU169&lt;&gt;1,"sd",EY122/EY121)</f>
        <v>sd</v>
      </c>
      <c r="EZ123" s="175"/>
      <c r="FA123" s="177">
        <f t="shared" si="422"/>
        <v>4900</v>
      </c>
      <c r="FB123" s="173" t="s">
        <v>91</v>
      </c>
      <c r="FC123" s="172" t="str">
        <f>IF(FC138&lt;&gt;1,"sd",FC122/FC121)</f>
        <v>sd</v>
      </c>
    </row>
    <row r="124" spans="1:159" ht="12.75" customHeight="1" x14ac:dyDescent="0.25">
      <c r="A124" s="86" t="s">
        <v>1</v>
      </c>
      <c r="B124" s="154">
        <f>'ANVA-MDS'!EM125</f>
        <v>23</v>
      </c>
      <c r="C124" s="155">
        <f>'ANVA-MDS'!EM129</f>
        <v>6298487.5</v>
      </c>
      <c r="D124" s="156">
        <f>IFERROR(C124/B124,"sd")</f>
        <v>273847.28260869568</v>
      </c>
      <c r="E124" s="156">
        <f>IFERROR(D124/D126,"sd")</f>
        <v>8.0957856458100679</v>
      </c>
      <c r="F124" s="169">
        <f>IFERROR(FDIST(E124,B124,B126),"sd")</f>
        <v>1.2172922264914717E-9</v>
      </c>
      <c r="G124" s="84">
        <v>0.05</v>
      </c>
      <c r="H124" s="3" t="str">
        <f>IF(F124&gt;G124,"ns",IF(F124&lt;0.001,"***",IF(F124&lt;0.01,"**",IF(F124&lt;0.05,"*",""))))</f>
        <v>***</v>
      </c>
      <c r="J124" s="84">
        <v>5</v>
      </c>
      <c r="K124" s="185" t="str">
        <f t="shared" si="423"/>
        <v>Aromo</v>
      </c>
      <c r="L124" s="186">
        <f t="shared" si="424"/>
        <v>1896.6666666666667</v>
      </c>
      <c r="M124" s="186" t="str">
        <f t="shared" si="425"/>
        <v>s</v>
      </c>
      <c r="N124" s="186" t="str">
        <f t="shared" si="425"/>
        <v>ns</v>
      </c>
      <c r="O124" s="186" t="str">
        <f t="shared" si="425"/>
        <v>ns</v>
      </c>
      <c r="P124" s="186" t="str">
        <f t="shared" si="425"/>
        <v>ns</v>
      </c>
      <c r="Q124" s="186" t="str">
        <f t="shared" si="425"/>
        <v>ns</v>
      </c>
      <c r="R124" s="186" t="str">
        <f t="shared" si="425"/>
        <v/>
      </c>
      <c r="S124" s="186" t="str">
        <f t="shared" si="425"/>
        <v/>
      </c>
      <c r="T124" s="186" t="str">
        <f t="shared" si="425"/>
        <v/>
      </c>
      <c r="U124" s="186" t="str">
        <f t="shared" si="425"/>
        <v/>
      </c>
      <c r="V124" s="186" t="str">
        <f t="shared" si="425"/>
        <v/>
      </c>
      <c r="W124" s="186" t="str">
        <f t="shared" si="426"/>
        <v/>
      </c>
      <c r="X124" s="186" t="str">
        <f t="shared" si="426"/>
        <v/>
      </c>
      <c r="Y124" s="186" t="str">
        <f t="shared" si="426"/>
        <v/>
      </c>
      <c r="Z124" s="186" t="str">
        <f t="shared" si="426"/>
        <v/>
      </c>
      <c r="AA124" s="186" t="str">
        <f t="shared" si="426"/>
        <v/>
      </c>
      <c r="AB124" s="186" t="str">
        <f t="shared" si="426"/>
        <v/>
      </c>
      <c r="AC124" s="186" t="str">
        <f t="shared" si="426"/>
        <v/>
      </c>
      <c r="AD124" s="186" t="str">
        <f t="shared" si="426"/>
        <v/>
      </c>
      <c r="AE124" s="186" t="str">
        <f t="shared" si="426"/>
        <v/>
      </c>
      <c r="AF124" s="186" t="str">
        <f t="shared" si="426"/>
        <v/>
      </c>
      <c r="AG124" s="186" t="str">
        <f t="shared" si="427"/>
        <v/>
      </c>
      <c r="AH124" s="186" t="str">
        <f t="shared" si="427"/>
        <v/>
      </c>
      <c r="AI124" s="186" t="str">
        <f t="shared" si="427"/>
        <v/>
      </c>
      <c r="AJ124" s="186" t="str">
        <f t="shared" si="427"/>
        <v/>
      </c>
      <c r="AK124" s="186" t="str">
        <f t="shared" si="427"/>
        <v/>
      </c>
      <c r="AL124" s="186" t="str">
        <f t="shared" si="427"/>
        <v/>
      </c>
      <c r="AM124" s="186" t="str">
        <f t="shared" si="427"/>
        <v/>
      </c>
      <c r="AN124" s="186" t="str">
        <f t="shared" si="427"/>
        <v/>
      </c>
      <c r="AO124" s="186" t="str">
        <f t="shared" si="427"/>
        <v/>
      </c>
      <c r="AP124" s="186" t="str">
        <f t="shared" si="427"/>
        <v/>
      </c>
      <c r="AQ124" s="186" t="str">
        <f t="shared" si="428"/>
        <v/>
      </c>
      <c r="AR124" s="186" t="str">
        <f t="shared" si="428"/>
        <v/>
      </c>
      <c r="AS124" s="186" t="str">
        <f t="shared" si="428"/>
        <v/>
      </c>
      <c r="AT124" s="186" t="str">
        <f t="shared" si="428"/>
        <v/>
      </c>
      <c r="AU124" s="186" t="str">
        <f t="shared" si="428"/>
        <v/>
      </c>
      <c r="AV124" s="186" t="str">
        <f t="shared" si="428"/>
        <v/>
      </c>
      <c r="AW124" s="186" t="str">
        <f t="shared" si="428"/>
        <v/>
      </c>
      <c r="AX124" s="186" t="str">
        <f t="shared" si="428"/>
        <v/>
      </c>
      <c r="AY124" s="186" t="str">
        <f t="shared" si="428"/>
        <v/>
      </c>
      <c r="AZ124" s="186" t="str">
        <f t="shared" si="428"/>
        <v/>
      </c>
      <c r="BA124" s="186" t="str">
        <f t="shared" si="429"/>
        <v/>
      </c>
      <c r="BB124" s="186" t="str">
        <f t="shared" si="429"/>
        <v/>
      </c>
      <c r="BC124" s="186" t="str">
        <f t="shared" si="429"/>
        <v/>
      </c>
      <c r="BD124" s="186" t="str">
        <f t="shared" si="429"/>
        <v/>
      </c>
      <c r="BE124" s="186" t="str">
        <f t="shared" si="429"/>
        <v/>
      </c>
      <c r="BF124" s="186" t="str">
        <f t="shared" si="429"/>
        <v/>
      </c>
      <c r="BG124" s="186" t="str">
        <f t="shared" si="429"/>
        <v/>
      </c>
      <c r="BH124" s="186" t="str">
        <f t="shared" si="429"/>
        <v/>
      </c>
      <c r="BI124" s="186" t="str">
        <f t="shared" si="429"/>
        <v/>
      </c>
      <c r="BJ124" s="186" t="str">
        <f t="shared" si="429"/>
        <v/>
      </c>
      <c r="BM124" s="86" t="s">
        <v>1</v>
      </c>
      <c r="BN124" s="154" t="str">
        <f>'ANVA-MDS'!EY125</f>
        <v>sd</v>
      </c>
      <c r="BO124" s="155" t="str">
        <f>'ANVA-MDS'!EY129</f>
        <v>sd</v>
      </c>
      <c r="BP124" s="156" t="str">
        <f>IFERROR(BO124/BN124,"sd")</f>
        <v>sd</v>
      </c>
      <c r="BQ124" s="156" t="str">
        <f>IFERROR(BP124/BP126,"sd")</f>
        <v>sd</v>
      </c>
      <c r="BR124" s="169" t="str">
        <f>IFERROR(FDIST(BQ124,BN124,BN126),"sd")</f>
        <v>sd</v>
      </c>
      <c r="BS124" s="84">
        <v>0.05</v>
      </c>
      <c r="BT124" s="3" t="str">
        <f>IF(BR124&gt;BS124,"ns",IF(BR124&lt;0.001,"***",IF(BR124&lt;0.01,"**",IF(BR124&lt;0.05,"*",""))))</f>
        <v>ns</v>
      </c>
      <c r="BV124" s="84">
        <v>5</v>
      </c>
      <c r="BW124" s="185">
        <f t="shared" si="430"/>
        <v>0</v>
      </c>
      <c r="BX124" s="186">
        <f t="shared" si="431"/>
        <v>0</v>
      </c>
      <c r="BY124" s="186" t="str">
        <f t="shared" si="432"/>
        <v/>
      </c>
      <c r="BZ124" s="186" t="str">
        <f t="shared" si="432"/>
        <v/>
      </c>
      <c r="CA124" s="186" t="str">
        <f t="shared" si="432"/>
        <v/>
      </c>
      <c r="CB124" s="186" t="str">
        <f t="shared" si="432"/>
        <v/>
      </c>
      <c r="CC124" s="186" t="str">
        <f t="shared" si="432"/>
        <v/>
      </c>
      <c r="CD124" s="186" t="str">
        <f t="shared" si="432"/>
        <v/>
      </c>
      <c r="CE124" s="186" t="str">
        <f t="shared" si="432"/>
        <v/>
      </c>
      <c r="CF124" s="186" t="str">
        <f t="shared" si="432"/>
        <v/>
      </c>
      <c r="CG124" s="186" t="str">
        <f t="shared" si="432"/>
        <v/>
      </c>
      <c r="CH124" s="186" t="str">
        <f t="shared" si="432"/>
        <v/>
      </c>
      <c r="CI124" s="186" t="str">
        <f t="shared" si="433"/>
        <v/>
      </c>
      <c r="CJ124" s="186" t="str">
        <f t="shared" si="433"/>
        <v/>
      </c>
      <c r="CK124" s="186" t="str">
        <f t="shared" si="433"/>
        <v/>
      </c>
      <c r="CL124" s="186" t="str">
        <f t="shared" si="433"/>
        <v/>
      </c>
      <c r="CM124" s="186" t="str">
        <f t="shared" si="433"/>
        <v/>
      </c>
      <c r="CN124" s="186" t="str">
        <f t="shared" si="433"/>
        <v/>
      </c>
      <c r="CO124" s="186" t="str">
        <f t="shared" si="433"/>
        <v/>
      </c>
      <c r="CP124" s="186" t="str">
        <f t="shared" si="433"/>
        <v/>
      </c>
      <c r="CQ124" s="186" t="str">
        <f t="shared" si="433"/>
        <v/>
      </c>
      <c r="CR124" s="186" t="str">
        <f t="shared" si="433"/>
        <v/>
      </c>
      <c r="CS124" s="186" t="str">
        <f t="shared" si="434"/>
        <v/>
      </c>
      <c r="CT124" s="186" t="str">
        <f t="shared" si="434"/>
        <v/>
      </c>
      <c r="CU124" s="186" t="str">
        <f t="shared" si="434"/>
        <v/>
      </c>
      <c r="CV124" s="186" t="str">
        <f t="shared" si="434"/>
        <v/>
      </c>
      <c r="CW124" s="186" t="str">
        <f t="shared" si="434"/>
        <v/>
      </c>
      <c r="CX124" s="186" t="str">
        <f t="shared" si="434"/>
        <v/>
      </c>
      <c r="CY124" s="186" t="str">
        <f t="shared" si="434"/>
        <v/>
      </c>
      <c r="CZ124" s="186" t="str">
        <f t="shared" si="434"/>
        <v/>
      </c>
      <c r="DA124" s="186" t="str">
        <f t="shared" si="434"/>
        <v/>
      </c>
      <c r="DB124" s="186" t="str">
        <f t="shared" si="434"/>
        <v/>
      </c>
      <c r="DC124" s="186" t="str">
        <f t="shared" si="435"/>
        <v/>
      </c>
      <c r="DD124" s="186" t="str">
        <f t="shared" si="435"/>
        <v/>
      </c>
      <c r="DE124" s="186" t="str">
        <f t="shared" si="435"/>
        <v/>
      </c>
      <c r="DF124" s="186" t="str">
        <f t="shared" si="435"/>
        <v/>
      </c>
      <c r="DG124" s="186" t="str">
        <f t="shared" si="435"/>
        <v/>
      </c>
      <c r="DH124" s="186" t="str">
        <f t="shared" si="435"/>
        <v/>
      </c>
      <c r="DI124" s="186" t="str">
        <f t="shared" si="435"/>
        <v/>
      </c>
      <c r="DJ124" s="186" t="str">
        <f t="shared" si="435"/>
        <v/>
      </c>
      <c r="DK124" s="186" t="str">
        <f t="shared" si="435"/>
        <v/>
      </c>
      <c r="DL124" s="186" t="str">
        <f t="shared" si="435"/>
        <v/>
      </c>
      <c r="DM124" s="186" t="str">
        <f t="shared" si="436"/>
        <v/>
      </c>
      <c r="DN124" s="186" t="str">
        <f t="shared" si="436"/>
        <v/>
      </c>
      <c r="DO124" s="186" t="str">
        <f t="shared" si="436"/>
        <v/>
      </c>
      <c r="DP124" s="186" t="str">
        <f t="shared" si="436"/>
        <v/>
      </c>
      <c r="DQ124" s="186" t="str">
        <f t="shared" si="436"/>
        <v/>
      </c>
      <c r="DR124" s="186" t="str">
        <f t="shared" si="436"/>
        <v/>
      </c>
      <c r="DS124" s="186" t="str">
        <f t="shared" si="436"/>
        <v/>
      </c>
      <c r="DT124" s="186" t="str">
        <f t="shared" si="436"/>
        <v/>
      </c>
      <c r="DU124" s="186" t="str">
        <f t="shared" si="436"/>
        <v/>
      </c>
      <c r="DV124" s="186" t="str">
        <f t="shared" si="436"/>
        <v/>
      </c>
      <c r="DW124" s="152"/>
      <c r="DX124" s="152"/>
      <c r="DY124" s="152"/>
      <c r="DZ124" s="152"/>
      <c r="EA124" s="152"/>
      <c r="EC124" s="173">
        <f t="shared" si="437"/>
        <v>6</v>
      </c>
      <c r="ED124" s="176" t="str">
        <f t="shared" si="415"/>
        <v>Zaino</v>
      </c>
      <c r="EE124" s="177">
        <f t="shared" si="416"/>
        <v>2240</v>
      </c>
      <c r="EF124" s="177">
        <f t="shared" si="416"/>
        <v>2360</v>
      </c>
      <c r="EG124" s="177">
        <f t="shared" si="416"/>
        <v>2000</v>
      </c>
      <c r="EH124" s="177">
        <f t="shared" si="416"/>
        <v>0</v>
      </c>
      <c r="EI124" s="177">
        <f t="shared" si="417"/>
        <v>3</v>
      </c>
      <c r="EJ124" s="177">
        <f t="shared" si="418"/>
        <v>6600</v>
      </c>
      <c r="EK124" s="173"/>
      <c r="EL124" s="173" t="s">
        <v>92</v>
      </c>
      <c r="EM124" s="172">
        <f>IF(EI169&lt;&gt;1,"sd",EM122^2/EM121)</f>
        <v>183648612.5</v>
      </c>
      <c r="EN124" s="175"/>
      <c r="EO124" s="173">
        <f t="shared" si="438"/>
        <v>6</v>
      </c>
      <c r="EP124" s="176" t="str">
        <f t="shared" si="419"/>
        <v>Zaino</v>
      </c>
      <c r="EQ124" s="177">
        <f>IFERROR(INDEX(RTO3CF,$EO124,'ANVA-MDS'!EE$7),0)</f>
        <v>0</v>
      </c>
      <c r="ER124" s="177">
        <f>IFERROR(INDEX(RTO3CF,$EO124,'ANVA-MDS'!EF$7),0)</f>
        <v>0</v>
      </c>
      <c r="ES124" s="177">
        <f>IFERROR(INDEX(RTO3CF,$EO124,'ANVA-MDS'!EG$7),0)</f>
        <v>0</v>
      </c>
      <c r="ET124" s="177">
        <f>IFERROR(INDEX(RTO3CF,$EO124,'ANVA-MDS'!EH$7),0)</f>
        <v>0</v>
      </c>
      <c r="EU124" s="177">
        <f t="shared" si="420"/>
        <v>0</v>
      </c>
      <c r="EV124" s="177">
        <f t="shared" si="421"/>
        <v>0</v>
      </c>
      <c r="EW124" s="173"/>
      <c r="EX124" s="173" t="s">
        <v>92</v>
      </c>
      <c r="EY124" s="172" t="str">
        <f>IF(EU169&lt;&gt;1,"sd",EY122^2/EY121)</f>
        <v>sd</v>
      </c>
      <c r="EZ124" s="175"/>
      <c r="FA124" s="177">
        <f t="shared" si="422"/>
        <v>6600</v>
      </c>
      <c r="FB124" s="173" t="s">
        <v>92</v>
      </c>
      <c r="FC124" s="172" t="str">
        <f>IF(FC138&lt;&gt;1,"sd",FC122^2/FC121)</f>
        <v>sd</v>
      </c>
    </row>
    <row r="125" spans="1:159" ht="12.75" customHeight="1" x14ac:dyDescent="0.25">
      <c r="A125" s="86" t="s">
        <v>34</v>
      </c>
      <c r="B125" s="154">
        <f>'ANVA-MDS'!EM126</f>
        <v>2</v>
      </c>
      <c r="C125" s="155">
        <f>'ANVA-MDS'!EM130</f>
        <v>117008.33333334327</v>
      </c>
      <c r="D125" s="156">
        <f t="shared" ref="D125:D126" si="439">IFERROR(C125/B125,"sd")</f>
        <v>58504.166666671634</v>
      </c>
      <c r="E125" s="156">
        <f>IFERROR(D125/D126,"sd")</f>
        <v>1.7295668892829841</v>
      </c>
      <c r="F125" s="169">
        <f>IFERROR(FDIST(E125,B125,B126),"sd")</f>
        <v>0.18869504357102385</v>
      </c>
      <c r="G125" s="84">
        <v>0.05</v>
      </c>
      <c r="H125" s="3" t="str">
        <f>IF(F125&gt;G125,"ns",IF(F125&lt;0.001,"***",IF(F125&lt;0.01,"**",IF(F125&lt;0.05,"*",""))))</f>
        <v>ns</v>
      </c>
      <c r="J125" s="84">
        <v>6</v>
      </c>
      <c r="K125" s="185" t="str">
        <f t="shared" si="423"/>
        <v>Valor</v>
      </c>
      <c r="L125" s="186">
        <f t="shared" si="424"/>
        <v>1860</v>
      </c>
      <c r="M125" s="186" t="str">
        <f t="shared" si="425"/>
        <v>s</v>
      </c>
      <c r="N125" s="186" t="str">
        <f t="shared" si="425"/>
        <v>ns</v>
      </c>
      <c r="O125" s="186" t="str">
        <f t="shared" si="425"/>
        <v>ns</v>
      </c>
      <c r="P125" s="186" t="str">
        <f t="shared" si="425"/>
        <v>ns</v>
      </c>
      <c r="Q125" s="186" t="str">
        <f t="shared" si="425"/>
        <v>ns</v>
      </c>
      <c r="R125" s="186" t="str">
        <f t="shared" si="425"/>
        <v>ns</v>
      </c>
      <c r="S125" s="186" t="str">
        <f t="shared" si="425"/>
        <v/>
      </c>
      <c r="T125" s="186" t="str">
        <f t="shared" si="425"/>
        <v/>
      </c>
      <c r="U125" s="186" t="str">
        <f t="shared" si="425"/>
        <v/>
      </c>
      <c r="V125" s="186" t="str">
        <f t="shared" si="425"/>
        <v/>
      </c>
      <c r="W125" s="186" t="str">
        <f t="shared" si="426"/>
        <v/>
      </c>
      <c r="X125" s="186" t="str">
        <f t="shared" si="426"/>
        <v/>
      </c>
      <c r="Y125" s="186" t="str">
        <f t="shared" si="426"/>
        <v/>
      </c>
      <c r="Z125" s="186" t="str">
        <f t="shared" si="426"/>
        <v/>
      </c>
      <c r="AA125" s="186" t="str">
        <f t="shared" si="426"/>
        <v/>
      </c>
      <c r="AB125" s="186" t="str">
        <f t="shared" si="426"/>
        <v/>
      </c>
      <c r="AC125" s="186" t="str">
        <f t="shared" si="426"/>
        <v/>
      </c>
      <c r="AD125" s="186" t="str">
        <f t="shared" si="426"/>
        <v/>
      </c>
      <c r="AE125" s="186" t="str">
        <f t="shared" si="426"/>
        <v/>
      </c>
      <c r="AF125" s="186" t="str">
        <f t="shared" si="426"/>
        <v/>
      </c>
      <c r="AG125" s="186" t="str">
        <f t="shared" si="427"/>
        <v/>
      </c>
      <c r="AH125" s="186" t="str">
        <f t="shared" si="427"/>
        <v/>
      </c>
      <c r="AI125" s="186" t="str">
        <f t="shared" si="427"/>
        <v/>
      </c>
      <c r="AJ125" s="186" t="str">
        <f t="shared" si="427"/>
        <v/>
      </c>
      <c r="AK125" s="186" t="str">
        <f t="shared" si="427"/>
        <v/>
      </c>
      <c r="AL125" s="186" t="str">
        <f t="shared" si="427"/>
        <v/>
      </c>
      <c r="AM125" s="186" t="str">
        <f t="shared" si="427"/>
        <v/>
      </c>
      <c r="AN125" s="186" t="str">
        <f t="shared" si="427"/>
        <v/>
      </c>
      <c r="AO125" s="186" t="str">
        <f t="shared" si="427"/>
        <v/>
      </c>
      <c r="AP125" s="186" t="str">
        <f t="shared" si="427"/>
        <v/>
      </c>
      <c r="AQ125" s="186" t="str">
        <f t="shared" si="428"/>
        <v/>
      </c>
      <c r="AR125" s="186" t="str">
        <f t="shared" si="428"/>
        <v/>
      </c>
      <c r="AS125" s="186" t="str">
        <f t="shared" si="428"/>
        <v/>
      </c>
      <c r="AT125" s="186" t="str">
        <f t="shared" si="428"/>
        <v/>
      </c>
      <c r="AU125" s="186" t="str">
        <f t="shared" si="428"/>
        <v/>
      </c>
      <c r="AV125" s="186" t="str">
        <f t="shared" si="428"/>
        <v/>
      </c>
      <c r="AW125" s="186" t="str">
        <f t="shared" si="428"/>
        <v/>
      </c>
      <c r="AX125" s="186" t="str">
        <f t="shared" si="428"/>
        <v/>
      </c>
      <c r="AY125" s="186" t="str">
        <f t="shared" si="428"/>
        <v/>
      </c>
      <c r="AZ125" s="186" t="str">
        <f t="shared" si="428"/>
        <v/>
      </c>
      <c r="BA125" s="186" t="str">
        <f t="shared" si="429"/>
        <v/>
      </c>
      <c r="BB125" s="186" t="str">
        <f t="shared" si="429"/>
        <v/>
      </c>
      <c r="BC125" s="186" t="str">
        <f t="shared" si="429"/>
        <v/>
      </c>
      <c r="BD125" s="186" t="str">
        <f t="shared" si="429"/>
        <v/>
      </c>
      <c r="BE125" s="186" t="str">
        <f t="shared" si="429"/>
        <v/>
      </c>
      <c r="BF125" s="186" t="str">
        <f t="shared" si="429"/>
        <v/>
      </c>
      <c r="BG125" s="186" t="str">
        <f t="shared" si="429"/>
        <v/>
      </c>
      <c r="BH125" s="186" t="str">
        <f t="shared" si="429"/>
        <v/>
      </c>
      <c r="BI125" s="186" t="str">
        <f t="shared" si="429"/>
        <v/>
      </c>
      <c r="BJ125" s="186" t="str">
        <f t="shared" si="429"/>
        <v/>
      </c>
      <c r="BM125" s="86" t="s">
        <v>34</v>
      </c>
      <c r="BN125" s="154" t="str">
        <f>'ANVA-MDS'!EY126</f>
        <v>sd</v>
      </c>
      <c r="BO125" s="155" t="str">
        <f>'ANVA-MDS'!EY130</f>
        <v>sd</v>
      </c>
      <c r="BP125" s="156" t="str">
        <f t="shared" ref="BP125:BP126" si="440">IFERROR(BO125/BN125,"sd")</f>
        <v>sd</v>
      </c>
      <c r="BQ125" s="156" t="str">
        <f>IFERROR(BP125/BP126,"sd")</f>
        <v>sd</v>
      </c>
      <c r="BR125" s="169" t="str">
        <f>IFERROR(FDIST(BQ125,BN125,BN126),"sd")</f>
        <v>sd</v>
      </c>
      <c r="BS125" s="84">
        <v>0.05</v>
      </c>
      <c r="BT125" s="3" t="str">
        <f>IF(BR125&gt;BS125,"ns",IF(BR125&lt;0.001,"***",IF(BR125&lt;0.01,"**",IF(BR125&lt;0.05,"*",""))))</f>
        <v>ns</v>
      </c>
      <c r="BV125" s="84">
        <v>6</v>
      </c>
      <c r="BW125" s="185">
        <f t="shared" si="430"/>
        <v>0</v>
      </c>
      <c r="BX125" s="186">
        <f t="shared" si="431"/>
        <v>0</v>
      </c>
      <c r="BY125" s="186" t="str">
        <f t="shared" si="432"/>
        <v/>
      </c>
      <c r="BZ125" s="186" t="str">
        <f t="shared" si="432"/>
        <v/>
      </c>
      <c r="CA125" s="186" t="str">
        <f t="shared" si="432"/>
        <v/>
      </c>
      <c r="CB125" s="186" t="str">
        <f t="shared" si="432"/>
        <v/>
      </c>
      <c r="CC125" s="186" t="str">
        <f t="shared" si="432"/>
        <v/>
      </c>
      <c r="CD125" s="186" t="str">
        <f t="shared" si="432"/>
        <v/>
      </c>
      <c r="CE125" s="186" t="str">
        <f t="shared" si="432"/>
        <v/>
      </c>
      <c r="CF125" s="186" t="str">
        <f t="shared" si="432"/>
        <v/>
      </c>
      <c r="CG125" s="186" t="str">
        <f t="shared" si="432"/>
        <v/>
      </c>
      <c r="CH125" s="186" t="str">
        <f t="shared" si="432"/>
        <v/>
      </c>
      <c r="CI125" s="186" t="str">
        <f t="shared" si="433"/>
        <v/>
      </c>
      <c r="CJ125" s="186" t="str">
        <f t="shared" si="433"/>
        <v/>
      </c>
      <c r="CK125" s="186" t="str">
        <f t="shared" si="433"/>
        <v/>
      </c>
      <c r="CL125" s="186" t="str">
        <f t="shared" si="433"/>
        <v/>
      </c>
      <c r="CM125" s="186" t="str">
        <f t="shared" si="433"/>
        <v/>
      </c>
      <c r="CN125" s="186" t="str">
        <f t="shared" si="433"/>
        <v/>
      </c>
      <c r="CO125" s="186" t="str">
        <f t="shared" si="433"/>
        <v/>
      </c>
      <c r="CP125" s="186" t="str">
        <f t="shared" si="433"/>
        <v/>
      </c>
      <c r="CQ125" s="186" t="str">
        <f t="shared" si="433"/>
        <v/>
      </c>
      <c r="CR125" s="186" t="str">
        <f t="shared" si="433"/>
        <v/>
      </c>
      <c r="CS125" s="186" t="str">
        <f t="shared" si="434"/>
        <v/>
      </c>
      <c r="CT125" s="186" t="str">
        <f t="shared" si="434"/>
        <v/>
      </c>
      <c r="CU125" s="186" t="str">
        <f t="shared" si="434"/>
        <v/>
      </c>
      <c r="CV125" s="186" t="str">
        <f t="shared" si="434"/>
        <v/>
      </c>
      <c r="CW125" s="186" t="str">
        <f t="shared" si="434"/>
        <v/>
      </c>
      <c r="CX125" s="186" t="str">
        <f t="shared" si="434"/>
        <v/>
      </c>
      <c r="CY125" s="186" t="str">
        <f t="shared" si="434"/>
        <v/>
      </c>
      <c r="CZ125" s="186" t="str">
        <f t="shared" si="434"/>
        <v/>
      </c>
      <c r="DA125" s="186" t="str">
        <f t="shared" si="434"/>
        <v/>
      </c>
      <c r="DB125" s="186" t="str">
        <f t="shared" si="434"/>
        <v/>
      </c>
      <c r="DC125" s="186" t="str">
        <f t="shared" si="435"/>
        <v/>
      </c>
      <c r="DD125" s="186" t="str">
        <f t="shared" si="435"/>
        <v/>
      </c>
      <c r="DE125" s="186" t="str">
        <f t="shared" si="435"/>
        <v/>
      </c>
      <c r="DF125" s="186" t="str">
        <f t="shared" si="435"/>
        <v/>
      </c>
      <c r="DG125" s="186" t="str">
        <f t="shared" si="435"/>
        <v/>
      </c>
      <c r="DH125" s="186" t="str">
        <f t="shared" si="435"/>
        <v/>
      </c>
      <c r="DI125" s="186" t="str">
        <f t="shared" si="435"/>
        <v/>
      </c>
      <c r="DJ125" s="186" t="str">
        <f t="shared" si="435"/>
        <v/>
      </c>
      <c r="DK125" s="186" t="str">
        <f t="shared" si="435"/>
        <v/>
      </c>
      <c r="DL125" s="186" t="str">
        <f t="shared" si="435"/>
        <v/>
      </c>
      <c r="DM125" s="186" t="str">
        <f t="shared" si="436"/>
        <v/>
      </c>
      <c r="DN125" s="186" t="str">
        <f t="shared" si="436"/>
        <v/>
      </c>
      <c r="DO125" s="186" t="str">
        <f t="shared" si="436"/>
        <v/>
      </c>
      <c r="DP125" s="186" t="str">
        <f t="shared" si="436"/>
        <v/>
      </c>
      <c r="DQ125" s="186" t="str">
        <f t="shared" si="436"/>
        <v/>
      </c>
      <c r="DR125" s="186" t="str">
        <f t="shared" si="436"/>
        <v/>
      </c>
      <c r="DS125" s="186" t="str">
        <f t="shared" si="436"/>
        <v/>
      </c>
      <c r="DT125" s="186" t="str">
        <f t="shared" si="436"/>
        <v/>
      </c>
      <c r="DU125" s="186" t="str">
        <f t="shared" si="436"/>
        <v/>
      </c>
      <c r="DV125" s="186" t="str">
        <f t="shared" si="436"/>
        <v/>
      </c>
      <c r="DW125" s="152"/>
      <c r="DX125" s="152"/>
      <c r="DY125" s="152"/>
      <c r="DZ125" s="152"/>
      <c r="EA125" s="152"/>
      <c r="EC125" s="173">
        <f t="shared" si="437"/>
        <v>7</v>
      </c>
      <c r="ED125" s="176" t="str">
        <f t="shared" si="415"/>
        <v>Bio 1008</v>
      </c>
      <c r="EE125" s="177">
        <f t="shared" si="416"/>
        <v>1680</v>
      </c>
      <c r="EF125" s="177">
        <f t="shared" si="416"/>
        <v>1640</v>
      </c>
      <c r="EG125" s="177">
        <f t="shared" si="416"/>
        <v>1800</v>
      </c>
      <c r="EH125" s="177">
        <f t="shared" si="416"/>
        <v>0</v>
      </c>
      <c r="EI125" s="177">
        <f t="shared" si="417"/>
        <v>3</v>
      </c>
      <c r="EJ125" s="177">
        <f t="shared" si="418"/>
        <v>5120</v>
      </c>
      <c r="EK125" s="173"/>
      <c r="EL125" s="173" t="s">
        <v>93</v>
      </c>
      <c r="EM125" s="182">
        <f>IF(EI169&lt;&gt;1,"sd",EM119-1)</f>
        <v>23</v>
      </c>
      <c r="EN125" s="175"/>
      <c r="EO125" s="173">
        <f t="shared" si="438"/>
        <v>7</v>
      </c>
      <c r="EP125" s="176" t="str">
        <f t="shared" si="419"/>
        <v>Bio 1008</v>
      </c>
      <c r="EQ125" s="177">
        <f>IFERROR(INDEX(RTO3CF,$EO125,'ANVA-MDS'!EE$7),0)</f>
        <v>0</v>
      </c>
      <c r="ER125" s="177">
        <f>IFERROR(INDEX(RTO3CF,$EO125,'ANVA-MDS'!EF$7),0)</f>
        <v>0</v>
      </c>
      <c r="ES125" s="177">
        <f>IFERROR(INDEX(RTO3CF,$EO125,'ANVA-MDS'!EG$7),0)</f>
        <v>0</v>
      </c>
      <c r="ET125" s="177">
        <f>IFERROR(INDEX(RTO3CF,$EO125,'ANVA-MDS'!EH$7),0)</f>
        <v>0</v>
      </c>
      <c r="EU125" s="177">
        <f t="shared" si="420"/>
        <v>0</v>
      </c>
      <c r="EV125" s="177">
        <f t="shared" si="421"/>
        <v>0</v>
      </c>
      <c r="EW125" s="173"/>
      <c r="EX125" s="173" t="s">
        <v>93</v>
      </c>
      <c r="EY125" s="182" t="str">
        <f>IF(EU169&lt;&gt;1,"sd",EY119-1)</f>
        <v>sd</v>
      </c>
      <c r="EZ125" s="175"/>
      <c r="FA125" s="177">
        <f t="shared" si="422"/>
        <v>5120</v>
      </c>
      <c r="FB125" s="173" t="s">
        <v>93</v>
      </c>
      <c r="FC125" s="182" t="str">
        <f>IF(FC138&lt;&gt;1,"sd",FC119-1)</f>
        <v>sd</v>
      </c>
    </row>
    <row r="126" spans="1:159" ht="12.75" customHeight="1" x14ac:dyDescent="0.25">
      <c r="A126" s="86" t="s">
        <v>35</v>
      </c>
      <c r="B126" s="157">
        <f>'ANVA-MDS'!EM127</f>
        <v>46</v>
      </c>
      <c r="C126" s="155">
        <f>'ANVA-MDS'!EM131</f>
        <v>1555991.6666666567</v>
      </c>
      <c r="D126" s="156">
        <f t="shared" si="439"/>
        <v>33825.90579710123</v>
      </c>
      <c r="E126" s="158"/>
      <c r="F126" s="158"/>
      <c r="J126" s="84">
        <v>7</v>
      </c>
      <c r="K126" s="185" t="str">
        <f t="shared" si="423"/>
        <v>Elite 43</v>
      </c>
      <c r="L126" s="186">
        <f t="shared" si="424"/>
        <v>1713.3333333333333</v>
      </c>
      <c r="M126" s="186" t="str">
        <f t="shared" si="425"/>
        <v>s</v>
      </c>
      <c r="N126" s="186" t="str">
        <f t="shared" si="425"/>
        <v>s</v>
      </c>
      <c r="O126" s="186" t="str">
        <f t="shared" si="425"/>
        <v>ns</v>
      </c>
      <c r="P126" s="186" t="str">
        <f t="shared" si="425"/>
        <v>ns</v>
      </c>
      <c r="Q126" s="186" t="str">
        <f t="shared" si="425"/>
        <v>ns</v>
      </c>
      <c r="R126" s="186" t="str">
        <f t="shared" si="425"/>
        <v>ns</v>
      </c>
      <c r="S126" s="186" t="str">
        <f t="shared" si="425"/>
        <v>ns</v>
      </c>
      <c r="T126" s="186" t="str">
        <f t="shared" si="425"/>
        <v/>
      </c>
      <c r="U126" s="186" t="str">
        <f t="shared" si="425"/>
        <v/>
      </c>
      <c r="V126" s="186" t="str">
        <f t="shared" si="425"/>
        <v/>
      </c>
      <c r="W126" s="186" t="str">
        <f t="shared" si="426"/>
        <v/>
      </c>
      <c r="X126" s="186" t="str">
        <f t="shared" si="426"/>
        <v/>
      </c>
      <c r="Y126" s="186" t="str">
        <f t="shared" si="426"/>
        <v/>
      </c>
      <c r="Z126" s="186" t="str">
        <f t="shared" si="426"/>
        <v/>
      </c>
      <c r="AA126" s="186" t="str">
        <f t="shared" si="426"/>
        <v/>
      </c>
      <c r="AB126" s="186" t="str">
        <f t="shared" si="426"/>
        <v/>
      </c>
      <c r="AC126" s="186" t="str">
        <f t="shared" si="426"/>
        <v/>
      </c>
      <c r="AD126" s="186" t="str">
        <f t="shared" si="426"/>
        <v/>
      </c>
      <c r="AE126" s="186" t="str">
        <f t="shared" si="426"/>
        <v/>
      </c>
      <c r="AF126" s="186" t="str">
        <f t="shared" si="426"/>
        <v/>
      </c>
      <c r="AG126" s="186" t="str">
        <f t="shared" si="427"/>
        <v/>
      </c>
      <c r="AH126" s="186" t="str">
        <f t="shared" si="427"/>
        <v/>
      </c>
      <c r="AI126" s="186" t="str">
        <f t="shared" si="427"/>
        <v/>
      </c>
      <c r="AJ126" s="186" t="str">
        <f t="shared" si="427"/>
        <v/>
      </c>
      <c r="AK126" s="186" t="str">
        <f t="shared" si="427"/>
        <v/>
      </c>
      <c r="AL126" s="186" t="str">
        <f t="shared" si="427"/>
        <v/>
      </c>
      <c r="AM126" s="186" t="str">
        <f t="shared" si="427"/>
        <v/>
      </c>
      <c r="AN126" s="186" t="str">
        <f t="shared" si="427"/>
        <v/>
      </c>
      <c r="AO126" s="186" t="str">
        <f t="shared" si="427"/>
        <v/>
      </c>
      <c r="AP126" s="186" t="str">
        <f t="shared" si="427"/>
        <v/>
      </c>
      <c r="AQ126" s="186" t="str">
        <f t="shared" si="428"/>
        <v/>
      </c>
      <c r="AR126" s="186" t="str">
        <f t="shared" si="428"/>
        <v/>
      </c>
      <c r="AS126" s="186" t="str">
        <f t="shared" si="428"/>
        <v/>
      </c>
      <c r="AT126" s="186" t="str">
        <f t="shared" si="428"/>
        <v/>
      </c>
      <c r="AU126" s="186" t="str">
        <f t="shared" si="428"/>
        <v/>
      </c>
      <c r="AV126" s="186" t="str">
        <f t="shared" si="428"/>
        <v/>
      </c>
      <c r="AW126" s="186" t="str">
        <f t="shared" si="428"/>
        <v/>
      </c>
      <c r="AX126" s="186" t="str">
        <f t="shared" si="428"/>
        <v/>
      </c>
      <c r="AY126" s="186" t="str">
        <f t="shared" si="428"/>
        <v/>
      </c>
      <c r="AZ126" s="186" t="str">
        <f t="shared" si="428"/>
        <v/>
      </c>
      <c r="BA126" s="186" t="str">
        <f t="shared" si="429"/>
        <v/>
      </c>
      <c r="BB126" s="186" t="str">
        <f t="shared" si="429"/>
        <v/>
      </c>
      <c r="BC126" s="186" t="str">
        <f t="shared" si="429"/>
        <v/>
      </c>
      <c r="BD126" s="186" t="str">
        <f t="shared" si="429"/>
        <v/>
      </c>
      <c r="BE126" s="186" t="str">
        <f t="shared" si="429"/>
        <v/>
      </c>
      <c r="BF126" s="186" t="str">
        <f t="shared" si="429"/>
        <v/>
      </c>
      <c r="BG126" s="186" t="str">
        <f t="shared" si="429"/>
        <v/>
      </c>
      <c r="BH126" s="186" t="str">
        <f t="shared" si="429"/>
        <v/>
      </c>
      <c r="BI126" s="186" t="str">
        <f t="shared" si="429"/>
        <v/>
      </c>
      <c r="BJ126" s="186" t="str">
        <f t="shared" si="429"/>
        <v/>
      </c>
      <c r="BM126" s="86" t="s">
        <v>35</v>
      </c>
      <c r="BN126" s="157" t="str">
        <f>'ANVA-MDS'!EY127</f>
        <v>sd</v>
      </c>
      <c r="BO126" s="155" t="str">
        <f>'ANVA-MDS'!EY131</f>
        <v>sd</v>
      </c>
      <c r="BP126" s="156" t="str">
        <f t="shared" si="440"/>
        <v>sd</v>
      </c>
      <c r="BQ126" s="158"/>
      <c r="BR126" s="158"/>
      <c r="BS126" s="6"/>
      <c r="BT126" s="6"/>
      <c r="BV126" s="84">
        <v>7</v>
      </c>
      <c r="BW126" s="185">
        <f t="shared" si="430"/>
        <v>0</v>
      </c>
      <c r="BX126" s="186">
        <f t="shared" si="431"/>
        <v>0</v>
      </c>
      <c r="BY126" s="186" t="str">
        <f t="shared" si="432"/>
        <v/>
      </c>
      <c r="BZ126" s="186" t="str">
        <f t="shared" si="432"/>
        <v/>
      </c>
      <c r="CA126" s="186" t="str">
        <f t="shared" si="432"/>
        <v/>
      </c>
      <c r="CB126" s="186" t="str">
        <f t="shared" si="432"/>
        <v/>
      </c>
      <c r="CC126" s="186" t="str">
        <f t="shared" si="432"/>
        <v/>
      </c>
      <c r="CD126" s="186" t="str">
        <f t="shared" si="432"/>
        <v/>
      </c>
      <c r="CE126" s="186" t="str">
        <f t="shared" si="432"/>
        <v/>
      </c>
      <c r="CF126" s="186" t="str">
        <f t="shared" si="432"/>
        <v/>
      </c>
      <c r="CG126" s="186" t="str">
        <f t="shared" si="432"/>
        <v/>
      </c>
      <c r="CH126" s="186" t="str">
        <f t="shared" si="432"/>
        <v/>
      </c>
      <c r="CI126" s="186" t="str">
        <f t="shared" si="433"/>
        <v/>
      </c>
      <c r="CJ126" s="186" t="str">
        <f t="shared" si="433"/>
        <v/>
      </c>
      <c r="CK126" s="186" t="str">
        <f t="shared" si="433"/>
        <v/>
      </c>
      <c r="CL126" s="186" t="str">
        <f t="shared" si="433"/>
        <v/>
      </c>
      <c r="CM126" s="186" t="str">
        <f t="shared" si="433"/>
        <v/>
      </c>
      <c r="CN126" s="186" t="str">
        <f t="shared" si="433"/>
        <v/>
      </c>
      <c r="CO126" s="186" t="str">
        <f t="shared" si="433"/>
        <v/>
      </c>
      <c r="CP126" s="186" t="str">
        <f t="shared" si="433"/>
        <v/>
      </c>
      <c r="CQ126" s="186" t="str">
        <f t="shared" si="433"/>
        <v/>
      </c>
      <c r="CR126" s="186" t="str">
        <f t="shared" si="433"/>
        <v/>
      </c>
      <c r="CS126" s="186" t="str">
        <f t="shared" si="434"/>
        <v/>
      </c>
      <c r="CT126" s="186" t="str">
        <f t="shared" si="434"/>
        <v/>
      </c>
      <c r="CU126" s="186" t="str">
        <f t="shared" si="434"/>
        <v/>
      </c>
      <c r="CV126" s="186" t="str">
        <f t="shared" si="434"/>
        <v/>
      </c>
      <c r="CW126" s="186" t="str">
        <f t="shared" si="434"/>
        <v/>
      </c>
      <c r="CX126" s="186" t="str">
        <f t="shared" si="434"/>
        <v/>
      </c>
      <c r="CY126" s="186" t="str">
        <f t="shared" si="434"/>
        <v/>
      </c>
      <c r="CZ126" s="186" t="str">
        <f t="shared" si="434"/>
        <v/>
      </c>
      <c r="DA126" s="186" t="str">
        <f t="shared" si="434"/>
        <v/>
      </c>
      <c r="DB126" s="186" t="str">
        <f t="shared" si="434"/>
        <v/>
      </c>
      <c r="DC126" s="186" t="str">
        <f t="shared" si="435"/>
        <v/>
      </c>
      <c r="DD126" s="186" t="str">
        <f t="shared" si="435"/>
        <v/>
      </c>
      <c r="DE126" s="186" t="str">
        <f t="shared" si="435"/>
        <v/>
      </c>
      <c r="DF126" s="186" t="str">
        <f t="shared" si="435"/>
        <v/>
      </c>
      <c r="DG126" s="186" t="str">
        <f t="shared" si="435"/>
        <v/>
      </c>
      <c r="DH126" s="186" t="str">
        <f t="shared" si="435"/>
        <v/>
      </c>
      <c r="DI126" s="186" t="str">
        <f t="shared" si="435"/>
        <v/>
      </c>
      <c r="DJ126" s="186" t="str">
        <f t="shared" si="435"/>
        <v/>
      </c>
      <c r="DK126" s="186" t="str">
        <f t="shared" si="435"/>
        <v/>
      </c>
      <c r="DL126" s="186" t="str">
        <f t="shared" si="435"/>
        <v/>
      </c>
      <c r="DM126" s="186" t="str">
        <f t="shared" si="436"/>
        <v/>
      </c>
      <c r="DN126" s="186" t="str">
        <f t="shared" si="436"/>
        <v/>
      </c>
      <c r="DO126" s="186" t="str">
        <f t="shared" si="436"/>
        <v/>
      </c>
      <c r="DP126" s="186" t="str">
        <f t="shared" si="436"/>
        <v/>
      </c>
      <c r="DQ126" s="186" t="str">
        <f t="shared" si="436"/>
        <v/>
      </c>
      <c r="DR126" s="186" t="str">
        <f t="shared" si="436"/>
        <v/>
      </c>
      <c r="DS126" s="186" t="str">
        <f t="shared" si="436"/>
        <v/>
      </c>
      <c r="DT126" s="186" t="str">
        <f t="shared" si="436"/>
        <v/>
      </c>
      <c r="DU126" s="186" t="str">
        <f t="shared" si="436"/>
        <v/>
      </c>
      <c r="DV126" s="186" t="str">
        <f t="shared" si="436"/>
        <v/>
      </c>
      <c r="DW126" s="152"/>
      <c r="DX126" s="152"/>
      <c r="DY126" s="152"/>
      <c r="DZ126" s="152"/>
      <c r="EA126" s="152"/>
      <c r="EC126" s="173">
        <f t="shared" si="437"/>
        <v>8</v>
      </c>
      <c r="ED126" s="176" t="str">
        <f t="shared" si="415"/>
        <v>Tordo</v>
      </c>
      <c r="EE126" s="177">
        <f t="shared" si="416"/>
        <v>1800</v>
      </c>
      <c r="EF126" s="177">
        <f t="shared" si="416"/>
        <v>2380</v>
      </c>
      <c r="EG126" s="177">
        <f t="shared" si="416"/>
        <v>1800</v>
      </c>
      <c r="EH126" s="177">
        <f t="shared" si="416"/>
        <v>0</v>
      </c>
      <c r="EI126" s="177">
        <f t="shared" si="417"/>
        <v>3</v>
      </c>
      <c r="EJ126" s="177">
        <f t="shared" si="418"/>
        <v>5980</v>
      </c>
      <c r="EK126" s="173"/>
      <c r="EL126" s="173" t="s">
        <v>94</v>
      </c>
      <c r="EM126" s="182">
        <f>IF(EI169&lt;&gt;1,"sd",EM120-1)</f>
        <v>2</v>
      </c>
      <c r="EN126" s="175"/>
      <c r="EO126" s="173">
        <f t="shared" si="438"/>
        <v>8</v>
      </c>
      <c r="EP126" s="176" t="str">
        <f t="shared" si="419"/>
        <v>Tordo</v>
      </c>
      <c r="EQ126" s="177">
        <f>IFERROR(INDEX(RTO3CF,$EO126,'ANVA-MDS'!EE$7),0)</f>
        <v>0</v>
      </c>
      <c r="ER126" s="177">
        <f>IFERROR(INDEX(RTO3CF,$EO126,'ANVA-MDS'!EF$7),0)</f>
        <v>0</v>
      </c>
      <c r="ES126" s="177">
        <f>IFERROR(INDEX(RTO3CF,$EO126,'ANVA-MDS'!EG$7),0)</f>
        <v>0</v>
      </c>
      <c r="ET126" s="177">
        <f>IFERROR(INDEX(RTO3CF,$EO126,'ANVA-MDS'!EH$7),0)</f>
        <v>0</v>
      </c>
      <c r="EU126" s="177">
        <f t="shared" si="420"/>
        <v>0</v>
      </c>
      <c r="EV126" s="177">
        <f t="shared" si="421"/>
        <v>0</v>
      </c>
      <c r="EW126" s="173"/>
      <c r="EX126" s="173" t="s">
        <v>94</v>
      </c>
      <c r="EY126" s="182" t="str">
        <f>IF(EU169&lt;&gt;1,"sd",EY120-1)</f>
        <v>sd</v>
      </c>
      <c r="EZ126" s="175"/>
      <c r="FA126" s="177">
        <f t="shared" si="422"/>
        <v>5980</v>
      </c>
      <c r="FB126" s="173" t="s">
        <v>94</v>
      </c>
      <c r="FC126" s="182" t="str">
        <f>IF(FC138&lt;&gt;1,"sd",(FC120-1)*FC132)</f>
        <v>sd</v>
      </c>
    </row>
    <row r="127" spans="1:159" ht="12.75" customHeight="1" x14ac:dyDescent="0.25">
      <c r="A127" s="86" t="s">
        <v>36</v>
      </c>
      <c r="B127" s="154">
        <f>EM128</f>
        <v>71</v>
      </c>
      <c r="C127" s="155">
        <f>'ANVA-MDS'!EM132</f>
        <v>7971487.5</v>
      </c>
      <c r="D127" s="158"/>
      <c r="E127" s="158"/>
      <c r="F127" s="158"/>
      <c r="J127" s="84">
        <v>8</v>
      </c>
      <c r="K127" s="185" t="str">
        <f t="shared" si="423"/>
        <v>Bio 1008</v>
      </c>
      <c r="L127" s="186">
        <f t="shared" si="424"/>
        <v>1706.6666666666667</v>
      </c>
      <c r="M127" s="186" t="str">
        <f t="shared" si="425"/>
        <v>s</v>
      </c>
      <c r="N127" s="186" t="str">
        <f t="shared" si="425"/>
        <v>s</v>
      </c>
      <c r="O127" s="186" t="str">
        <f t="shared" si="425"/>
        <v>ns</v>
      </c>
      <c r="P127" s="186" t="str">
        <f t="shared" si="425"/>
        <v>ns</v>
      </c>
      <c r="Q127" s="186" t="str">
        <f t="shared" si="425"/>
        <v>ns</v>
      </c>
      <c r="R127" s="186" t="str">
        <f t="shared" si="425"/>
        <v>ns</v>
      </c>
      <c r="S127" s="186" t="str">
        <f t="shared" si="425"/>
        <v>ns</v>
      </c>
      <c r="T127" s="186" t="str">
        <f t="shared" si="425"/>
        <v>ns</v>
      </c>
      <c r="U127" s="186" t="str">
        <f t="shared" si="425"/>
        <v/>
      </c>
      <c r="V127" s="186" t="str">
        <f t="shared" si="425"/>
        <v/>
      </c>
      <c r="W127" s="186" t="str">
        <f t="shared" si="426"/>
        <v/>
      </c>
      <c r="X127" s="186" t="str">
        <f t="shared" si="426"/>
        <v/>
      </c>
      <c r="Y127" s="186" t="str">
        <f t="shared" si="426"/>
        <v/>
      </c>
      <c r="Z127" s="186" t="str">
        <f t="shared" si="426"/>
        <v/>
      </c>
      <c r="AA127" s="186" t="str">
        <f t="shared" si="426"/>
        <v/>
      </c>
      <c r="AB127" s="186" t="str">
        <f t="shared" si="426"/>
        <v/>
      </c>
      <c r="AC127" s="186" t="str">
        <f t="shared" si="426"/>
        <v/>
      </c>
      <c r="AD127" s="186" t="str">
        <f t="shared" si="426"/>
        <v/>
      </c>
      <c r="AE127" s="186" t="str">
        <f t="shared" si="426"/>
        <v/>
      </c>
      <c r="AF127" s="186" t="str">
        <f t="shared" si="426"/>
        <v/>
      </c>
      <c r="AG127" s="186" t="str">
        <f t="shared" si="427"/>
        <v/>
      </c>
      <c r="AH127" s="186" t="str">
        <f t="shared" si="427"/>
        <v/>
      </c>
      <c r="AI127" s="186" t="str">
        <f t="shared" si="427"/>
        <v/>
      </c>
      <c r="AJ127" s="186" t="str">
        <f t="shared" si="427"/>
        <v/>
      </c>
      <c r="AK127" s="186" t="str">
        <f t="shared" si="427"/>
        <v/>
      </c>
      <c r="AL127" s="186" t="str">
        <f t="shared" si="427"/>
        <v/>
      </c>
      <c r="AM127" s="186" t="str">
        <f t="shared" si="427"/>
        <v/>
      </c>
      <c r="AN127" s="186" t="str">
        <f t="shared" si="427"/>
        <v/>
      </c>
      <c r="AO127" s="186" t="str">
        <f t="shared" si="427"/>
        <v/>
      </c>
      <c r="AP127" s="186" t="str">
        <f t="shared" si="427"/>
        <v/>
      </c>
      <c r="AQ127" s="186" t="str">
        <f t="shared" si="428"/>
        <v/>
      </c>
      <c r="AR127" s="186" t="str">
        <f t="shared" si="428"/>
        <v/>
      </c>
      <c r="AS127" s="186" t="str">
        <f t="shared" si="428"/>
        <v/>
      </c>
      <c r="AT127" s="186" t="str">
        <f t="shared" si="428"/>
        <v/>
      </c>
      <c r="AU127" s="186" t="str">
        <f t="shared" si="428"/>
        <v/>
      </c>
      <c r="AV127" s="186" t="str">
        <f t="shared" si="428"/>
        <v/>
      </c>
      <c r="AW127" s="186" t="str">
        <f t="shared" si="428"/>
        <v/>
      </c>
      <c r="AX127" s="186" t="str">
        <f t="shared" si="428"/>
        <v/>
      </c>
      <c r="AY127" s="186" t="str">
        <f t="shared" si="428"/>
        <v/>
      </c>
      <c r="AZ127" s="186" t="str">
        <f t="shared" si="428"/>
        <v/>
      </c>
      <c r="BA127" s="186" t="str">
        <f t="shared" si="429"/>
        <v/>
      </c>
      <c r="BB127" s="186" t="str">
        <f t="shared" si="429"/>
        <v/>
      </c>
      <c r="BC127" s="186" t="str">
        <f t="shared" si="429"/>
        <v/>
      </c>
      <c r="BD127" s="186" t="str">
        <f t="shared" si="429"/>
        <v/>
      </c>
      <c r="BE127" s="186" t="str">
        <f t="shared" si="429"/>
        <v/>
      </c>
      <c r="BF127" s="186" t="str">
        <f t="shared" si="429"/>
        <v/>
      </c>
      <c r="BG127" s="186" t="str">
        <f t="shared" si="429"/>
        <v/>
      </c>
      <c r="BH127" s="186" t="str">
        <f t="shared" si="429"/>
        <v/>
      </c>
      <c r="BI127" s="186" t="str">
        <f t="shared" si="429"/>
        <v/>
      </c>
      <c r="BJ127" s="186" t="str">
        <f t="shared" si="429"/>
        <v/>
      </c>
      <c r="BM127" s="86" t="s">
        <v>36</v>
      </c>
      <c r="BN127" s="154" t="str">
        <f>EY128</f>
        <v>sd</v>
      </c>
      <c r="BO127" s="155" t="str">
        <f>'ANVA-MDS'!EY132</f>
        <v>sd</v>
      </c>
      <c r="BP127" s="158"/>
      <c r="BQ127" s="158"/>
      <c r="BR127" s="158"/>
      <c r="BS127" s="6"/>
      <c r="BT127" s="6"/>
      <c r="BV127" s="84">
        <v>8</v>
      </c>
      <c r="BW127" s="185">
        <f t="shared" si="430"/>
        <v>0</v>
      </c>
      <c r="BX127" s="186">
        <f t="shared" si="431"/>
        <v>0</v>
      </c>
      <c r="BY127" s="186" t="str">
        <f t="shared" si="432"/>
        <v/>
      </c>
      <c r="BZ127" s="186" t="str">
        <f t="shared" si="432"/>
        <v/>
      </c>
      <c r="CA127" s="186" t="str">
        <f t="shared" si="432"/>
        <v/>
      </c>
      <c r="CB127" s="186" t="str">
        <f t="shared" si="432"/>
        <v/>
      </c>
      <c r="CC127" s="186" t="str">
        <f t="shared" si="432"/>
        <v/>
      </c>
      <c r="CD127" s="186" t="str">
        <f t="shared" si="432"/>
        <v/>
      </c>
      <c r="CE127" s="186" t="str">
        <f t="shared" si="432"/>
        <v/>
      </c>
      <c r="CF127" s="186" t="str">
        <f t="shared" si="432"/>
        <v/>
      </c>
      <c r="CG127" s="186" t="str">
        <f t="shared" si="432"/>
        <v/>
      </c>
      <c r="CH127" s="186" t="str">
        <f t="shared" si="432"/>
        <v/>
      </c>
      <c r="CI127" s="186" t="str">
        <f t="shared" si="433"/>
        <v/>
      </c>
      <c r="CJ127" s="186" t="str">
        <f t="shared" si="433"/>
        <v/>
      </c>
      <c r="CK127" s="186" t="str">
        <f t="shared" si="433"/>
        <v/>
      </c>
      <c r="CL127" s="186" t="str">
        <f t="shared" si="433"/>
        <v/>
      </c>
      <c r="CM127" s="186" t="str">
        <f t="shared" si="433"/>
        <v/>
      </c>
      <c r="CN127" s="186" t="str">
        <f t="shared" si="433"/>
        <v/>
      </c>
      <c r="CO127" s="186" t="str">
        <f t="shared" si="433"/>
        <v/>
      </c>
      <c r="CP127" s="186" t="str">
        <f t="shared" si="433"/>
        <v/>
      </c>
      <c r="CQ127" s="186" t="str">
        <f t="shared" si="433"/>
        <v/>
      </c>
      <c r="CR127" s="186" t="str">
        <f t="shared" si="433"/>
        <v/>
      </c>
      <c r="CS127" s="186" t="str">
        <f t="shared" si="434"/>
        <v/>
      </c>
      <c r="CT127" s="186" t="str">
        <f t="shared" si="434"/>
        <v/>
      </c>
      <c r="CU127" s="186" t="str">
        <f t="shared" si="434"/>
        <v/>
      </c>
      <c r="CV127" s="186" t="str">
        <f t="shared" si="434"/>
        <v/>
      </c>
      <c r="CW127" s="186" t="str">
        <f t="shared" si="434"/>
        <v/>
      </c>
      <c r="CX127" s="186" t="str">
        <f t="shared" si="434"/>
        <v/>
      </c>
      <c r="CY127" s="186" t="str">
        <f t="shared" si="434"/>
        <v/>
      </c>
      <c r="CZ127" s="186" t="str">
        <f t="shared" si="434"/>
        <v/>
      </c>
      <c r="DA127" s="186" t="str">
        <f t="shared" si="434"/>
        <v/>
      </c>
      <c r="DB127" s="186" t="str">
        <f t="shared" si="434"/>
        <v/>
      </c>
      <c r="DC127" s="186" t="str">
        <f t="shared" si="435"/>
        <v/>
      </c>
      <c r="DD127" s="186" t="str">
        <f t="shared" si="435"/>
        <v/>
      </c>
      <c r="DE127" s="186" t="str">
        <f t="shared" si="435"/>
        <v/>
      </c>
      <c r="DF127" s="186" t="str">
        <f t="shared" si="435"/>
        <v/>
      </c>
      <c r="DG127" s="186" t="str">
        <f t="shared" si="435"/>
        <v/>
      </c>
      <c r="DH127" s="186" t="str">
        <f t="shared" si="435"/>
        <v/>
      </c>
      <c r="DI127" s="186" t="str">
        <f t="shared" si="435"/>
        <v/>
      </c>
      <c r="DJ127" s="186" t="str">
        <f t="shared" si="435"/>
        <v/>
      </c>
      <c r="DK127" s="186" t="str">
        <f t="shared" si="435"/>
        <v/>
      </c>
      <c r="DL127" s="186" t="str">
        <f t="shared" si="435"/>
        <v/>
      </c>
      <c r="DM127" s="186" t="str">
        <f t="shared" si="436"/>
        <v/>
      </c>
      <c r="DN127" s="186" t="str">
        <f t="shared" si="436"/>
        <v/>
      </c>
      <c r="DO127" s="186" t="str">
        <f t="shared" si="436"/>
        <v/>
      </c>
      <c r="DP127" s="186" t="str">
        <f t="shared" si="436"/>
        <v/>
      </c>
      <c r="DQ127" s="186" t="str">
        <f t="shared" si="436"/>
        <v/>
      </c>
      <c r="DR127" s="186" t="str">
        <f t="shared" si="436"/>
        <v/>
      </c>
      <c r="DS127" s="186" t="str">
        <f t="shared" si="436"/>
        <v/>
      </c>
      <c r="DT127" s="186" t="str">
        <f t="shared" si="436"/>
        <v/>
      </c>
      <c r="DU127" s="186" t="str">
        <f t="shared" si="436"/>
        <v/>
      </c>
      <c r="DV127" s="186" t="str">
        <f t="shared" si="436"/>
        <v/>
      </c>
      <c r="DW127" s="152"/>
      <c r="DX127" s="152"/>
      <c r="DY127" s="152"/>
      <c r="DZ127" s="152"/>
      <c r="EA127" s="152"/>
      <c r="EC127" s="173">
        <f t="shared" si="437"/>
        <v>9</v>
      </c>
      <c r="ED127" s="176" t="str">
        <f t="shared" si="415"/>
        <v>B 450</v>
      </c>
      <c r="EE127" s="177">
        <f t="shared" si="416"/>
        <v>1380</v>
      </c>
      <c r="EF127" s="177">
        <f t="shared" si="416"/>
        <v>1740</v>
      </c>
      <c r="EG127" s="177">
        <f t="shared" si="416"/>
        <v>1600</v>
      </c>
      <c r="EH127" s="177">
        <f t="shared" si="416"/>
        <v>0</v>
      </c>
      <c r="EI127" s="177">
        <f t="shared" si="417"/>
        <v>3</v>
      </c>
      <c r="EJ127" s="177">
        <f t="shared" si="418"/>
        <v>4720</v>
      </c>
      <c r="EK127" s="173"/>
      <c r="EL127" s="173" t="s">
        <v>95</v>
      </c>
      <c r="EM127" s="172">
        <f>IF(EI169&lt;&gt;1,"sd",EM125*EM126)</f>
        <v>46</v>
      </c>
      <c r="EN127" s="175"/>
      <c r="EO127" s="173">
        <f t="shared" si="438"/>
        <v>9</v>
      </c>
      <c r="EP127" s="176" t="str">
        <f t="shared" si="419"/>
        <v>B 450</v>
      </c>
      <c r="EQ127" s="177">
        <f>IFERROR(INDEX(RTO3CF,$EO127,'ANVA-MDS'!EE$7),0)</f>
        <v>0</v>
      </c>
      <c r="ER127" s="177">
        <f>IFERROR(INDEX(RTO3CF,$EO127,'ANVA-MDS'!EF$7),0)</f>
        <v>0</v>
      </c>
      <c r="ES127" s="177">
        <f>IFERROR(INDEX(RTO3CF,$EO127,'ANVA-MDS'!EG$7),0)</f>
        <v>0</v>
      </c>
      <c r="ET127" s="177">
        <f>IFERROR(INDEX(RTO3CF,$EO127,'ANVA-MDS'!EH$7),0)</f>
        <v>0</v>
      </c>
      <c r="EU127" s="177">
        <f t="shared" si="420"/>
        <v>0</v>
      </c>
      <c r="EV127" s="177">
        <f t="shared" si="421"/>
        <v>0</v>
      </c>
      <c r="EW127" s="173"/>
      <c r="EX127" s="173" t="s">
        <v>95</v>
      </c>
      <c r="EY127" s="172" t="str">
        <f>IF(EU169&lt;&gt;1,"sd",EY125*EY126)</f>
        <v>sd</v>
      </c>
      <c r="EZ127" s="175"/>
      <c r="FA127" s="177">
        <f t="shared" si="422"/>
        <v>4720</v>
      </c>
      <c r="FB127" s="173" t="s">
        <v>95</v>
      </c>
      <c r="FC127" s="200" t="str">
        <f>IF(FC138&lt;&gt;1,"sd",FC126*FC125)</f>
        <v>sd</v>
      </c>
    </row>
    <row r="128" spans="1:159" ht="12.75" customHeight="1" x14ac:dyDescent="0.25">
      <c r="A128" s="4" t="s">
        <v>309</v>
      </c>
      <c r="J128" s="84">
        <v>9</v>
      </c>
      <c r="K128" s="185" t="str">
        <f t="shared" si="423"/>
        <v>Buck Audaz</v>
      </c>
      <c r="L128" s="186">
        <f t="shared" si="424"/>
        <v>1660</v>
      </c>
      <c r="M128" s="186" t="str">
        <f t="shared" si="425"/>
        <v>s</v>
      </c>
      <c r="N128" s="186" t="str">
        <f t="shared" si="425"/>
        <v>s</v>
      </c>
      <c r="O128" s="186" t="str">
        <f t="shared" si="425"/>
        <v>s</v>
      </c>
      <c r="P128" s="186" t="str">
        <f t="shared" si="425"/>
        <v>s</v>
      </c>
      <c r="Q128" s="186" t="str">
        <f t="shared" si="425"/>
        <v>ns</v>
      </c>
      <c r="R128" s="186" t="str">
        <f t="shared" si="425"/>
        <v>ns</v>
      </c>
      <c r="S128" s="186" t="str">
        <f t="shared" si="425"/>
        <v>ns</v>
      </c>
      <c r="T128" s="186" t="str">
        <f t="shared" si="425"/>
        <v>ns</v>
      </c>
      <c r="U128" s="186" t="str">
        <f t="shared" si="425"/>
        <v>ns</v>
      </c>
      <c r="V128" s="186" t="str">
        <f t="shared" si="425"/>
        <v/>
      </c>
      <c r="W128" s="186" t="str">
        <f t="shared" si="426"/>
        <v/>
      </c>
      <c r="X128" s="186" t="str">
        <f t="shared" si="426"/>
        <v/>
      </c>
      <c r="Y128" s="186" t="str">
        <f t="shared" si="426"/>
        <v/>
      </c>
      <c r="Z128" s="186" t="str">
        <f t="shared" si="426"/>
        <v/>
      </c>
      <c r="AA128" s="186" t="str">
        <f t="shared" si="426"/>
        <v/>
      </c>
      <c r="AB128" s="186" t="str">
        <f t="shared" si="426"/>
        <v/>
      </c>
      <c r="AC128" s="186" t="str">
        <f t="shared" si="426"/>
        <v/>
      </c>
      <c r="AD128" s="186" t="str">
        <f t="shared" si="426"/>
        <v/>
      </c>
      <c r="AE128" s="186" t="str">
        <f t="shared" si="426"/>
        <v/>
      </c>
      <c r="AF128" s="186" t="str">
        <f t="shared" si="426"/>
        <v/>
      </c>
      <c r="AG128" s="186" t="str">
        <f t="shared" si="427"/>
        <v/>
      </c>
      <c r="AH128" s="186" t="str">
        <f t="shared" si="427"/>
        <v/>
      </c>
      <c r="AI128" s="186" t="str">
        <f t="shared" si="427"/>
        <v/>
      </c>
      <c r="AJ128" s="186" t="str">
        <f t="shared" si="427"/>
        <v/>
      </c>
      <c r="AK128" s="186" t="str">
        <f t="shared" si="427"/>
        <v/>
      </c>
      <c r="AL128" s="186" t="str">
        <f t="shared" si="427"/>
        <v/>
      </c>
      <c r="AM128" s="186" t="str">
        <f t="shared" si="427"/>
        <v/>
      </c>
      <c r="AN128" s="186" t="str">
        <f t="shared" si="427"/>
        <v/>
      </c>
      <c r="AO128" s="186" t="str">
        <f t="shared" si="427"/>
        <v/>
      </c>
      <c r="AP128" s="186" t="str">
        <f t="shared" si="427"/>
        <v/>
      </c>
      <c r="AQ128" s="186" t="str">
        <f t="shared" si="428"/>
        <v/>
      </c>
      <c r="AR128" s="186" t="str">
        <f t="shared" si="428"/>
        <v/>
      </c>
      <c r="AS128" s="186" t="str">
        <f t="shared" si="428"/>
        <v/>
      </c>
      <c r="AT128" s="186" t="str">
        <f t="shared" si="428"/>
        <v/>
      </c>
      <c r="AU128" s="186" t="str">
        <f t="shared" si="428"/>
        <v/>
      </c>
      <c r="AV128" s="186" t="str">
        <f t="shared" si="428"/>
        <v/>
      </c>
      <c r="AW128" s="186" t="str">
        <f t="shared" si="428"/>
        <v/>
      </c>
      <c r="AX128" s="186" t="str">
        <f t="shared" si="428"/>
        <v/>
      </c>
      <c r="AY128" s="186" t="str">
        <f t="shared" si="428"/>
        <v/>
      </c>
      <c r="AZ128" s="186" t="str">
        <f t="shared" si="428"/>
        <v/>
      </c>
      <c r="BA128" s="186" t="str">
        <f t="shared" si="429"/>
        <v/>
      </c>
      <c r="BB128" s="186" t="str">
        <f t="shared" si="429"/>
        <v/>
      </c>
      <c r="BC128" s="186" t="str">
        <f t="shared" si="429"/>
        <v/>
      </c>
      <c r="BD128" s="186" t="str">
        <f t="shared" si="429"/>
        <v/>
      </c>
      <c r="BE128" s="186" t="str">
        <f t="shared" si="429"/>
        <v/>
      </c>
      <c r="BF128" s="186" t="str">
        <f t="shared" si="429"/>
        <v/>
      </c>
      <c r="BG128" s="186" t="str">
        <f t="shared" si="429"/>
        <v/>
      </c>
      <c r="BH128" s="186" t="str">
        <f t="shared" si="429"/>
        <v/>
      </c>
      <c r="BI128" s="186" t="str">
        <f t="shared" si="429"/>
        <v/>
      </c>
      <c r="BJ128" s="186" t="str">
        <f t="shared" si="429"/>
        <v/>
      </c>
      <c r="BM128" s="4" t="s">
        <v>309</v>
      </c>
      <c r="BS128" s="6"/>
      <c r="BT128" s="6"/>
      <c r="BV128" s="84">
        <v>9</v>
      </c>
      <c r="BW128" s="185">
        <f t="shared" si="430"/>
        <v>0</v>
      </c>
      <c r="BX128" s="186">
        <f t="shared" si="431"/>
        <v>0</v>
      </c>
      <c r="BY128" s="186" t="str">
        <f t="shared" si="432"/>
        <v/>
      </c>
      <c r="BZ128" s="186" t="str">
        <f t="shared" si="432"/>
        <v/>
      </c>
      <c r="CA128" s="186" t="str">
        <f t="shared" si="432"/>
        <v/>
      </c>
      <c r="CB128" s="186" t="str">
        <f t="shared" si="432"/>
        <v/>
      </c>
      <c r="CC128" s="186" t="str">
        <f t="shared" si="432"/>
        <v/>
      </c>
      <c r="CD128" s="186" t="str">
        <f t="shared" si="432"/>
        <v/>
      </c>
      <c r="CE128" s="186" t="str">
        <f t="shared" si="432"/>
        <v/>
      </c>
      <c r="CF128" s="186" t="str">
        <f t="shared" si="432"/>
        <v/>
      </c>
      <c r="CG128" s="186" t="str">
        <f t="shared" si="432"/>
        <v/>
      </c>
      <c r="CH128" s="186" t="str">
        <f t="shared" si="432"/>
        <v/>
      </c>
      <c r="CI128" s="186" t="str">
        <f t="shared" si="433"/>
        <v/>
      </c>
      <c r="CJ128" s="186" t="str">
        <f t="shared" si="433"/>
        <v/>
      </c>
      <c r="CK128" s="186" t="str">
        <f t="shared" si="433"/>
        <v/>
      </c>
      <c r="CL128" s="186" t="str">
        <f t="shared" si="433"/>
        <v/>
      </c>
      <c r="CM128" s="186" t="str">
        <f t="shared" si="433"/>
        <v/>
      </c>
      <c r="CN128" s="186" t="str">
        <f t="shared" si="433"/>
        <v/>
      </c>
      <c r="CO128" s="186" t="str">
        <f t="shared" si="433"/>
        <v/>
      </c>
      <c r="CP128" s="186" t="str">
        <f t="shared" si="433"/>
        <v/>
      </c>
      <c r="CQ128" s="186" t="str">
        <f t="shared" si="433"/>
        <v/>
      </c>
      <c r="CR128" s="186" t="str">
        <f t="shared" si="433"/>
        <v/>
      </c>
      <c r="CS128" s="186" t="str">
        <f t="shared" si="434"/>
        <v/>
      </c>
      <c r="CT128" s="186" t="str">
        <f t="shared" si="434"/>
        <v/>
      </c>
      <c r="CU128" s="186" t="str">
        <f t="shared" si="434"/>
        <v/>
      </c>
      <c r="CV128" s="186" t="str">
        <f t="shared" si="434"/>
        <v/>
      </c>
      <c r="CW128" s="186" t="str">
        <f t="shared" si="434"/>
        <v/>
      </c>
      <c r="CX128" s="186" t="str">
        <f t="shared" si="434"/>
        <v/>
      </c>
      <c r="CY128" s="186" t="str">
        <f t="shared" si="434"/>
        <v/>
      </c>
      <c r="CZ128" s="186" t="str">
        <f t="shared" si="434"/>
        <v/>
      </c>
      <c r="DA128" s="186" t="str">
        <f t="shared" si="434"/>
        <v/>
      </c>
      <c r="DB128" s="186" t="str">
        <f t="shared" si="434"/>
        <v/>
      </c>
      <c r="DC128" s="186" t="str">
        <f t="shared" si="435"/>
        <v/>
      </c>
      <c r="DD128" s="186" t="str">
        <f t="shared" si="435"/>
        <v/>
      </c>
      <c r="DE128" s="186" t="str">
        <f t="shared" si="435"/>
        <v/>
      </c>
      <c r="DF128" s="186" t="str">
        <f t="shared" si="435"/>
        <v/>
      </c>
      <c r="DG128" s="186" t="str">
        <f t="shared" si="435"/>
        <v/>
      </c>
      <c r="DH128" s="186" t="str">
        <f t="shared" si="435"/>
        <v/>
      </c>
      <c r="DI128" s="186" t="str">
        <f t="shared" si="435"/>
        <v/>
      </c>
      <c r="DJ128" s="186" t="str">
        <f t="shared" si="435"/>
        <v/>
      </c>
      <c r="DK128" s="186" t="str">
        <f t="shared" si="435"/>
        <v/>
      </c>
      <c r="DL128" s="186" t="str">
        <f t="shared" si="435"/>
        <v/>
      </c>
      <c r="DM128" s="186" t="str">
        <f t="shared" si="436"/>
        <v/>
      </c>
      <c r="DN128" s="186" t="str">
        <f t="shared" si="436"/>
        <v/>
      </c>
      <c r="DO128" s="186" t="str">
        <f t="shared" si="436"/>
        <v/>
      </c>
      <c r="DP128" s="186" t="str">
        <f t="shared" si="436"/>
        <v/>
      </c>
      <c r="DQ128" s="186" t="str">
        <f t="shared" si="436"/>
        <v/>
      </c>
      <c r="DR128" s="186" t="str">
        <f t="shared" si="436"/>
        <v/>
      </c>
      <c r="DS128" s="186" t="str">
        <f t="shared" si="436"/>
        <v/>
      </c>
      <c r="DT128" s="186" t="str">
        <f t="shared" si="436"/>
        <v/>
      </c>
      <c r="DU128" s="186" t="str">
        <f t="shared" si="436"/>
        <v/>
      </c>
      <c r="DV128" s="186" t="str">
        <f t="shared" si="436"/>
        <v/>
      </c>
      <c r="DW128" s="152"/>
      <c r="DX128" s="152"/>
      <c r="DY128" s="152"/>
      <c r="DZ128" s="152"/>
      <c r="EA128" s="152"/>
      <c r="EC128" s="173">
        <f t="shared" si="437"/>
        <v>10</v>
      </c>
      <c r="ED128" s="176" t="str">
        <f t="shared" si="415"/>
        <v>Bio 1006</v>
      </c>
      <c r="EE128" s="177">
        <f t="shared" si="416"/>
        <v>1160</v>
      </c>
      <c r="EF128" s="177">
        <f t="shared" si="416"/>
        <v>1940</v>
      </c>
      <c r="EG128" s="177">
        <f t="shared" si="416"/>
        <v>1600</v>
      </c>
      <c r="EH128" s="177">
        <f t="shared" si="416"/>
        <v>0</v>
      </c>
      <c r="EI128" s="177">
        <f t="shared" si="417"/>
        <v>3</v>
      </c>
      <c r="EJ128" s="177">
        <f t="shared" si="418"/>
        <v>4700</v>
      </c>
      <c r="EK128" s="173"/>
      <c r="EL128" s="173" t="s">
        <v>217</v>
      </c>
      <c r="EM128" s="172">
        <f>IF(EI169&lt;&gt;1,"sd",SUM(EM125:EM127))</f>
        <v>71</v>
      </c>
      <c r="EN128" s="175"/>
      <c r="EO128" s="173">
        <f t="shared" si="438"/>
        <v>10</v>
      </c>
      <c r="EP128" s="176" t="str">
        <f t="shared" si="419"/>
        <v>Bio 1006</v>
      </c>
      <c r="EQ128" s="177">
        <f>IFERROR(INDEX(RTO3CF,$EO128,'ANVA-MDS'!EE$7),0)</f>
        <v>0</v>
      </c>
      <c r="ER128" s="177">
        <f>IFERROR(INDEX(RTO3CF,$EO128,'ANVA-MDS'!EF$7),0)</f>
        <v>0</v>
      </c>
      <c r="ES128" s="177">
        <f>IFERROR(INDEX(RTO3CF,$EO128,'ANVA-MDS'!EG$7),0)</f>
        <v>0</v>
      </c>
      <c r="ET128" s="177">
        <f>IFERROR(INDEX(RTO3CF,$EO128,'ANVA-MDS'!EH$7),0)</f>
        <v>0</v>
      </c>
      <c r="EU128" s="177">
        <f t="shared" si="420"/>
        <v>0</v>
      </c>
      <c r="EV128" s="177">
        <f t="shared" si="421"/>
        <v>0</v>
      </c>
      <c r="EW128" s="173"/>
      <c r="EX128" s="173" t="s">
        <v>217</v>
      </c>
      <c r="EY128" s="172" t="str">
        <f>IF(EU169&lt;&gt;1,"sd",SUM(EY125:EY127))</f>
        <v>sd</v>
      </c>
      <c r="EZ128" s="175"/>
      <c r="FA128" s="177">
        <f t="shared" si="422"/>
        <v>4700</v>
      </c>
      <c r="FB128" s="173" t="s">
        <v>98</v>
      </c>
      <c r="FC128" s="200" t="str">
        <f t="array" ref="FC128">IF(FC138&lt;&gt;1,"sd",SUM(IF(FA119:FA168&gt;1,(FA119:FA168)^2))/(FC120*FC132)-FC124)</f>
        <v>sd</v>
      </c>
    </row>
    <row r="129" spans="1:159" ht="12.75" customHeight="1" x14ac:dyDescent="0.25">
      <c r="A129" s="5"/>
      <c r="J129" s="84">
        <v>10</v>
      </c>
      <c r="K129" s="185" t="str">
        <f t="shared" si="423"/>
        <v>Nutria</v>
      </c>
      <c r="L129" s="186">
        <f t="shared" si="424"/>
        <v>1633.3333333333333</v>
      </c>
      <c r="M129" s="186" t="str">
        <f t="shared" si="425"/>
        <v>s</v>
      </c>
      <c r="N129" s="186" t="str">
        <f t="shared" si="425"/>
        <v>s</v>
      </c>
      <c r="O129" s="186" t="str">
        <f t="shared" si="425"/>
        <v>s</v>
      </c>
      <c r="P129" s="186" t="str">
        <f t="shared" si="425"/>
        <v>s</v>
      </c>
      <c r="Q129" s="186" t="str">
        <f t="shared" si="425"/>
        <v>ns</v>
      </c>
      <c r="R129" s="186" t="str">
        <f t="shared" si="425"/>
        <v>ns</v>
      </c>
      <c r="S129" s="186" t="str">
        <f t="shared" si="425"/>
        <v>ns</v>
      </c>
      <c r="T129" s="186" t="str">
        <f t="shared" si="425"/>
        <v>ns</v>
      </c>
      <c r="U129" s="186" t="str">
        <f t="shared" si="425"/>
        <v>ns</v>
      </c>
      <c r="V129" s="186" t="str">
        <f t="shared" si="425"/>
        <v>ns</v>
      </c>
      <c r="W129" s="186" t="str">
        <f t="shared" si="426"/>
        <v/>
      </c>
      <c r="X129" s="186" t="str">
        <f t="shared" si="426"/>
        <v/>
      </c>
      <c r="Y129" s="186" t="str">
        <f t="shared" si="426"/>
        <v/>
      </c>
      <c r="Z129" s="186" t="str">
        <f t="shared" si="426"/>
        <v/>
      </c>
      <c r="AA129" s="186" t="str">
        <f t="shared" si="426"/>
        <v/>
      </c>
      <c r="AB129" s="186" t="str">
        <f t="shared" si="426"/>
        <v/>
      </c>
      <c r="AC129" s="186" t="str">
        <f t="shared" si="426"/>
        <v/>
      </c>
      <c r="AD129" s="186" t="str">
        <f t="shared" si="426"/>
        <v/>
      </c>
      <c r="AE129" s="186" t="str">
        <f t="shared" si="426"/>
        <v/>
      </c>
      <c r="AF129" s="186" t="str">
        <f t="shared" si="426"/>
        <v/>
      </c>
      <c r="AG129" s="186" t="str">
        <f t="shared" si="427"/>
        <v/>
      </c>
      <c r="AH129" s="186" t="str">
        <f t="shared" si="427"/>
        <v/>
      </c>
      <c r="AI129" s="186" t="str">
        <f t="shared" si="427"/>
        <v/>
      </c>
      <c r="AJ129" s="186" t="str">
        <f t="shared" si="427"/>
        <v/>
      </c>
      <c r="AK129" s="186" t="str">
        <f t="shared" si="427"/>
        <v/>
      </c>
      <c r="AL129" s="186" t="str">
        <f t="shared" si="427"/>
        <v/>
      </c>
      <c r="AM129" s="186" t="str">
        <f t="shared" si="427"/>
        <v/>
      </c>
      <c r="AN129" s="186" t="str">
        <f t="shared" si="427"/>
        <v/>
      </c>
      <c r="AO129" s="186" t="str">
        <f t="shared" si="427"/>
        <v/>
      </c>
      <c r="AP129" s="186" t="str">
        <f t="shared" si="427"/>
        <v/>
      </c>
      <c r="AQ129" s="186" t="str">
        <f t="shared" si="428"/>
        <v/>
      </c>
      <c r="AR129" s="186" t="str">
        <f t="shared" si="428"/>
        <v/>
      </c>
      <c r="AS129" s="186" t="str">
        <f t="shared" si="428"/>
        <v/>
      </c>
      <c r="AT129" s="186" t="str">
        <f t="shared" si="428"/>
        <v/>
      </c>
      <c r="AU129" s="186" t="str">
        <f t="shared" si="428"/>
        <v/>
      </c>
      <c r="AV129" s="186" t="str">
        <f t="shared" si="428"/>
        <v/>
      </c>
      <c r="AW129" s="186" t="str">
        <f t="shared" si="428"/>
        <v/>
      </c>
      <c r="AX129" s="186" t="str">
        <f t="shared" si="428"/>
        <v/>
      </c>
      <c r="AY129" s="186" t="str">
        <f t="shared" si="428"/>
        <v/>
      </c>
      <c r="AZ129" s="186" t="str">
        <f t="shared" si="428"/>
        <v/>
      </c>
      <c r="BA129" s="186" t="str">
        <f t="shared" si="429"/>
        <v/>
      </c>
      <c r="BB129" s="186" t="str">
        <f t="shared" si="429"/>
        <v/>
      </c>
      <c r="BC129" s="186" t="str">
        <f t="shared" si="429"/>
        <v/>
      </c>
      <c r="BD129" s="186" t="str">
        <f t="shared" si="429"/>
        <v/>
      </c>
      <c r="BE129" s="186" t="str">
        <f t="shared" si="429"/>
        <v/>
      </c>
      <c r="BF129" s="186" t="str">
        <f t="shared" si="429"/>
        <v/>
      </c>
      <c r="BG129" s="186" t="str">
        <f t="shared" si="429"/>
        <v/>
      </c>
      <c r="BH129" s="186" t="str">
        <f t="shared" si="429"/>
        <v/>
      </c>
      <c r="BI129" s="186" t="str">
        <f t="shared" si="429"/>
        <v/>
      </c>
      <c r="BJ129" s="186" t="str">
        <f t="shared" si="429"/>
        <v/>
      </c>
      <c r="BM129" s="5"/>
      <c r="BS129" s="6"/>
      <c r="BT129" s="6"/>
      <c r="BV129" s="84">
        <v>10</v>
      </c>
      <c r="BW129" s="185">
        <f t="shared" si="430"/>
        <v>0</v>
      </c>
      <c r="BX129" s="186">
        <f t="shared" si="431"/>
        <v>0</v>
      </c>
      <c r="BY129" s="186" t="str">
        <f t="shared" si="432"/>
        <v/>
      </c>
      <c r="BZ129" s="186" t="str">
        <f t="shared" si="432"/>
        <v/>
      </c>
      <c r="CA129" s="186" t="str">
        <f t="shared" si="432"/>
        <v/>
      </c>
      <c r="CB129" s="186" t="str">
        <f t="shared" si="432"/>
        <v/>
      </c>
      <c r="CC129" s="186" t="str">
        <f t="shared" si="432"/>
        <v/>
      </c>
      <c r="CD129" s="186" t="str">
        <f t="shared" si="432"/>
        <v/>
      </c>
      <c r="CE129" s="186" t="str">
        <f t="shared" si="432"/>
        <v/>
      </c>
      <c r="CF129" s="186" t="str">
        <f t="shared" si="432"/>
        <v/>
      </c>
      <c r="CG129" s="186" t="str">
        <f t="shared" si="432"/>
        <v/>
      </c>
      <c r="CH129" s="186" t="str">
        <f t="shared" si="432"/>
        <v/>
      </c>
      <c r="CI129" s="186" t="str">
        <f t="shared" si="433"/>
        <v/>
      </c>
      <c r="CJ129" s="186" t="str">
        <f t="shared" si="433"/>
        <v/>
      </c>
      <c r="CK129" s="186" t="str">
        <f t="shared" si="433"/>
        <v/>
      </c>
      <c r="CL129" s="186" t="str">
        <f t="shared" si="433"/>
        <v/>
      </c>
      <c r="CM129" s="186" t="str">
        <f t="shared" si="433"/>
        <v/>
      </c>
      <c r="CN129" s="186" t="str">
        <f t="shared" si="433"/>
        <v/>
      </c>
      <c r="CO129" s="186" t="str">
        <f t="shared" si="433"/>
        <v/>
      </c>
      <c r="CP129" s="186" t="str">
        <f t="shared" si="433"/>
        <v/>
      </c>
      <c r="CQ129" s="186" t="str">
        <f t="shared" si="433"/>
        <v/>
      </c>
      <c r="CR129" s="186" t="str">
        <f t="shared" si="433"/>
        <v/>
      </c>
      <c r="CS129" s="186" t="str">
        <f t="shared" si="434"/>
        <v/>
      </c>
      <c r="CT129" s="186" t="str">
        <f t="shared" si="434"/>
        <v/>
      </c>
      <c r="CU129" s="186" t="str">
        <f t="shared" si="434"/>
        <v/>
      </c>
      <c r="CV129" s="186" t="str">
        <f t="shared" si="434"/>
        <v/>
      </c>
      <c r="CW129" s="186" t="str">
        <f t="shared" si="434"/>
        <v/>
      </c>
      <c r="CX129" s="186" t="str">
        <f t="shared" si="434"/>
        <v/>
      </c>
      <c r="CY129" s="186" t="str">
        <f t="shared" si="434"/>
        <v/>
      </c>
      <c r="CZ129" s="186" t="str">
        <f t="shared" si="434"/>
        <v/>
      </c>
      <c r="DA129" s="186" t="str">
        <f t="shared" si="434"/>
        <v/>
      </c>
      <c r="DB129" s="186" t="str">
        <f t="shared" si="434"/>
        <v/>
      </c>
      <c r="DC129" s="186" t="str">
        <f t="shared" si="435"/>
        <v/>
      </c>
      <c r="DD129" s="186" t="str">
        <f t="shared" si="435"/>
        <v/>
      </c>
      <c r="DE129" s="186" t="str">
        <f t="shared" si="435"/>
        <v/>
      </c>
      <c r="DF129" s="186" t="str">
        <f t="shared" si="435"/>
        <v/>
      </c>
      <c r="DG129" s="186" t="str">
        <f t="shared" si="435"/>
        <v/>
      </c>
      <c r="DH129" s="186" t="str">
        <f t="shared" si="435"/>
        <v/>
      </c>
      <c r="DI129" s="186" t="str">
        <f t="shared" si="435"/>
        <v/>
      </c>
      <c r="DJ129" s="186" t="str">
        <f t="shared" si="435"/>
        <v/>
      </c>
      <c r="DK129" s="186" t="str">
        <f t="shared" si="435"/>
        <v/>
      </c>
      <c r="DL129" s="186" t="str">
        <f t="shared" si="435"/>
        <v/>
      </c>
      <c r="DM129" s="186" t="str">
        <f t="shared" si="436"/>
        <v/>
      </c>
      <c r="DN129" s="186" t="str">
        <f t="shared" si="436"/>
        <v/>
      </c>
      <c r="DO129" s="186" t="str">
        <f t="shared" si="436"/>
        <v/>
      </c>
      <c r="DP129" s="186" t="str">
        <f t="shared" si="436"/>
        <v/>
      </c>
      <c r="DQ129" s="186" t="str">
        <f t="shared" si="436"/>
        <v/>
      </c>
      <c r="DR129" s="186" t="str">
        <f t="shared" si="436"/>
        <v/>
      </c>
      <c r="DS129" s="186" t="str">
        <f t="shared" si="436"/>
        <v/>
      </c>
      <c r="DT129" s="186" t="str">
        <f t="shared" si="436"/>
        <v/>
      </c>
      <c r="DU129" s="186" t="str">
        <f t="shared" si="436"/>
        <v/>
      </c>
      <c r="DV129" s="186" t="str">
        <f t="shared" si="436"/>
        <v/>
      </c>
      <c r="DW129" s="152"/>
      <c r="DX129" s="152"/>
      <c r="DY129" s="152"/>
      <c r="DZ129" s="152"/>
      <c r="EA129" s="152"/>
      <c r="EC129" s="173">
        <f t="shared" si="437"/>
        <v>11</v>
      </c>
      <c r="ED129" s="176" t="str">
        <f t="shared" si="415"/>
        <v>Zaeta</v>
      </c>
      <c r="EE129" s="177">
        <f t="shared" si="416"/>
        <v>1340</v>
      </c>
      <c r="EF129" s="177">
        <f t="shared" si="416"/>
        <v>1760</v>
      </c>
      <c r="EG129" s="177">
        <f t="shared" si="416"/>
        <v>1500</v>
      </c>
      <c r="EH129" s="177">
        <f t="shared" si="416"/>
        <v>0</v>
      </c>
      <c r="EI129" s="177">
        <f t="shared" si="417"/>
        <v>3</v>
      </c>
      <c r="EJ129" s="177">
        <f t="shared" si="418"/>
        <v>4600</v>
      </c>
      <c r="EK129" s="173"/>
      <c r="EL129" s="173" t="s">
        <v>98</v>
      </c>
      <c r="EM129" s="172">
        <f t="array" ref="EM129">IF(EI169&lt;&gt;1,"sd",SUM(IF(EJ119:EJ168&gt;1,(EJ119:EJ168)^2))/EM120-EM124)</f>
        <v>6298487.5</v>
      </c>
      <c r="EN129" s="175"/>
      <c r="EO129" s="173">
        <f t="shared" si="438"/>
        <v>11</v>
      </c>
      <c r="EP129" s="176" t="str">
        <f t="shared" si="419"/>
        <v>Zaeta</v>
      </c>
      <c r="EQ129" s="177">
        <f>IFERROR(INDEX(RTO3CF,$EO129,'ANVA-MDS'!EE$7),0)</f>
        <v>0</v>
      </c>
      <c r="ER129" s="177">
        <f>IFERROR(INDEX(RTO3CF,$EO129,'ANVA-MDS'!EF$7),0)</f>
        <v>0</v>
      </c>
      <c r="ES129" s="177">
        <f>IFERROR(INDEX(RTO3CF,$EO129,'ANVA-MDS'!EG$7),0)</f>
        <v>0</v>
      </c>
      <c r="ET129" s="177">
        <f>IFERROR(INDEX(RTO3CF,$EO129,'ANVA-MDS'!EH$7),0)</f>
        <v>0</v>
      </c>
      <c r="EU129" s="177">
        <f t="shared" si="420"/>
        <v>0</v>
      </c>
      <c r="EV129" s="177">
        <f t="shared" si="421"/>
        <v>0</v>
      </c>
      <c r="EW129" s="173"/>
      <c r="EX129" s="173" t="s">
        <v>98</v>
      </c>
      <c r="EY129" s="172" t="str">
        <f t="array" ref="EY129">IF(EU169&lt;&gt;1,"sd",SUM(IF(EV119:EV168&gt;1,(EV119:EV168)^2))/EY120-EY124)</f>
        <v>sd</v>
      </c>
      <c r="EZ129" s="175"/>
      <c r="FA129" s="177">
        <f t="shared" si="422"/>
        <v>4600</v>
      </c>
      <c r="FB129" s="178" t="s">
        <v>124</v>
      </c>
      <c r="FC129" s="200" t="str">
        <f t="array" ref="FC129">IF(FC138&lt;&gt;1,"sd",(SUM(IF(EE170:EH170&gt;1,(EE170:EH170)^2))+SUM(IF(EQ170:ET170&gt;1,(EQ170:ET170)^2)))/FC119-FC136-FC124)</f>
        <v>sd</v>
      </c>
    </row>
    <row r="130" spans="1:159" ht="12.75" customHeight="1" x14ac:dyDescent="0.25">
      <c r="A130" s="4" t="s">
        <v>149</v>
      </c>
      <c r="J130" s="84">
        <v>11</v>
      </c>
      <c r="K130" s="185" t="str">
        <f t="shared" si="423"/>
        <v>B 450</v>
      </c>
      <c r="L130" s="186">
        <f t="shared" si="424"/>
        <v>1573.3333333333333</v>
      </c>
      <c r="M130" s="186" t="str">
        <f t="shared" ref="M130:V139" si="441">IF(M$8&gt;$J130,"",IF($K130=0,"",IF($F$124&gt;$G$124,"ns",IF(ABS($L130-INDEX(RTO3SF_ORD,M$8,2))&gt;$B$139,"s","ns"))))</f>
        <v>s</v>
      </c>
      <c r="N130" s="186" t="str">
        <f t="shared" si="441"/>
        <v>s</v>
      </c>
      <c r="O130" s="186" t="str">
        <f t="shared" si="441"/>
        <v>s</v>
      </c>
      <c r="P130" s="186" t="str">
        <f t="shared" si="441"/>
        <v>s</v>
      </c>
      <c r="Q130" s="186" t="str">
        <f t="shared" si="441"/>
        <v>s</v>
      </c>
      <c r="R130" s="186" t="str">
        <f t="shared" si="441"/>
        <v>ns</v>
      </c>
      <c r="S130" s="186" t="str">
        <f t="shared" si="441"/>
        <v>ns</v>
      </c>
      <c r="T130" s="186" t="str">
        <f t="shared" si="441"/>
        <v>ns</v>
      </c>
      <c r="U130" s="186" t="str">
        <f t="shared" si="441"/>
        <v>ns</v>
      </c>
      <c r="V130" s="186" t="str">
        <f t="shared" si="441"/>
        <v>ns</v>
      </c>
      <c r="W130" s="186" t="str">
        <f t="shared" ref="W130:AF139" si="442">IF(W$8&gt;$J130,"",IF($K130=0,"",IF($F$124&gt;$G$124,"ns",IF(ABS($L130-INDEX(RTO3SF_ORD,W$8,2))&gt;$B$139,"s","ns"))))</f>
        <v>ns</v>
      </c>
      <c r="X130" s="186" t="str">
        <f t="shared" si="442"/>
        <v/>
      </c>
      <c r="Y130" s="186" t="str">
        <f t="shared" si="442"/>
        <v/>
      </c>
      <c r="Z130" s="186" t="str">
        <f t="shared" si="442"/>
        <v/>
      </c>
      <c r="AA130" s="186" t="str">
        <f t="shared" si="442"/>
        <v/>
      </c>
      <c r="AB130" s="186" t="str">
        <f t="shared" si="442"/>
        <v/>
      </c>
      <c r="AC130" s="186" t="str">
        <f t="shared" si="442"/>
        <v/>
      </c>
      <c r="AD130" s="186" t="str">
        <f t="shared" si="442"/>
        <v/>
      </c>
      <c r="AE130" s="186" t="str">
        <f t="shared" si="442"/>
        <v/>
      </c>
      <c r="AF130" s="186" t="str">
        <f t="shared" si="442"/>
        <v/>
      </c>
      <c r="AG130" s="186" t="str">
        <f t="shared" ref="AG130:AP139" si="443">IF(AG$8&gt;$J130,"",IF($K130=0,"",IF($F$124&gt;$G$124,"ns",IF(ABS($L130-INDEX(RTO3SF_ORD,AG$8,2))&gt;$B$139,"s","ns"))))</f>
        <v/>
      </c>
      <c r="AH130" s="186" t="str">
        <f t="shared" si="443"/>
        <v/>
      </c>
      <c r="AI130" s="186" t="str">
        <f t="shared" si="443"/>
        <v/>
      </c>
      <c r="AJ130" s="186" t="str">
        <f t="shared" si="443"/>
        <v/>
      </c>
      <c r="AK130" s="186" t="str">
        <f t="shared" si="443"/>
        <v/>
      </c>
      <c r="AL130" s="186" t="str">
        <f t="shared" si="443"/>
        <v/>
      </c>
      <c r="AM130" s="186" t="str">
        <f t="shared" si="443"/>
        <v/>
      </c>
      <c r="AN130" s="186" t="str">
        <f t="shared" si="443"/>
        <v/>
      </c>
      <c r="AO130" s="186" t="str">
        <f t="shared" si="443"/>
        <v/>
      </c>
      <c r="AP130" s="186" t="str">
        <f t="shared" si="443"/>
        <v/>
      </c>
      <c r="AQ130" s="186" t="str">
        <f t="shared" ref="AQ130:AZ139" si="444">IF(AQ$8&gt;$J130,"",IF($K130=0,"",IF($F$124&gt;$G$124,"ns",IF(ABS($L130-INDEX(RTO3SF_ORD,AQ$8,2))&gt;$B$139,"s","ns"))))</f>
        <v/>
      </c>
      <c r="AR130" s="186" t="str">
        <f t="shared" si="444"/>
        <v/>
      </c>
      <c r="AS130" s="186" t="str">
        <f t="shared" si="444"/>
        <v/>
      </c>
      <c r="AT130" s="186" t="str">
        <f t="shared" si="444"/>
        <v/>
      </c>
      <c r="AU130" s="186" t="str">
        <f t="shared" si="444"/>
        <v/>
      </c>
      <c r="AV130" s="186" t="str">
        <f t="shared" si="444"/>
        <v/>
      </c>
      <c r="AW130" s="186" t="str">
        <f t="shared" si="444"/>
        <v/>
      </c>
      <c r="AX130" s="186" t="str">
        <f t="shared" si="444"/>
        <v/>
      </c>
      <c r="AY130" s="186" t="str">
        <f t="shared" si="444"/>
        <v/>
      </c>
      <c r="AZ130" s="186" t="str">
        <f t="shared" si="444"/>
        <v/>
      </c>
      <c r="BA130" s="186" t="str">
        <f t="shared" ref="BA130:BJ139" si="445">IF(BA$8&gt;$J130,"",IF($K130=0,"",IF($F$124&gt;$G$124,"ns",IF(ABS($L130-INDEX(RTO3SF_ORD,BA$8,2))&gt;$B$139,"s","ns"))))</f>
        <v/>
      </c>
      <c r="BB130" s="186" t="str">
        <f t="shared" si="445"/>
        <v/>
      </c>
      <c r="BC130" s="186" t="str">
        <f t="shared" si="445"/>
        <v/>
      </c>
      <c r="BD130" s="186" t="str">
        <f t="shared" si="445"/>
        <v/>
      </c>
      <c r="BE130" s="186" t="str">
        <f t="shared" si="445"/>
        <v/>
      </c>
      <c r="BF130" s="186" t="str">
        <f t="shared" si="445"/>
        <v/>
      </c>
      <c r="BG130" s="186" t="str">
        <f t="shared" si="445"/>
        <v/>
      </c>
      <c r="BH130" s="186" t="str">
        <f t="shared" si="445"/>
        <v/>
      </c>
      <c r="BI130" s="186" t="str">
        <f t="shared" si="445"/>
        <v/>
      </c>
      <c r="BJ130" s="186" t="str">
        <f t="shared" si="445"/>
        <v/>
      </c>
      <c r="BM130" s="4" t="s">
        <v>149</v>
      </c>
      <c r="BS130" s="6"/>
      <c r="BT130" s="6"/>
      <c r="BV130" s="84">
        <v>11</v>
      </c>
      <c r="BW130" s="185">
        <f t="shared" si="430"/>
        <v>0</v>
      </c>
      <c r="BX130" s="186">
        <f t="shared" si="431"/>
        <v>0</v>
      </c>
      <c r="BY130" s="186" t="str">
        <f t="shared" ref="BY130:CH139" si="446">IF(BY$8&gt;$BV130,"",IF($BW130=0,"",IF($BR$124&gt;$BS$124,"ns",IF(ABS($BX130-INDEX(RTO3CF_ORD,BY$8,2))&gt;$BN$139,"s","ns"))))</f>
        <v/>
      </c>
      <c r="BZ130" s="186" t="str">
        <f t="shared" si="446"/>
        <v/>
      </c>
      <c r="CA130" s="186" t="str">
        <f t="shared" si="446"/>
        <v/>
      </c>
      <c r="CB130" s="186" t="str">
        <f t="shared" si="446"/>
        <v/>
      </c>
      <c r="CC130" s="186" t="str">
        <f t="shared" si="446"/>
        <v/>
      </c>
      <c r="CD130" s="186" t="str">
        <f t="shared" si="446"/>
        <v/>
      </c>
      <c r="CE130" s="186" t="str">
        <f t="shared" si="446"/>
        <v/>
      </c>
      <c r="CF130" s="186" t="str">
        <f t="shared" si="446"/>
        <v/>
      </c>
      <c r="CG130" s="186" t="str">
        <f t="shared" si="446"/>
        <v/>
      </c>
      <c r="CH130" s="186" t="str">
        <f t="shared" si="446"/>
        <v/>
      </c>
      <c r="CI130" s="186" t="str">
        <f t="shared" ref="CI130:CR139" si="447">IF(CI$8&gt;$BV130,"",IF($BW130=0,"",IF($BR$124&gt;$BS$124,"ns",IF(ABS($BX130-INDEX(RTO3CF_ORD,CI$8,2))&gt;$BN$139,"s","ns"))))</f>
        <v/>
      </c>
      <c r="CJ130" s="186" t="str">
        <f t="shared" si="447"/>
        <v/>
      </c>
      <c r="CK130" s="186" t="str">
        <f t="shared" si="447"/>
        <v/>
      </c>
      <c r="CL130" s="186" t="str">
        <f t="shared" si="447"/>
        <v/>
      </c>
      <c r="CM130" s="186" t="str">
        <f t="shared" si="447"/>
        <v/>
      </c>
      <c r="CN130" s="186" t="str">
        <f t="shared" si="447"/>
        <v/>
      </c>
      <c r="CO130" s="186" t="str">
        <f t="shared" si="447"/>
        <v/>
      </c>
      <c r="CP130" s="186" t="str">
        <f t="shared" si="447"/>
        <v/>
      </c>
      <c r="CQ130" s="186" t="str">
        <f t="shared" si="447"/>
        <v/>
      </c>
      <c r="CR130" s="186" t="str">
        <f t="shared" si="447"/>
        <v/>
      </c>
      <c r="CS130" s="186" t="str">
        <f t="shared" ref="CS130:DB139" si="448">IF(CS$8&gt;$BV130,"",IF($BW130=0,"",IF($BR$124&gt;$BS$124,"ns",IF(ABS($BX130-INDEX(RTO3CF_ORD,CS$8,2))&gt;$BN$139,"s","ns"))))</f>
        <v/>
      </c>
      <c r="CT130" s="186" t="str">
        <f t="shared" si="448"/>
        <v/>
      </c>
      <c r="CU130" s="186" t="str">
        <f t="shared" si="448"/>
        <v/>
      </c>
      <c r="CV130" s="186" t="str">
        <f t="shared" si="448"/>
        <v/>
      </c>
      <c r="CW130" s="186" t="str">
        <f t="shared" si="448"/>
        <v/>
      </c>
      <c r="CX130" s="186" t="str">
        <f t="shared" si="448"/>
        <v/>
      </c>
      <c r="CY130" s="186" t="str">
        <f t="shared" si="448"/>
        <v/>
      </c>
      <c r="CZ130" s="186" t="str">
        <f t="shared" si="448"/>
        <v/>
      </c>
      <c r="DA130" s="186" t="str">
        <f t="shared" si="448"/>
        <v/>
      </c>
      <c r="DB130" s="186" t="str">
        <f t="shared" si="448"/>
        <v/>
      </c>
      <c r="DC130" s="186" t="str">
        <f t="shared" ref="DC130:DL139" si="449">IF(DC$8&gt;$BV130,"",IF($BW130=0,"",IF($BR$124&gt;$BS$124,"ns",IF(ABS($BX130-INDEX(RTO3CF_ORD,DC$8,2))&gt;$BN$139,"s","ns"))))</f>
        <v/>
      </c>
      <c r="DD130" s="186" t="str">
        <f t="shared" si="449"/>
        <v/>
      </c>
      <c r="DE130" s="186" t="str">
        <f t="shared" si="449"/>
        <v/>
      </c>
      <c r="DF130" s="186" t="str">
        <f t="shared" si="449"/>
        <v/>
      </c>
      <c r="DG130" s="186" t="str">
        <f t="shared" si="449"/>
        <v/>
      </c>
      <c r="DH130" s="186" t="str">
        <f t="shared" si="449"/>
        <v/>
      </c>
      <c r="DI130" s="186" t="str">
        <f t="shared" si="449"/>
        <v/>
      </c>
      <c r="DJ130" s="186" t="str">
        <f t="shared" si="449"/>
        <v/>
      </c>
      <c r="DK130" s="186" t="str">
        <f t="shared" si="449"/>
        <v/>
      </c>
      <c r="DL130" s="186" t="str">
        <f t="shared" si="449"/>
        <v/>
      </c>
      <c r="DM130" s="186" t="str">
        <f t="shared" ref="DM130:DV139" si="450">IF(DM$8&gt;$BV130,"",IF($BW130=0,"",IF($BR$124&gt;$BS$124,"ns",IF(ABS($BX130-INDEX(RTO3CF_ORD,DM$8,2))&gt;$BN$139,"s","ns"))))</f>
        <v/>
      </c>
      <c r="DN130" s="186" t="str">
        <f t="shared" si="450"/>
        <v/>
      </c>
      <c r="DO130" s="186" t="str">
        <f t="shared" si="450"/>
        <v/>
      </c>
      <c r="DP130" s="186" t="str">
        <f t="shared" si="450"/>
        <v/>
      </c>
      <c r="DQ130" s="186" t="str">
        <f t="shared" si="450"/>
        <v/>
      </c>
      <c r="DR130" s="186" t="str">
        <f t="shared" si="450"/>
        <v/>
      </c>
      <c r="DS130" s="186" t="str">
        <f t="shared" si="450"/>
        <v/>
      </c>
      <c r="DT130" s="186" t="str">
        <f t="shared" si="450"/>
        <v/>
      </c>
      <c r="DU130" s="186" t="str">
        <f t="shared" si="450"/>
        <v/>
      </c>
      <c r="DV130" s="186" t="str">
        <f t="shared" si="450"/>
        <v/>
      </c>
      <c r="DW130" s="152"/>
      <c r="DX130" s="152"/>
      <c r="DY130" s="152"/>
      <c r="DZ130" s="152"/>
      <c r="EA130" s="152"/>
      <c r="EC130" s="173">
        <f t="shared" si="437"/>
        <v>12</v>
      </c>
      <c r="ED130" s="176" t="str">
        <f t="shared" si="415"/>
        <v>Elite 43</v>
      </c>
      <c r="EE130" s="177">
        <f t="shared" si="416"/>
        <v>1640</v>
      </c>
      <c r="EF130" s="177">
        <f t="shared" si="416"/>
        <v>1800</v>
      </c>
      <c r="EG130" s="177">
        <f t="shared" si="416"/>
        <v>1700</v>
      </c>
      <c r="EH130" s="177">
        <f t="shared" si="416"/>
        <v>0</v>
      </c>
      <c r="EI130" s="177">
        <f t="shared" si="417"/>
        <v>3</v>
      </c>
      <c r="EJ130" s="177">
        <f t="shared" si="418"/>
        <v>5140</v>
      </c>
      <c r="EK130" s="173"/>
      <c r="EL130" s="173" t="s">
        <v>97</v>
      </c>
      <c r="EM130" s="172">
        <f t="array" ref="EM130">IF(EI169&lt;&gt;1,"sd",SUM(IF(EE170:EH170&gt;1,(EE170:EH170)^2))/EM119-EM124)</f>
        <v>117008.33333334327</v>
      </c>
      <c r="EN130" s="175"/>
      <c r="EO130" s="173">
        <f t="shared" si="438"/>
        <v>12</v>
      </c>
      <c r="EP130" s="176" t="str">
        <f t="shared" si="419"/>
        <v>Elite 43</v>
      </c>
      <c r="EQ130" s="177">
        <f>IFERROR(INDEX(RTO3CF,$EO130,'ANVA-MDS'!EE$7),0)</f>
        <v>0</v>
      </c>
      <c r="ER130" s="177">
        <f>IFERROR(INDEX(RTO3CF,$EO130,'ANVA-MDS'!EF$7),0)</f>
        <v>0</v>
      </c>
      <c r="ES130" s="177">
        <f>IFERROR(INDEX(RTO3CF,$EO130,'ANVA-MDS'!EG$7),0)</f>
        <v>0</v>
      </c>
      <c r="ET130" s="177">
        <f>IFERROR(INDEX(RTO3CF,$EO130,'ANVA-MDS'!EH$7),0)</f>
        <v>0</v>
      </c>
      <c r="EU130" s="177">
        <f t="shared" si="420"/>
        <v>0</v>
      </c>
      <c r="EV130" s="177">
        <f t="shared" si="421"/>
        <v>0</v>
      </c>
      <c r="EW130" s="173"/>
      <c r="EX130" s="173" t="s">
        <v>97</v>
      </c>
      <c r="EY130" s="172" t="str">
        <f t="array" ref="EY130">IF(EU169&lt;&gt;1,"sd",SUM(IF(EQ170:ET170&gt;1,(EQ170:ET170)^2))/EY119-EY124)</f>
        <v>sd</v>
      </c>
      <c r="EZ130" s="175"/>
      <c r="FA130" s="177">
        <f t="shared" si="422"/>
        <v>5140</v>
      </c>
      <c r="FB130" s="173" t="s">
        <v>99</v>
      </c>
      <c r="FC130" s="200" t="str">
        <f>IF(FC138&lt;&gt;1,"sd",FC131-FC128-FC136-FC129-FC137)</f>
        <v>sd</v>
      </c>
    </row>
    <row r="131" spans="1:159" ht="12.75" customHeight="1" x14ac:dyDescent="0.25">
      <c r="A131" s="5"/>
      <c r="B131" s="170">
        <f>'ANVA-MDS'!EM134</f>
        <v>0.11515880245896215</v>
      </c>
      <c r="C131" s="116">
        <v>0.15</v>
      </c>
      <c r="D131" s="3" t="str">
        <f>IF(B131&gt;C131,"ns","*")</f>
        <v>*</v>
      </c>
      <c r="J131" s="84">
        <v>12</v>
      </c>
      <c r="K131" s="185" t="str">
        <f t="shared" si="423"/>
        <v>Bio 1006</v>
      </c>
      <c r="L131" s="186">
        <f t="shared" si="424"/>
        <v>1566.6666666666667</v>
      </c>
      <c r="M131" s="186" t="str">
        <f t="shared" si="441"/>
        <v>s</v>
      </c>
      <c r="N131" s="186" t="str">
        <f t="shared" si="441"/>
        <v>s</v>
      </c>
      <c r="O131" s="186" t="str">
        <f t="shared" si="441"/>
        <v>s</v>
      </c>
      <c r="P131" s="186" t="str">
        <f t="shared" si="441"/>
        <v>s</v>
      </c>
      <c r="Q131" s="186" t="str">
        <f t="shared" si="441"/>
        <v>s</v>
      </c>
      <c r="R131" s="186" t="str">
        <f t="shared" si="441"/>
        <v>ns</v>
      </c>
      <c r="S131" s="186" t="str">
        <f t="shared" si="441"/>
        <v>ns</v>
      </c>
      <c r="T131" s="186" t="str">
        <f t="shared" si="441"/>
        <v>ns</v>
      </c>
      <c r="U131" s="186" t="str">
        <f t="shared" si="441"/>
        <v>ns</v>
      </c>
      <c r="V131" s="186" t="str">
        <f t="shared" si="441"/>
        <v>ns</v>
      </c>
      <c r="W131" s="186" t="str">
        <f t="shared" si="442"/>
        <v>ns</v>
      </c>
      <c r="X131" s="186" t="str">
        <f t="shared" si="442"/>
        <v>ns</v>
      </c>
      <c r="Y131" s="186" t="str">
        <f t="shared" si="442"/>
        <v/>
      </c>
      <c r="Z131" s="186" t="str">
        <f t="shared" si="442"/>
        <v/>
      </c>
      <c r="AA131" s="186" t="str">
        <f t="shared" si="442"/>
        <v/>
      </c>
      <c r="AB131" s="186" t="str">
        <f t="shared" si="442"/>
        <v/>
      </c>
      <c r="AC131" s="186" t="str">
        <f t="shared" si="442"/>
        <v/>
      </c>
      <c r="AD131" s="186" t="str">
        <f t="shared" si="442"/>
        <v/>
      </c>
      <c r="AE131" s="186" t="str">
        <f t="shared" si="442"/>
        <v/>
      </c>
      <c r="AF131" s="186" t="str">
        <f t="shared" si="442"/>
        <v/>
      </c>
      <c r="AG131" s="186" t="str">
        <f t="shared" si="443"/>
        <v/>
      </c>
      <c r="AH131" s="186" t="str">
        <f t="shared" si="443"/>
        <v/>
      </c>
      <c r="AI131" s="186" t="str">
        <f t="shared" si="443"/>
        <v/>
      </c>
      <c r="AJ131" s="186" t="str">
        <f t="shared" si="443"/>
        <v/>
      </c>
      <c r="AK131" s="186" t="str">
        <f t="shared" si="443"/>
        <v/>
      </c>
      <c r="AL131" s="186" t="str">
        <f t="shared" si="443"/>
        <v/>
      </c>
      <c r="AM131" s="186" t="str">
        <f t="shared" si="443"/>
        <v/>
      </c>
      <c r="AN131" s="186" t="str">
        <f t="shared" si="443"/>
        <v/>
      </c>
      <c r="AO131" s="186" t="str">
        <f t="shared" si="443"/>
        <v/>
      </c>
      <c r="AP131" s="186" t="str">
        <f t="shared" si="443"/>
        <v/>
      </c>
      <c r="AQ131" s="186" t="str">
        <f t="shared" si="444"/>
        <v/>
      </c>
      <c r="AR131" s="186" t="str">
        <f t="shared" si="444"/>
        <v/>
      </c>
      <c r="AS131" s="186" t="str">
        <f t="shared" si="444"/>
        <v/>
      </c>
      <c r="AT131" s="186" t="str">
        <f t="shared" si="444"/>
        <v/>
      </c>
      <c r="AU131" s="186" t="str">
        <f t="shared" si="444"/>
        <v/>
      </c>
      <c r="AV131" s="186" t="str">
        <f t="shared" si="444"/>
        <v/>
      </c>
      <c r="AW131" s="186" t="str">
        <f t="shared" si="444"/>
        <v/>
      </c>
      <c r="AX131" s="186" t="str">
        <f t="shared" si="444"/>
        <v/>
      </c>
      <c r="AY131" s="186" t="str">
        <f t="shared" si="444"/>
        <v/>
      </c>
      <c r="AZ131" s="186" t="str">
        <f t="shared" si="444"/>
        <v/>
      </c>
      <c r="BA131" s="186" t="str">
        <f t="shared" si="445"/>
        <v/>
      </c>
      <c r="BB131" s="186" t="str">
        <f t="shared" si="445"/>
        <v/>
      </c>
      <c r="BC131" s="186" t="str">
        <f t="shared" si="445"/>
        <v/>
      </c>
      <c r="BD131" s="186" t="str">
        <f t="shared" si="445"/>
        <v/>
      </c>
      <c r="BE131" s="186" t="str">
        <f t="shared" si="445"/>
        <v/>
      </c>
      <c r="BF131" s="186" t="str">
        <f t="shared" si="445"/>
        <v/>
      </c>
      <c r="BG131" s="186" t="str">
        <f t="shared" si="445"/>
        <v/>
      </c>
      <c r="BH131" s="186" t="str">
        <f t="shared" si="445"/>
        <v/>
      </c>
      <c r="BI131" s="186" t="str">
        <f t="shared" si="445"/>
        <v/>
      </c>
      <c r="BJ131" s="186" t="str">
        <f t="shared" si="445"/>
        <v/>
      </c>
      <c r="BM131" s="5"/>
      <c r="BN131" s="170" t="str">
        <f>'ANVA-MDS'!EY134</f>
        <v>sd</v>
      </c>
      <c r="BO131" s="116">
        <v>0.15</v>
      </c>
      <c r="BP131" s="3" t="str">
        <f>IF(BN131&gt;BO131,"ns","*")</f>
        <v>ns</v>
      </c>
      <c r="BS131" s="6"/>
      <c r="BT131" s="6"/>
      <c r="BV131" s="84">
        <v>12</v>
      </c>
      <c r="BW131" s="185">
        <f t="shared" si="430"/>
        <v>0</v>
      </c>
      <c r="BX131" s="186">
        <f t="shared" si="431"/>
        <v>0</v>
      </c>
      <c r="BY131" s="186" t="str">
        <f t="shared" si="446"/>
        <v/>
      </c>
      <c r="BZ131" s="186" t="str">
        <f t="shared" si="446"/>
        <v/>
      </c>
      <c r="CA131" s="186" t="str">
        <f t="shared" si="446"/>
        <v/>
      </c>
      <c r="CB131" s="186" t="str">
        <f t="shared" si="446"/>
        <v/>
      </c>
      <c r="CC131" s="186" t="str">
        <f t="shared" si="446"/>
        <v/>
      </c>
      <c r="CD131" s="186" t="str">
        <f t="shared" si="446"/>
        <v/>
      </c>
      <c r="CE131" s="186" t="str">
        <f t="shared" si="446"/>
        <v/>
      </c>
      <c r="CF131" s="186" t="str">
        <f t="shared" si="446"/>
        <v/>
      </c>
      <c r="CG131" s="186" t="str">
        <f t="shared" si="446"/>
        <v/>
      </c>
      <c r="CH131" s="186" t="str">
        <f t="shared" si="446"/>
        <v/>
      </c>
      <c r="CI131" s="186" t="str">
        <f t="shared" si="447"/>
        <v/>
      </c>
      <c r="CJ131" s="186" t="str">
        <f t="shared" si="447"/>
        <v/>
      </c>
      <c r="CK131" s="186" t="str">
        <f t="shared" si="447"/>
        <v/>
      </c>
      <c r="CL131" s="186" t="str">
        <f t="shared" si="447"/>
        <v/>
      </c>
      <c r="CM131" s="186" t="str">
        <f t="shared" si="447"/>
        <v/>
      </c>
      <c r="CN131" s="186" t="str">
        <f t="shared" si="447"/>
        <v/>
      </c>
      <c r="CO131" s="186" t="str">
        <f t="shared" si="447"/>
        <v/>
      </c>
      <c r="CP131" s="186" t="str">
        <f t="shared" si="447"/>
        <v/>
      </c>
      <c r="CQ131" s="186" t="str">
        <f t="shared" si="447"/>
        <v/>
      </c>
      <c r="CR131" s="186" t="str">
        <f t="shared" si="447"/>
        <v/>
      </c>
      <c r="CS131" s="186" t="str">
        <f t="shared" si="448"/>
        <v/>
      </c>
      <c r="CT131" s="186" t="str">
        <f t="shared" si="448"/>
        <v/>
      </c>
      <c r="CU131" s="186" t="str">
        <f t="shared" si="448"/>
        <v/>
      </c>
      <c r="CV131" s="186" t="str">
        <f t="shared" si="448"/>
        <v/>
      </c>
      <c r="CW131" s="186" t="str">
        <f t="shared" si="448"/>
        <v/>
      </c>
      <c r="CX131" s="186" t="str">
        <f t="shared" si="448"/>
        <v/>
      </c>
      <c r="CY131" s="186" t="str">
        <f t="shared" si="448"/>
        <v/>
      </c>
      <c r="CZ131" s="186" t="str">
        <f t="shared" si="448"/>
        <v/>
      </c>
      <c r="DA131" s="186" t="str">
        <f t="shared" si="448"/>
        <v/>
      </c>
      <c r="DB131" s="186" t="str">
        <f t="shared" si="448"/>
        <v/>
      </c>
      <c r="DC131" s="186" t="str">
        <f t="shared" si="449"/>
        <v/>
      </c>
      <c r="DD131" s="186" t="str">
        <f t="shared" si="449"/>
        <v/>
      </c>
      <c r="DE131" s="186" t="str">
        <f t="shared" si="449"/>
        <v/>
      </c>
      <c r="DF131" s="186" t="str">
        <f t="shared" si="449"/>
        <v/>
      </c>
      <c r="DG131" s="186" t="str">
        <f t="shared" si="449"/>
        <v/>
      </c>
      <c r="DH131" s="186" t="str">
        <f t="shared" si="449"/>
        <v/>
      </c>
      <c r="DI131" s="186" t="str">
        <f t="shared" si="449"/>
        <v/>
      </c>
      <c r="DJ131" s="186" t="str">
        <f t="shared" si="449"/>
        <v/>
      </c>
      <c r="DK131" s="186" t="str">
        <f t="shared" si="449"/>
        <v/>
      </c>
      <c r="DL131" s="186" t="str">
        <f t="shared" si="449"/>
        <v/>
      </c>
      <c r="DM131" s="186" t="str">
        <f t="shared" si="450"/>
        <v/>
      </c>
      <c r="DN131" s="186" t="str">
        <f t="shared" si="450"/>
        <v/>
      </c>
      <c r="DO131" s="186" t="str">
        <f t="shared" si="450"/>
        <v/>
      </c>
      <c r="DP131" s="186" t="str">
        <f t="shared" si="450"/>
        <v/>
      </c>
      <c r="DQ131" s="186" t="str">
        <f t="shared" si="450"/>
        <v/>
      </c>
      <c r="DR131" s="186" t="str">
        <f t="shared" si="450"/>
        <v/>
      </c>
      <c r="DS131" s="186" t="str">
        <f t="shared" si="450"/>
        <v/>
      </c>
      <c r="DT131" s="186" t="str">
        <f t="shared" si="450"/>
        <v/>
      </c>
      <c r="DU131" s="186" t="str">
        <f t="shared" si="450"/>
        <v/>
      </c>
      <c r="DV131" s="186" t="str">
        <f t="shared" si="450"/>
        <v/>
      </c>
      <c r="DW131" s="152"/>
      <c r="DX131" s="152"/>
      <c r="DY131" s="152"/>
      <c r="DZ131" s="152"/>
      <c r="EA131" s="152"/>
      <c r="EC131" s="173">
        <f t="shared" si="437"/>
        <v>13</v>
      </c>
      <c r="ED131" s="176" t="str">
        <f t="shared" si="415"/>
        <v>Buck Audaz</v>
      </c>
      <c r="EE131" s="177">
        <f t="shared" si="416"/>
        <v>1540</v>
      </c>
      <c r="EF131" s="177">
        <f t="shared" si="416"/>
        <v>1640</v>
      </c>
      <c r="EG131" s="177">
        <f t="shared" si="416"/>
        <v>1800</v>
      </c>
      <c r="EH131" s="177">
        <f t="shared" si="416"/>
        <v>0</v>
      </c>
      <c r="EI131" s="177">
        <f t="shared" si="417"/>
        <v>3</v>
      </c>
      <c r="EJ131" s="177">
        <f t="shared" si="418"/>
        <v>4980</v>
      </c>
      <c r="EK131" s="173"/>
      <c r="EL131" s="173" t="s">
        <v>99</v>
      </c>
      <c r="EM131" s="172">
        <f>IF(EI169&lt;&gt;1,"sd",EM132-EM130-EM129)</f>
        <v>1555991.6666666567</v>
      </c>
      <c r="EN131" s="175"/>
      <c r="EO131" s="173">
        <f t="shared" si="438"/>
        <v>13</v>
      </c>
      <c r="EP131" s="176" t="str">
        <f t="shared" si="419"/>
        <v>Buck Audaz</v>
      </c>
      <c r="EQ131" s="177">
        <f>IFERROR(INDEX(RTO3CF,$EO131,'ANVA-MDS'!EE$7),0)</f>
        <v>0</v>
      </c>
      <c r="ER131" s="177">
        <f>IFERROR(INDEX(RTO3CF,$EO131,'ANVA-MDS'!EF$7),0)</f>
        <v>0</v>
      </c>
      <c r="ES131" s="177">
        <f>IFERROR(INDEX(RTO3CF,$EO131,'ANVA-MDS'!EG$7),0)</f>
        <v>0</v>
      </c>
      <c r="ET131" s="177">
        <f>IFERROR(INDEX(RTO3CF,$EO131,'ANVA-MDS'!EH$7),0)</f>
        <v>0</v>
      </c>
      <c r="EU131" s="177">
        <f t="shared" si="420"/>
        <v>0</v>
      </c>
      <c r="EV131" s="177">
        <f t="shared" si="421"/>
        <v>0</v>
      </c>
      <c r="EW131" s="173"/>
      <c r="EX131" s="173" t="s">
        <v>99</v>
      </c>
      <c r="EY131" s="172" t="str">
        <f>IF(EU169&lt;&gt;1,"sd",EY132-EY130-EY129)</f>
        <v>sd</v>
      </c>
      <c r="EZ131" s="175"/>
      <c r="FA131" s="177">
        <f t="shared" si="422"/>
        <v>4980</v>
      </c>
      <c r="FB131" s="173" t="s">
        <v>96</v>
      </c>
      <c r="FC131" s="200" t="str">
        <f t="array" ref="FC131">IF(FC138&lt;&gt;1,"sd",_xlfn.VAR.P(IF(EE119:EH168&gt;1,EE119:EH168),IF(EQ119:ET168&gt;1,EQ119:ET168))*FC121)</f>
        <v>sd</v>
      </c>
    </row>
    <row r="132" spans="1:159" ht="12.75" customHeight="1" x14ac:dyDescent="0.25">
      <c r="A132" s="4"/>
      <c r="J132" s="84">
        <v>13</v>
      </c>
      <c r="K132" s="185" t="str">
        <f t="shared" si="423"/>
        <v>Zaeta</v>
      </c>
      <c r="L132" s="186">
        <f t="shared" si="424"/>
        <v>1533.3333333333333</v>
      </c>
      <c r="M132" s="186" t="str">
        <f t="shared" si="441"/>
        <v>s</v>
      </c>
      <c r="N132" s="186" t="str">
        <f t="shared" si="441"/>
        <v>s</v>
      </c>
      <c r="O132" s="186" t="str">
        <f t="shared" si="441"/>
        <v>s</v>
      </c>
      <c r="P132" s="186" t="str">
        <f t="shared" si="441"/>
        <v>s</v>
      </c>
      <c r="Q132" s="186" t="str">
        <f t="shared" si="441"/>
        <v>s</v>
      </c>
      <c r="R132" s="186" t="str">
        <f t="shared" si="441"/>
        <v>s</v>
      </c>
      <c r="S132" s="186" t="str">
        <f t="shared" si="441"/>
        <v>ns</v>
      </c>
      <c r="T132" s="186" t="str">
        <f t="shared" si="441"/>
        <v>ns</v>
      </c>
      <c r="U132" s="186" t="str">
        <f t="shared" si="441"/>
        <v>ns</v>
      </c>
      <c r="V132" s="186" t="str">
        <f t="shared" si="441"/>
        <v>ns</v>
      </c>
      <c r="W132" s="186" t="str">
        <f t="shared" si="442"/>
        <v>ns</v>
      </c>
      <c r="X132" s="186" t="str">
        <f t="shared" si="442"/>
        <v>ns</v>
      </c>
      <c r="Y132" s="186" t="str">
        <f t="shared" si="442"/>
        <v>ns</v>
      </c>
      <c r="Z132" s="186" t="str">
        <f t="shared" si="442"/>
        <v/>
      </c>
      <c r="AA132" s="186" t="str">
        <f t="shared" si="442"/>
        <v/>
      </c>
      <c r="AB132" s="186" t="str">
        <f t="shared" si="442"/>
        <v/>
      </c>
      <c r="AC132" s="186" t="str">
        <f t="shared" si="442"/>
        <v/>
      </c>
      <c r="AD132" s="186" t="str">
        <f t="shared" si="442"/>
        <v/>
      </c>
      <c r="AE132" s="186" t="str">
        <f t="shared" si="442"/>
        <v/>
      </c>
      <c r="AF132" s="186" t="str">
        <f t="shared" si="442"/>
        <v/>
      </c>
      <c r="AG132" s="186" t="str">
        <f t="shared" si="443"/>
        <v/>
      </c>
      <c r="AH132" s="186" t="str">
        <f t="shared" si="443"/>
        <v/>
      </c>
      <c r="AI132" s="186" t="str">
        <f t="shared" si="443"/>
        <v/>
      </c>
      <c r="AJ132" s="186" t="str">
        <f t="shared" si="443"/>
        <v/>
      </c>
      <c r="AK132" s="186" t="str">
        <f t="shared" si="443"/>
        <v/>
      </c>
      <c r="AL132" s="186" t="str">
        <f t="shared" si="443"/>
        <v/>
      </c>
      <c r="AM132" s="186" t="str">
        <f t="shared" si="443"/>
        <v/>
      </c>
      <c r="AN132" s="186" t="str">
        <f t="shared" si="443"/>
        <v/>
      </c>
      <c r="AO132" s="186" t="str">
        <f t="shared" si="443"/>
        <v/>
      </c>
      <c r="AP132" s="186" t="str">
        <f t="shared" si="443"/>
        <v/>
      </c>
      <c r="AQ132" s="186" t="str">
        <f t="shared" si="444"/>
        <v/>
      </c>
      <c r="AR132" s="186" t="str">
        <f t="shared" si="444"/>
        <v/>
      </c>
      <c r="AS132" s="186" t="str">
        <f t="shared" si="444"/>
        <v/>
      </c>
      <c r="AT132" s="186" t="str">
        <f t="shared" si="444"/>
        <v/>
      </c>
      <c r="AU132" s="186" t="str">
        <f t="shared" si="444"/>
        <v/>
      </c>
      <c r="AV132" s="186" t="str">
        <f t="shared" si="444"/>
        <v/>
      </c>
      <c r="AW132" s="186" t="str">
        <f t="shared" si="444"/>
        <v/>
      </c>
      <c r="AX132" s="186" t="str">
        <f t="shared" si="444"/>
        <v/>
      </c>
      <c r="AY132" s="186" t="str">
        <f t="shared" si="444"/>
        <v/>
      </c>
      <c r="AZ132" s="186" t="str">
        <f t="shared" si="444"/>
        <v/>
      </c>
      <c r="BA132" s="186" t="str">
        <f t="shared" si="445"/>
        <v/>
      </c>
      <c r="BB132" s="186" t="str">
        <f t="shared" si="445"/>
        <v/>
      </c>
      <c r="BC132" s="186" t="str">
        <f t="shared" si="445"/>
        <v/>
      </c>
      <c r="BD132" s="186" t="str">
        <f t="shared" si="445"/>
        <v/>
      </c>
      <c r="BE132" s="186" t="str">
        <f t="shared" si="445"/>
        <v/>
      </c>
      <c r="BF132" s="186" t="str">
        <f t="shared" si="445"/>
        <v/>
      </c>
      <c r="BG132" s="186" t="str">
        <f t="shared" si="445"/>
        <v/>
      </c>
      <c r="BH132" s="186" t="str">
        <f t="shared" si="445"/>
        <v/>
      </c>
      <c r="BI132" s="186" t="str">
        <f t="shared" si="445"/>
        <v/>
      </c>
      <c r="BJ132" s="186" t="str">
        <f t="shared" si="445"/>
        <v/>
      </c>
      <c r="BS132" s="6"/>
      <c r="BT132" s="6"/>
      <c r="BV132" s="84">
        <v>13</v>
      </c>
      <c r="BW132" s="185">
        <f t="shared" si="430"/>
        <v>0</v>
      </c>
      <c r="BX132" s="186">
        <f t="shared" si="431"/>
        <v>0</v>
      </c>
      <c r="BY132" s="186" t="str">
        <f t="shared" si="446"/>
        <v/>
      </c>
      <c r="BZ132" s="186" t="str">
        <f t="shared" si="446"/>
        <v/>
      </c>
      <c r="CA132" s="186" t="str">
        <f t="shared" si="446"/>
        <v/>
      </c>
      <c r="CB132" s="186" t="str">
        <f t="shared" si="446"/>
        <v/>
      </c>
      <c r="CC132" s="186" t="str">
        <f t="shared" si="446"/>
        <v/>
      </c>
      <c r="CD132" s="186" t="str">
        <f t="shared" si="446"/>
        <v/>
      </c>
      <c r="CE132" s="186" t="str">
        <f t="shared" si="446"/>
        <v/>
      </c>
      <c r="CF132" s="186" t="str">
        <f t="shared" si="446"/>
        <v/>
      </c>
      <c r="CG132" s="186" t="str">
        <f t="shared" si="446"/>
        <v/>
      </c>
      <c r="CH132" s="186" t="str">
        <f t="shared" si="446"/>
        <v/>
      </c>
      <c r="CI132" s="186" t="str">
        <f t="shared" si="447"/>
        <v/>
      </c>
      <c r="CJ132" s="186" t="str">
        <f t="shared" si="447"/>
        <v/>
      </c>
      <c r="CK132" s="186" t="str">
        <f t="shared" si="447"/>
        <v/>
      </c>
      <c r="CL132" s="186" t="str">
        <f t="shared" si="447"/>
        <v/>
      </c>
      <c r="CM132" s="186" t="str">
        <f t="shared" si="447"/>
        <v/>
      </c>
      <c r="CN132" s="186" t="str">
        <f t="shared" si="447"/>
        <v/>
      </c>
      <c r="CO132" s="186" t="str">
        <f t="shared" si="447"/>
        <v/>
      </c>
      <c r="CP132" s="186" t="str">
        <f t="shared" si="447"/>
        <v/>
      </c>
      <c r="CQ132" s="186" t="str">
        <f t="shared" si="447"/>
        <v/>
      </c>
      <c r="CR132" s="186" t="str">
        <f t="shared" si="447"/>
        <v/>
      </c>
      <c r="CS132" s="186" t="str">
        <f t="shared" si="448"/>
        <v/>
      </c>
      <c r="CT132" s="186" t="str">
        <f t="shared" si="448"/>
        <v/>
      </c>
      <c r="CU132" s="186" t="str">
        <f t="shared" si="448"/>
        <v/>
      </c>
      <c r="CV132" s="186" t="str">
        <f t="shared" si="448"/>
        <v/>
      </c>
      <c r="CW132" s="186" t="str">
        <f t="shared" si="448"/>
        <v/>
      </c>
      <c r="CX132" s="186" t="str">
        <f t="shared" si="448"/>
        <v/>
      </c>
      <c r="CY132" s="186" t="str">
        <f t="shared" si="448"/>
        <v/>
      </c>
      <c r="CZ132" s="186" t="str">
        <f t="shared" si="448"/>
        <v/>
      </c>
      <c r="DA132" s="186" t="str">
        <f t="shared" si="448"/>
        <v/>
      </c>
      <c r="DB132" s="186" t="str">
        <f t="shared" si="448"/>
        <v/>
      </c>
      <c r="DC132" s="186" t="str">
        <f t="shared" si="449"/>
        <v/>
      </c>
      <c r="DD132" s="186" t="str">
        <f t="shared" si="449"/>
        <v/>
      </c>
      <c r="DE132" s="186" t="str">
        <f t="shared" si="449"/>
        <v/>
      </c>
      <c r="DF132" s="186" t="str">
        <f t="shared" si="449"/>
        <v/>
      </c>
      <c r="DG132" s="186" t="str">
        <f t="shared" si="449"/>
        <v/>
      </c>
      <c r="DH132" s="186" t="str">
        <f t="shared" si="449"/>
        <v/>
      </c>
      <c r="DI132" s="186" t="str">
        <f t="shared" si="449"/>
        <v/>
      </c>
      <c r="DJ132" s="186" t="str">
        <f t="shared" si="449"/>
        <v/>
      </c>
      <c r="DK132" s="186" t="str">
        <f t="shared" si="449"/>
        <v/>
      </c>
      <c r="DL132" s="186" t="str">
        <f t="shared" si="449"/>
        <v/>
      </c>
      <c r="DM132" s="186" t="str">
        <f t="shared" si="450"/>
        <v/>
      </c>
      <c r="DN132" s="186" t="str">
        <f t="shared" si="450"/>
        <v/>
      </c>
      <c r="DO132" s="186" t="str">
        <f t="shared" si="450"/>
        <v/>
      </c>
      <c r="DP132" s="186" t="str">
        <f t="shared" si="450"/>
        <v/>
      </c>
      <c r="DQ132" s="186" t="str">
        <f t="shared" si="450"/>
        <v/>
      </c>
      <c r="DR132" s="186" t="str">
        <f t="shared" si="450"/>
        <v/>
      </c>
      <c r="DS132" s="186" t="str">
        <f t="shared" si="450"/>
        <v/>
      </c>
      <c r="DT132" s="186" t="str">
        <f t="shared" si="450"/>
        <v/>
      </c>
      <c r="DU132" s="186" t="str">
        <f t="shared" si="450"/>
        <v/>
      </c>
      <c r="DV132" s="186" t="str">
        <f t="shared" si="450"/>
        <v/>
      </c>
      <c r="DW132" s="152"/>
      <c r="DX132" s="152"/>
      <c r="DY132" s="152"/>
      <c r="DZ132" s="152"/>
      <c r="EA132" s="152"/>
      <c r="EC132" s="173">
        <f t="shared" si="437"/>
        <v>14</v>
      </c>
      <c r="ED132" s="176" t="str">
        <f t="shared" si="415"/>
        <v>Hornero</v>
      </c>
      <c r="EE132" s="177">
        <f t="shared" si="416"/>
        <v>1540</v>
      </c>
      <c r="EF132" s="177">
        <f t="shared" si="416"/>
        <v>1460</v>
      </c>
      <c r="EG132" s="177">
        <f t="shared" si="416"/>
        <v>1500</v>
      </c>
      <c r="EH132" s="177">
        <f t="shared" si="416"/>
        <v>0</v>
      </c>
      <c r="EI132" s="177">
        <f t="shared" si="417"/>
        <v>3</v>
      </c>
      <c r="EJ132" s="177">
        <f t="shared" si="418"/>
        <v>4500</v>
      </c>
      <c r="EK132" s="173"/>
      <c r="EL132" s="173" t="s">
        <v>96</v>
      </c>
      <c r="EM132" s="172">
        <f t="array" ref="EM132">IF(EI169&lt;&gt;1,"sd",SUM(IF(EE119:EH168&gt;1,(EE119:EH168)^2))-EM124)</f>
        <v>7971487.5</v>
      </c>
      <c r="EN132" s="175"/>
      <c r="EO132" s="173">
        <f t="shared" si="438"/>
        <v>14</v>
      </c>
      <c r="EP132" s="176" t="str">
        <f t="shared" si="419"/>
        <v>Hornero</v>
      </c>
      <c r="EQ132" s="177">
        <f>IFERROR(INDEX(RTO3CF,$EO132,'ANVA-MDS'!EE$7),0)</f>
        <v>0</v>
      </c>
      <c r="ER132" s="177">
        <f>IFERROR(INDEX(RTO3CF,$EO132,'ANVA-MDS'!EF$7),0)</f>
        <v>0</v>
      </c>
      <c r="ES132" s="177">
        <f>IFERROR(INDEX(RTO3CF,$EO132,'ANVA-MDS'!EG$7),0)</f>
        <v>0</v>
      </c>
      <c r="ET132" s="177">
        <f>IFERROR(INDEX(RTO3CF,$EO132,'ANVA-MDS'!EH$7),0)</f>
        <v>0</v>
      </c>
      <c r="EU132" s="177">
        <f t="shared" si="420"/>
        <v>0</v>
      </c>
      <c r="EV132" s="177">
        <f t="shared" si="421"/>
        <v>0</v>
      </c>
      <c r="EW132" s="173"/>
      <c r="EX132" s="173" t="s">
        <v>96</v>
      </c>
      <c r="EY132" s="172" t="str">
        <f t="array" ref="EY132">IF(EU169&lt;&gt;1,"sd",SUM(IF(EQ119:ET168&gt;1,(EQ119:ET168)^2))-EY124)</f>
        <v>sd</v>
      </c>
      <c r="EZ132" s="175"/>
      <c r="FA132" s="177">
        <f t="shared" si="422"/>
        <v>4500</v>
      </c>
      <c r="FB132" s="179" t="s">
        <v>121</v>
      </c>
      <c r="FC132" s="200" t="str">
        <f>IF(FC138&lt;&gt;1,"sd",IF(EI169=0,0,1)+IF(EU169=0,0,1))</f>
        <v>sd</v>
      </c>
    </row>
    <row r="133" spans="1:159" ht="12.75" customHeight="1" x14ac:dyDescent="0.25">
      <c r="A133" s="4" t="s">
        <v>150</v>
      </c>
      <c r="J133" s="84">
        <v>14</v>
      </c>
      <c r="K133" s="185" t="str">
        <f t="shared" si="423"/>
        <v>Hornero</v>
      </c>
      <c r="L133" s="186">
        <f t="shared" si="424"/>
        <v>1500</v>
      </c>
      <c r="M133" s="186" t="str">
        <f t="shared" si="441"/>
        <v>s</v>
      </c>
      <c r="N133" s="186" t="str">
        <f t="shared" si="441"/>
        <v>s</v>
      </c>
      <c r="O133" s="186" t="str">
        <f t="shared" si="441"/>
        <v>s</v>
      </c>
      <c r="P133" s="186" t="str">
        <f t="shared" si="441"/>
        <v>s</v>
      </c>
      <c r="Q133" s="186" t="str">
        <f t="shared" si="441"/>
        <v>s</v>
      </c>
      <c r="R133" s="186" t="str">
        <f t="shared" si="441"/>
        <v>s</v>
      </c>
      <c r="S133" s="186" t="str">
        <f t="shared" si="441"/>
        <v>ns</v>
      </c>
      <c r="T133" s="186" t="str">
        <f t="shared" si="441"/>
        <v>ns</v>
      </c>
      <c r="U133" s="186" t="str">
        <f t="shared" si="441"/>
        <v>ns</v>
      </c>
      <c r="V133" s="186" t="str">
        <f t="shared" si="441"/>
        <v>ns</v>
      </c>
      <c r="W133" s="186" t="str">
        <f t="shared" si="442"/>
        <v>ns</v>
      </c>
      <c r="X133" s="186" t="str">
        <f t="shared" si="442"/>
        <v>ns</v>
      </c>
      <c r="Y133" s="186" t="str">
        <f t="shared" si="442"/>
        <v>ns</v>
      </c>
      <c r="Z133" s="186" t="str">
        <f t="shared" si="442"/>
        <v>ns</v>
      </c>
      <c r="AA133" s="186" t="str">
        <f t="shared" si="442"/>
        <v/>
      </c>
      <c r="AB133" s="186" t="str">
        <f t="shared" si="442"/>
        <v/>
      </c>
      <c r="AC133" s="186" t="str">
        <f t="shared" si="442"/>
        <v/>
      </c>
      <c r="AD133" s="186" t="str">
        <f t="shared" si="442"/>
        <v/>
      </c>
      <c r="AE133" s="186" t="str">
        <f t="shared" si="442"/>
        <v/>
      </c>
      <c r="AF133" s="186" t="str">
        <f t="shared" si="442"/>
        <v/>
      </c>
      <c r="AG133" s="186" t="str">
        <f t="shared" si="443"/>
        <v/>
      </c>
      <c r="AH133" s="186" t="str">
        <f t="shared" si="443"/>
        <v/>
      </c>
      <c r="AI133" s="186" t="str">
        <f t="shared" si="443"/>
        <v/>
      </c>
      <c r="AJ133" s="186" t="str">
        <f t="shared" si="443"/>
        <v/>
      </c>
      <c r="AK133" s="186" t="str">
        <f t="shared" si="443"/>
        <v/>
      </c>
      <c r="AL133" s="186" t="str">
        <f t="shared" si="443"/>
        <v/>
      </c>
      <c r="AM133" s="186" t="str">
        <f t="shared" si="443"/>
        <v/>
      </c>
      <c r="AN133" s="186" t="str">
        <f t="shared" si="443"/>
        <v/>
      </c>
      <c r="AO133" s="186" t="str">
        <f t="shared" si="443"/>
        <v/>
      </c>
      <c r="AP133" s="186" t="str">
        <f t="shared" si="443"/>
        <v/>
      </c>
      <c r="AQ133" s="186" t="str">
        <f t="shared" si="444"/>
        <v/>
      </c>
      <c r="AR133" s="186" t="str">
        <f t="shared" si="444"/>
        <v/>
      </c>
      <c r="AS133" s="186" t="str">
        <f t="shared" si="444"/>
        <v/>
      </c>
      <c r="AT133" s="186" t="str">
        <f t="shared" si="444"/>
        <v/>
      </c>
      <c r="AU133" s="186" t="str">
        <f t="shared" si="444"/>
        <v/>
      </c>
      <c r="AV133" s="186" t="str">
        <f t="shared" si="444"/>
        <v/>
      </c>
      <c r="AW133" s="186" t="str">
        <f t="shared" si="444"/>
        <v/>
      </c>
      <c r="AX133" s="186" t="str">
        <f t="shared" si="444"/>
        <v/>
      </c>
      <c r="AY133" s="186" t="str">
        <f t="shared" si="444"/>
        <v/>
      </c>
      <c r="AZ133" s="186" t="str">
        <f t="shared" si="444"/>
        <v/>
      </c>
      <c r="BA133" s="186" t="str">
        <f t="shared" si="445"/>
        <v/>
      </c>
      <c r="BB133" s="186" t="str">
        <f t="shared" si="445"/>
        <v/>
      </c>
      <c r="BC133" s="186" t="str">
        <f t="shared" si="445"/>
        <v/>
      </c>
      <c r="BD133" s="186" t="str">
        <f t="shared" si="445"/>
        <v/>
      </c>
      <c r="BE133" s="186" t="str">
        <f t="shared" si="445"/>
        <v/>
      </c>
      <c r="BF133" s="186" t="str">
        <f t="shared" si="445"/>
        <v/>
      </c>
      <c r="BG133" s="186" t="str">
        <f t="shared" si="445"/>
        <v/>
      </c>
      <c r="BH133" s="186" t="str">
        <f t="shared" si="445"/>
        <v/>
      </c>
      <c r="BI133" s="186" t="str">
        <f t="shared" si="445"/>
        <v/>
      </c>
      <c r="BJ133" s="186" t="str">
        <f t="shared" si="445"/>
        <v/>
      </c>
      <c r="BM133" s="4" t="s">
        <v>150</v>
      </c>
      <c r="BS133" s="6"/>
      <c r="BT133" s="6"/>
      <c r="BV133" s="84">
        <v>14</v>
      </c>
      <c r="BW133" s="185">
        <f t="shared" si="430"/>
        <v>0</v>
      </c>
      <c r="BX133" s="186">
        <f t="shared" si="431"/>
        <v>0</v>
      </c>
      <c r="BY133" s="186" t="str">
        <f t="shared" si="446"/>
        <v/>
      </c>
      <c r="BZ133" s="186" t="str">
        <f t="shared" si="446"/>
        <v/>
      </c>
      <c r="CA133" s="186" t="str">
        <f t="shared" si="446"/>
        <v/>
      </c>
      <c r="CB133" s="186" t="str">
        <f t="shared" si="446"/>
        <v/>
      </c>
      <c r="CC133" s="186" t="str">
        <f t="shared" si="446"/>
        <v/>
      </c>
      <c r="CD133" s="186" t="str">
        <f t="shared" si="446"/>
        <v/>
      </c>
      <c r="CE133" s="186" t="str">
        <f t="shared" si="446"/>
        <v/>
      </c>
      <c r="CF133" s="186" t="str">
        <f t="shared" si="446"/>
        <v/>
      </c>
      <c r="CG133" s="186" t="str">
        <f t="shared" si="446"/>
        <v/>
      </c>
      <c r="CH133" s="186" t="str">
        <f t="shared" si="446"/>
        <v/>
      </c>
      <c r="CI133" s="186" t="str">
        <f t="shared" si="447"/>
        <v/>
      </c>
      <c r="CJ133" s="186" t="str">
        <f t="shared" si="447"/>
        <v/>
      </c>
      <c r="CK133" s="186" t="str">
        <f t="shared" si="447"/>
        <v/>
      </c>
      <c r="CL133" s="186" t="str">
        <f t="shared" si="447"/>
        <v/>
      </c>
      <c r="CM133" s="186" t="str">
        <f t="shared" si="447"/>
        <v/>
      </c>
      <c r="CN133" s="186" t="str">
        <f t="shared" si="447"/>
        <v/>
      </c>
      <c r="CO133" s="186" t="str">
        <f t="shared" si="447"/>
        <v/>
      </c>
      <c r="CP133" s="186" t="str">
        <f t="shared" si="447"/>
        <v/>
      </c>
      <c r="CQ133" s="186" t="str">
        <f t="shared" si="447"/>
        <v/>
      </c>
      <c r="CR133" s="186" t="str">
        <f t="shared" si="447"/>
        <v/>
      </c>
      <c r="CS133" s="186" t="str">
        <f t="shared" si="448"/>
        <v/>
      </c>
      <c r="CT133" s="186" t="str">
        <f t="shared" si="448"/>
        <v/>
      </c>
      <c r="CU133" s="186" t="str">
        <f t="shared" si="448"/>
        <v/>
      </c>
      <c r="CV133" s="186" t="str">
        <f t="shared" si="448"/>
        <v/>
      </c>
      <c r="CW133" s="186" t="str">
        <f t="shared" si="448"/>
        <v/>
      </c>
      <c r="CX133" s="186" t="str">
        <f t="shared" si="448"/>
        <v/>
      </c>
      <c r="CY133" s="186" t="str">
        <f t="shared" si="448"/>
        <v/>
      </c>
      <c r="CZ133" s="186" t="str">
        <f t="shared" si="448"/>
        <v/>
      </c>
      <c r="DA133" s="186" t="str">
        <f t="shared" si="448"/>
        <v/>
      </c>
      <c r="DB133" s="186" t="str">
        <f t="shared" si="448"/>
        <v/>
      </c>
      <c r="DC133" s="186" t="str">
        <f t="shared" si="449"/>
        <v/>
      </c>
      <c r="DD133" s="186" t="str">
        <f t="shared" si="449"/>
        <v/>
      </c>
      <c r="DE133" s="186" t="str">
        <f t="shared" si="449"/>
        <v/>
      </c>
      <c r="DF133" s="186" t="str">
        <f t="shared" si="449"/>
        <v/>
      </c>
      <c r="DG133" s="186" t="str">
        <f t="shared" si="449"/>
        <v/>
      </c>
      <c r="DH133" s="186" t="str">
        <f t="shared" si="449"/>
        <v/>
      </c>
      <c r="DI133" s="186" t="str">
        <f t="shared" si="449"/>
        <v/>
      </c>
      <c r="DJ133" s="186" t="str">
        <f t="shared" si="449"/>
        <v/>
      </c>
      <c r="DK133" s="186" t="str">
        <f t="shared" si="449"/>
        <v/>
      </c>
      <c r="DL133" s="186" t="str">
        <f t="shared" si="449"/>
        <v/>
      </c>
      <c r="DM133" s="186" t="str">
        <f t="shared" si="450"/>
        <v/>
      </c>
      <c r="DN133" s="186" t="str">
        <f t="shared" si="450"/>
        <v/>
      </c>
      <c r="DO133" s="186" t="str">
        <f t="shared" si="450"/>
        <v/>
      </c>
      <c r="DP133" s="186" t="str">
        <f t="shared" si="450"/>
        <v/>
      </c>
      <c r="DQ133" s="186" t="str">
        <f t="shared" si="450"/>
        <v/>
      </c>
      <c r="DR133" s="186" t="str">
        <f t="shared" si="450"/>
        <v/>
      </c>
      <c r="DS133" s="186" t="str">
        <f t="shared" si="450"/>
        <v/>
      </c>
      <c r="DT133" s="186" t="str">
        <f t="shared" si="450"/>
        <v/>
      </c>
      <c r="DU133" s="186" t="str">
        <f t="shared" si="450"/>
        <v/>
      </c>
      <c r="DV133" s="186" t="str">
        <f t="shared" si="450"/>
        <v/>
      </c>
      <c r="DW133" s="152"/>
      <c r="DX133" s="152"/>
      <c r="DY133" s="152"/>
      <c r="DZ133" s="152"/>
      <c r="EA133" s="152"/>
      <c r="EC133" s="173">
        <f t="shared" si="437"/>
        <v>15</v>
      </c>
      <c r="ED133" s="176" t="str">
        <f t="shared" si="415"/>
        <v>Alerce</v>
      </c>
      <c r="EE133" s="177">
        <f t="shared" si="416"/>
        <v>1480</v>
      </c>
      <c r="EF133" s="177">
        <f t="shared" si="416"/>
        <v>1440</v>
      </c>
      <c r="EG133" s="177">
        <f t="shared" si="416"/>
        <v>1500</v>
      </c>
      <c r="EH133" s="177">
        <f t="shared" si="416"/>
        <v>0</v>
      </c>
      <c r="EI133" s="177">
        <f t="shared" si="417"/>
        <v>3</v>
      </c>
      <c r="EJ133" s="177">
        <f t="shared" si="418"/>
        <v>4420</v>
      </c>
      <c r="EK133" s="173"/>
      <c r="EL133" s="173" t="s">
        <v>100</v>
      </c>
      <c r="EM133" s="172">
        <f>IF(EI169&lt;&gt;1,"sd",EM131/EM127)</f>
        <v>33825.90579710123</v>
      </c>
      <c r="EN133" s="175"/>
      <c r="EO133" s="173">
        <f t="shared" si="438"/>
        <v>15</v>
      </c>
      <c r="EP133" s="176" t="str">
        <f t="shared" si="419"/>
        <v>Alerce</v>
      </c>
      <c r="EQ133" s="177">
        <f>IFERROR(INDEX(RTO3CF,$EO133,'ANVA-MDS'!EE$7),0)</f>
        <v>0</v>
      </c>
      <c r="ER133" s="177">
        <f>IFERROR(INDEX(RTO3CF,$EO133,'ANVA-MDS'!EF$7),0)</f>
        <v>0</v>
      </c>
      <c r="ES133" s="177">
        <f>IFERROR(INDEX(RTO3CF,$EO133,'ANVA-MDS'!EG$7),0)</f>
        <v>0</v>
      </c>
      <c r="ET133" s="177">
        <f>IFERROR(INDEX(RTO3CF,$EO133,'ANVA-MDS'!EH$7),0)</f>
        <v>0</v>
      </c>
      <c r="EU133" s="177">
        <f t="shared" si="420"/>
        <v>0</v>
      </c>
      <c r="EV133" s="177">
        <f t="shared" si="421"/>
        <v>0</v>
      </c>
      <c r="EW133" s="173"/>
      <c r="EX133" s="173" t="s">
        <v>100</v>
      </c>
      <c r="EY133" s="172" t="str">
        <f>IF(EU169&lt;&gt;1,"sd",EY131/EY127)</f>
        <v>sd</v>
      </c>
      <c r="EZ133" s="175"/>
      <c r="FA133" s="177">
        <f t="shared" si="422"/>
        <v>4420</v>
      </c>
      <c r="FB133" s="179" t="s">
        <v>122</v>
      </c>
      <c r="FC133" s="200" t="str">
        <f>IF(FC138&lt;&gt;1,"sd",FC132-1)</f>
        <v>sd</v>
      </c>
    </row>
    <row r="134" spans="1:159" ht="12.75" customHeight="1" x14ac:dyDescent="0.25">
      <c r="B134" s="156">
        <f>'ANVA-MDS'!EM138</f>
        <v>0.79012699950918819</v>
      </c>
      <c r="J134" s="84">
        <v>15</v>
      </c>
      <c r="K134" s="185" t="str">
        <f t="shared" si="423"/>
        <v>GINkgo</v>
      </c>
      <c r="L134" s="186">
        <f t="shared" si="424"/>
        <v>1480</v>
      </c>
      <c r="M134" s="186" t="str">
        <f t="shared" si="441"/>
        <v>s</v>
      </c>
      <c r="N134" s="186" t="str">
        <f t="shared" si="441"/>
        <v>s</v>
      </c>
      <c r="O134" s="186" t="str">
        <f t="shared" si="441"/>
        <v>s</v>
      </c>
      <c r="P134" s="186" t="str">
        <f t="shared" si="441"/>
        <v>s</v>
      </c>
      <c r="Q134" s="186" t="str">
        <f t="shared" si="441"/>
        <v>s</v>
      </c>
      <c r="R134" s="186" t="str">
        <f t="shared" si="441"/>
        <v>s</v>
      </c>
      <c r="S134" s="186" t="str">
        <f t="shared" si="441"/>
        <v>ns</v>
      </c>
      <c r="T134" s="186" t="str">
        <f t="shared" si="441"/>
        <v>ns</v>
      </c>
      <c r="U134" s="186" t="str">
        <f t="shared" si="441"/>
        <v>ns</v>
      </c>
      <c r="V134" s="186" t="str">
        <f t="shared" si="441"/>
        <v>ns</v>
      </c>
      <c r="W134" s="186" t="str">
        <f t="shared" si="442"/>
        <v>ns</v>
      </c>
      <c r="X134" s="186" t="str">
        <f t="shared" si="442"/>
        <v>ns</v>
      </c>
      <c r="Y134" s="186" t="str">
        <f t="shared" si="442"/>
        <v>ns</v>
      </c>
      <c r="Z134" s="186" t="str">
        <f t="shared" si="442"/>
        <v>ns</v>
      </c>
      <c r="AA134" s="186" t="str">
        <f t="shared" si="442"/>
        <v>ns</v>
      </c>
      <c r="AB134" s="186" t="str">
        <f t="shared" si="442"/>
        <v/>
      </c>
      <c r="AC134" s="186" t="str">
        <f t="shared" si="442"/>
        <v/>
      </c>
      <c r="AD134" s="186" t="str">
        <f t="shared" si="442"/>
        <v/>
      </c>
      <c r="AE134" s="186" t="str">
        <f t="shared" si="442"/>
        <v/>
      </c>
      <c r="AF134" s="186" t="str">
        <f t="shared" si="442"/>
        <v/>
      </c>
      <c r="AG134" s="186" t="str">
        <f t="shared" si="443"/>
        <v/>
      </c>
      <c r="AH134" s="186" t="str">
        <f t="shared" si="443"/>
        <v/>
      </c>
      <c r="AI134" s="186" t="str">
        <f t="shared" si="443"/>
        <v/>
      </c>
      <c r="AJ134" s="186" t="str">
        <f t="shared" si="443"/>
        <v/>
      </c>
      <c r="AK134" s="186" t="str">
        <f t="shared" si="443"/>
        <v/>
      </c>
      <c r="AL134" s="186" t="str">
        <f t="shared" si="443"/>
        <v/>
      </c>
      <c r="AM134" s="186" t="str">
        <f t="shared" si="443"/>
        <v/>
      </c>
      <c r="AN134" s="186" t="str">
        <f t="shared" si="443"/>
        <v/>
      </c>
      <c r="AO134" s="186" t="str">
        <f t="shared" si="443"/>
        <v/>
      </c>
      <c r="AP134" s="186" t="str">
        <f t="shared" si="443"/>
        <v/>
      </c>
      <c r="AQ134" s="186" t="str">
        <f t="shared" si="444"/>
        <v/>
      </c>
      <c r="AR134" s="186" t="str">
        <f t="shared" si="444"/>
        <v/>
      </c>
      <c r="AS134" s="186" t="str">
        <f t="shared" si="444"/>
        <v/>
      </c>
      <c r="AT134" s="186" t="str">
        <f t="shared" si="444"/>
        <v/>
      </c>
      <c r="AU134" s="186" t="str">
        <f t="shared" si="444"/>
        <v/>
      </c>
      <c r="AV134" s="186" t="str">
        <f t="shared" si="444"/>
        <v/>
      </c>
      <c r="AW134" s="186" t="str">
        <f t="shared" si="444"/>
        <v/>
      </c>
      <c r="AX134" s="186" t="str">
        <f t="shared" si="444"/>
        <v/>
      </c>
      <c r="AY134" s="186" t="str">
        <f t="shared" si="444"/>
        <v/>
      </c>
      <c r="AZ134" s="186" t="str">
        <f t="shared" si="444"/>
        <v/>
      </c>
      <c r="BA134" s="186" t="str">
        <f t="shared" si="445"/>
        <v/>
      </c>
      <c r="BB134" s="186" t="str">
        <f t="shared" si="445"/>
        <v/>
      </c>
      <c r="BC134" s="186" t="str">
        <f t="shared" si="445"/>
        <v/>
      </c>
      <c r="BD134" s="186" t="str">
        <f t="shared" si="445"/>
        <v/>
      </c>
      <c r="BE134" s="186" t="str">
        <f t="shared" si="445"/>
        <v/>
      </c>
      <c r="BF134" s="186" t="str">
        <f t="shared" si="445"/>
        <v/>
      </c>
      <c r="BG134" s="186" t="str">
        <f t="shared" si="445"/>
        <v/>
      </c>
      <c r="BH134" s="186" t="str">
        <f t="shared" si="445"/>
        <v/>
      </c>
      <c r="BI134" s="186" t="str">
        <f t="shared" si="445"/>
        <v/>
      </c>
      <c r="BJ134" s="186" t="str">
        <f t="shared" si="445"/>
        <v/>
      </c>
      <c r="BM134" s="5"/>
      <c r="BN134" s="156" t="str">
        <f>'ANVA-MDS'!EY138</f>
        <v>sd</v>
      </c>
      <c r="BS134" s="6"/>
      <c r="BT134" s="6"/>
      <c r="BV134" s="84">
        <v>15</v>
      </c>
      <c r="BW134" s="185">
        <f t="shared" si="430"/>
        <v>0</v>
      </c>
      <c r="BX134" s="186">
        <f t="shared" si="431"/>
        <v>0</v>
      </c>
      <c r="BY134" s="186" t="str">
        <f t="shared" si="446"/>
        <v/>
      </c>
      <c r="BZ134" s="186" t="str">
        <f t="shared" si="446"/>
        <v/>
      </c>
      <c r="CA134" s="186" t="str">
        <f t="shared" si="446"/>
        <v/>
      </c>
      <c r="CB134" s="186" t="str">
        <f t="shared" si="446"/>
        <v/>
      </c>
      <c r="CC134" s="186" t="str">
        <f t="shared" si="446"/>
        <v/>
      </c>
      <c r="CD134" s="186" t="str">
        <f t="shared" si="446"/>
        <v/>
      </c>
      <c r="CE134" s="186" t="str">
        <f t="shared" si="446"/>
        <v/>
      </c>
      <c r="CF134" s="186" t="str">
        <f t="shared" si="446"/>
        <v/>
      </c>
      <c r="CG134" s="186" t="str">
        <f t="shared" si="446"/>
        <v/>
      </c>
      <c r="CH134" s="186" t="str">
        <f t="shared" si="446"/>
        <v/>
      </c>
      <c r="CI134" s="186" t="str">
        <f t="shared" si="447"/>
        <v/>
      </c>
      <c r="CJ134" s="186" t="str">
        <f t="shared" si="447"/>
        <v/>
      </c>
      <c r="CK134" s="186" t="str">
        <f t="shared" si="447"/>
        <v/>
      </c>
      <c r="CL134" s="186" t="str">
        <f t="shared" si="447"/>
        <v/>
      </c>
      <c r="CM134" s="186" t="str">
        <f t="shared" si="447"/>
        <v/>
      </c>
      <c r="CN134" s="186" t="str">
        <f t="shared" si="447"/>
        <v/>
      </c>
      <c r="CO134" s="186" t="str">
        <f t="shared" si="447"/>
        <v/>
      </c>
      <c r="CP134" s="186" t="str">
        <f t="shared" si="447"/>
        <v/>
      </c>
      <c r="CQ134" s="186" t="str">
        <f t="shared" si="447"/>
        <v/>
      </c>
      <c r="CR134" s="186" t="str">
        <f t="shared" si="447"/>
        <v/>
      </c>
      <c r="CS134" s="186" t="str">
        <f t="shared" si="448"/>
        <v/>
      </c>
      <c r="CT134" s="186" t="str">
        <f t="shared" si="448"/>
        <v/>
      </c>
      <c r="CU134" s="186" t="str">
        <f t="shared" si="448"/>
        <v/>
      </c>
      <c r="CV134" s="186" t="str">
        <f t="shared" si="448"/>
        <v/>
      </c>
      <c r="CW134" s="186" t="str">
        <f t="shared" si="448"/>
        <v/>
      </c>
      <c r="CX134" s="186" t="str">
        <f t="shared" si="448"/>
        <v/>
      </c>
      <c r="CY134" s="186" t="str">
        <f t="shared" si="448"/>
        <v/>
      </c>
      <c r="CZ134" s="186" t="str">
        <f t="shared" si="448"/>
        <v/>
      </c>
      <c r="DA134" s="186" t="str">
        <f t="shared" si="448"/>
        <v/>
      </c>
      <c r="DB134" s="186" t="str">
        <f t="shared" si="448"/>
        <v/>
      </c>
      <c r="DC134" s="186" t="str">
        <f t="shared" si="449"/>
        <v/>
      </c>
      <c r="DD134" s="186" t="str">
        <f t="shared" si="449"/>
        <v/>
      </c>
      <c r="DE134" s="186" t="str">
        <f t="shared" si="449"/>
        <v/>
      </c>
      <c r="DF134" s="186" t="str">
        <f t="shared" si="449"/>
        <v/>
      </c>
      <c r="DG134" s="186" t="str">
        <f t="shared" si="449"/>
        <v/>
      </c>
      <c r="DH134" s="186" t="str">
        <f t="shared" si="449"/>
        <v/>
      </c>
      <c r="DI134" s="186" t="str">
        <f t="shared" si="449"/>
        <v/>
      </c>
      <c r="DJ134" s="186" t="str">
        <f t="shared" si="449"/>
        <v/>
      </c>
      <c r="DK134" s="186" t="str">
        <f t="shared" si="449"/>
        <v/>
      </c>
      <c r="DL134" s="186" t="str">
        <f t="shared" si="449"/>
        <v/>
      </c>
      <c r="DM134" s="186" t="str">
        <f t="shared" si="450"/>
        <v/>
      </c>
      <c r="DN134" s="186" t="str">
        <f t="shared" si="450"/>
        <v/>
      </c>
      <c r="DO134" s="186" t="str">
        <f t="shared" si="450"/>
        <v/>
      </c>
      <c r="DP134" s="186" t="str">
        <f t="shared" si="450"/>
        <v/>
      </c>
      <c r="DQ134" s="186" t="str">
        <f t="shared" si="450"/>
        <v/>
      </c>
      <c r="DR134" s="186" t="str">
        <f t="shared" si="450"/>
        <v/>
      </c>
      <c r="DS134" s="186" t="str">
        <f t="shared" si="450"/>
        <v/>
      </c>
      <c r="DT134" s="186" t="str">
        <f t="shared" si="450"/>
        <v/>
      </c>
      <c r="DU134" s="186" t="str">
        <f t="shared" si="450"/>
        <v/>
      </c>
      <c r="DV134" s="186" t="str">
        <f t="shared" si="450"/>
        <v/>
      </c>
      <c r="DW134" s="152"/>
      <c r="DX134" s="152"/>
      <c r="DY134" s="152"/>
      <c r="DZ134" s="152"/>
      <c r="EA134" s="152"/>
      <c r="EC134" s="173">
        <f t="shared" si="437"/>
        <v>16</v>
      </c>
      <c r="ED134" s="176" t="str">
        <f t="shared" si="415"/>
        <v>Ceibo</v>
      </c>
      <c r="EE134" s="177">
        <f t="shared" si="416"/>
        <v>1620</v>
      </c>
      <c r="EF134" s="177">
        <f t="shared" si="416"/>
        <v>1260</v>
      </c>
      <c r="EG134" s="177">
        <f t="shared" si="416"/>
        <v>1400</v>
      </c>
      <c r="EH134" s="177">
        <f t="shared" si="416"/>
        <v>0</v>
      </c>
      <c r="EI134" s="177">
        <f t="shared" si="417"/>
        <v>3</v>
      </c>
      <c r="EJ134" s="177">
        <f t="shared" si="418"/>
        <v>4280</v>
      </c>
      <c r="EK134" s="173"/>
      <c r="EL134" s="173" t="s">
        <v>101</v>
      </c>
      <c r="EM134" s="183">
        <f>IF(EI169&lt;&gt;1,"sd",SQRT(EM133)/EM123)</f>
        <v>0.11515880245896215</v>
      </c>
      <c r="EN134" s="175"/>
      <c r="EO134" s="173">
        <f t="shared" si="438"/>
        <v>16</v>
      </c>
      <c r="EP134" s="176" t="str">
        <f t="shared" si="419"/>
        <v>Ceibo</v>
      </c>
      <c r="EQ134" s="177">
        <f>IFERROR(INDEX(RTO3CF,$EO134,'ANVA-MDS'!EE$7),0)</f>
        <v>0</v>
      </c>
      <c r="ER134" s="177">
        <f>IFERROR(INDEX(RTO3CF,$EO134,'ANVA-MDS'!EF$7),0)</f>
        <v>0</v>
      </c>
      <c r="ES134" s="177">
        <f>IFERROR(INDEX(RTO3CF,$EO134,'ANVA-MDS'!EG$7),0)</f>
        <v>0</v>
      </c>
      <c r="ET134" s="177">
        <f>IFERROR(INDEX(RTO3CF,$EO134,'ANVA-MDS'!EH$7),0)</f>
        <v>0</v>
      </c>
      <c r="EU134" s="177">
        <f t="shared" si="420"/>
        <v>0</v>
      </c>
      <c r="EV134" s="177">
        <f t="shared" si="421"/>
        <v>0</v>
      </c>
      <c r="EW134" s="173"/>
      <c r="EX134" s="173" t="s">
        <v>101</v>
      </c>
      <c r="EY134" s="183" t="str">
        <f>IF(EU169&lt;&gt;1,"sd",SQRT(EY133)/EY123)</f>
        <v>sd</v>
      </c>
      <c r="EZ134" s="175"/>
      <c r="FA134" s="177">
        <f t="shared" si="422"/>
        <v>4280</v>
      </c>
      <c r="FB134" s="179" t="s">
        <v>126</v>
      </c>
      <c r="FC134" s="200" t="str">
        <f>IF(FC138&lt;&gt;1,"sd",FC133*FC125)</f>
        <v>sd</v>
      </c>
    </row>
    <row r="135" spans="1:159" ht="12.75" customHeight="1" x14ac:dyDescent="0.25">
      <c r="A135" s="5"/>
      <c r="J135" s="84">
        <v>16</v>
      </c>
      <c r="K135" s="185" t="str">
        <f t="shared" si="423"/>
        <v>Alerce</v>
      </c>
      <c r="L135" s="186">
        <f t="shared" si="424"/>
        <v>1473.3333333333333</v>
      </c>
      <c r="M135" s="186" t="str">
        <f t="shared" si="441"/>
        <v>s</v>
      </c>
      <c r="N135" s="186" t="str">
        <f t="shared" si="441"/>
        <v>s</v>
      </c>
      <c r="O135" s="186" t="str">
        <f t="shared" si="441"/>
        <v>s</v>
      </c>
      <c r="P135" s="186" t="str">
        <f t="shared" si="441"/>
        <v>s</v>
      </c>
      <c r="Q135" s="186" t="str">
        <f t="shared" si="441"/>
        <v>s</v>
      </c>
      <c r="R135" s="186" t="str">
        <f t="shared" si="441"/>
        <v>s</v>
      </c>
      <c r="S135" s="186" t="str">
        <f t="shared" si="441"/>
        <v>ns</v>
      </c>
      <c r="T135" s="186" t="str">
        <f t="shared" si="441"/>
        <v>ns</v>
      </c>
      <c r="U135" s="186" t="str">
        <f t="shared" si="441"/>
        <v>ns</v>
      </c>
      <c r="V135" s="186" t="str">
        <f t="shared" si="441"/>
        <v>ns</v>
      </c>
      <c r="W135" s="186" t="str">
        <f t="shared" si="442"/>
        <v>ns</v>
      </c>
      <c r="X135" s="186" t="str">
        <f t="shared" si="442"/>
        <v>ns</v>
      </c>
      <c r="Y135" s="186" t="str">
        <f t="shared" si="442"/>
        <v>ns</v>
      </c>
      <c r="Z135" s="186" t="str">
        <f t="shared" si="442"/>
        <v>ns</v>
      </c>
      <c r="AA135" s="186" t="str">
        <f t="shared" si="442"/>
        <v>ns</v>
      </c>
      <c r="AB135" s="186" t="str">
        <f t="shared" si="442"/>
        <v>ns</v>
      </c>
      <c r="AC135" s="186" t="str">
        <f t="shared" si="442"/>
        <v/>
      </c>
      <c r="AD135" s="186" t="str">
        <f t="shared" si="442"/>
        <v/>
      </c>
      <c r="AE135" s="186" t="str">
        <f t="shared" si="442"/>
        <v/>
      </c>
      <c r="AF135" s="186" t="str">
        <f t="shared" si="442"/>
        <v/>
      </c>
      <c r="AG135" s="186" t="str">
        <f t="shared" si="443"/>
        <v/>
      </c>
      <c r="AH135" s="186" t="str">
        <f t="shared" si="443"/>
        <v/>
      </c>
      <c r="AI135" s="186" t="str">
        <f t="shared" si="443"/>
        <v/>
      </c>
      <c r="AJ135" s="186" t="str">
        <f t="shared" si="443"/>
        <v/>
      </c>
      <c r="AK135" s="186" t="str">
        <f t="shared" si="443"/>
        <v/>
      </c>
      <c r="AL135" s="186" t="str">
        <f t="shared" si="443"/>
        <v/>
      </c>
      <c r="AM135" s="186" t="str">
        <f t="shared" si="443"/>
        <v/>
      </c>
      <c r="AN135" s="186" t="str">
        <f t="shared" si="443"/>
        <v/>
      </c>
      <c r="AO135" s="186" t="str">
        <f t="shared" si="443"/>
        <v/>
      </c>
      <c r="AP135" s="186" t="str">
        <f t="shared" si="443"/>
        <v/>
      </c>
      <c r="AQ135" s="186" t="str">
        <f t="shared" si="444"/>
        <v/>
      </c>
      <c r="AR135" s="186" t="str">
        <f t="shared" si="444"/>
        <v/>
      </c>
      <c r="AS135" s="186" t="str">
        <f t="shared" si="444"/>
        <v/>
      </c>
      <c r="AT135" s="186" t="str">
        <f t="shared" si="444"/>
        <v/>
      </c>
      <c r="AU135" s="186" t="str">
        <f t="shared" si="444"/>
        <v/>
      </c>
      <c r="AV135" s="186" t="str">
        <f t="shared" si="444"/>
        <v/>
      </c>
      <c r="AW135" s="186" t="str">
        <f t="shared" si="444"/>
        <v/>
      </c>
      <c r="AX135" s="186" t="str">
        <f t="shared" si="444"/>
        <v/>
      </c>
      <c r="AY135" s="186" t="str">
        <f t="shared" si="444"/>
        <v/>
      </c>
      <c r="AZ135" s="186" t="str">
        <f t="shared" si="444"/>
        <v/>
      </c>
      <c r="BA135" s="186" t="str">
        <f t="shared" si="445"/>
        <v/>
      </c>
      <c r="BB135" s="186" t="str">
        <f t="shared" si="445"/>
        <v/>
      </c>
      <c r="BC135" s="186" t="str">
        <f t="shared" si="445"/>
        <v/>
      </c>
      <c r="BD135" s="186" t="str">
        <f t="shared" si="445"/>
        <v/>
      </c>
      <c r="BE135" s="186" t="str">
        <f t="shared" si="445"/>
        <v/>
      </c>
      <c r="BF135" s="186" t="str">
        <f t="shared" si="445"/>
        <v/>
      </c>
      <c r="BG135" s="186" t="str">
        <f t="shared" si="445"/>
        <v/>
      </c>
      <c r="BH135" s="186" t="str">
        <f t="shared" si="445"/>
        <v/>
      </c>
      <c r="BI135" s="186" t="str">
        <f t="shared" si="445"/>
        <v/>
      </c>
      <c r="BJ135" s="186" t="str">
        <f t="shared" si="445"/>
        <v/>
      </c>
      <c r="BM135" s="5"/>
      <c r="BS135" s="6"/>
      <c r="BT135" s="6"/>
      <c r="BV135" s="84">
        <v>16</v>
      </c>
      <c r="BW135" s="185">
        <f t="shared" si="430"/>
        <v>0</v>
      </c>
      <c r="BX135" s="186">
        <f t="shared" si="431"/>
        <v>0</v>
      </c>
      <c r="BY135" s="186" t="str">
        <f t="shared" si="446"/>
        <v/>
      </c>
      <c r="BZ135" s="186" t="str">
        <f t="shared" si="446"/>
        <v/>
      </c>
      <c r="CA135" s="186" t="str">
        <f t="shared" si="446"/>
        <v/>
      </c>
      <c r="CB135" s="186" t="str">
        <f t="shared" si="446"/>
        <v/>
      </c>
      <c r="CC135" s="186" t="str">
        <f t="shared" si="446"/>
        <v/>
      </c>
      <c r="CD135" s="186" t="str">
        <f t="shared" si="446"/>
        <v/>
      </c>
      <c r="CE135" s="186" t="str">
        <f t="shared" si="446"/>
        <v/>
      </c>
      <c r="CF135" s="186" t="str">
        <f t="shared" si="446"/>
        <v/>
      </c>
      <c r="CG135" s="186" t="str">
        <f t="shared" si="446"/>
        <v/>
      </c>
      <c r="CH135" s="186" t="str">
        <f t="shared" si="446"/>
        <v/>
      </c>
      <c r="CI135" s="186" t="str">
        <f t="shared" si="447"/>
        <v/>
      </c>
      <c r="CJ135" s="186" t="str">
        <f t="shared" si="447"/>
        <v/>
      </c>
      <c r="CK135" s="186" t="str">
        <f t="shared" si="447"/>
        <v/>
      </c>
      <c r="CL135" s="186" t="str">
        <f t="shared" si="447"/>
        <v/>
      </c>
      <c r="CM135" s="186" t="str">
        <f t="shared" si="447"/>
        <v/>
      </c>
      <c r="CN135" s="186" t="str">
        <f t="shared" si="447"/>
        <v/>
      </c>
      <c r="CO135" s="186" t="str">
        <f t="shared" si="447"/>
        <v/>
      </c>
      <c r="CP135" s="186" t="str">
        <f t="shared" si="447"/>
        <v/>
      </c>
      <c r="CQ135" s="186" t="str">
        <f t="shared" si="447"/>
        <v/>
      </c>
      <c r="CR135" s="186" t="str">
        <f t="shared" si="447"/>
        <v/>
      </c>
      <c r="CS135" s="186" t="str">
        <f t="shared" si="448"/>
        <v/>
      </c>
      <c r="CT135" s="186" t="str">
        <f t="shared" si="448"/>
        <v/>
      </c>
      <c r="CU135" s="186" t="str">
        <f t="shared" si="448"/>
        <v/>
      </c>
      <c r="CV135" s="186" t="str">
        <f t="shared" si="448"/>
        <v/>
      </c>
      <c r="CW135" s="186" t="str">
        <f t="shared" si="448"/>
        <v/>
      </c>
      <c r="CX135" s="186" t="str">
        <f t="shared" si="448"/>
        <v/>
      </c>
      <c r="CY135" s="186" t="str">
        <f t="shared" si="448"/>
        <v/>
      </c>
      <c r="CZ135" s="186" t="str">
        <f t="shared" si="448"/>
        <v/>
      </c>
      <c r="DA135" s="186" t="str">
        <f t="shared" si="448"/>
        <v/>
      </c>
      <c r="DB135" s="186" t="str">
        <f t="shared" si="448"/>
        <v/>
      </c>
      <c r="DC135" s="186" t="str">
        <f t="shared" si="449"/>
        <v/>
      </c>
      <c r="DD135" s="186" t="str">
        <f t="shared" si="449"/>
        <v/>
      </c>
      <c r="DE135" s="186" t="str">
        <f t="shared" si="449"/>
        <v/>
      </c>
      <c r="DF135" s="186" t="str">
        <f t="shared" si="449"/>
        <v/>
      </c>
      <c r="DG135" s="186" t="str">
        <f t="shared" si="449"/>
        <v/>
      </c>
      <c r="DH135" s="186" t="str">
        <f t="shared" si="449"/>
        <v/>
      </c>
      <c r="DI135" s="186" t="str">
        <f t="shared" si="449"/>
        <v/>
      </c>
      <c r="DJ135" s="186" t="str">
        <f t="shared" si="449"/>
        <v/>
      </c>
      <c r="DK135" s="186" t="str">
        <f t="shared" si="449"/>
        <v/>
      </c>
      <c r="DL135" s="186" t="str">
        <f t="shared" si="449"/>
        <v/>
      </c>
      <c r="DM135" s="186" t="str">
        <f t="shared" si="450"/>
        <v/>
      </c>
      <c r="DN135" s="186" t="str">
        <f t="shared" si="450"/>
        <v/>
      </c>
      <c r="DO135" s="186" t="str">
        <f t="shared" si="450"/>
        <v/>
      </c>
      <c r="DP135" s="186" t="str">
        <f t="shared" si="450"/>
        <v/>
      </c>
      <c r="DQ135" s="186" t="str">
        <f t="shared" si="450"/>
        <v/>
      </c>
      <c r="DR135" s="186" t="str">
        <f t="shared" si="450"/>
        <v/>
      </c>
      <c r="DS135" s="186" t="str">
        <f t="shared" si="450"/>
        <v/>
      </c>
      <c r="DT135" s="186" t="str">
        <f t="shared" si="450"/>
        <v/>
      </c>
      <c r="DU135" s="186" t="str">
        <f t="shared" si="450"/>
        <v/>
      </c>
      <c r="DV135" s="186" t="str">
        <f t="shared" si="450"/>
        <v/>
      </c>
      <c r="DW135" s="152"/>
      <c r="DX135" s="152"/>
      <c r="DY135" s="152"/>
      <c r="DZ135" s="152"/>
      <c r="EA135" s="152"/>
      <c r="EC135" s="173">
        <f t="shared" si="437"/>
        <v>17</v>
      </c>
      <c r="ED135" s="176" t="str">
        <f t="shared" si="415"/>
        <v>GINkgo</v>
      </c>
      <c r="EE135" s="177">
        <f t="shared" si="416"/>
        <v>1100</v>
      </c>
      <c r="EF135" s="177">
        <f t="shared" si="416"/>
        <v>1740</v>
      </c>
      <c r="EG135" s="177">
        <f t="shared" si="416"/>
        <v>1600</v>
      </c>
      <c r="EH135" s="177">
        <f t="shared" si="416"/>
        <v>0</v>
      </c>
      <c r="EI135" s="177">
        <f t="shared" si="417"/>
        <v>3</v>
      </c>
      <c r="EJ135" s="177">
        <f t="shared" si="418"/>
        <v>4440</v>
      </c>
      <c r="EK135" s="173"/>
      <c r="EL135" s="173" t="s">
        <v>102</v>
      </c>
      <c r="EM135" s="172">
        <f>IF(EI169&lt;&gt;1,"sd",SQRT(EM133/EM120))</f>
        <v>106.18522464244766</v>
      </c>
      <c r="EN135" s="175"/>
      <c r="EO135" s="173">
        <f t="shared" si="438"/>
        <v>17</v>
      </c>
      <c r="EP135" s="176" t="str">
        <f t="shared" si="419"/>
        <v>GINkgo</v>
      </c>
      <c r="EQ135" s="177">
        <f>IFERROR(INDEX(RTO3CF,$EO135,'ANVA-MDS'!EE$7),0)</f>
        <v>0</v>
      </c>
      <c r="ER135" s="177">
        <f>IFERROR(INDEX(RTO3CF,$EO135,'ANVA-MDS'!EF$7),0)</f>
        <v>0</v>
      </c>
      <c r="ES135" s="177">
        <f>IFERROR(INDEX(RTO3CF,$EO135,'ANVA-MDS'!EG$7),0)</f>
        <v>0</v>
      </c>
      <c r="ET135" s="177">
        <f>IFERROR(INDEX(RTO3CF,$EO135,'ANVA-MDS'!EH$7),0)</f>
        <v>0</v>
      </c>
      <c r="EU135" s="177">
        <f t="shared" si="420"/>
        <v>0</v>
      </c>
      <c r="EV135" s="177">
        <f t="shared" si="421"/>
        <v>0</v>
      </c>
      <c r="EW135" s="173"/>
      <c r="EX135" s="173" t="s">
        <v>102</v>
      </c>
      <c r="EY135" s="172" t="str">
        <f>IF(EU169&lt;&gt;1,"sd",SQRT(EY133/EY120))</f>
        <v>sd</v>
      </c>
      <c r="EZ135" s="175"/>
      <c r="FA135" s="177">
        <f t="shared" si="422"/>
        <v>4440</v>
      </c>
      <c r="FB135" s="173" t="s">
        <v>217</v>
      </c>
      <c r="FC135" s="200" t="str">
        <f>IF(FC138&lt;&gt;1,"sd",FC125+FC126+FC127+FC133+FC134)</f>
        <v>sd</v>
      </c>
    </row>
    <row r="136" spans="1:159" ht="12.75" customHeight="1" x14ac:dyDescent="0.25">
      <c r="A136" s="5"/>
      <c r="J136" s="84">
        <v>17</v>
      </c>
      <c r="K136" s="185" t="str">
        <f t="shared" si="423"/>
        <v>Elite 17</v>
      </c>
      <c r="L136" s="186">
        <f t="shared" si="424"/>
        <v>1446.6666666666667</v>
      </c>
      <c r="M136" s="186" t="str">
        <f t="shared" si="441"/>
        <v>s</v>
      </c>
      <c r="N136" s="186" t="str">
        <f t="shared" si="441"/>
        <v>s</v>
      </c>
      <c r="O136" s="186" t="str">
        <f t="shared" si="441"/>
        <v>s</v>
      </c>
      <c r="P136" s="186" t="str">
        <f t="shared" si="441"/>
        <v>s</v>
      </c>
      <c r="Q136" s="186" t="str">
        <f t="shared" si="441"/>
        <v>s</v>
      </c>
      <c r="R136" s="186" t="str">
        <f t="shared" si="441"/>
        <v>s</v>
      </c>
      <c r="S136" s="186" t="str">
        <f t="shared" si="441"/>
        <v>ns</v>
      </c>
      <c r="T136" s="186" t="str">
        <f t="shared" si="441"/>
        <v>ns</v>
      </c>
      <c r="U136" s="186" t="str">
        <f t="shared" si="441"/>
        <v>ns</v>
      </c>
      <c r="V136" s="186" t="str">
        <f t="shared" si="441"/>
        <v>ns</v>
      </c>
      <c r="W136" s="186" t="str">
        <f t="shared" si="442"/>
        <v>ns</v>
      </c>
      <c r="X136" s="186" t="str">
        <f t="shared" si="442"/>
        <v>ns</v>
      </c>
      <c r="Y136" s="186" t="str">
        <f t="shared" si="442"/>
        <v>ns</v>
      </c>
      <c r="Z136" s="186" t="str">
        <f t="shared" si="442"/>
        <v>ns</v>
      </c>
      <c r="AA136" s="186" t="str">
        <f t="shared" si="442"/>
        <v>ns</v>
      </c>
      <c r="AB136" s="186" t="str">
        <f t="shared" si="442"/>
        <v>ns</v>
      </c>
      <c r="AC136" s="186" t="str">
        <f t="shared" si="442"/>
        <v>ns</v>
      </c>
      <c r="AD136" s="186" t="str">
        <f t="shared" si="442"/>
        <v/>
      </c>
      <c r="AE136" s="186" t="str">
        <f t="shared" si="442"/>
        <v/>
      </c>
      <c r="AF136" s="186" t="str">
        <f t="shared" si="442"/>
        <v/>
      </c>
      <c r="AG136" s="186" t="str">
        <f t="shared" si="443"/>
        <v/>
      </c>
      <c r="AH136" s="186" t="str">
        <f t="shared" si="443"/>
        <v/>
      </c>
      <c r="AI136" s="186" t="str">
        <f t="shared" si="443"/>
        <v/>
      </c>
      <c r="AJ136" s="186" t="str">
        <f t="shared" si="443"/>
        <v/>
      </c>
      <c r="AK136" s="186" t="str">
        <f t="shared" si="443"/>
        <v/>
      </c>
      <c r="AL136" s="186" t="str">
        <f t="shared" si="443"/>
        <v/>
      </c>
      <c r="AM136" s="186" t="str">
        <f t="shared" si="443"/>
        <v/>
      </c>
      <c r="AN136" s="186" t="str">
        <f t="shared" si="443"/>
        <v/>
      </c>
      <c r="AO136" s="186" t="str">
        <f t="shared" si="443"/>
        <v/>
      </c>
      <c r="AP136" s="186" t="str">
        <f t="shared" si="443"/>
        <v/>
      </c>
      <c r="AQ136" s="186" t="str">
        <f t="shared" si="444"/>
        <v/>
      </c>
      <c r="AR136" s="186" t="str">
        <f t="shared" si="444"/>
        <v/>
      </c>
      <c r="AS136" s="186" t="str">
        <f t="shared" si="444"/>
        <v/>
      </c>
      <c r="AT136" s="186" t="str">
        <f t="shared" si="444"/>
        <v/>
      </c>
      <c r="AU136" s="186" t="str">
        <f t="shared" si="444"/>
        <v/>
      </c>
      <c r="AV136" s="186" t="str">
        <f t="shared" si="444"/>
        <v/>
      </c>
      <c r="AW136" s="186" t="str">
        <f t="shared" si="444"/>
        <v/>
      </c>
      <c r="AX136" s="186" t="str">
        <f t="shared" si="444"/>
        <v/>
      </c>
      <c r="AY136" s="186" t="str">
        <f t="shared" si="444"/>
        <v/>
      </c>
      <c r="AZ136" s="186" t="str">
        <f t="shared" si="444"/>
        <v/>
      </c>
      <c r="BA136" s="186" t="str">
        <f t="shared" si="445"/>
        <v/>
      </c>
      <c r="BB136" s="186" t="str">
        <f t="shared" si="445"/>
        <v/>
      </c>
      <c r="BC136" s="186" t="str">
        <f t="shared" si="445"/>
        <v/>
      </c>
      <c r="BD136" s="186" t="str">
        <f t="shared" si="445"/>
        <v/>
      </c>
      <c r="BE136" s="186" t="str">
        <f t="shared" si="445"/>
        <v/>
      </c>
      <c r="BF136" s="186" t="str">
        <f t="shared" si="445"/>
        <v/>
      </c>
      <c r="BG136" s="186" t="str">
        <f t="shared" si="445"/>
        <v/>
      </c>
      <c r="BH136" s="186" t="str">
        <f t="shared" si="445"/>
        <v/>
      </c>
      <c r="BI136" s="186" t="str">
        <f t="shared" si="445"/>
        <v/>
      </c>
      <c r="BJ136" s="186" t="str">
        <f t="shared" si="445"/>
        <v/>
      </c>
      <c r="BM136" s="5"/>
      <c r="BS136" s="6"/>
      <c r="BT136" s="6"/>
      <c r="BV136" s="84">
        <v>17</v>
      </c>
      <c r="BW136" s="185">
        <f t="shared" si="430"/>
        <v>0</v>
      </c>
      <c r="BX136" s="186">
        <f t="shared" si="431"/>
        <v>0</v>
      </c>
      <c r="BY136" s="186" t="str">
        <f t="shared" si="446"/>
        <v/>
      </c>
      <c r="BZ136" s="186" t="str">
        <f t="shared" si="446"/>
        <v/>
      </c>
      <c r="CA136" s="186" t="str">
        <f t="shared" si="446"/>
        <v/>
      </c>
      <c r="CB136" s="186" t="str">
        <f t="shared" si="446"/>
        <v/>
      </c>
      <c r="CC136" s="186" t="str">
        <f t="shared" si="446"/>
        <v/>
      </c>
      <c r="CD136" s="186" t="str">
        <f t="shared" si="446"/>
        <v/>
      </c>
      <c r="CE136" s="186" t="str">
        <f t="shared" si="446"/>
        <v/>
      </c>
      <c r="CF136" s="186" t="str">
        <f t="shared" si="446"/>
        <v/>
      </c>
      <c r="CG136" s="186" t="str">
        <f t="shared" si="446"/>
        <v/>
      </c>
      <c r="CH136" s="186" t="str">
        <f t="shared" si="446"/>
        <v/>
      </c>
      <c r="CI136" s="186" t="str">
        <f t="shared" si="447"/>
        <v/>
      </c>
      <c r="CJ136" s="186" t="str">
        <f t="shared" si="447"/>
        <v/>
      </c>
      <c r="CK136" s="186" t="str">
        <f t="shared" si="447"/>
        <v/>
      </c>
      <c r="CL136" s="186" t="str">
        <f t="shared" si="447"/>
        <v/>
      </c>
      <c r="CM136" s="186" t="str">
        <f t="shared" si="447"/>
        <v/>
      </c>
      <c r="CN136" s="186" t="str">
        <f t="shared" si="447"/>
        <v/>
      </c>
      <c r="CO136" s="186" t="str">
        <f t="shared" si="447"/>
        <v/>
      </c>
      <c r="CP136" s="186" t="str">
        <f t="shared" si="447"/>
        <v/>
      </c>
      <c r="CQ136" s="186" t="str">
        <f t="shared" si="447"/>
        <v/>
      </c>
      <c r="CR136" s="186" t="str">
        <f t="shared" si="447"/>
        <v/>
      </c>
      <c r="CS136" s="186" t="str">
        <f t="shared" si="448"/>
        <v/>
      </c>
      <c r="CT136" s="186" t="str">
        <f t="shared" si="448"/>
        <v/>
      </c>
      <c r="CU136" s="186" t="str">
        <f t="shared" si="448"/>
        <v/>
      </c>
      <c r="CV136" s="186" t="str">
        <f t="shared" si="448"/>
        <v/>
      </c>
      <c r="CW136" s="186" t="str">
        <f t="shared" si="448"/>
        <v/>
      </c>
      <c r="CX136" s="186" t="str">
        <f t="shared" si="448"/>
        <v/>
      </c>
      <c r="CY136" s="186" t="str">
        <f t="shared" si="448"/>
        <v/>
      </c>
      <c r="CZ136" s="186" t="str">
        <f t="shared" si="448"/>
        <v/>
      </c>
      <c r="DA136" s="186" t="str">
        <f t="shared" si="448"/>
        <v/>
      </c>
      <c r="DB136" s="186" t="str">
        <f t="shared" si="448"/>
        <v/>
      </c>
      <c r="DC136" s="186" t="str">
        <f t="shared" si="449"/>
        <v/>
      </c>
      <c r="DD136" s="186" t="str">
        <f t="shared" si="449"/>
        <v/>
      </c>
      <c r="DE136" s="186" t="str">
        <f t="shared" si="449"/>
        <v/>
      </c>
      <c r="DF136" s="186" t="str">
        <f t="shared" si="449"/>
        <v/>
      </c>
      <c r="DG136" s="186" t="str">
        <f t="shared" si="449"/>
        <v/>
      </c>
      <c r="DH136" s="186" t="str">
        <f t="shared" si="449"/>
        <v/>
      </c>
      <c r="DI136" s="186" t="str">
        <f t="shared" si="449"/>
        <v/>
      </c>
      <c r="DJ136" s="186" t="str">
        <f t="shared" si="449"/>
        <v/>
      </c>
      <c r="DK136" s="186" t="str">
        <f t="shared" si="449"/>
        <v/>
      </c>
      <c r="DL136" s="186" t="str">
        <f t="shared" si="449"/>
        <v/>
      </c>
      <c r="DM136" s="186" t="str">
        <f t="shared" si="450"/>
        <v/>
      </c>
      <c r="DN136" s="186" t="str">
        <f t="shared" si="450"/>
        <v/>
      </c>
      <c r="DO136" s="186" t="str">
        <f t="shared" si="450"/>
        <v/>
      </c>
      <c r="DP136" s="186" t="str">
        <f t="shared" si="450"/>
        <v/>
      </c>
      <c r="DQ136" s="186" t="str">
        <f t="shared" si="450"/>
        <v/>
      </c>
      <c r="DR136" s="186" t="str">
        <f t="shared" si="450"/>
        <v/>
      </c>
      <c r="DS136" s="186" t="str">
        <f t="shared" si="450"/>
        <v/>
      </c>
      <c r="DT136" s="186" t="str">
        <f t="shared" si="450"/>
        <v/>
      </c>
      <c r="DU136" s="186" t="str">
        <f t="shared" si="450"/>
        <v/>
      </c>
      <c r="DV136" s="186" t="str">
        <f t="shared" si="450"/>
        <v/>
      </c>
      <c r="DW136" s="152"/>
      <c r="DX136" s="152"/>
      <c r="DY136" s="152"/>
      <c r="DZ136" s="152"/>
      <c r="EA136" s="152"/>
      <c r="EC136" s="173">
        <f t="shared" si="437"/>
        <v>18</v>
      </c>
      <c r="ED136" s="176" t="str">
        <f t="shared" si="415"/>
        <v>Fulgor</v>
      </c>
      <c r="EE136" s="177">
        <f t="shared" si="416"/>
        <v>1460</v>
      </c>
      <c r="EF136" s="177">
        <f t="shared" si="416"/>
        <v>1320</v>
      </c>
      <c r="EG136" s="177">
        <f t="shared" si="416"/>
        <v>1500</v>
      </c>
      <c r="EH136" s="177">
        <f t="shared" si="416"/>
        <v>0</v>
      </c>
      <c r="EI136" s="177">
        <f t="shared" si="417"/>
        <v>3</v>
      </c>
      <c r="EJ136" s="177">
        <f t="shared" si="418"/>
        <v>4280</v>
      </c>
      <c r="EK136" s="173"/>
      <c r="EL136" s="173" t="s">
        <v>103</v>
      </c>
      <c r="EM136" s="172">
        <f>IF(EI169&lt;&gt;1,"sd",EM135*SQRT(2))</f>
        <v>150.16858481298328</v>
      </c>
      <c r="EN136" s="175"/>
      <c r="EO136" s="173">
        <f t="shared" si="438"/>
        <v>18</v>
      </c>
      <c r="EP136" s="176" t="str">
        <f t="shared" si="419"/>
        <v>Fulgor</v>
      </c>
      <c r="EQ136" s="177">
        <f>IFERROR(INDEX(RTO3CF,$EO136,'ANVA-MDS'!EE$7),0)</f>
        <v>0</v>
      </c>
      <c r="ER136" s="177">
        <f>IFERROR(INDEX(RTO3CF,$EO136,'ANVA-MDS'!EF$7),0)</f>
        <v>0</v>
      </c>
      <c r="ES136" s="177">
        <f>IFERROR(INDEX(RTO3CF,$EO136,'ANVA-MDS'!EG$7),0)</f>
        <v>0</v>
      </c>
      <c r="ET136" s="177">
        <f>IFERROR(INDEX(RTO3CF,$EO136,'ANVA-MDS'!EH$7),0)</f>
        <v>0</v>
      </c>
      <c r="EU136" s="177">
        <f t="shared" si="420"/>
        <v>0</v>
      </c>
      <c r="EV136" s="177">
        <f t="shared" si="421"/>
        <v>0</v>
      </c>
      <c r="EW136" s="173"/>
      <c r="EX136" s="173" t="s">
        <v>103</v>
      </c>
      <c r="EY136" s="172" t="str">
        <f>IF(EU169&lt;&gt;1,"sd",EY135*SQRT(2))</f>
        <v>sd</v>
      </c>
      <c r="EZ136" s="175"/>
      <c r="FA136" s="177">
        <f t="shared" si="422"/>
        <v>4280</v>
      </c>
      <c r="FB136" s="179" t="s">
        <v>123</v>
      </c>
      <c r="FC136" s="200" t="str">
        <f>IF(FC138&lt;&gt;1,"sd",(EM122^2+EY122^2)/(FC119*FC120)-FC124)</f>
        <v>sd</v>
      </c>
    </row>
    <row r="137" spans="1:159" ht="12.75" customHeight="1" x14ac:dyDescent="0.25">
      <c r="A137" s="4" t="s">
        <v>310</v>
      </c>
      <c r="J137" s="84">
        <v>18</v>
      </c>
      <c r="K137" s="185" t="str">
        <f t="shared" si="423"/>
        <v>Fulgor</v>
      </c>
      <c r="L137" s="186">
        <f t="shared" si="424"/>
        <v>1426.6666766666667</v>
      </c>
      <c r="M137" s="186" t="str">
        <f t="shared" si="441"/>
        <v>s</v>
      </c>
      <c r="N137" s="186" t="str">
        <f t="shared" si="441"/>
        <v>s</v>
      </c>
      <c r="O137" s="186" t="str">
        <f t="shared" si="441"/>
        <v>s</v>
      </c>
      <c r="P137" s="186" t="str">
        <f t="shared" si="441"/>
        <v>s</v>
      </c>
      <c r="Q137" s="186" t="str">
        <f t="shared" si="441"/>
        <v>s</v>
      </c>
      <c r="R137" s="186" t="str">
        <f t="shared" si="441"/>
        <v>s</v>
      </c>
      <c r="S137" s="186" t="str">
        <f t="shared" si="441"/>
        <v>ns</v>
      </c>
      <c r="T137" s="186" t="str">
        <f t="shared" si="441"/>
        <v>ns</v>
      </c>
      <c r="U137" s="186" t="str">
        <f t="shared" si="441"/>
        <v>ns</v>
      </c>
      <c r="V137" s="186" t="str">
        <f t="shared" si="441"/>
        <v>ns</v>
      </c>
      <c r="W137" s="186" t="str">
        <f t="shared" si="442"/>
        <v>ns</v>
      </c>
      <c r="X137" s="186" t="str">
        <f t="shared" si="442"/>
        <v>ns</v>
      </c>
      <c r="Y137" s="186" t="str">
        <f t="shared" si="442"/>
        <v>ns</v>
      </c>
      <c r="Z137" s="186" t="str">
        <f t="shared" si="442"/>
        <v>ns</v>
      </c>
      <c r="AA137" s="186" t="str">
        <f t="shared" si="442"/>
        <v>ns</v>
      </c>
      <c r="AB137" s="186" t="str">
        <f t="shared" si="442"/>
        <v>ns</v>
      </c>
      <c r="AC137" s="186" t="str">
        <f t="shared" si="442"/>
        <v>ns</v>
      </c>
      <c r="AD137" s="186" t="str">
        <f t="shared" si="442"/>
        <v>ns</v>
      </c>
      <c r="AE137" s="186" t="str">
        <f t="shared" si="442"/>
        <v/>
      </c>
      <c r="AF137" s="186" t="str">
        <f t="shared" si="442"/>
        <v/>
      </c>
      <c r="AG137" s="186" t="str">
        <f t="shared" si="443"/>
        <v/>
      </c>
      <c r="AH137" s="186" t="str">
        <f t="shared" si="443"/>
        <v/>
      </c>
      <c r="AI137" s="186" t="str">
        <f t="shared" si="443"/>
        <v/>
      </c>
      <c r="AJ137" s="186" t="str">
        <f t="shared" si="443"/>
        <v/>
      </c>
      <c r="AK137" s="186" t="str">
        <f t="shared" si="443"/>
        <v/>
      </c>
      <c r="AL137" s="186" t="str">
        <f t="shared" si="443"/>
        <v/>
      </c>
      <c r="AM137" s="186" t="str">
        <f t="shared" si="443"/>
        <v/>
      </c>
      <c r="AN137" s="186" t="str">
        <f t="shared" si="443"/>
        <v/>
      </c>
      <c r="AO137" s="186" t="str">
        <f t="shared" si="443"/>
        <v/>
      </c>
      <c r="AP137" s="186" t="str">
        <f t="shared" si="443"/>
        <v/>
      </c>
      <c r="AQ137" s="186" t="str">
        <f t="shared" si="444"/>
        <v/>
      </c>
      <c r="AR137" s="186" t="str">
        <f t="shared" si="444"/>
        <v/>
      </c>
      <c r="AS137" s="186" t="str">
        <f t="shared" si="444"/>
        <v/>
      </c>
      <c r="AT137" s="186" t="str">
        <f t="shared" si="444"/>
        <v/>
      </c>
      <c r="AU137" s="186" t="str">
        <f t="shared" si="444"/>
        <v/>
      </c>
      <c r="AV137" s="186" t="str">
        <f t="shared" si="444"/>
        <v/>
      </c>
      <c r="AW137" s="186" t="str">
        <f t="shared" si="444"/>
        <v/>
      </c>
      <c r="AX137" s="186" t="str">
        <f t="shared" si="444"/>
        <v/>
      </c>
      <c r="AY137" s="186" t="str">
        <f t="shared" si="444"/>
        <v/>
      </c>
      <c r="AZ137" s="186" t="str">
        <f t="shared" si="444"/>
        <v/>
      </c>
      <c r="BA137" s="186" t="str">
        <f t="shared" si="445"/>
        <v/>
      </c>
      <c r="BB137" s="186" t="str">
        <f t="shared" si="445"/>
        <v/>
      </c>
      <c r="BC137" s="186" t="str">
        <f t="shared" si="445"/>
        <v/>
      </c>
      <c r="BD137" s="186" t="str">
        <f t="shared" si="445"/>
        <v/>
      </c>
      <c r="BE137" s="186" t="str">
        <f t="shared" si="445"/>
        <v/>
      </c>
      <c r="BF137" s="186" t="str">
        <f t="shared" si="445"/>
        <v/>
      </c>
      <c r="BG137" s="186" t="str">
        <f t="shared" si="445"/>
        <v/>
      </c>
      <c r="BH137" s="186" t="str">
        <f t="shared" si="445"/>
        <v/>
      </c>
      <c r="BI137" s="186" t="str">
        <f t="shared" si="445"/>
        <v/>
      </c>
      <c r="BJ137" s="186" t="str">
        <f t="shared" si="445"/>
        <v/>
      </c>
      <c r="BM137" s="4" t="s">
        <v>310</v>
      </c>
      <c r="BS137" s="6"/>
      <c r="BT137" s="6"/>
      <c r="BV137" s="84">
        <v>18</v>
      </c>
      <c r="BW137" s="185">
        <f t="shared" si="430"/>
        <v>0</v>
      </c>
      <c r="BX137" s="186">
        <f t="shared" si="431"/>
        <v>0</v>
      </c>
      <c r="BY137" s="186" t="str">
        <f t="shared" si="446"/>
        <v/>
      </c>
      <c r="BZ137" s="186" t="str">
        <f t="shared" si="446"/>
        <v/>
      </c>
      <c r="CA137" s="186" t="str">
        <f t="shared" si="446"/>
        <v/>
      </c>
      <c r="CB137" s="186" t="str">
        <f t="shared" si="446"/>
        <v/>
      </c>
      <c r="CC137" s="186" t="str">
        <f t="shared" si="446"/>
        <v/>
      </c>
      <c r="CD137" s="186" t="str">
        <f t="shared" si="446"/>
        <v/>
      </c>
      <c r="CE137" s="186" t="str">
        <f t="shared" si="446"/>
        <v/>
      </c>
      <c r="CF137" s="186" t="str">
        <f t="shared" si="446"/>
        <v/>
      </c>
      <c r="CG137" s="186" t="str">
        <f t="shared" si="446"/>
        <v/>
      </c>
      <c r="CH137" s="186" t="str">
        <f t="shared" si="446"/>
        <v/>
      </c>
      <c r="CI137" s="186" t="str">
        <f t="shared" si="447"/>
        <v/>
      </c>
      <c r="CJ137" s="186" t="str">
        <f t="shared" si="447"/>
        <v/>
      </c>
      <c r="CK137" s="186" t="str">
        <f t="shared" si="447"/>
        <v/>
      </c>
      <c r="CL137" s="186" t="str">
        <f t="shared" si="447"/>
        <v/>
      </c>
      <c r="CM137" s="186" t="str">
        <f t="shared" si="447"/>
        <v/>
      </c>
      <c r="CN137" s="186" t="str">
        <f t="shared" si="447"/>
        <v/>
      </c>
      <c r="CO137" s="186" t="str">
        <f t="shared" si="447"/>
        <v/>
      </c>
      <c r="CP137" s="186" t="str">
        <f t="shared" si="447"/>
        <v/>
      </c>
      <c r="CQ137" s="186" t="str">
        <f t="shared" si="447"/>
        <v/>
      </c>
      <c r="CR137" s="186" t="str">
        <f t="shared" si="447"/>
        <v/>
      </c>
      <c r="CS137" s="186" t="str">
        <f t="shared" si="448"/>
        <v/>
      </c>
      <c r="CT137" s="186" t="str">
        <f t="shared" si="448"/>
        <v/>
      </c>
      <c r="CU137" s="186" t="str">
        <f t="shared" si="448"/>
        <v/>
      </c>
      <c r="CV137" s="186" t="str">
        <f t="shared" si="448"/>
        <v/>
      </c>
      <c r="CW137" s="186" t="str">
        <f t="shared" si="448"/>
        <v/>
      </c>
      <c r="CX137" s="186" t="str">
        <f t="shared" si="448"/>
        <v/>
      </c>
      <c r="CY137" s="186" t="str">
        <f t="shared" si="448"/>
        <v/>
      </c>
      <c r="CZ137" s="186" t="str">
        <f t="shared" si="448"/>
        <v/>
      </c>
      <c r="DA137" s="186" t="str">
        <f t="shared" si="448"/>
        <v/>
      </c>
      <c r="DB137" s="186" t="str">
        <f t="shared" si="448"/>
        <v/>
      </c>
      <c r="DC137" s="186" t="str">
        <f t="shared" si="449"/>
        <v/>
      </c>
      <c r="DD137" s="186" t="str">
        <f t="shared" si="449"/>
        <v/>
      </c>
      <c r="DE137" s="186" t="str">
        <f t="shared" si="449"/>
        <v/>
      </c>
      <c r="DF137" s="186" t="str">
        <f t="shared" si="449"/>
        <v/>
      </c>
      <c r="DG137" s="186" t="str">
        <f t="shared" si="449"/>
        <v/>
      </c>
      <c r="DH137" s="186" t="str">
        <f t="shared" si="449"/>
        <v/>
      </c>
      <c r="DI137" s="186" t="str">
        <f t="shared" si="449"/>
        <v/>
      </c>
      <c r="DJ137" s="186" t="str">
        <f t="shared" si="449"/>
        <v/>
      </c>
      <c r="DK137" s="186" t="str">
        <f t="shared" si="449"/>
        <v/>
      </c>
      <c r="DL137" s="186" t="str">
        <f t="shared" si="449"/>
        <v/>
      </c>
      <c r="DM137" s="186" t="str">
        <f t="shared" si="450"/>
        <v/>
      </c>
      <c r="DN137" s="186" t="str">
        <f t="shared" si="450"/>
        <v/>
      </c>
      <c r="DO137" s="186" t="str">
        <f t="shared" si="450"/>
        <v/>
      </c>
      <c r="DP137" s="186" t="str">
        <f t="shared" si="450"/>
        <v/>
      </c>
      <c r="DQ137" s="186" t="str">
        <f t="shared" si="450"/>
        <v/>
      </c>
      <c r="DR137" s="186" t="str">
        <f t="shared" si="450"/>
        <v/>
      </c>
      <c r="DS137" s="186" t="str">
        <f t="shared" si="450"/>
        <v/>
      </c>
      <c r="DT137" s="186" t="str">
        <f t="shared" si="450"/>
        <v/>
      </c>
      <c r="DU137" s="186" t="str">
        <f t="shared" si="450"/>
        <v/>
      </c>
      <c r="DV137" s="186" t="str">
        <f t="shared" si="450"/>
        <v/>
      </c>
      <c r="DW137" s="152"/>
      <c r="DX137" s="152"/>
      <c r="DY137" s="152"/>
      <c r="DZ137" s="152"/>
      <c r="EA137" s="152"/>
      <c r="EC137" s="173">
        <f t="shared" si="437"/>
        <v>19</v>
      </c>
      <c r="ED137" s="176" t="str">
        <f t="shared" si="415"/>
        <v>Inta 817</v>
      </c>
      <c r="EE137" s="177">
        <f t="shared" si="416"/>
        <v>1560</v>
      </c>
      <c r="EF137" s="177">
        <f t="shared" si="416"/>
        <v>1000</v>
      </c>
      <c r="EG137" s="177">
        <f t="shared" si="416"/>
        <v>1600</v>
      </c>
      <c r="EH137" s="177">
        <f t="shared" si="416"/>
        <v>0</v>
      </c>
      <c r="EI137" s="177">
        <f t="shared" si="417"/>
        <v>3</v>
      </c>
      <c r="EJ137" s="177">
        <f t="shared" si="418"/>
        <v>4160</v>
      </c>
      <c r="EK137" s="173"/>
      <c r="EL137" s="173" t="s">
        <v>104</v>
      </c>
      <c r="EM137" s="172">
        <f>IF(EI169&lt;&gt;1,"sd",TINV(0.05,EM127)*EM136)</f>
        <v>302.27368346601321</v>
      </c>
      <c r="EN137" s="175"/>
      <c r="EO137" s="173">
        <f t="shared" si="438"/>
        <v>19</v>
      </c>
      <c r="EP137" s="176" t="str">
        <f t="shared" si="419"/>
        <v>Inta 817</v>
      </c>
      <c r="EQ137" s="177">
        <f>IFERROR(INDEX(RTO3CF,$EO137,'ANVA-MDS'!EE$7),0)</f>
        <v>0</v>
      </c>
      <c r="ER137" s="177">
        <f>IFERROR(INDEX(RTO3CF,$EO137,'ANVA-MDS'!EF$7),0)</f>
        <v>0</v>
      </c>
      <c r="ES137" s="177">
        <f>IFERROR(INDEX(RTO3CF,$EO137,'ANVA-MDS'!EG$7),0)</f>
        <v>0</v>
      </c>
      <c r="ET137" s="177">
        <f>IFERROR(INDEX(RTO3CF,$EO137,'ANVA-MDS'!EH$7),0)</f>
        <v>0</v>
      </c>
      <c r="EU137" s="177">
        <f t="shared" si="420"/>
        <v>0</v>
      </c>
      <c r="EV137" s="177">
        <f t="shared" si="421"/>
        <v>0</v>
      </c>
      <c r="EW137" s="173"/>
      <c r="EX137" s="173" t="s">
        <v>104</v>
      </c>
      <c r="EY137" s="172" t="str">
        <f>IF(EU169&lt;&gt;1,"sd",TINV(0.05,EY127)*EY136)</f>
        <v>sd</v>
      </c>
      <c r="EZ137" s="175"/>
      <c r="FA137" s="177">
        <f t="shared" si="422"/>
        <v>4160</v>
      </c>
      <c r="FB137" s="179" t="s">
        <v>125</v>
      </c>
      <c r="FC137" s="200" t="str">
        <f t="array" ref="FC137">IF(FC138&lt;&gt;1,"sd",(SUM(IF(EJ119:EJ168&gt;1,(EJ119:EJ168)^2))+SUM(IF(EV119:EV168&gt;1,(EV119:EV168)^2)))/FC120-FC128-FC136-FC124)</f>
        <v>sd</v>
      </c>
    </row>
    <row r="138" spans="1:159" ht="12.75" customHeight="1" x14ac:dyDescent="0.25">
      <c r="A138" s="5" t="s">
        <v>41</v>
      </c>
      <c r="J138" s="84">
        <v>19</v>
      </c>
      <c r="K138" s="185" t="str">
        <f t="shared" si="423"/>
        <v>Ceibo</v>
      </c>
      <c r="L138" s="186">
        <f t="shared" si="424"/>
        <v>1426.6666666666667</v>
      </c>
      <c r="M138" s="186" t="str">
        <f t="shared" si="441"/>
        <v>s</v>
      </c>
      <c r="N138" s="186" t="str">
        <f t="shared" si="441"/>
        <v>s</v>
      </c>
      <c r="O138" s="186" t="str">
        <f t="shared" si="441"/>
        <v>s</v>
      </c>
      <c r="P138" s="186" t="str">
        <f t="shared" si="441"/>
        <v>s</v>
      </c>
      <c r="Q138" s="186" t="str">
        <f t="shared" si="441"/>
        <v>s</v>
      </c>
      <c r="R138" s="186" t="str">
        <f t="shared" si="441"/>
        <v>s</v>
      </c>
      <c r="S138" s="186" t="str">
        <f t="shared" si="441"/>
        <v>ns</v>
      </c>
      <c r="T138" s="186" t="str">
        <f t="shared" si="441"/>
        <v>ns</v>
      </c>
      <c r="U138" s="186" t="str">
        <f t="shared" si="441"/>
        <v>ns</v>
      </c>
      <c r="V138" s="186" t="str">
        <f t="shared" si="441"/>
        <v>ns</v>
      </c>
      <c r="W138" s="186" t="str">
        <f t="shared" si="442"/>
        <v>ns</v>
      </c>
      <c r="X138" s="186" t="str">
        <f t="shared" si="442"/>
        <v>ns</v>
      </c>
      <c r="Y138" s="186" t="str">
        <f t="shared" si="442"/>
        <v>ns</v>
      </c>
      <c r="Z138" s="186" t="str">
        <f t="shared" si="442"/>
        <v>ns</v>
      </c>
      <c r="AA138" s="186" t="str">
        <f t="shared" si="442"/>
        <v>ns</v>
      </c>
      <c r="AB138" s="186" t="str">
        <f t="shared" si="442"/>
        <v>ns</v>
      </c>
      <c r="AC138" s="186" t="str">
        <f t="shared" si="442"/>
        <v>ns</v>
      </c>
      <c r="AD138" s="186" t="str">
        <f t="shared" si="442"/>
        <v>ns</v>
      </c>
      <c r="AE138" s="186" t="str">
        <f t="shared" si="442"/>
        <v>ns</v>
      </c>
      <c r="AF138" s="186" t="str">
        <f t="shared" si="442"/>
        <v/>
      </c>
      <c r="AG138" s="186" t="str">
        <f t="shared" si="443"/>
        <v/>
      </c>
      <c r="AH138" s="186" t="str">
        <f t="shared" si="443"/>
        <v/>
      </c>
      <c r="AI138" s="186" t="str">
        <f t="shared" si="443"/>
        <v/>
      </c>
      <c r="AJ138" s="186" t="str">
        <f t="shared" si="443"/>
        <v/>
      </c>
      <c r="AK138" s="186" t="str">
        <f t="shared" si="443"/>
        <v/>
      </c>
      <c r="AL138" s="186" t="str">
        <f t="shared" si="443"/>
        <v/>
      </c>
      <c r="AM138" s="186" t="str">
        <f t="shared" si="443"/>
        <v/>
      </c>
      <c r="AN138" s="186" t="str">
        <f t="shared" si="443"/>
        <v/>
      </c>
      <c r="AO138" s="186" t="str">
        <f t="shared" si="443"/>
        <v/>
      </c>
      <c r="AP138" s="186" t="str">
        <f t="shared" si="443"/>
        <v/>
      </c>
      <c r="AQ138" s="186" t="str">
        <f t="shared" si="444"/>
        <v/>
      </c>
      <c r="AR138" s="186" t="str">
        <f t="shared" si="444"/>
        <v/>
      </c>
      <c r="AS138" s="186" t="str">
        <f t="shared" si="444"/>
        <v/>
      </c>
      <c r="AT138" s="186" t="str">
        <f t="shared" si="444"/>
        <v/>
      </c>
      <c r="AU138" s="186" t="str">
        <f t="shared" si="444"/>
        <v/>
      </c>
      <c r="AV138" s="186" t="str">
        <f t="shared" si="444"/>
        <v/>
      </c>
      <c r="AW138" s="186" t="str">
        <f t="shared" si="444"/>
        <v/>
      </c>
      <c r="AX138" s="186" t="str">
        <f t="shared" si="444"/>
        <v/>
      </c>
      <c r="AY138" s="186" t="str">
        <f t="shared" si="444"/>
        <v/>
      </c>
      <c r="AZ138" s="186" t="str">
        <f t="shared" si="444"/>
        <v/>
      </c>
      <c r="BA138" s="186" t="str">
        <f t="shared" si="445"/>
        <v/>
      </c>
      <c r="BB138" s="186" t="str">
        <f t="shared" si="445"/>
        <v/>
      </c>
      <c r="BC138" s="186" t="str">
        <f t="shared" si="445"/>
        <v/>
      </c>
      <c r="BD138" s="186" t="str">
        <f t="shared" si="445"/>
        <v/>
      </c>
      <c r="BE138" s="186" t="str">
        <f t="shared" si="445"/>
        <v/>
      </c>
      <c r="BF138" s="186" t="str">
        <f t="shared" si="445"/>
        <v/>
      </c>
      <c r="BG138" s="186" t="str">
        <f t="shared" si="445"/>
        <v/>
      </c>
      <c r="BH138" s="186" t="str">
        <f t="shared" si="445"/>
        <v/>
      </c>
      <c r="BI138" s="186" t="str">
        <f t="shared" si="445"/>
        <v/>
      </c>
      <c r="BJ138" s="186" t="str">
        <f t="shared" si="445"/>
        <v/>
      </c>
      <c r="BM138" s="5" t="s">
        <v>41</v>
      </c>
      <c r="BS138" s="6"/>
      <c r="BT138" s="6"/>
      <c r="BV138" s="84">
        <v>19</v>
      </c>
      <c r="BW138" s="185">
        <f t="shared" si="430"/>
        <v>0</v>
      </c>
      <c r="BX138" s="186">
        <f t="shared" si="431"/>
        <v>0</v>
      </c>
      <c r="BY138" s="186" t="str">
        <f t="shared" si="446"/>
        <v/>
      </c>
      <c r="BZ138" s="186" t="str">
        <f t="shared" si="446"/>
        <v/>
      </c>
      <c r="CA138" s="186" t="str">
        <f t="shared" si="446"/>
        <v/>
      </c>
      <c r="CB138" s="186" t="str">
        <f t="shared" si="446"/>
        <v/>
      </c>
      <c r="CC138" s="186" t="str">
        <f t="shared" si="446"/>
        <v/>
      </c>
      <c r="CD138" s="186" t="str">
        <f t="shared" si="446"/>
        <v/>
      </c>
      <c r="CE138" s="186" t="str">
        <f t="shared" si="446"/>
        <v/>
      </c>
      <c r="CF138" s="186" t="str">
        <f t="shared" si="446"/>
        <v/>
      </c>
      <c r="CG138" s="186" t="str">
        <f t="shared" si="446"/>
        <v/>
      </c>
      <c r="CH138" s="186" t="str">
        <f t="shared" si="446"/>
        <v/>
      </c>
      <c r="CI138" s="186" t="str">
        <f t="shared" si="447"/>
        <v/>
      </c>
      <c r="CJ138" s="186" t="str">
        <f t="shared" si="447"/>
        <v/>
      </c>
      <c r="CK138" s="186" t="str">
        <f t="shared" si="447"/>
        <v/>
      </c>
      <c r="CL138" s="186" t="str">
        <f t="shared" si="447"/>
        <v/>
      </c>
      <c r="CM138" s="186" t="str">
        <f t="shared" si="447"/>
        <v/>
      </c>
      <c r="CN138" s="186" t="str">
        <f t="shared" si="447"/>
        <v/>
      </c>
      <c r="CO138" s="186" t="str">
        <f t="shared" si="447"/>
        <v/>
      </c>
      <c r="CP138" s="186" t="str">
        <f t="shared" si="447"/>
        <v/>
      </c>
      <c r="CQ138" s="186" t="str">
        <f t="shared" si="447"/>
        <v/>
      </c>
      <c r="CR138" s="186" t="str">
        <f t="shared" si="447"/>
        <v/>
      </c>
      <c r="CS138" s="186" t="str">
        <f t="shared" si="448"/>
        <v/>
      </c>
      <c r="CT138" s="186" t="str">
        <f t="shared" si="448"/>
        <v/>
      </c>
      <c r="CU138" s="186" t="str">
        <f t="shared" si="448"/>
        <v/>
      </c>
      <c r="CV138" s="186" t="str">
        <f t="shared" si="448"/>
        <v/>
      </c>
      <c r="CW138" s="186" t="str">
        <f t="shared" si="448"/>
        <v/>
      </c>
      <c r="CX138" s="186" t="str">
        <f t="shared" si="448"/>
        <v/>
      </c>
      <c r="CY138" s="186" t="str">
        <f t="shared" si="448"/>
        <v/>
      </c>
      <c r="CZ138" s="186" t="str">
        <f t="shared" si="448"/>
        <v/>
      </c>
      <c r="DA138" s="186" t="str">
        <f t="shared" si="448"/>
        <v/>
      </c>
      <c r="DB138" s="186" t="str">
        <f t="shared" si="448"/>
        <v/>
      </c>
      <c r="DC138" s="186" t="str">
        <f t="shared" si="449"/>
        <v/>
      </c>
      <c r="DD138" s="186" t="str">
        <f t="shared" si="449"/>
        <v/>
      </c>
      <c r="DE138" s="186" t="str">
        <f t="shared" si="449"/>
        <v/>
      </c>
      <c r="DF138" s="186" t="str">
        <f t="shared" si="449"/>
        <v/>
      </c>
      <c r="DG138" s="186" t="str">
        <f t="shared" si="449"/>
        <v/>
      </c>
      <c r="DH138" s="186" t="str">
        <f t="shared" si="449"/>
        <v/>
      </c>
      <c r="DI138" s="186" t="str">
        <f t="shared" si="449"/>
        <v/>
      </c>
      <c r="DJ138" s="186" t="str">
        <f t="shared" si="449"/>
        <v/>
      </c>
      <c r="DK138" s="186" t="str">
        <f t="shared" si="449"/>
        <v/>
      </c>
      <c r="DL138" s="186" t="str">
        <f t="shared" si="449"/>
        <v/>
      </c>
      <c r="DM138" s="186" t="str">
        <f t="shared" si="450"/>
        <v/>
      </c>
      <c r="DN138" s="186" t="str">
        <f t="shared" si="450"/>
        <v/>
      </c>
      <c r="DO138" s="186" t="str">
        <f t="shared" si="450"/>
        <v/>
      </c>
      <c r="DP138" s="186" t="str">
        <f t="shared" si="450"/>
        <v/>
      </c>
      <c r="DQ138" s="186" t="str">
        <f t="shared" si="450"/>
        <v/>
      </c>
      <c r="DR138" s="186" t="str">
        <f t="shared" si="450"/>
        <v/>
      </c>
      <c r="DS138" s="186" t="str">
        <f t="shared" si="450"/>
        <v/>
      </c>
      <c r="DT138" s="186" t="str">
        <f t="shared" si="450"/>
        <v/>
      </c>
      <c r="DU138" s="186" t="str">
        <f t="shared" si="450"/>
        <v/>
      </c>
      <c r="DV138" s="186" t="str">
        <f t="shared" si="450"/>
        <v/>
      </c>
      <c r="DW138" s="152"/>
      <c r="DX138" s="152"/>
      <c r="DY138" s="152"/>
      <c r="DZ138" s="152"/>
      <c r="EA138" s="152"/>
      <c r="EC138" s="173">
        <f t="shared" si="437"/>
        <v>20</v>
      </c>
      <c r="ED138" s="176" t="str">
        <f t="shared" si="415"/>
        <v>Colihue</v>
      </c>
      <c r="EE138" s="177">
        <f t="shared" si="416"/>
        <v>1340</v>
      </c>
      <c r="EF138" s="177">
        <f t="shared" si="416"/>
        <v>1300</v>
      </c>
      <c r="EG138" s="177">
        <f t="shared" si="416"/>
        <v>1400</v>
      </c>
      <c r="EH138" s="177">
        <f t="shared" si="416"/>
        <v>0</v>
      </c>
      <c r="EI138" s="177">
        <f t="shared" si="417"/>
        <v>3</v>
      </c>
      <c r="EJ138" s="177">
        <f t="shared" si="418"/>
        <v>4040</v>
      </c>
      <c r="EK138" s="173"/>
      <c r="EL138" s="173" t="s">
        <v>110</v>
      </c>
      <c r="EM138" s="172">
        <f>IF(EI169&lt;&gt;1,"sd",EM129/EM132)</f>
        <v>0.79012699950918819</v>
      </c>
      <c r="EN138" s="175"/>
      <c r="EO138" s="173">
        <f t="shared" si="438"/>
        <v>20</v>
      </c>
      <c r="EP138" s="176" t="str">
        <f t="shared" si="419"/>
        <v>Colihue</v>
      </c>
      <c r="EQ138" s="177">
        <f>IFERROR(INDEX(RTO3CF,$EO138,'ANVA-MDS'!EE$7),0)</f>
        <v>0</v>
      </c>
      <c r="ER138" s="177">
        <f>IFERROR(INDEX(RTO3CF,$EO138,'ANVA-MDS'!EF$7),0)</f>
        <v>0</v>
      </c>
      <c r="ES138" s="177">
        <f>IFERROR(INDEX(RTO3CF,$EO138,'ANVA-MDS'!EG$7),0)</f>
        <v>0</v>
      </c>
      <c r="ET138" s="177">
        <f>IFERROR(INDEX(RTO3CF,$EO138,'ANVA-MDS'!EH$7),0)</f>
        <v>0</v>
      </c>
      <c r="EU138" s="177">
        <f t="shared" si="420"/>
        <v>0</v>
      </c>
      <c r="EV138" s="177">
        <f t="shared" si="421"/>
        <v>0</v>
      </c>
      <c r="EW138" s="173"/>
      <c r="EX138" s="173" t="s">
        <v>110</v>
      </c>
      <c r="EY138" s="172" t="str">
        <f>IF(EU169&lt;&gt;1,"sd",EY129/EY132)</f>
        <v>sd</v>
      </c>
      <c r="EZ138" s="175"/>
      <c r="FA138" s="177">
        <f t="shared" si="422"/>
        <v>4040</v>
      </c>
      <c r="FB138" s="175" t="s">
        <v>218</v>
      </c>
      <c r="FC138" s="202">
        <f>IF(EI169&lt;&gt;1,EI169,IF(EU169&lt;&gt;1,EU169,1))</f>
        <v>-1</v>
      </c>
    </row>
    <row r="139" spans="1:159" ht="12.75" customHeight="1" x14ac:dyDescent="0.25">
      <c r="A139" s="5"/>
      <c r="B139" s="156">
        <f>'ANVA-MDS'!EM137</f>
        <v>302.27368346601321</v>
      </c>
      <c r="J139" s="84">
        <v>20</v>
      </c>
      <c r="K139" s="185" t="str">
        <f t="shared" si="423"/>
        <v>Inta 817</v>
      </c>
      <c r="L139" s="186">
        <f t="shared" si="424"/>
        <v>1386.6666666666667</v>
      </c>
      <c r="M139" s="186" t="str">
        <f t="shared" si="441"/>
        <v>s</v>
      </c>
      <c r="N139" s="186" t="str">
        <f t="shared" si="441"/>
        <v>s</v>
      </c>
      <c r="O139" s="186" t="str">
        <f t="shared" si="441"/>
        <v>s</v>
      </c>
      <c r="P139" s="186" t="str">
        <f t="shared" si="441"/>
        <v>s</v>
      </c>
      <c r="Q139" s="186" t="str">
        <f t="shared" si="441"/>
        <v>s</v>
      </c>
      <c r="R139" s="186" t="str">
        <f t="shared" si="441"/>
        <v>s</v>
      </c>
      <c r="S139" s="186" t="str">
        <f t="shared" si="441"/>
        <v>s</v>
      </c>
      <c r="T139" s="186" t="str">
        <f t="shared" si="441"/>
        <v>s</v>
      </c>
      <c r="U139" s="186" t="str">
        <f t="shared" si="441"/>
        <v>ns</v>
      </c>
      <c r="V139" s="186" t="str">
        <f t="shared" si="441"/>
        <v>ns</v>
      </c>
      <c r="W139" s="186" t="str">
        <f t="shared" si="442"/>
        <v>ns</v>
      </c>
      <c r="X139" s="186" t="str">
        <f t="shared" si="442"/>
        <v>ns</v>
      </c>
      <c r="Y139" s="186" t="str">
        <f t="shared" si="442"/>
        <v>ns</v>
      </c>
      <c r="Z139" s="186" t="str">
        <f t="shared" si="442"/>
        <v>ns</v>
      </c>
      <c r="AA139" s="186" t="str">
        <f t="shared" si="442"/>
        <v>ns</v>
      </c>
      <c r="AB139" s="186" t="str">
        <f t="shared" si="442"/>
        <v>ns</v>
      </c>
      <c r="AC139" s="186" t="str">
        <f t="shared" si="442"/>
        <v>ns</v>
      </c>
      <c r="AD139" s="186" t="str">
        <f t="shared" si="442"/>
        <v>ns</v>
      </c>
      <c r="AE139" s="186" t="str">
        <f t="shared" si="442"/>
        <v>ns</v>
      </c>
      <c r="AF139" s="186" t="str">
        <f t="shared" si="442"/>
        <v>ns</v>
      </c>
      <c r="AG139" s="186" t="str">
        <f t="shared" si="443"/>
        <v/>
      </c>
      <c r="AH139" s="186" t="str">
        <f t="shared" si="443"/>
        <v/>
      </c>
      <c r="AI139" s="186" t="str">
        <f t="shared" si="443"/>
        <v/>
      </c>
      <c r="AJ139" s="186" t="str">
        <f t="shared" si="443"/>
        <v/>
      </c>
      <c r="AK139" s="186" t="str">
        <f t="shared" si="443"/>
        <v/>
      </c>
      <c r="AL139" s="186" t="str">
        <f t="shared" si="443"/>
        <v/>
      </c>
      <c r="AM139" s="186" t="str">
        <f t="shared" si="443"/>
        <v/>
      </c>
      <c r="AN139" s="186" t="str">
        <f t="shared" si="443"/>
        <v/>
      </c>
      <c r="AO139" s="186" t="str">
        <f t="shared" si="443"/>
        <v/>
      </c>
      <c r="AP139" s="186" t="str">
        <f t="shared" si="443"/>
        <v/>
      </c>
      <c r="AQ139" s="186" t="str">
        <f t="shared" si="444"/>
        <v/>
      </c>
      <c r="AR139" s="186" t="str">
        <f t="shared" si="444"/>
        <v/>
      </c>
      <c r="AS139" s="186" t="str">
        <f t="shared" si="444"/>
        <v/>
      </c>
      <c r="AT139" s="186" t="str">
        <f t="shared" si="444"/>
        <v/>
      </c>
      <c r="AU139" s="186" t="str">
        <f t="shared" si="444"/>
        <v/>
      </c>
      <c r="AV139" s="186" t="str">
        <f t="shared" si="444"/>
        <v/>
      </c>
      <c r="AW139" s="186" t="str">
        <f t="shared" si="444"/>
        <v/>
      </c>
      <c r="AX139" s="186" t="str">
        <f t="shared" si="444"/>
        <v/>
      </c>
      <c r="AY139" s="186" t="str">
        <f t="shared" si="444"/>
        <v/>
      </c>
      <c r="AZ139" s="186" t="str">
        <f t="shared" si="444"/>
        <v/>
      </c>
      <c r="BA139" s="186" t="str">
        <f t="shared" si="445"/>
        <v/>
      </c>
      <c r="BB139" s="186" t="str">
        <f t="shared" si="445"/>
        <v/>
      </c>
      <c r="BC139" s="186" t="str">
        <f t="shared" si="445"/>
        <v/>
      </c>
      <c r="BD139" s="186" t="str">
        <f t="shared" si="445"/>
        <v/>
      </c>
      <c r="BE139" s="186" t="str">
        <f t="shared" si="445"/>
        <v/>
      </c>
      <c r="BF139" s="186" t="str">
        <f t="shared" si="445"/>
        <v/>
      </c>
      <c r="BG139" s="186" t="str">
        <f t="shared" si="445"/>
        <v/>
      </c>
      <c r="BH139" s="186" t="str">
        <f t="shared" si="445"/>
        <v/>
      </c>
      <c r="BI139" s="186" t="str">
        <f t="shared" si="445"/>
        <v/>
      </c>
      <c r="BJ139" s="186" t="str">
        <f t="shared" si="445"/>
        <v/>
      </c>
      <c r="BM139" s="5"/>
      <c r="BN139" s="156" t="str">
        <f>'ANVA-MDS'!EY137</f>
        <v>sd</v>
      </c>
      <c r="BS139" s="6"/>
      <c r="BT139" s="6"/>
      <c r="BV139" s="84">
        <v>20</v>
      </c>
      <c r="BW139" s="185">
        <f t="shared" si="430"/>
        <v>0</v>
      </c>
      <c r="BX139" s="186">
        <f t="shared" si="431"/>
        <v>0</v>
      </c>
      <c r="BY139" s="186" t="str">
        <f t="shared" si="446"/>
        <v/>
      </c>
      <c r="BZ139" s="186" t="str">
        <f t="shared" si="446"/>
        <v/>
      </c>
      <c r="CA139" s="186" t="str">
        <f t="shared" si="446"/>
        <v/>
      </c>
      <c r="CB139" s="186" t="str">
        <f t="shared" si="446"/>
        <v/>
      </c>
      <c r="CC139" s="186" t="str">
        <f t="shared" si="446"/>
        <v/>
      </c>
      <c r="CD139" s="186" t="str">
        <f t="shared" si="446"/>
        <v/>
      </c>
      <c r="CE139" s="186" t="str">
        <f t="shared" si="446"/>
        <v/>
      </c>
      <c r="CF139" s="186" t="str">
        <f t="shared" si="446"/>
        <v/>
      </c>
      <c r="CG139" s="186" t="str">
        <f t="shared" si="446"/>
        <v/>
      </c>
      <c r="CH139" s="186" t="str">
        <f t="shared" si="446"/>
        <v/>
      </c>
      <c r="CI139" s="186" t="str">
        <f t="shared" si="447"/>
        <v/>
      </c>
      <c r="CJ139" s="186" t="str">
        <f t="shared" si="447"/>
        <v/>
      </c>
      <c r="CK139" s="186" t="str">
        <f t="shared" si="447"/>
        <v/>
      </c>
      <c r="CL139" s="186" t="str">
        <f t="shared" si="447"/>
        <v/>
      </c>
      <c r="CM139" s="186" t="str">
        <f t="shared" si="447"/>
        <v/>
      </c>
      <c r="CN139" s="186" t="str">
        <f t="shared" si="447"/>
        <v/>
      </c>
      <c r="CO139" s="186" t="str">
        <f t="shared" si="447"/>
        <v/>
      </c>
      <c r="CP139" s="186" t="str">
        <f t="shared" si="447"/>
        <v/>
      </c>
      <c r="CQ139" s="186" t="str">
        <f t="shared" si="447"/>
        <v/>
      </c>
      <c r="CR139" s="186" t="str">
        <f t="shared" si="447"/>
        <v/>
      </c>
      <c r="CS139" s="186" t="str">
        <f t="shared" si="448"/>
        <v/>
      </c>
      <c r="CT139" s="186" t="str">
        <f t="shared" si="448"/>
        <v/>
      </c>
      <c r="CU139" s="186" t="str">
        <f t="shared" si="448"/>
        <v/>
      </c>
      <c r="CV139" s="186" t="str">
        <f t="shared" si="448"/>
        <v/>
      </c>
      <c r="CW139" s="186" t="str">
        <f t="shared" si="448"/>
        <v/>
      </c>
      <c r="CX139" s="186" t="str">
        <f t="shared" si="448"/>
        <v/>
      </c>
      <c r="CY139" s="186" t="str">
        <f t="shared" si="448"/>
        <v/>
      </c>
      <c r="CZ139" s="186" t="str">
        <f t="shared" si="448"/>
        <v/>
      </c>
      <c r="DA139" s="186" t="str">
        <f t="shared" si="448"/>
        <v/>
      </c>
      <c r="DB139" s="186" t="str">
        <f t="shared" si="448"/>
        <v/>
      </c>
      <c r="DC139" s="186" t="str">
        <f t="shared" si="449"/>
        <v/>
      </c>
      <c r="DD139" s="186" t="str">
        <f t="shared" si="449"/>
        <v/>
      </c>
      <c r="DE139" s="186" t="str">
        <f t="shared" si="449"/>
        <v/>
      </c>
      <c r="DF139" s="186" t="str">
        <f t="shared" si="449"/>
        <v/>
      </c>
      <c r="DG139" s="186" t="str">
        <f t="shared" si="449"/>
        <v/>
      </c>
      <c r="DH139" s="186" t="str">
        <f t="shared" si="449"/>
        <v/>
      </c>
      <c r="DI139" s="186" t="str">
        <f t="shared" si="449"/>
        <v/>
      </c>
      <c r="DJ139" s="186" t="str">
        <f t="shared" si="449"/>
        <v/>
      </c>
      <c r="DK139" s="186" t="str">
        <f t="shared" si="449"/>
        <v/>
      </c>
      <c r="DL139" s="186" t="str">
        <f t="shared" si="449"/>
        <v/>
      </c>
      <c r="DM139" s="186" t="str">
        <f t="shared" si="450"/>
        <v/>
      </c>
      <c r="DN139" s="186" t="str">
        <f t="shared" si="450"/>
        <v/>
      </c>
      <c r="DO139" s="186" t="str">
        <f t="shared" si="450"/>
        <v/>
      </c>
      <c r="DP139" s="186" t="str">
        <f t="shared" si="450"/>
        <v/>
      </c>
      <c r="DQ139" s="186" t="str">
        <f t="shared" si="450"/>
        <v/>
      </c>
      <c r="DR139" s="186" t="str">
        <f t="shared" si="450"/>
        <v/>
      </c>
      <c r="DS139" s="186" t="str">
        <f t="shared" si="450"/>
        <v/>
      </c>
      <c r="DT139" s="186" t="str">
        <f t="shared" si="450"/>
        <v/>
      </c>
      <c r="DU139" s="186" t="str">
        <f t="shared" si="450"/>
        <v/>
      </c>
      <c r="DV139" s="186" t="str">
        <f t="shared" si="450"/>
        <v/>
      </c>
      <c r="DW139" s="152"/>
      <c r="DX139" s="152"/>
      <c r="DY139" s="152"/>
      <c r="DZ139" s="152"/>
      <c r="EA139" s="152"/>
      <c r="EC139" s="173">
        <f t="shared" si="437"/>
        <v>21</v>
      </c>
      <c r="ED139" s="176" t="str">
        <f t="shared" si="415"/>
        <v>Elite 17</v>
      </c>
      <c r="EE139" s="177">
        <f t="shared" ref="EE139:EH158" si="451">IFERROR(INDEX(RTO3SF,$EC139,EE$7),0)</f>
        <v>1640</v>
      </c>
      <c r="EF139" s="177">
        <f t="shared" si="451"/>
        <v>1400</v>
      </c>
      <c r="EG139" s="177">
        <f t="shared" si="451"/>
        <v>1300</v>
      </c>
      <c r="EH139" s="177">
        <f t="shared" si="451"/>
        <v>0</v>
      </c>
      <c r="EI139" s="177">
        <f t="shared" si="417"/>
        <v>3</v>
      </c>
      <c r="EJ139" s="177">
        <f t="shared" si="418"/>
        <v>4340</v>
      </c>
      <c r="EK139" s="173"/>
      <c r="EL139" s="175"/>
      <c r="EM139" s="175"/>
      <c r="EN139" s="175"/>
      <c r="EO139" s="173">
        <f t="shared" si="438"/>
        <v>21</v>
      </c>
      <c r="EP139" s="176" t="str">
        <f t="shared" si="419"/>
        <v>Elite 17</v>
      </c>
      <c r="EQ139" s="177">
        <f>IFERROR(INDEX(RTO3CF,$EO139,'ANVA-MDS'!EE$7),0)</f>
        <v>0</v>
      </c>
      <c r="ER139" s="177">
        <f>IFERROR(INDEX(RTO3CF,$EO139,'ANVA-MDS'!EF$7),0)</f>
        <v>0</v>
      </c>
      <c r="ES139" s="177">
        <f>IFERROR(INDEX(RTO3CF,$EO139,'ANVA-MDS'!EG$7),0)</f>
        <v>0</v>
      </c>
      <c r="ET139" s="177">
        <f>IFERROR(INDEX(RTO3CF,$EO139,'ANVA-MDS'!EH$7),0)</f>
        <v>0</v>
      </c>
      <c r="EU139" s="177">
        <f t="shared" si="420"/>
        <v>0</v>
      </c>
      <c r="EV139" s="177">
        <f t="shared" si="421"/>
        <v>0</v>
      </c>
      <c r="EW139" s="173"/>
      <c r="EX139" s="175"/>
      <c r="EY139" s="175"/>
      <c r="EZ139" s="175"/>
      <c r="FA139" s="177">
        <f t="shared" si="422"/>
        <v>4340</v>
      </c>
    </row>
    <row r="140" spans="1:159" ht="12.75" customHeight="1" x14ac:dyDescent="0.25">
      <c r="A140" s="5" t="s">
        <v>151</v>
      </c>
      <c r="J140" s="84">
        <v>21</v>
      </c>
      <c r="K140" s="185" t="str">
        <f t="shared" si="423"/>
        <v>Colihue</v>
      </c>
      <c r="L140" s="186">
        <f t="shared" si="424"/>
        <v>1346.6666666666667</v>
      </c>
      <c r="M140" s="186" t="str">
        <f t="shared" ref="M140:V149" si="452">IF(M$8&gt;$J140,"",IF($K140=0,"",IF($F$124&gt;$G$124,"ns",IF(ABS($L140-INDEX(RTO3SF_ORD,M$8,2))&gt;$B$139,"s","ns"))))</f>
        <v>s</v>
      </c>
      <c r="N140" s="186" t="str">
        <f t="shared" si="452"/>
        <v>s</v>
      </c>
      <c r="O140" s="186" t="str">
        <f t="shared" si="452"/>
        <v>s</v>
      </c>
      <c r="P140" s="186" t="str">
        <f t="shared" si="452"/>
        <v>s</v>
      </c>
      <c r="Q140" s="186" t="str">
        <f t="shared" si="452"/>
        <v>s</v>
      </c>
      <c r="R140" s="186" t="str">
        <f t="shared" si="452"/>
        <v>s</v>
      </c>
      <c r="S140" s="186" t="str">
        <f t="shared" si="452"/>
        <v>s</v>
      </c>
      <c r="T140" s="186" t="str">
        <f t="shared" si="452"/>
        <v>s</v>
      </c>
      <c r="U140" s="186" t="str">
        <f t="shared" si="452"/>
        <v>s</v>
      </c>
      <c r="V140" s="186" t="str">
        <f t="shared" si="452"/>
        <v>ns</v>
      </c>
      <c r="W140" s="186" t="str">
        <f t="shared" ref="W140:AF149" si="453">IF(W$8&gt;$J140,"",IF($K140=0,"",IF($F$124&gt;$G$124,"ns",IF(ABS($L140-INDEX(RTO3SF_ORD,W$8,2))&gt;$B$139,"s","ns"))))</f>
        <v>ns</v>
      </c>
      <c r="X140" s="186" t="str">
        <f t="shared" si="453"/>
        <v>ns</v>
      </c>
      <c r="Y140" s="186" t="str">
        <f t="shared" si="453"/>
        <v>ns</v>
      </c>
      <c r="Z140" s="186" t="str">
        <f t="shared" si="453"/>
        <v>ns</v>
      </c>
      <c r="AA140" s="186" t="str">
        <f t="shared" si="453"/>
        <v>ns</v>
      </c>
      <c r="AB140" s="186" t="str">
        <f t="shared" si="453"/>
        <v>ns</v>
      </c>
      <c r="AC140" s="186" t="str">
        <f t="shared" si="453"/>
        <v>ns</v>
      </c>
      <c r="AD140" s="186" t="str">
        <f t="shared" si="453"/>
        <v>ns</v>
      </c>
      <c r="AE140" s="186" t="str">
        <f t="shared" si="453"/>
        <v>ns</v>
      </c>
      <c r="AF140" s="186" t="str">
        <f t="shared" si="453"/>
        <v>ns</v>
      </c>
      <c r="AG140" s="186" t="str">
        <f t="shared" ref="AG140:AP149" si="454">IF(AG$8&gt;$J140,"",IF($K140=0,"",IF($F$124&gt;$G$124,"ns",IF(ABS($L140-INDEX(RTO3SF_ORD,AG$8,2))&gt;$B$139,"s","ns"))))</f>
        <v>ns</v>
      </c>
      <c r="AH140" s="186" t="str">
        <f t="shared" si="454"/>
        <v/>
      </c>
      <c r="AI140" s="186" t="str">
        <f t="shared" si="454"/>
        <v/>
      </c>
      <c r="AJ140" s="186" t="str">
        <f t="shared" si="454"/>
        <v/>
      </c>
      <c r="AK140" s="186" t="str">
        <f t="shared" si="454"/>
        <v/>
      </c>
      <c r="AL140" s="186" t="str">
        <f t="shared" si="454"/>
        <v/>
      </c>
      <c r="AM140" s="186" t="str">
        <f t="shared" si="454"/>
        <v/>
      </c>
      <c r="AN140" s="186" t="str">
        <f t="shared" si="454"/>
        <v/>
      </c>
      <c r="AO140" s="186" t="str">
        <f t="shared" si="454"/>
        <v/>
      </c>
      <c r="AP140" s="186" t="str">
        <f t="shared" si="454"/>
        <v/>
      </c>
      <c r="AQ140" s="186" t="str">
        <f t="shared" ref="AQ140:AZ149" si="455">IF(AQ$8&gt;$J140,"",IF($K140=0,"",IF($F$124&gt;$G$124,"ns",IF(ABS($L140-INDEX(RTO3SF_ORD,AQ$8,2))&gt;$B$139,"s","ns"))))</f>
        <v/>
      </c>
      <c r="AR140" s="186" t="str">
        <f t="shared" si="455"/>
        <v/>
      </c>
      <c r="AS140" s="186" t="str">
        <f t="shared" si="455"/>
        <v/>
      </c>
      <c r="AT140" s="186" t="str">
        <f t="shared" si="455"/>
        <v/>
      </c>
      <c r="AU140" s="186" t="str">
        <f t="shared" si="455"/>
        <v/>
      </c>
      <c r="AV140" s="186" t="str">
        <f t="shared" si="455"/>
        <v/>
      </c>
      <c r="AW140" s="186" t="str">
        <f t="shared" si="455"/>
        <v/>
      </c>
      <c r="AX140" s="186" t="str">
        <f t="shared" si="455"/>
        <v/>
      </c>
      <c r="AY140" s="186" t="str">
        <f t="shared" si="455"/>
        <v/>
      </c>
      <c r="AZ140" s="186" t="str">
        <f t="shared" si="455"/>
        <v/>
      </c>
      <c r="BA140" s="186" t="str">
        <f t="shared" ref="BA140:BJ149" si="456">IF(BA$8&gt;$J140,"",IF($K140=0,"",IF($F$124&gt;$G$124,"ns",IF(ABS($L140-INDEX(RTO3SF_ORD,BA$8,2))&gt;$B$139,"s","ns"))))</f>
        <v/>
      </c>
      <c r="BB140" s="186" t="str">
        <f t="shared" si="456"/>
        <v/>
      </c>
      <c r="BC140" s="186" t="str">
        <f t="shared" si="456"/>
        <v/>
      </c>
      <c r="BD140" s="186" t="str">
        <f t="shared" si="456"/>
        <v/>
      </c>
      <c r="BE140" s="186" t="str">
        <f t="shared" si="456"/>
        <v/>
      </c>
      <c r="BF140" s="186" t="str">
        <f t="shared" si="456"/>
        <v/>
      </c>
      <c r="BG140" s="186" t="str">
        <f t="shared" si="456"/>
        <v/>
      </c>
      <c r="BH140" s="186" t="str">
        <f t="shared" si="456"/>
        <v/>
      </c>
      <c r="BI140" s="186" t="str">
        <f t="shared" si="456"/>
        <v/>
      </c>
      <c r="BJ140" s="186" t="str">
        <f t="shared" si="456"/>
        <v/>
      </c>
      <c r="BM140" s="5" t="s">
        <v>151</v>
      </c>
      <c r="BS140" s="6"/>
      <c r="BT140" s="6"/>
      <c r="BV140" s="84">
        <v>21</v>
      </c>
      <c r="BW140" s="185">
        <f t="shared" si="430"/>
        <v>0</v>
      </c>
      <c r="BX140" s="186">
        <f t="shared" si="431"/>
        <v>0</v>
      </c>
      <c r="BY140" s="186" t="str">
        <f t="shared" ref="BY140:CH149" si="457">IF(BY$8&gt;$BV140,"",IF($BW140=0,"",IF($BR$124&gt;$BS$124,"ns",IF(ABS($BX140-INDEX(RTO3CF_ORD,BY$8,2))&gt;$BN$139,"s","ns"))))</f>
        <v/>
      </c>
      <c r="BZ140" s="186" t="str">
        <f t="shared" si="457"/>
        <v/>
      </c>
      <c r="CA140" s="186" t="str">
        <f t="shared" si="457"/>
        <v/>
      </c>
      <c r="CB140" s="186" t="str">
        <f t="shared" si="457"/>
        <v/>
      </c>
      <c r="CC140" s="186" t="str">
        <f t="shared" si="457"/>
        <v/>
      </c>
      <c r="CD140" s="186" t="str">
        <f t="shared" si="457"/>
        <v/>
      </c>
      <c r="CE140" s="186" t="str">
        <f t="shared" si="457"/>
        <v/>
      </c>
      <c r="CF140" s="186" t="str">
        <f t="shared" si="457"/>
        <v/>
      </c>
      <c r="CG140" s="186" t="str">
        <f t="shared" si="457"/>
        <v/>
      </c>
      <c r="CH140" s="186" t="str">
        <f t="shared" si="457"/>
        <v/>
      </c>
      <c r="CI140" s="186" t="str">
        <f t="shared" ref="CI140:CR149" si="458">IF(CI$8&gt;$BV140,"",IF($BW140=0,"",IF($BR$124&gt;$BS$124,"ns",IF(ABS($BX140-INDEX(RTO3CF_ORD,CI$8,2))&gt;$BN$139,"s","ns"))))</f>
        <v/>
      </c>
      <c r="CJ140" s="186" t="str">
        <f t="shared" si="458"/>
        <v/>
      </c>
      <c r="CK140" s="186" t="str">
        <f t="shared" si="458"/>
        <v/>
      </c>
      <c r="CL140" s="186" t="str">
        <f t="shared" si="458"/>
        <v/>
      </c>
      <c r="CM140" s="186" t="str">
        <f t="shared" si="458"/>
        <v/>
      </c>
      <c r="CN140" s="186" t="str">
        <f t="shared" si="458"/>
        <v/>
      </c>
      <c r="CO140" s="186" t="str">
        <f t="shared" si="458"/>
        <v/>
      </c>
      <c r="CP140" s="186" t="str">
        <f t="shared" si="458"/>
        <v/>
      </c>
      <c r="CQ140" s="186" t="str">
        <f t="shared" si="458"/>
        <v/>
      </c>
      <c r="CR140" s="186" t="str">
        <f t="shared" si="458"/>
        <v/>
      </c>
      <c r="CS140" s="186" t="str">
        <f t="shared" ref="CS140:DB149" si="459">IF(CS$8&gt;$BV140,"",IF($BW140=0,"",IF($BR$124&gt;$BS$124,"ns",IF(ABS($BX140-INDEX(RTO3CF_ORD,CS$8,2))&gt;$BN$139,"s","ns"))))</f>
        <v/>
      </c>
      <c r="CT140" s="186" t="str">
        <f t="shared" si="459"/>
        <v/>
      </c>
      <c r="CU140" s="186" t="str">
        <f t="shared" si="459"/>
        <v/>
      </c>
      <c r="CV140" s="186" t="str">
        <f t="shared" si="459"/>
        <v/>
      </c>
      <c r="CW140" s="186" t="str">
        <f t="shared" si="459"/>
        <v/>
      </c>
      <c r="CX140" s="186" t="str">
        <f t="shared" si="459"/>
        <v/>
      </c>
      <c r="CY140" s="186" t="str">
        <f t="shared" si="459"/>
        <v/>
      </c>
      <c r="CZ140" s="186" t="str">
        <f t="shared" si="459"/>
        <v/>
      </c>
      <c r="DA140" s="186" t="str">
        <f t="shared" si="459"/>
        <v/>
      </c>
      <c r="DB140" s="186" t="str">
        <f t="shared" si="459"/>
        <v/>
      </c>
      <c r="DC140" s="186" t="str">
        <f t="shared" ref="DC140:DL149" si="460">IF(DC$8&gt;$BV140,"",IF($BW140=0,"",IF($BR$124&gt;$BS$124,"ns",IF(ABS($BX140-INDEX(RTO3CF_ORD,DC$8,2))&gt;$BN$139,"s","ns"))))</f>
        <v/>
      </c>
      <c r="DD140" s="186" t="str">
        <f t="shared" si="460"/>
        <v/>
      </c>
      <c r="DE140" s="186" t="str">
        <f t="shared" si="460"/>
        <v/>
      </c>
      <c r="DF140" s="186" t="str">
        <f t="shared" si="460"/>
        <v/>
      </c>
      <c r="DG140" s="186" t="str">
        <f t="shared" si="460"/>
        <v/>
      </c>
      <c r="DH140" s="186" t="str">
        <f t="shared" si="460"/>
        <v/>
      </c>
      <c r="DI140" s="186" t="str">
        <f t="shared" si="460"/>
        <v/>
      </c>
      <c r="DJ140" s="186" t="str">
        <f t="shared" si="460"/>
        <v/>
      </c>
      <c r="DK140" s="186" t="str">
        <f t="shared" si="460"/>
        <v/>
      </c>
      <c r="DL140" s="186" t="str">
        <f t="shared" si="460"/>
        <v/>
      </c>
      <c r="DM140" s="186" t="str">
        <f t="shared" ref="DM140:DV149" si="461">IF(DM$8&gt;$BV140,"",IF($BW140=0,"",IF($BR$124&gt;$BS$124,"ns",IF(ABS($BX140-INDEX(RTO3CF_ORD,DM$8,2))&gt;$BN$139,"s","ns"))))</f>
        <v/>
      </c>
      <c r="DN140" s="186" t="str">
        <f t="shared" si="461"/>
        <v/>
      </c>
      <c r="DO140" s="186" t="str">
        <f t="shared" si="461"/>
        <v/>
      </c>
      <c r="DP140" s="186" t="str">
        <f t="shared" si="461"/>
        <v/>
      </c>
      <c r="DQ140" s="186" t="str">
        <f t="shared" si="461"/>
        <v/>
      </c>
      <c r="DR140" s="186" t="str">
        <f t="shared" si="461"/>
        <v/>
      </c>
      <c r="DS140" s="186" t="str">
        <f t="shared" si="461"/>
        <v/>
      </c>
      <c r="DT140" s="186" t="str">
        <f t="shared" si="461"/>
        <v/>
      </c>
      <c r="DU140" s="186" t="str">
        <f t="shared" si="461"/>
        <v/>
      </c>
      <c r="DV140" s="186" t="str">
        <f t="shared" si="461"/>
        <v/>
      </c>
      <c r="DW140" s="152"/>
      <c r="DX140" s="152"/>
      <c r="DY140" s="152"/>
      <c r="DZ140" s="152"/>
      <c r="EA140" s="152"/>
      <c r="EC140" s="173">
        <f t="shared" si="437"/>
        <v>22</v>
      </c>
      <c r="ED140" s="176" t="str">
        <f t="shared" si="415"/>
        <v>ACA 920</v>
      </c>
      <c r="EE140" s="177">
        <f t="shared" si="451"/>
        <v>1300</v>
      </c>
      <c r="EF140" s="177">
        <f t="shared" si="451"/>
        <v>1260</v>
      </c>
      <c r="EG140" s="177">
        <f t="shared" si="451"/>
        <v>1200</v>
      </c>
      <c r="EH140" s="177">
        <f t="shared" si="451"/>
        <v>0</v>
      </c>
      <c r="EI140" s="177">
        <f t="shared" si="417"/>
        <v>3</v>
      </c>
      <c r="EJ140" s="177">
        <f t="shared" si="418"/>
        <v>3760</v>
      </c>
      <c r="EK140" s="173"/>
      <c r="EL140" s="175"/>
      <c r="EM140" s="175"/>
      <c r="EN140" s="175"/>
      <c r="EO140" s="173">
        <f t="shared" si="438"/>
        <v>22</v>
      </c>
      <c r="EP140" s="176" t="str">
        <f t="shared" si="419"/>
        <v>ACA 920</v>
      </c>
      <c r="EQ140" s="177">
        <f>IFERROR(INDEX(RTO3CF,$EO140,'ANVA-MDS'!EE$7),0)</f>
        <v>0</v>
      </c>
      <c r="ER140" s="177">
        <f>IFERROR(INDEX(RTO3CF,$EO140,'ANVA-MDS'!EF$7),0)</f>
        <v>0</v>
      </c>
      <c r="ES140" s="177">
        <f>IFERROR(INDEX(RTO3CF,$EO140,'ANVA-MDS'!EG$7),0)</f>
        <v>0</v>
      </c>
      <c r="ET140" s="177">
        <f>IFERROR(INDEX(RTO3CF,$EO140,'ANVA-MDS'!EH$7),0)</f>
        <v>0</v>
      </c>
      <c r="EU140" s="177">
        <f t="shared" si="420"/>
        <v>0</v>
      </c>
      <c r="EV140" s="177">
        <f t="shared" si="421"/>
        <v>0</v>
      </c>
      <c r="EW140" s="173"/>
      <c r="EX140" s="175"/>
      <c r="EY140" s="175"/>
      <c r="EZ140" s="175"/>
      <c r="FA140" s="177">
        <f t="shared" si="422"/>
        <v>3760</v>
      </c>
    </row>
    <row r="141" spans="1:159" ht="12.75" customHeight="1" x14ac:dyDescent="0.25">
      <c r="A141" s="5" t="s">
        <v>152</v>
      </c>
      <c r="J141" s="84">
        <v>22</v>
      </c>
      <c r="K141" s="185" t="str">
        <f t="shared" si="423"/>
        <v>ACA 920</v>
      </c>
      <c r="L141" s="186">
        <f t="shared" si="424"/>
        <v>1253.3333333333333</v>
      </c>
      <c r="M141" s="186" t="str">
        <f t="shared" si="452"/>
        <v>s</v>
      </c>
      <c r="N141" s="186" t="str">
        <f t="shared" si="452"/>
        <v>s</v>
      </c>
      <c r="O141" s="186" t="str">
        <f t="shared" si="452"/>
        <v>s</v>
      </c>
      <c r="P141" s="186" t="str">
        <f t="shared" si="452"/>
        <v>s</v>
      </c>
      <c r="Q141" s="186" t="str">
        <f t="shared" si="452"/>
        <v>s</v>
      </c>
      <c r="R141" s="186" t="str">
        <f t="shared" si="452"/>
        <v>s</v>
      </c>
      <c r="S141" s="186" t="str">
        <f t="shared" si="452"/>
        <v>s</v>
      </c>
      <c r="T141" s="186" t="str">
        <f t="shared" si="452"/>
        <v>s</v>
      </c>
      <c r="U141" s="186" t="str">
        <f t="shared" si="452"/>
        <v>s</v>
      </c>
      <c r="V141" s="186" t="str">
        <f t="shared" si="452"/>
        <v>s</v>
      </c>
      <c r="W141" s="186" t="str">
        <f t="shared" si="453"/>
        <v>s</v>
      </c>
      <c r="X141" s="186" t="str">
        <f t="shared" si="453"/>
        <v>s</v>
      </c>
      <c r="Y141" s="186" t="str">
        <f t="shared" si="453"/>
        <v>ns</v>
      </c>
      <c r="Z141" s="186" t="str">
        <f t="shared" si="453"/>
        <v>ns</v>
      </c>
      <c r="AA141" s="186" t="str">
        <f t="shared" si="453"/>
        <v>ns</v>
      </c>
      <c r="AB141" s="186" t="str">
        <f t="shared" si="453"/>
        <v>ns</v>
      </c>
      <c r="AC141" s="186" t="str">
        <f t="shared" si="453"/>
        <v>ns</v>
      </c>
      <c r="AD141" s="186" t="str">
        <f t="shared" si="453"/>
        <v>ns</v>
      </c>
      <c r="AE141" s="186" t="str">
        <f t="shared" si="453"/>
        <v>ns</v>
      </c>
      <c r="AF141" s="186" t="str">
        <f t="shared" si="453"/>
        <v>ns</v>
      </c>
      <c r="AG141" s="186" t="str">
        <f t="shared" si="454"/>
        <v>ns</v>
      </c>
      <c r="AH141" s="186" t="str">
        <f t="shared" si="454"/>
        <v>ns</v>
      </c>
      <c r="AI141" s="186" t="str">
        <f t="shared" si="454"/>
        <v/>
      </c>
      <c r="AJ141" s="186" t="str">
        <f t="shared" si="454"/>
        <v/>
      </c>
      <c r="AK141" s="186" t="str">
        <f t="shared" si="454"/>
        <v/>
      </c>
      <c r="AL141" s="186" t="str">
        <f t="shared" si="454"/>
        <v/>
      </c>
      <c r="AM141" s="186" t="str">
        <f t="shared" si="454"/>
        <v/>
      </c>
      <c r="AN141" s="186" t="str">
        <f t="shared" si="454"/>
        <v/>
      </c>
      <c r="AO141" s="186" t="str">
        <f t="shared" si="454"/>
        <v/>
      </c>
      <c r="AP141" s="186" t="str">
        <f t="shared" si="454"/>
        <v/>
      </c>
      <c r="AQ141" s="186" t="str">
        <f t="shared" si="455"/>
        <v/>
      </c>
      <c r="AR141" s="186" t="str">
        <f t="shared" si="455"/>
        <v/>
      </c>
      <c r="AS141" s="186" t="str">
        <f t="shared" si="455"/>
        <v/>
      </c>
      <c r="AT141" s="186" t="str">
        <f t="shared" si="455"/>
        <v/>
      </c>
      <c r="AU141" s="186" t="str">
        <f t="shared" si="455"/>
        <v/>
      </c>
      <c r="AV141" s="186" t="str">
        <f t="shared" si="455"/>
        <v/>
      </c>
      <c r="AW141" s="186" t="str">
        <f t="shared" si="455"/>
        <v/>
      </c>
      <c r="AX141" s="186" t="str">
        <f t="shared" si="455"/>
        <v/>
      </c>
      <c r="AY141" s="186" t="str">
        <f t="shared" si="455"/>
        <v/>
      </c>
      <c r="AZ141" s="186" t="str">
        <f t="shared" si="455"/>
        <v/>
      </c>
      <c r="BA141" s="186" t="str">
        <f t="shared" si="456"/>
        <v/>
      </c>
      <c r="BB141" s="186" t="str">
        <f t="shared" si="456"/>
        <v/>
      </c>
      <c r="BC141" s="186" t="str">
        <f t="shared" si="456"/>
        <v/>
      </c>
      <c r="BD141" s="186" t="str">
        <f t="shared" si="456"/>
        <v/>
      </c>
      <c r="BE141" s="186" t="str">
        <f t="shared" si="456"/>
        <v/>
      </c>
      <c r="BF141" s="186" t="str">
        <f t="shared" si="456"/>
        <v/>
      </c>
      <c r="BG141" s="186" t="str">
        <f t="shared" si="456"/>
        <v/>
      </c>
      <c r="BH141" s="186" t="str">
        <f t="shared" si="456"/>
        <v/>
      </c>
      <c r="BI141" s="186" t="str">
        <f t="shared" si="456"/>
        <v/>
      </c>
      <c r="BJ141" s="186" t="str">
        <f t="shared" si="456"/>
        <v/>
      </c>
      <c r="BM141" s="5" t="s">
        <v>152</v>
      </c>
      <c r="BS141" s="6"/>
      <c r="BT141" s="6"/>
      <c r="BV141" s="84">
        <v>22</v>
      </c>
      <c r="BW141" s="185">
        <f t="shared" si="430"/>
        <v>0</v>
      </c>
      <c r="BX141" s="186">
        <f t="shared" si="431"/>
        <v>0</v>
      </c>
      <c r="BY141" s="186" t="str">
        <f t="shared" si="457"/>
        <v/>
      </c>
      <c r="BZ141" s="186" t="str">
        <f t="shared" si="457"/>
        <v/>
      </c>
      <c r="CA141" s="186" t="str">
        <f t="shared" si="457"/>
        <v/>
      </c>
      <c r="CB141" s="186" t="str">
        <f t="shared" si="457"/>
        <v/>
      </c>
      <c r="CC141" s="186" t="str">
        <f t="shared" si="457"/>
        <v/>
      </c>
      <c r="CD141" s="186" t="str">
        <f t="shared" si="457"/>
        <v/>
      </c>
      <c r="CE141" s="186" t="str">
        <f t="shared" si="457"/>
        <v/>
      </c>
      <c r="CF141" s="186" t="str">
        <f t="shared" si="457"/>
        <v/>
      </c>
      <c r="CG141" s="186" t="str">
        <f t="shared" si="457"/>
        <v/>
      </c>
      <c r="CH141" s="186" t="str">
        <f t="shared" si="457"/>
        <v/>
      </c>
      <c r="CI141" s="186" t="str">
        <f t="shared" si="458"/>
        <v/>
      </c>
      <c r="CJ141" s="186" t="str">
        <f t="shared" si="458"/>
        <v/>
      </c>
      <c r="CK141" s="186" t="str">
        <f t="shared" si="458"/>
        <v/>
      </c>
      <c r="CL141" s="186" t="str">
        <f t="shared" si="458"/>
        <v/>
      </c>
      <c r="CM141" s="186" t="str">
        <f t="shared" si="458"/>
        <v/>
      </c>
      <c r="CN141" s="186" t="str">
        <f t="shared" si="458"/>
        <v/>
      </c>
      <c r="CO141" s="186" t="str">
        <f t="shared" si="458"/>
        <v/>
      </c>
      <c r="CP141" s="186" t="str">
        <f t="shared" si="458"/>
        <v/>
      </c>
      <c r="CQ141" s="186" t="str">
        <f t="shared" si="458"/>
        <v/>
      </c>
      <c r="CR141" s="186" t="str">
        <f t="shared" si="458"/>
        <v/>
      </c>
      <c r="CS141" s="186" t="str">
        <f t="shared" si="459"/>
        <v/>
      </c>
      <c r="CT141" s="186" t="str">
        <f t="shared" si="459"/>
        <v/>
      </c>
      <c r="CU141" s="186" t="str">
        <f t="shared" si="459"/>
        <v/>
      </c>
      <c r="CV141" s="186" t="str">
        <f t="shared" si="459"/>
        <v/>
      </c>
      <c r="CW141" s="186" t="str">
        <f t="shared" si="459"/>
        <v/>
      </c>
      <c r="CX141" s="186" t="str">
        <f t="shared" si="459"/>
        <v/>
      </c>
      <c r="CY141" s="186" t="str">
        <f t="shared" si="459"/>
        <v/>
      </c>
      <c r="CZ141" s="186" t="str">
        <f t="shared" si="459"/>
        <v/>
      </c>
      <c r="DA141" s="186" t="str">
        <f t="shared" si="459"/>
        <v/>
      </c>
      <c r="DB141" s="186" t="str">
        <f t="shared" si="459"/>
        <v/>
      </c>
      <c r="DC141" s="186" t="str">
        <f t="shared" si="460"/>
        <v/>
      </c>
      <c r="DD141" s="186" t="str">
        <f t="shared" si="460"/>
        <v/>
      </c>
      <c r="DE141" s="186" t="str">
        <f t="shared" si="460"/>
        <v/>
      </c>
      <c r="DF141" s="186" t="str">
        <f t="shared" si="460"/>
        <v/>
      </c>
      <c r="DG141" s="186" t="str">
        <f t="shared" si="460"/>
        <v/>
      </c>
      <c r="DH141" s="186" t="str">
        <f t="shared" si="460"/>
        <v/>
      </c>
      <c r="DI141" s="186" t="str">
        <f t="shared" si="460"/>
        <v/>
      </c>
      <c r="DJ141" s="186" t="str">
        <f t="shared" si="460"/>
        <v/>
      </c>
      <c r="DK141" s="186" t="str">
        <f t="shared" si="460"/>
        <v/>
      </c>
      <c r="DL141" s="186" t="str">
        <f t="shared" si="460"/>
        <v/>
      </c>
      <c r="DM141" s="186" t="str">
        <f t="shared" si="461"/>
        <v/>
      </c>
      <c r="DN141" s="186" t="str">
        <f t="shared" si="461"/>
        <v/>
      </c>
      <c r="DO141" s="186" t="str">
        <f t="shared" si="461"/>
        <v/>
      </c>
      <c r="DP141" s="186" t="str">
        <f t="shared" si="461"/>
        <v/>
      </c>
      <c r="DQ141" s="186" t="str">
        <f t="shared" si="461"/>
        <v/>
      </c>
      <c r="DR141" s="186" t="str">
        <f t="shared" si="461"/>
        <v/>
      </c>
      <c r="DS141" s="186" t="str">
        <f t="shared" si="461"/>
        <v/>
      </c>
      <c r="DT141" s="186" t="str">
        <f t="shared" si="461"/>
        <v/>
      </c>
      <c r="DU141" s="186" t="str">
        <f t="shared" si="461"/>
        <v/>
      </c>
      <c r="DV141" s="186" t="str">
        <f t="shared" si="461"/>
        <v/>
      </c>
      <c r="DW141" s="152"/>
      <c r="DX141" s="152"/>
      <c r="DY141" s="152"/>
      <c r="DZ141" s="152"/>
      <c r="EA141" s="152"/>
      <c r="EC141" s="173">
        <f t="shared" si="437"/>
        <v>23</v>
      </c>
      <c r="ED141" s="176" t="str">
        <f t="shared" si="415"/>
        <v>ACA 916</v>
      </c>
      <c r="EE141" s="177">
        <f t="shared" si="451"/>
        <v>1200</v>
      </c>
      <c r="EF141" s="177">
        <f t="shared" si="451"/>
        <v>1160</v>
      </c>
      <c r="EG141" s="177">
        <f t="shared" si="451"/>
        <v>1120</v>
      </c>
      <c r="EH141" s="177">
        <f t="shared" si="451"/>
        <v>0</v>
      </c>
      <c r="EI141" s="177">
        <f t="shared" si="417"/>
        <v>3</v>
      </c>
      <c r="EJ141" s="177">
        <f t="shared" si="418"/>
        <v>3480</v>
      </c>
      <c r="EK141" s="173"/>
      <c r="EL141" s="175"/>
      <c r="EM141" s="175"/>
      <c r="EN141" s="175"/>
      <c r="EO141" s="173">
        <f t="shared" si="438"/>
        <v>23</v>
      </c>
      <c r="EP141" s="176" t="str">
        <f t="shared" si="419"/>
        <v>ACA 916</v>
      </c>
      <c r="EQ141" s="177">
        <f>IFERROR(INDEX(RTO3CF,$EO141,'ANVA-MDS'!EE$7),0)</f>
        <v>0</v>
      </c>
      <c r="ER141" s="177">
        <f>IFERROR(INDEX(RTO3CF,$EO141,'ANVA-MDS'!EF$7),0)</f>
        <v>0</v>
      </c>
      <c r="ES141" s="177">
        <f>IFERROR(INDEX(RTO3CF,$EO141,'ANVA-MDS'!EG$7),0)</f>
        <v>0</v>
      </c>
      <c r="ET141" s="177">
        <f>IFERROR(INDEX(RTO3CF,$EO141,'ANVA-MDS'!EH$7),0)</f>
        <v>0</v>
      </c>
      <c r="EU141" s="177">
        <f t="shared" si="420"/>
        <v>0</v>
      </c>
      <c r="EV141" s="177">
        <f t="shared" si="421"/>
        <v>0</v>
      </c>
      <c r="EW141" s="173"/>
      <c r="EX141" s="175"/>
      <c r="EY141" s="175"/>
      <c r="EZ141" s="175"/>
      <c r="FA141" s="177">
        <f t="shared" si="422"/>
        <v>3480</v>
      </c>
    </row>
    <row r="142" spans="1:159" ht="12.75" customHeight="1" x14ac:dyDescent="0.25">
      <c r="A142" s="6"/>
      <c r="J142" s="84">
        <v>23</v>
      </c>
      <c r="K142" s="185" t="str">
        <f t="shared" si="423"/>
        <v>ACA 916</v>
      </c>
      <c r="L142" s="186">
        <f t="shared" si="424"/>
        <v>1160</v>
      </c>
      <c r="M142" s="186" t="str">
        <f t="shared" si="452"/>
        <v>s</v>
      </c>
      <c r="N142" s="186" t="str">
        <f t="shared" si="452"/>
        <v>s</v>
      </c>
      <c r="O142" s="186" t="str">
        <f t="shared" si="452"/>
        <v>s</v>
      </c>
      <c r="P142" s="186" t="str">
        <f t="shared" si="452"/>
        <v>s</v>
      </c>
      <c r="Q142" s="186" t="str">
        <f t="shared" si="452"/>
        <v>s</v>
      </c>
      <c r="R142" s="186" t="str">
        <f t="shared" si="452"/>
        <v>s</v>
      </c>
      <c r="S142" s="186" t="str">
        <f t="shared" si="452"/>
        <v>s</v>
      </c>
      <c r="T142" s="186" t="str">
        <f t="shared" si="452"/>
        <v>s</v>
      </c>
      <c r="U142" s="186" t="str">
        <f t="shared" si="452"/>
        <v>s</v>
      </c>
      <c r="V142" s="186" t="str">
        <f t="shared" si="452"/>
        <v>s</v>
      </c>
      <c r="W142" s="186" t="str">
        <f t="shared" si="453"/>
        <v>s</v>
      </c>
      <c r="X142" s="186" t="str">
        <f t="shared" si="453"/>
        <v>s</v>
      </c>
      <c r="Y142" s="186" t="str">
        <f t="shared" si="453"/>
        <v>s</v>
      </c>
      <c r="Z142" s="186" t="str">
        <f t="shared" si="453"/>
        <v>s</v>
      </c>
      <c r="AA142" s="186" t="str">
        <f t="shared" si="453"/>
        <v>s</v>
      </c>
      <c r="AB142" s="186" t="str">
        <f t="shared" si="453"/>
        <v>s</v>
      </c>
      <c r="AC142" s="186" t="str">
        <f t="shared" si="453"/>
        <v>ns</v>
      </c>
      <c r="AD142" s="186" t="str">
        <f t="shared" si="453"/>
        <v>ns</v>
      </c>
      <c r="AE142" s="186" t="str">
        <f t="shared" si="453"/>
        <v>ns</v>
      </c>
      <c r="AF142" s="186" t="str">
        <f t="shared" si="453"/>
        <v>ns</v>
      </c>
      <c r="AG142" s="186" t="str">
        <f t="shared" si="454"/>
        <v>ns</v>
      </c>
      <c r="AH142" s="186" t="str">
        <f t="shared" si="454"/>
        <v>ns</v>
      </c>
      <c r="AI142" s="186" t="str">
        <f t="shared" si="454"/>
        <v>ns</v>
      </c>
      <c r="AJ142" s="186" t="str">
        <f t="shared" si="454"/>
        <v/>
      </c>
      <c r="AK142" s="186" t="str">
        <f t="shared" si="454"/>
        <v/>
      </c>
      <c r="AL142" s="186" t="str">
        <f t="shared" si="454"/>
        <v/>
      </c>
      <c r="AM142" s="186" t="str">
        <f t="shared" si="454"/>
        <v/>
      </c>
      <c r="AN142" s="186" t="str">
        <f t="shared" si="454"/>
        <v/>
      </c>
      <c r="AO142" s="186" t="str">
        <f t="shared" si="454"/>
        <v/>
      </c>
      <c r="AP142" s="186" t="str">
        <f t="shared" si="454"/>
        <v/>
      </c>
      <c r="AQ142" s="186" t="str">
        <f t="shared" si="455"/>
        <v/>
      </c>
      <c r="AR142" s="186" t="str">
        <f t="shared" si="455"/>
        <v/>
      </c>
      <c r="AS142" s="186" t="str">
        <f t="shared" si="455"/>
        <v/>
      </c>
      <c r="AT142" s="186" t="str">
        <f t="shared" si="455"/>
        <v/>
      </c>
      <c r="AU142" s="186" t="str">
        <f t="shared" si="455"/>
        <v/>
      </c>
      <c r="AV142" s="186" t="str">
        <f t="shared" si="455"/>
        <v/>
      </c>
      <c r="AW142" s="186" t="str">
        <f t="shared" si="455"/>
        <v/>
      </c>
      <c r="AX142" s="186" t="str">
        <f t="shared" si="455"/>
        <v/>
      </c>
      <c r="AY142" s="186" t="str">
        <f t="shared" si="455"/>
        <v/>
      </c>
      <c r="AZ142" s="186" t="str">
        <f t="shared" si="455"/>
        <v/>
      </c>
      <c r="BA142" s="186" t="str">
        <f t="shared" si="456"/>
        <v/>
      </c>
      <c r="BB142" s="186" t="str">
        <f t="shared" si="456"/>
        <v/>
      </c>
      <c r="BC142" s="186" t="str">
        <f t="shared" si="456"/>
        <v/>
      </c>
      <c r="BD142" s="186" t="str">
        <f t="shared" si="456"/>
        <v/>
      </c>
      <c r="BE142" s="186" t="str">
        <f t="shared" si="456"/>
        <v/>
      </c>
      <c r="BF142" s="186" t="str">
        <f t="shared" si="456"/>
        <v/>
      </c>
      <c r="BG142" s="186" t="str">
        <f t="shared" si="456"/>
        <v/>
      </c>
      <c r="BH142" s="186" t="str">
        <f t="shared" si="456"/>
        <v/>
      </c>
      <c r="BI142" s="186" t="str">
        <f t="shared" si="456"/>
        <v/>
      </c>
      <c r="BJ142" s="186" t="str">
        <f t="shared" si="456"/>
        <v/>
      </c>
      <c r="BM142" s="6"/>
      <c r="BS142" s="6"/>
      <c r="BT142" s="6"/>
      <c r="BU142" s="115"/>
      <c r="BV142" s="84">
        <v>23</v>
      </c>
      <c r="BW142" s="185">
        <f t="shared" si="430"/>
        <v>0</v>
      </c>
      <c r="BX142" s="186">
        <f t="shared" si="431"/>
        <v>0</v>
      </c>
      <c r="BY142" s="186" t="str">
        <f t="shared" si="457"/>
        <v/>
      </c>
      <c r="BZ142" s="186" t="str">
        <f t="shared" si="457"/>
        <v/>
      </c>
      <c r="CA142" s="186" t="str">
        <f t="shared" si="457"/>
        <v/>
      </c>
      <c r="CB142" s="186" t="str">
        <f t="shared" si="457"/>
        <v/>
      </c>
      <c r="CC142" s="186" t="str">
        <f t="shared" si="457"/>
        <v/>
      </c>
      <c r="CD142" s="186" t="str">
        <f t="shared" si="457"/>
        <v/>
      </c>
      <c r="CE142" s="186" t="str">
        <f t="shared" si="457"/>
        <v/>
      </c>
      <c r="CF142" s="186" t="str">
        <f t="shared" si="457"/>
        <v/>
      </c>
      <c r="CG142" s="186" t="str">
        <f t="shared" si="457"/>
        <v/>
      </c>
      <c r="CH142" s="186" t="str">
        <f t="shared" si="457"/>
        <v/>
      </c>
      <c r="CI142" s="186" t="str">
        <f t="shared" si="458"/>
        <v/>
      </c>
      <c r="CJ142" s="186" t="str">
        <f t="shared" si="458"/>
        <v/>
      </c>
      <c r="CK142" s="186" t="str">
        <f t="shared" si="458"/>
        <v/>
      </c>
      <c r="CL142" s="186" t="str">
        <f t="shared" si="458"/>
        <v/>
      </c>
      <c r="CM142" s="186" t="str">
        <f t="shared" si="458"/>
        <v/>
      </c>
      <c r="CN142" s="186" t="str">
        <f t="shared" si="458"/>
        <v/>
      </c>
      <c r="CO142" s="186" t="str">
        <f t="shared" si="458"/>
        <v/>
      </c>
      <c r="CP142" s="186" t="str">
        <f t="shared" si="458"/>
        <v/>
      </c>
      <c r="CQ142" s="186" t="str">
        <f t="shared" si="458"/>
        <v/>
      </c>
      <c r="CR142" s="186" t="str">
        <f t="shared" si="458"/>
        <v/>
      </c>
      <c r="CS142" s="186" t="str">
        <f t="shared" si="459"/>
        <v/>
      </c>
      <c r="CT142" s="186" t="str">
        <f t="shared" si="459"/>
        <v/>
      </c>
      <c r="CU142" s="186" t="str">
        <f t="shared" si="459"/>
        <v/>
      </c>
      <c r="CV142" s="186" t="str">
        <f t="shared" si="459"/>
        <v/>
      </c>
      <c r="CW142" s="186" t="str">
        <f t="shared" si="459"/>
        <v/>
      </c>
      <c r="CX142" s="186" t="str">
        <f t="shared" si="459"/>
        <v/>
      </c>
      <c r="CY142" s="186" t="str">
        <f t="shared" si="459"/>
        <v/>
      </c>
      <c r="CZ142" s="186" t="str">
        <f t="shared" si="459"/>
        <v/>
      </c>
      <c r="DA142" s="186" t="str">
        <f t="shared" si="459"/>
        <v/>
      </c>
      <c r="DB142" s="186" t="str">
        <f t="shared" si="459"/>
        <v/>
      </c>
      <c r="DC142" s="186" t="str">
        <f t="shared" si="460"/>
        <v/>
      </c>
      <c r="DD142" s="186" t="str">
        <f t="shared" si="460"/>
        <v/>
      </c>
      <c r="DE142" s="186" t="str">
        <f t="shared" si="460"/>
        <v/>
      </c>
      <c r="DF142" s="186" t="str">
        <f t="shared" si="460"/>
        <v/>
      </c>
      <c r="DG142" s="186" t="str">
        <f t="shared" si="460"/>
        <v/>
      </c>
      <c r="DH142" s="186" t="str">
        <f t="shared" si="460"/>
        <v/>
      </c>
      <c r="DI142" s="186" t="str">
        <f t="shared" si="460"/>
        <v/>
      </c>
      <c r="DJ142" s="186" t="str">
        <f t="shared" si="460"/>
        <v/>
      </c>
      <c r="DK142" s="186" t="str">
        <f t="shared" si="460"/>
        <v/>
      </c>
      <c r="DL142" s="186" t="str">
        <f t="shared" si="460"/>
        <v/>
      </c>
      <c r="DM142" s="186" t="str">
        <f t="shared" si="461"/>
        <v/>
      </c>
      <c r="DN142" s="186" t="str">
        <f t="shared" si="461"/>
        <v/>
      </c>
      <c r="DO142" s="186" t="str">
        <f t="shared" si="461"/>
        <v/>
      </c>
      <c r="DP142" s="186" t="str">
        <f t="shared" si="461"/>
        <v/>
      </c>
      <c r="DQ142" s="186" t="str">
        <f t="shared" si="461"/>
        <v/>
      </c>
      <c r="DR142" s="186" t="str">
        <f t="shared" si="461"/>
        <v/>
      </c>
      <c r="DS142" s="186" t="str">
        <f t="shared" si="461"/>
        <v/>
      </c>
      <c r="DT142" s="186" t="str">
        <f t="shared" si="461"/>
        <v/>
      </c>
      <c r="DU142" s="186" t="str">
        <f t="shared" si="461"/>
        <v/>
      </c>
      <c r="DV142" s="186" t="str">
        <f t="shared" si="461"/>
        <v/>
      </c>
      <c r="DW142" s="152"/>
      <c r="DX142" s="152"/>
      <c r="DY142" s="152"/>
      <c r="DZ142" s="152"/>
      <c r="EA142" s="152"/>
      <c r="EC142" s="173">
        <f t="shared" si="437"/>
        <v>24</v>
      </c>
      <c r="ED142" s="176" t="str">
        <f t="shared" si="415"/>
        <v>ACA 460</v>
      </c>
      <c r="EE142" s="177">
        <f t="shared" si="451"/>
        <v>960</v>
      </c>
      <c r="EF142" s="177">
        <f t="shared" si="451"/>
        <v>980</v>
      </c>
      <c r="EG142" s="177">
        <f t="shared" si="451"/>
        <v>960</v>
      </c>
      <c r="EH142" s="177">
        <f t="shared" si="451"/>
        <v>0</v>
      </c>
      <c r="EI142" s="177">
        <f t="shared" si="417"/>
        <v>3</v>
      </c>
      <c r="EJ142" s="177">
        <f t="shared" si="418"/>
        <v>2900</v>
      </c>
      <c r="EK142" s="173"/>
      <c r="EL142" s="175"/>
      <c r="EM142" s="175"/>
      <c r="EN142" s="175"/>
      <c r="EO142" s="173">
        <f t="shared" si="438"/>
        <v>24</v>
      </c>
      <c r="EP142" s="176" t="str">
        <f t="shared" si="419"/>
        <v>ACA 460</v>
      </c>
      <c r="EQ142" s="177">
        <f>IFERROR(INDEX(RTO3CF,$EO142,'ANVA-MDS'!EE$7),0)</f>
        <v>0</v>
      </c>
      <c r="ER142" s="177">
        <f>IFERROR(INDEX(RTO3CF,$EO142,'ANVA-MDS'!EF$7),0)</f>
        <v>0</v>
      </c>
      <c r="ES142" s="177">
        <f>IFERROR(INDEX(RTO3CF,$EO142,'ANVA-MDS'!EG$7),0)</f>
        <v>0</v>
      </c>
      <c r="ET142" s="177">
        <f>IFERROR(INDEX(RTO3CF,$EO142,'ANVA-MDS'!EH$7),0)</f>
        <v>0</v>
      </c>
      <c r="EU142" s="177">
        <f t="shared" si="420"/>
        <v>0</v>
      </c>
      <c r="EV142" s="177">
        <f t="shared" si="421"/>
        <v>0</v>
      </c>
      <c r="EW142" s="173"/>
      <c r="EX142" s="175"/>
      <c r="EY142" s="175"/>
      <c r="EZ142" s="175"/>
      <c r="FA142" s="177">
        <f t="shared" si="422"/>
        <v>2900</v>
      </c>
      <c r="FB142" s="179"/>
      <c r="FC142" s="175"/>
    </row>
    <row r="143" spans="1:159" ht="12.75" customHeight="1" x14ac:dyDescent="0.25">
      <c r="A143" s="4" t="s">
        <v>153</v>
      </c>
      <c r="J143" s="84">
        <v>24</v>
      </c>
      <c r="K143" s="185" t="str">
        <f t="shared" si="423"/>
        <v>ACA 460</v>
      </c>
      <c r="L143" s="186">
        <f t="shared" si="424"/>
        <v>966.66666666666663</v>
      </c>
      <c r="M143" s="186" t="str">
        <f t="shared" si="452"/>
        <v>s</v>
      </c>
      <c r="N143" s="186" t="str">
        <f t="shared" si="452"/>
        <v>s</v>
      </c>
      <c r="O143" s="186" t="str">
        <f t="shared" si="452"/>
        <v>s</v>
      </c>
      <c r="P143" s="186" t="str">
        <f t="shared" si="452"/>
        <v>s</v>
      </c>
      <c r="Q143" s="186" t="str">
        <f t="shared" si="452"/>
        <v>s</v>
      </c>
      <c r="R143" s="186" t="str">
        <f t="shared" si="452"/>
        <v>s</v>
      </c>
      <c r="S143" s="186" t="str">
        <f t="shared" si="452"/>
        <v>s</v>
      </c>
      <c r="T143" s="186" t="str">
        <f t="shared" si="452"/>
        <v>s</v>
      </c>
      <c r="U143" s="186" t="str">
        <f t="shared" si="452"/>
        <v>s</v>
      </c>
      <c r="V143" s="186" t="str">
        <f t="shared" si="452"/>
        <v>s</v>
      </c>
      <c r="W143" s="186" t="str">
        <f t="shared" si="453"/>
        <v>s</v>
      </c>
      <c r="X143" s="186" t="str">
        <f t="shared" si="453"/>
        <v>s</v>
      </c>
      <c r="Y143" s="186" t="str">
        <f t="shared" si="453"/>
        <v>s</v>
      </c>
      <c r="Z143" s="186" t="str">
        <f t="shared" si="453"/>
        <v>s</v>
      </c>
      <c r="AA143" s="186" t="str">
        <f t="shared" si="453"/>
        <v>s</v>
      </c>
      <c r="AB143" s="186" t="str">
        <f t="shared" si="453"/>
        <v>s</v>
      </c>
      <c r="AC143" s="186" t="str">
        <f t="shared" si="453"/>
        <v>s</v>
      </c>
      <c r="AD143" s="186" t="str">
        <f t="shared" si="453"/>
        <v>s</v>
      </c>
      <c r="AE143" s="186" t="str">
        <f t="shared" si="453"/>
        <v>s</v>
      </c>
      <c r="AF143" s="186" t="str">
        <f t="shared" si="453"/>
        <v>s</v>
      </c>
      <c r="AG143" s="186" t="str">
        <f t="shared" si="454"/>
        <v>s</v>
      </c>
      <c r="AH143" s="186" t="str">
        <f t="shared" si="454"/>
        <v>ns</v>
      </c>
      <c r="AI143" s="186" t="str">
        <f t="shared" si="454"/>
        <v>ns</v>
      </c>
      <c r="AJ143" s="186" t="str">
        <f t="shared" si="454"/>
        <v>ns</v>
      </c>
      <c r="AK143" s="186" t="str">
        <f t="shared" si="454"/>
        <v/>
      </c>
      <c r="AL143" s="186" t="str">
        <f t="shared" si="454"/>
        <v/>
      </c>
      <c r="AM143" s="186" t="str">
        <f t="shared" si="454"/>
        <v/>
      </c>
      <c r="AN143" s="186" t="str">
        <f t="shared" si="454"/>
        <v/>
      </c>
      <c r="AO143" s="186" t="str">
        <f t="shared" si="454"/>
        <v/>
      </c>
      <c r="AP143" s="186" t="str">
        <f t="shared" si="454"/>
        <v/>
      </c>
      <c r="AQ143" s="186" t="str">
        <f t="shared" si="455"/>
        <v/>
      </c>
      <c r="AR143" s="186" t="str">
        <f t="shared" si="455"/>
        <v/>
      </c>
      <c r="AS143" s="186" t="str">
        <f t="shared" si="455"/>
        <v/>
      </c>
      <c r="AT143" s="186" t="str">
        <f t="shared" si="455"/>
        <v/>
      </c>
      <c r="AU143" s="186" t="str">
        <f t="shared" si="455"/>
        <v/>
      </c>
      <c r="AV143" s="186" t="str">
        <f t="shared" si="455"/>
        <v/>
      </c>
      <c r="AW143" s="186" t="str">
        <f t="shared" si="455"/>
        <v/>
      </c>
      <c r="AX143" s="186" t="str">
        <f t="shared" si="455"/>
        <v/>
      </c>
      <c r="AY143" s="186" t="str">
        <f t="shared" si="455"/>
        <v/>
      </c>
      <c r="AZ143" s="186" t="str">
        <f t="shared" si="455"/>
        <v/>
      </c>
      <c r="BA143" s="186" t="str">
        <f t="shared" si="456"/>
        <v/>
      </c>
      <c r="BB143" s="186" t="str">
        <f t="shared" si="456"/>
        <v/>
      </c>
      <c r="BC143" s="186" t="str">
        <f t="shared" si="456"/>
        <v/>
      </c>
      <c r="BD143" s="186" t="str">
        <f t="shared" si="456"/>
        <v/>
      </c>
      <c r="BE143" s="186" t="str">
        <f t="shared" si="456"/>
        <v/>
      </c>
      <c r="BF143" s="186" t="str">
        <f t="shared" si="456"/>
        <v/>
      </c>
      <c r="BG143" s="186" t="str">
        <f t="shared" si="456"/>
        <v/>
      </c>
      <c r="BH143" s="186" t="str">
        <f t="shared" si="456"/>
        <v/>
      </c>
      <c r="BI143" s="186" t="str">
        <f t="shared" si="456"/>
        <v/>
      </c>
      <c r="BJ143" s="186" t="str">
        <f t="shared" si="456"/>
        <v/>
      </c>
      <c r="BM143" s="4" t="s">
        <v>153</v>
      </c>
      <c r="BS143" s="6"/>
      <c r="BT143" s="6"/>
      <c r="BU143" s="6"/>
      <c r="BV143" s="84">
        <v>24</v>
      </c>
      <c r="BW143" s="185">
        <f t="shared" si="430"/>
        <v>0</v>
      </c>
      <c r="BX143" s="186">
        <f t="shared" si="431"/>
        <v>0</v>
      </c>
      <c r="BY143" s="186" t="str">
        <f t="shared" si="457"/>
        <v/>
      </c>
      <c r="BZ143" s="186" t="str">
        <f t="shared" si="457"/>
        <v/>
      </c>
      <c r="CA143" s="186" t="str">
        <f t="shared" si="457"/>
        <v/>
      </c>
      <c r="CB143" s="186" t="str">
        <f t="shared" si="457"/>
        <v/>
      </c>
      <c r="CC143" s="186" t="str">
        <f t="shared" si="457"/>
        <v/>
      </c>
      <c r="CD143" s="186" t="str">
        <f t="shared" si="457"/>
        <v/>
      </c>
      <c r="CE143" s="186" t="str">
        <f t="shared" si="457"/>
        <v/>
      </c>
      <c r="CF143" s="186" t="str">
        <f t="shared" si="457"/>
        <v/>
      </c>
      <c r="CG143" s="186" t="str">
        <f t="shared" si="457"/>
        <v/>
      </c>
      <c r="CH143" s="186" t="str">
        <f t="shared" si="457"/>
        <v/>
      </c>
      <c r="CI143" s="186" t="str">
        <f t="shared" si="458"/>
        <v/>
      </c>
      <c r="CJ143" s="186" t="str">
        <f t="shared" si="458"/>
        <v/>
      </c>
      <c r="CK143" s="186" t="str">
        <f t="shared" si="458"/>
        <v/>
      </c>
      <c r="CL143" s="186" t="str">
        <f t="shared" si="458"/>
        <v/>
      </c>
      <c r="CM143" s="186" t="str">
        <f t="shared" si="458"/>
        <v/>
      </c>
      <c r="CN143" s="186" t="str">
        <f t="shared" si="458"/>
        <v/>
      </c>
      <c r="CO143" s="186" t="str">
        <f t="shared" si="458"/>
        <v/>
      </c>
      <c r="CP143" s="186" t="str">
        <f t="shared" si="458"/>
        <v/>
      </c>
      <c r="CQ143" s="186" t="str">
        <f t="shared" si="458"/>
        <v/>
      </c>
      <c r="CR143" s="186" t="str">
        <f t="shared" si="458"/>
        <v/>
      </c>
      <c r="CS143" s="186" t="str">
        <f t="shared" si="459"/>
        <v/>
      </c>
      <c r="CT143" s="186" t="str">
        <f t="shared" si="459"/>
        <v/>
      </c>
      <c r="CU143" s="186" t="str">
        <f t="shared" si="459"/>
        <v/>
      </c>
      <c r="CV143" s="186" t="str">
        <f t="shared" si="459"/>
        <v/>
      </c>
      <c r="CW143" s="186" t="str">
        <f t="shared" si="459"/>
        <v/>
      </c>
      <c r="CX143" s="186" t="str">
        <f t="shared" si="459"/>
        <v/>
      </c>
      <c r="CY143" s="186" t="str">
        <f t="shared" si="459"/>
        <v/>
      </c>
      <c r="CZ143" s="186" t="str">
        <f t="shared" si="459"/>
        <v/>
      </c>
      <c r="DA143" s="186" t="str">
        <f t="shared" si="459"/>
        <v/>
      </c>
      <c r="DB143" s="186" t="str">
        <f t="shared" si="459"/>
        <v/>
      </c>
      <c r="DC143" s="186" t="str">
        <f t="shared" si="460"/>
        <v/>
      </c>
      <c r="DD143" s="186" t="str">
        <f t="shared" si="460"/>
        <v/>
      </c>
      <c r="DE143" s="186" t="str">
        <f t="shared" si="460"/>
        <v/>
      </c>
      <c r="DF143" s="186" t="str">
        <f t="shared" si="460"/>
        <v/>
      </c>
      <c r="DG143" s="186" t="str">
        <f t="shared" si="460"/>
        <v/>
      </c>
      <c r="DH143" s="186" t="str">
        <f t="shared" si="460"/>
        <v/>
      </c>
      <c r="DI143" s="186" t="str">
        <f t="shared" si="460"/>
        <v/>
      </c>
      <c r="DJ143" s="186" t="str">
        <f t="shared" si="460"/>
        <v/>
      </c>
      <c r="DK143" s="186" t="str">
        <f t="shared" si="460"/>
        <v/>
      </c>
      <c r="DL143" s="186" t="str">
        <f t="shared" si="460"/>
        <v/>
      </c>
      <c r="DM143" s="186" t="str">
        <f t="shared" si="461"/>
        <v/>
      </c>
      <c r="DN143" s="186" t="str">
        <f t="shared" si="461"/>
        <v/>
      </c>
      <c r="DO143" s="186" t="str">
        <f t="shared" si="461"/>
        <v/>
      </c>
      <c r="DP143" s="186" t="str">
        <f t="shared" si="461"/>
        <v/>
      </c>
      <c r="DQ143" s="186" t="str">
        <f t="shared" si="461"/>
        <v/>
      </c>
      <c r="DR143" s="186" t="str">
        <f t="shared" si="461"/>
        <v/>
      </c>
      <c r="DS143" s="186" t="str">
        <f t="shared" si="461"/>
        <v/>
      </c>
      <c r="DT143" s="186" t="str">
        <f t="shared" si="461"/>
        <v/>
      </c>
      <c r="DU143" s="186" t="str">
        <f t="shared" si="461"/>
        <v/>
      </c>
      <c r="DV143" s="186" t="str">
        <f t="shared" si="461"/>
        <v/>
      </c>
      <c r="DW143" s="152"/>
      <c r="DX143" s="152"/>
      <c r="DY143" s="152"/>
      <c r="DZ143" s="152"/>
      <c r="EA143" s="152"/>
      <c r="EC143" s="173">
        <f t="shared" si="437"/>
        <v>25</v>
      </c>
      <c r="ED143" s="176">
        <f t="shared" si="415"/>
        <v>0</v>
      </c>
      <c r="EE143" s="177">
        <f t="shared" si="451"/>
        <v>0</v>
      </c>
      <c r="EF143" s="177">
        <f t="shared" si="451"/>
        <v>0</v>
      </c>
      <c r="EG143" s="177">
        <f t="shared" si="451"/>
        <v>0</v>
      </c>
      <c r="EH143" s="177">
        <f t="shared" si="451"/>
        <v>0</v>
      </c>
      <c r="EI143" s="177">
        <f t="shared" si="417"/>
        <v>0</v>
      </c>
      <c r="EJ143" s="177">
        <f t="shared" si="418"/>
        <v>0</v>
      </c>
      <c r="EK143" s="173"/>
      <c r="EL143" s="175"/>
      <c r="EM143" s="175"/>
      <c r="EN143" s="175"/>
      <c r="EO143" s="173">
        <f t="shared" si="438"/>
        <v>25</v>
      </c>
      <c r="EP143" s="176">
        <f t="shared" si="419"/>
        <v>0</v>
      </c>
      <c r="EQ143" s="177">
        <f>IFERROR(INDEX(RTO3CF,$EO143,'ANVA-MDS'!EE$7),0)</f>
        <v>0</v>
      </c>
      <c r="ER143" s="177">
        <f>IFERROR(INDEX(RTO3CF,$EO143,'ANVA-MDS'!EF$7),0)</f>
        <v>0</v>
      </c>
      <c r="ES143" s="177">
        <f>IFERROR(INDEX(RTO3CF,$EO143,'ANVA-MDS'!EG$7),0)</f>
        <v>0</v>
      </c>
      <c r="ET143" s="177">
        <f>IFERROR(INDEX(RTO3CF,$EO143,'ANVA-MDS'!EH$7),0)</f>
        <v>0</v>
      </c>
      <c r="EU143" s="177">
        <f t="shared" si="420"/>
        <v>0</v>
      </c>
      <c r="EV143" s="177">
        <f t="shared" si="421"/>
        <v>0</v>
      </c>
      <c r="EW143" s="173"/>
      <c r="EX143" s="175"/>
      <c r="EY143" s="175"/>
      <c r="EZ143" s="175"/>
      <c r="FA143" s="177">
        <f t="shared" si="422"/>
        <v>0</v>
      </c>
    </row>
    <row r="144" spans="1:159" ht="12.75" customHeight="1" x14ac:dyDescent="0.25">
      <c r="B144" s="156">
        <f>'ANVA-MDS'!EM123</f>
        <v>1597.0833333333333</v>
      </c>
      <c r="J144" s="84">
        <v>25</v>
      </c>
      <c r="K144" s="185">
        <f t="shared" si="423"/>
        <v>0</v>
      </c>
      <c r="L144" s="186">
        <f t="shared" si="424"/>
        <v>2.5000000000000001E-4</v>
      </c>
      <c r="M144" s="186" t="str">
        <f t="shared" si="452"/>
        <v/>
      </c>
      <c r="N144" s="186" t="str">
        <f t="shared" si="452"/>
        <v/>
      </c>
      <c r="O144" s="186" t="str">
        <f t="shared" si="452"/>
        <v/>
      </c>
      <c r="P144" s="186" t="str">
        <f t="shared" si="452"/>
        <v/>
      </c>
      <c r="Q144" s="186" t="str">
        <f t="shared" si="452"/>
        <v/>
      </c>
      <c r="R144" s="186" t="str">
        <f t="shared" si="452"/>
        <v/>
      </c>
      <c r="S144" s="186" t="str">
        <f t="shared" si="452"/>
        <v/>
      </c>
      <c r="T144" s="186" t="str">
        <f t="shared" si="452"/>
        <v/>
      </c>
      <c r="U144" s="186" t="str">
        <f t="shared" si="452"/>
        <v/>
      </c>
      <c r="V144" s="186" t="str">
        <f t="shared" si="452"/>
        <v/>
      </c>
      <c r="W144" s="186" t="str">
        <f t="shared" si="453"/>
        <v/>
      </c>
      <c r="X144" s="186" t="str">
        <f t="shared" si="453"/>
        <v/>
      </c>
      <c r="Y144" s="186" t="str">
        <f t="shared" si="453"/>
        <v/>
      </c>
      <c r="Z144" s="186" t="str">
        <f t="shared" si="453"/>
        <v/>
      </c>
      <c r="AA144" s="186" t="str">
        <f t="shared" si="453"/>
        <v/>
      </c>
      <c r="AB144" s="186" t="str">
        <f t="shared" si="453"/>
        <v/>
      </c>
      <c r="AC144" s="186" t="str">
        <f t="shared" si="453"/>
        <v/>
      </c>
      <c r="AD144" s="186" t="str">
        <f t="shared" si="453"/>
        <v/>
      </c>
      <c r="AE144" s="186" t="str">
        <f t="shared" si="453"/>
        <v/>
      </c>
      <c r="AF144" s="186" t="str">
        <f t="shared" si="453"/>
        <v/>
      </c>
      <c r="AG144" s="186" t="str">
        <f t="shared" si="454"/>
        <v/>
      </c>
      <c r="AH144" s="186" t="str">
        <f t="shared" si="454"/>
        <v/>
      </c>
      <c r="AI144" s="186" t="str">
        <f t="shared" si="454"/>
        <v/>
      </c>
      <c r="AJ144" s="186" t="str">
        <f t="shared" si="454"/>
        <v/>
      </c>
      <c r="AK144" s="186" t="str">
        <f t="shared" si="454"/>
        <v/>
      </c>
      <c r="AL144" s="186" t="str">
        <f t="shared" si="454"/>
        <v/>
      </c>
      <c r="AM144" s="186" t="str">
        <f t="shared" si="454"/>
        <v/>
      </c>
      <c r="AN144" s="186" t="str">
        <f t="shared" si="454"/>
        <v/>
      </c>
      <c r="AO144" s="186" t="str">
        <f t="shared" si="454"/>
        <v/>
      </c>
      <c r="AP144" s="186" t="str">
        <f t="shared" si="454"/>
        <v/>
      </c>
      <c r="AQ144" s="186" t="str">
        <f t="shared" si="455"/>
        <v/>
      </c>
      <c r="AR144" s="186" t="str">
        <f t="shared" si="455"/>
        <v/>
      </c>
      <c r="AS144" s="186" t="str">
        <f t="shared" si="455"/>
        <v/>
      </c>
      <c r="AT144" s="186" t="str">
        <f t="shared" si="455"/>
        <v/>
      </c>
      <c r="AU144" s="186" t="str">
        <f t="shared" si="455"/>
        <v/>
      </c>
      <c r="AV144" s="186" t="str">
        <f t="shared" si="455"/>
        <v/>
      </c>
      <c r="AW144" s="186" t="str">
        <f t="shared" si="455"/>
        <v/>
      </c>
      <c r="AX144" s="186" t="str">
        <f t="shared" si="455"/>
        <v/>
      </c>
      <c r="AY144" s="186" t="str">
        <f t="shared" si="455"/>
        <v/>
      </c>
      <c r="AZ144" s="186" t="str">
        <f t="shared" si="455"/>
        <v/>
      </c>
      <c r="BA144" s="186" t="str">
        <f t="shared" si="456"/>
        <v/>
      </c>
      <c r="BB144" s="186" t="str">
        <f t="shared" si="456"/>
        <v/>
      </c>
      <c r="BC144" s="186" t="str">
        <f t="shared" si="456"/>
        <v/>
      </c>
      <c r="BD144" s="186" t="str">
        <f t="shared" si="456"/>
        <v/>
      </c>
      <c r="BE144" s="186" t="str">
        <f t="shared" si="456"/>
        <v/>
      </c>
      <c r="BF144" s="186" t="str">
        <f t="shared" si="456"/>
        <v/>
      </c>
      <c r="BG144" s="186" t="str">
        <f t="shared" si="456"/>
        <v/>
      </c>
      <c r="BH144" s="186" t="str">
        <f t="shared" si="456"/>
        <v/>
      </c>
      <c r="BI144" s="186" t="str">
        <f t="shared" si="456"/>
        <v/>
      </c>
      <c r="BJ144" s="186" t="str">
        <f t="shared" si="456"/>
        <v/>
      </c>
      <c r="BN144" s="156" t="str">
        <f>'ANVA-MDS'!EY123</f>
        <v>sd</v>
      </c>
      <c r="BS144" s="6"/>
      <c r="BT144" s="6"/>
      <c r="BV144" s="84">
        <v>25</v>
      </c>
      <c r="BW144" s="185">
        <f t="shared" si="430"/>
        <v>0</v>
      </c>
      <c r="BX144" s="186">
        <f t="shared" si="431"/>
        <v>0</v>
      </c>
      <c r="BY144" s="186" t="str">
        <f t="shared" si="457"/>
        <v/>
      </c>
      <c r="BZ144" s="186" t="str">
        <f t="shared" si="457"/>
        <v/>
      </c>
      <c r="CA144" s="186" t="str">
        <f t="shared" si="457"/>
        <v/>
      </c>
      <c r="CB144" s="186" t="str">
        <f t="shared" si="457"/>
        <v/>
      </c>
      <c r="CC144" s="186" t="str">
        <f t="shared" si="457"/>
        <v/>
      </c>
      <c r="CD144" s="186" t="str">
        <f t="shared" si="457"/>
        <v/>
      </c>
      <c r="CE144" s="186" t="str">
        <f t="shared" si="457"/>
        <v/>
      </c>
      <c r="CF144" s="186" t="str">
        <f t="shared" si="457"/>
        <v/>
      </c>
      <c r="CG144" s="186" t="str">
        <f t="shared" si="457"/>
        <v/>
      </c>
      <c r="CH144" s="186" t="str">
        <f t="shared" si="457"/>
        <v/>
      </c>
      <c r="CI144" s="186" t="str">
        <f t="shared" si="458"/>
        <v/>
      </c>
      <c r="CJ144" s="186" t="str">
        <f t="shared" si="458"/>
        <v/>
      </c>
      <c r="CK144" s="186" t="str">
        <f t="shared" si="458"/>
        <v/>
      </c>
      <c r="CL144" s="186" t="str">
        <f t="shared" si="458"/>
        <v/>
      </c>
      <c r="CM144" s="186" t="str">
        <f t="shared" si="458"/>
        <v/>
      </c>
      <c r="CN144" s="186" t="str">
        <f t="shared" si="458"/>
        <v/>
      </c>
      <c r="CO144" s="186" t="str">
        <f t="shared" si="458"/>
        <v/>
      </c>
      <c r="CP144" s="186" t="str">
        <f t="shared" si="458"/>
        <v/>
      </c>
      <c r="CQ144" s="186" t="str">
        <f t="shared" si="458"/>
        <v/>
      </c>
      <c r="CR144" s="186" t="str">
        <f t="shared" si="458"/>
        <v/>
      </c>
      <c r="CS144" s="186" t="str">
        <f t="shared" si="459"/>
        <v/>
      </c>
      <c r="CT144" s="186" t="str">
        <f t="shared" si="459"/>
        <v/>
      </c>
      <c r="CU144" s="186" t="str">
        <f t="shared" si="459"/>
        <v/>
      </c>
      <c r="CV144" s="186" t="str">
        <f t="shared" si="459"/>
        <v/>
      </c>
      <c r="CW144" s="186" t="str">
        <f t="shared" si="459"/>
        <v/>
      </c>
      <c r="CX144" s="186" t="str">
        <f t="shared" si="459"/>
        <v/>
      </c>
      <c r="CY144" s="186" t="str">
        <f t="shared" si="459"/>
        <v/>
      </c>
      <c r="CZ144" s="186" t="str">
        <f t="shared" si="459"/>
        <v/>
      </c>
      <c r="DA144" s="186" t="str">
        <f t="shared" si="459"/>
        <v/>
      </c>
      <c r="DB144" s="186" t="str">
        <f t="shared" si="459"/>
        <v/>
      </c>
      <c r="DC144" s="186" t="str">
        <f t="shared" si="460"/>
        <v/>
      </c>
      <c r="DD144" s="186" t="str">
        <f t="shared" si="460"/>
        <v/>
      </c>
      <c r="DE144" s="186" t="str">
        <f t="shared" si="460"/>
        <v/>
      </c>
      <c r="DF144" s="186" t="str">
        <f t="shared" si="460"/>
        <v/>
      </c>
      <c r="DG144" s="186" t="str">
        <f t="shared" si="460"/>
        <v/>
      </c>
      <c r="DH144" s="186" t="str">
        <f t="shared" si="460"/>
        <v/>
      </c>
      <c r="DI144" s="186" t="str">
        <f t="shared" si="460"/>
        <v/>
      </c>
      <c r="DJ144" s="186" t="str">
        <f t="shared" si="460"/>
        <v/>
      </c>
      <c r="DK144" s="186" t="str">
        <f t="shared" si="460"/>
        <v/>
      </c>
      <c r="DL144" s="186" t="str">
        <f t="shared" si="460"/>
        <v/>
      </c>
      <c r="DM144" s="186" t="str">
        <f t="shared" si="461"/>
        <v/>
      </c>
      <c r="DN144" s="186" t="str">
        <f t="shared" si="461"/>
        <v/>
      </c>
      <c r="DO144" s="186" t="str">
        <f t="shared" si="461"/>
        <v/>
      </c>
      <c r="DP144" s="186" t="str">
        <f t="shared" si="461"/>
        <v/>
      </c>
      <c r="DQ144" s="186" t="str">
        <f t="shared" si="461"/>
        <v/>
      </c>
      <c r="DR144" s="186" t="str">
        <f t="shared" si="461"/>
        <v/>
      </c>
      <c r="DS144" s="186" t="str">
        <f t="shared" si="461"/>
        <v/>
      </c>
      <c r="DT144" s="186" t="str">
        <f t="shared" si="461"/>
        <v/>
      </c>
      <c r="DU144" s="186" t="str">
        <f t="shared" si="461"/>
        <v/>
      </c>
      <c r="DV144" s="186" t="str">
        <f t="shared" si="461"/>
        <v/>
      </c>
      <c r="DW144" s="152"/>
      <c r="DX144" s="152"/>
      <c r="DY144" s="152"/>
      <c r="DZ144" s="152"/>
      <c r="EA144" s="152"/>
      <c r="EC144" s="173">
        <f t="shared" si="437"/>
        <v>26</v>
      </c>
      <c r="ED144" s="176">
        <f t="shared" si="415"/>
        <v>0</v>
      </c>
      <c r="EE144" s="177">
        <f t="shared" si="451"/>
        <v>0</v>
      </c>
      <c r="EF144" s="177">
        <f t="shared" si="451"/>
        <v>0</v>
      </c>
      <c r="EG144" s="177">
        <f t="shared" si="451"/>
        <v>0</v>
      </c>
      <c r="EH144" s="177">
        <f t="shared" si="451"/>
        <v>0</v>
      </c>
      <c r="EI144" s="177">
        <f t="shared" si="417"/>
        <v>0</v>
      </c>
      <c r="EJ144" s="177">
        <f t="shared" si="418"/>
        <v>0</v>
      </c>
      <c r="EK144" s="173"/>
      <c r="EL144" s="175"/>
      <c r="EM144" s="175"/>
      <c r="EN144" s="175"/>
      <c r="EO144" s="173">
        <f t="shared" si="438"/>
        <v>26</v>
      </c>
      <c r="EP144" s="176">
        <f t="shared" si="419"/>
        <v>0</v>
      </c>
      <c r="EQ144" s="177">
        <f>IFERROR(INDEX(RTO3CF,$EO144,'ANVA-MDS'!EE$7),0)</f>
        <v>0</v>
      </c>
      <c r="ER144" s="177">
        <f>IFERROR(INDEX(RTO3CF,$EO144,'ANVA-MDS'!EF$7),0)</f>
        <v>0</v>
      </c>
      <c r="ES144" s="177">
        <f>IFERROR(INDEX(RTO3CF,$EO144,'ANVA-MDS'!EG$7),0)</f>
        <v>0</v>
      </c>
      <c r="ET144" s="177">
        <f>IFERROR(INDEX(RTO3CF,$EO144,'ANVA-MDS'!EH$7),0)</f>
        <v>0</v>
      </c>
      <c r="EU144" s="177">
        <f t="shared" si="420"/>
        <v>0</v>
      </c>
      <c r="EV144" s="177">
        <f t="shared" si="421"/>
        <v>0</v>
      </c>
      <c r="EW144" s="173"/>
      <c r="EX144" s="175"/>
      <c r="EY144" s="175"/>
      <c r="EZ144" s="175"/>
      <c r="FA144" s="177">
        <f t="shared" si="422"/>
        <v>0</v>
      </c>
      <c r="FB144" s="175"/>
      <c r="FC144" s="175"/>
    </row>
    <row r="145" spans="9:159" ht="12.75" customHeight="1" x14ac:dyDescent="0.25">
      <c r="J145" s="84">
        <v>26</v>
      </c>
      <c r="K145" s="185">
        <f t="shared" si="423"/>
        <v>0</v>
      </c>
      <c r="L145" s="186">
        <f t="shared" si="424"/>
        <v>2.4000000000000003E-4</v>
      </c>
      <c r="M145" s="186" t="str">
        <f t="shared" si="452"/>
        <v/>
      </c>
      <c r="N145" s="186" t="str">
        <f t="shared" si="452"/>
        <v/>
      </c>
      <c r="O145" s="186" t="str">
        <f t="shared" si="452"/>
        <v/>
      </c>
      <c r="P145" s="186" t="str">
        <f t="shared" si="452"/>
        <v/>
      </c>
      <c r="Q145" s="186" t="str">
        <f t="shared" si="452"/>
        <v/>
      </c>
      <c r="R145" s="186" t="str">
        <f t="shared" si="452"/>
        <v/>
      </c>
      <c r="S145" s="186" t="str">
        <f t="shared" si="452"/>
        <v/>
      </c>
      <c r="T145" s="186" t="str">
        <f t="shared" si="452"/>
        <v/>
      </c>
      <c r="U145" s="186" t="str">
        <f t="shared" si="452"/>
        <v/>
      </c>
      <c r="V145" s="186" t="str">
        <f t="shared" si="452"/>
        <v/>
      </c>
      <c r="W145" s="186" t="str">
        <f t="shared" si="453"/>
        <v/>
      </c>
      <c r="X145" s="186" t="str">
        <f t="shared" si="453"/>
        <v/>
      </c>
      <c r="Y145" s="186" t="str">
        <f t="shared" si="453"/>
        <v/>
      </c>
      <c r="Z145" s="186" t="str">
        <f t="shared" si="453"/>
        <v/>
      </c>
      <c r="AA145" s="186" t="str">
        <f t="shared" si="453"/>
        <v/>
      </c>
      <c r="AB145" s="186" t="str">
        <f t="shared" si="453"/>
        <v/>
      </c>
      <c r="AC145" s="186" t="str">
        <f t="shared" si="453"/>
        <v/>
      </c>
      <c r="AD145" s="186" t="str">
        <f t="shared" si="453"/>
        <v/>
      </c>
      <c r="AE145" s="186" t="str">
        <f t="shared" si="453"/>
        <v/>
      </c>
      <c r="AF145" s="186" t="str">
        <f t="shared" si="453"/>
        <v/>
      </c>
      <c r="AG145" s="186" t="str">
        <f t="shared" si="454"/>
        <v/>
      </c>
      <c r="AH145" s="186" t="str">
        <f t="shared" si="454"/>
        <v/>
      </c>
      <c r="AI145" s="186" t="str">
        <f t="shared" si="454"/>
        <v/>
      </c>
      <c r="AJ145" s="186" t="str">
        <f t="shared" si="454"/>
        <v/>
      </c>
      <c r="AK145" s="186" t="str">
        <f t="shared" si="454"/>
        <v/>
      </c>
      <c r="AL145" s="186" t="str">
        <f t="shared" si="454"/>
        <v/>
      </c>
      <c r="AM145" s="186" t="str">
        <f t="shared" si="454"/>
        <v/>
      </c>
      <c r="AN145" s="186" t="str">
        <f t="shared" si="454"/>
        <v/>
      </c>
      <c r="AO145" s="186" t="str">
        <f t="shared" si="454"/>
        <v/>
      </c>
      <c r="AP145" s="186" t="str">
        <f t="shared" si="454"/>
        <v/>
      </c>
      <c r="AQ145" s="186" t="str">
        <f t="shared" si="455"/>
        <v/>
      </c>
      <c r="AR145" s="186" t="str">
        <f t="shared" si="455"/>
        <v/>
      </c>
      <c r="AS145" s="186" t="str">
        <f t="shared" si="455"/>
        <v/>
      </c>
      <c r="AT145" s="186" t="str">
        <f t="shared" si="455"/>
        <v/>
      </c>
      <c r="AU145" s="186" t="str">
        <f t="shared" si="455"/>
        <v/>
      </c>
      <c r="AV145" s="186" t="str">
        <f t="shared" si="455"/>
        <v/>
      </c>
      <c r="AW145" s="186" t="str">
        <f t="shared" si="455"/>
        <v/>
      </c>
      <c r="AX145" s="186" t="str">
        <f t="shared" si="455"/>
        <v/>
      </c>
      <c r="AY145" s="186" t="str">
        <f t="shared" si="455"/>
        <v/>
      </c>
      <c r="AZ145" s="186" t="str">
        <f t="shared" si="455"/>
        <v/>
      </c>
      <c r="BA145" s="186" t="str">
        <f t="shared" si="456"/>
        <v/>
      </c>
      <c r="BB145" s="186" t="str">
        <f t="shared" si="456"/>
        <v/>
      </c>
      <c r="BC145" s="186" t="str">
        <f t="shared" si="456"/>
        <v/>
      </c>
      <c r="BD145" s="186" t="str">
        <f t="shared" si="456"/>
        <v/>
      </c>
      <c r="BE145" s="186" t="str">
        <f t="shared" si="456"/>
        <v/>
      </c>
      <c r="BF145" s="186" t="str">
        <f t="shared" si="456"/>
        <v/>
      </c>
      <c r="BG145" s="186" t="str">
        <f t="shared" si="456"/>
        <v/>
      </c>
      <c r="BH145" s="186" t="str">
        <f t="shared" si="456"/>
        <v/>
      </c>
      <c r="BI145" s="186" t="str">
        <f t="shared" si="456"/>
        <v/>
      </c>
      <c r="BJ145" s="186" t="str">
        <f t="shared" si="456"/>
        <v/>
      </c>
      <c r="BS145" s="6"/>
      <c r="BT145" s="6"/>
      <c r="BV145" s="84">
        <v>26</v>
      </c>
      <c r="BW145" s="185">
        <f t="shared" si="430"/>
        <v>0</v>
      </c>
      <c r="BX145" s="186">
        <f t="shared" si="431"/>
        <v>0</v>
      </c>
      <c r="BY145" s="186" t="str">
        <f t="shared" si="457"/>
        <v/>
      </c>
      <c r="BZ145" s="186" t="str">
        <f t="shared" si="457"/>
        <v/>
      </c>
      <c r="CA145" s="186" t="str">
        <f t="shared" si="457"/>
        <v/>
      </c>
      <c r="CB145" s="186" t="str">
        <f t="shared" si="457"/>
        <v/>
      </c>
      <c r="CC145" s="186" t="str">
        <f t="shared" si="457"/>
        <v/>
      </c>
      <c r="CD145" s="186" t="str">
        <f t="shared" si="457"/>
        <v/>
      </c>
      <c r="CE145" s="186" t="str">
        <f t="shared" si="457"/>
        <v/>
      </c>
      <c r="CF145" s="186" t="str">
        <f t="shared" si="457"/>
        <v/>
      </c>
      <c r="CG145" s="186" t="str">
        <f t="shared" si="457"/>
        <v/>
      </c>
      <c r="CH145" s="186" t="str">
        <f t="shared" si="457"/>
        <v/>
      </c>
      <c r="CI145" s="186" t="str">
        <f t="shared" si="458"/>
        <v/>
      </c>
      <c r="CJ145" s="186" t="str">
        <f t="shared" si="458"/>
        <v/>
      </c>
      <c r="CK145" s="186" t="str">
        <f t="shared" si="458"/>
        <v/>
      </c>
      <c r="CL145" s="186" t="str">
        <f t="shared" si="458"/>
        <v/>
      </c>
      <c r="CM145" s="186" t="str">
        <f t="shared" si="458"/>
        <v/>
      </c>
      <c r="CN145" s="186" t="str">
        <f t="shared" si="458"/>
        <v/>
      </c>
      <c r="CO145" s="186" t="str">
        <f t="shared" si="458"/>
        <v/>
      </c>
      <c r="CP145" s="186" t="str">
        <f t="shared" si="458"/>
        <v/>
      </c>
      <c r="CQ145" s="186" t="str">
        <f t="shared" si="458"/>
        <v/>
      </c>
      <c r="CR145" s="186" t="str">
        <f t="shared" si="458"/>
        <v/>
      </c>
      <c r="CS145" s="186" t="str">
        <f t="shared" si="459"/>
        <v/>
      </c>
      <c r="CT145" s="186" t="str">
        <f t="shared" si="459"/>
        <v/>
      </c>
      <c r="CU145" s="186" t="str">
        <f t="shared" si="459"/>
        <v/>
      </c>
      <c r="CV145" s="186" t="str">
        <f t="shared" si="459"/>
        <v/>
      </c>
      <c r="CW145" s="186" t="str">
        <f t="shared" si="459"/>
        <v/>
      </c>
      <c r="CX145" s="186" t="str">
        <f t="shared" si="459"/>
        <v/>
      </c>
      <c r="CY145" s="186" t="str">
        <f t="shared" si="459"/>
        <v/>
      </c>
      <c r="CZ145" s="186" t="str">
        <f t="shared" si="459"/>
        <v/>
      </c>
      <c r="DA145" s="186" t="str">
        <f t="shared" si="459"/>
        <v/>
      </c>
      <c r="DB145" s="186" t="str">
        <f t="shared" si="459"/>
        <v/>
      </c>
      <c r="DC145" s="186" t="str">
        <f t="shared" si="460"/>
        <v/>
      </c>
      <c r="DD145" s="186" t="str">
        <f t="shared" si="460"/>
        <v/>
      </c>
      <c r="DE145" s="186" t="str">
        <f t="shared" si="460"/>
        <v/>
      </c>
      <c r="DF145" s="186" t="str">
        <f t="shared" si="460"/>
        <v/>
      </c>
      <c r="DG145" s="186" t="str">
        <f t="shared" si="460"/>
        <v/>
      </c>
      <c r="DH145" s="186" t="str">
        <f t="shared" si="460"/>
        <v/>
      </c>
      <c r="DI145" s="186" t="str">
        <f t="shared" si="460"/>
        <v/>
      </c>
      <c r="DJ145" s="186" t="str">
        <f t="shared" si="460"/>
        <v/>
      </c>
      <c r="DK145" s="186" t="str">
        <f t="shared" si="460"/>
        <v/>
      </c>
      <c r="DL145" s="186" t="str">
        <f t="shared" si="460"/>
        <v/>
      </c>
      <c r="DM145" s="186" t="str">
        <f t="shared" si="461"/>
        <v/>
      </c>
      <c r="DN145" s="186" t="str">
        <f t="shared" si="461"/>
        <v/>
      </c>
      <c r="DO145" s="186" t="str">
        <f t="shared" si="461"/>
        <v/>
      </c>
      <c r="DP145" s="186" t="str">
        <f t="shared" si="461"/>
        <v/>
      </c>
      <c r="DQ145" s="186" t="str">
        <f t="shared" si="461"/>
        <v/>
      </c>
      <c r="DR145" s="186" t="str">
        <f t="shared" si="461"/>
        <v/>
      </c>
      <c r="DS145" s="186" t="str">
        <f t="shared" si="461"/>
        <v/>
      </c>
      <c r="DT145" s="186" t="str">
        <f t="shared" si="461"/>
        <v/>
      </c>
      <c r="DU145" s="186" t="str">
        <f t="shared" si="461"/>
        <v/>
      </c>
      <c r="DV145" s="186" t="str">
        <f t="shared" si="461"/>
        <v/>
      </c>
      <c r="DW145" s="152"/>
      <c r="DX145" s="152"/>
      <c r="DY145" s="152"/>
      <c r="DZ145" s="152"/>
      <c r="EA145" s="152"/>
      <c r="EB145" s="5"/>
      <c r="EC145" s="173">
        <f t="shared" si="437"/>
        <v>27</v>
      </c>
      <c r="ED145" s="176">
        <f t="shared" si="415"/>
        <v>0</v>
      </c>
      <c r="EE145" s="177">
        <f t="shared" si="451"/>
        <v>0</v>
      </c>
      <c r="EF145" s="177">
        <f t="shared" si="451"/>
        <v>0</v>
      </c>
      <c r="EG145" s="177">
        <f t="shared" si="451"/>
        <v>0</v>
      </c>
      <c r="EH145" s="177">
        <f t="shared" si="451"/>
        <v>0</v>
      </c>
      <c r="EI145" s="177">
        <f t="shared" si="417"/>
        <v>0</v>
      </c>
      <c r="EJ145" s="177">
        <f t="shared" si="418"/>
        <v>0</v>
      </c>
      <c r="EK145" s="173"/>
      <c r="EL145" s="175"/>
      <c r="EM145" s="175"/>
      <c r="EN145" s="175"/>
      <c r="EO145" s="173">
        <f t="shared" si="438"/>
        <v>27</v>
      </c>
      <c r="EP145" s="176">
        <f t="shared" si="419"/>
        <v>0</v>
      </c>
      <c r="EQ145" s="177">
        <f>IFERROR(INDEX(RTO3CF,$EO145,'ANVA-MDS'!EE$7),0)</f>
        <v>0</v>
      </c>
      <c r="ER145" s="177">
        <f>IFERROR(INDEX(RTO3CF,$EO145,'ANVA-MDS'!EF$7),0)</f>
        <v>0</v>
      </c>
      <c r="ES145" s="177">
        <f>IFERROR(INDEX(RTO3CF,$EO145,'ANVA-MDS'!EG$7),0)</f>
        <v>0</v>
      </c>
      <c r="ET145" s="177">
        <f>IFERROR(INDEX(RTO3CF,$EO145,'ANVA-MDS'!EH$7),0)</f>
        <v>0</v>
      </c>
      <c r="EU145" s="177">
        <f t="shared" si="420"/>
        <v>0</v>
      </c>
      <c r="EV145" s="177">
        <f t="shared" si="421"/>
        <v>0</v>
      </c>
      <c r="EW145" s="173"/>
      <c r="EX145" s="175"/>
      <c r="EY145" s="175"/>
      <c r="EZ145" s="175"/>
      <c r="FA145" s="177">
        <f t="shared" si="422"/>
        <v>0</v>
      </c>
      <c r="FB145" s="175"/>
      <c r="FC145" s="175"/>
    </row>
    <row r="146" spans="9:159" ht="12.75" customHeight="1" x14ac:dyDescent="0.25">
      <c r="J146" s="84">
        <v>27</v>
      </c>
      <c r="K146" s="185">
        <f t="shared" si="423"/>
        <v>0</v>
      </c>
      <c r="L146" s="186">
        <f t="shared" si="424"/>
        <v>2.3000000000000001E-4</v>
      </c>
      <c r="M146" s="186" t="str">
        <f t="shared" si="452"/>
        <v/>
      </c>
      <c r="N146" s="186" t="str">
        <f t="shared" si="452"/>
        <v/>
      </c>
      <c r="O146" s="186" t="str">
        <f t="shared" si="452"/>
        <v/>
      </c>
      <c r="P146" s="186" t="str">
        <f t="shared" si="452"/>
        <v/>
      </c>
      <c r="Q146" s="186" t="str">
        <f t="shared" si="452"/>
        <v/>
      </c>
      <c r="R146" s="186" t="str">
        <f t="shared" si="452"/>
        <v/>
      </c>
      <c r="S146" s="186" t="str">
        <f t="shared" si="452"/>
        <v/>
      </c>
      <c r="T146" s="186" t="str">
        <f t="shared" si="452"/>
        <v/>
      </c>
      <c r="U146" s="186" t="str">
        <f t="shared" si="452"/>
        <v/>
      </c>
      <c r="V146" s="186" t="str">
        <f t="shared" si="452"/>
        <v/>
      </c>
      <c r="W146" s="186" t="str">
        <f t="shared" si="453"/>
        <v/>
      </c>
      <c r="X146" s="186" t="str">
        <f t="shared" si="453"/>
        <v/>
      </c>
      <c r="Y146" s="186" t="str">
        <f t="shared" si="453"/>
        <v/>
      </c>
      <c r="Z146" s="186" t="str">
        <f t="shared" si="453"/>
        <v/>
      </c>
      <c r="AA146" s="186" t="str">
        <f t="shared" si="453"/>
        <v/>
      </c>
      <c r="AB146" s="186" t="str">
        <f t="shared" si="453"/>
        <v/>
      </c>
      <c r="AC146" s="186" t="str">
        <f t="shared" si="453"/>
        <v/>
      </c>
      <c r="AD146" s="186" t="str">
        <f t="shared" si="453"/>
        <v/>
      </c>
      <c r="AE146" s="186" t="str">
        <f t="shared" si="453"/>
        <v/>
      </c>
      <c r="AF146" s="186" t="str">
        <f t="shared" si="453"/>
        <v/>
      </c>
      <c r="AG146" s="186" t="str">
        <f t="shared" si="454"/>
        <v/>
      </c>
      <c r="AH146" s="186" t="str">
        <f t="shared" si="454"/>
        <v/>
      </c>
      <c r="AI146" s="186" t="str">
        <f t="shared" si="454"/>
        <v/>
      </c>
      <c r="AJ146" s="186" t="str">
        <f t="shared" si="454"/>
        <v/>
      </c>
      <c r="AK146" s="186" t="str">
        <f t="shared" si="454"/>
        <v/>
      </c>
      <c r="AL146" s="186" t="str">
        <f t="shared" si="454"/>
        <v/>
      </c>
      <c r="AM146" s="186" t="str">
        <f t="shared" si="454"/>
        <v/>
      </c>
      <c r="AN146" s="186" t="str">
        <f t="shared" si="454"/>
        <v/>
      </c>
      <c r="AO146" s="186" t="str">
        <f t="shared" si="454"/>
        <v/>
      </c>
      <c r="AP146" s="186" t="str">
        <f t="shared" si="454"/>
        <v/>
      </c>
      <c r="AQ146" s="186" t="str">
        <f t="shared" si="455"/>
        <v/>
      </c>
      <c r="AR146" s="186" t="str">
        <f t="shared" si="455"/>
        <v/>
      </c>
      <c r="AS146" s="186" t="str">
        <f t="shared" si="455"/>
        <v/>
      </c>
      <c r="AT146" s="186" t="str">
        <f t="shared" si="455"/>
        <v/>
      </c>
      <c r="AU146" s="186" t="str">
        <f t="shared" si="455"/>
        <v/>
      </c>
      <c r="AV146" s="186" t="str">
        <f t="shared" si="455"/>
        <v/>
      </c>
      <c r="AW146" s="186" t="str">
        <f t="shared" si="455"/>
        <v/>
      </c>
      <c r="AX146" s="186" t="str">
        <f t="shared" si="455"/>
        <v/>
      </c>
      <c r="AY146" s="186" t="str">
        <f t="shared" si="455"/>
        <v/>
      </c>
      <c r="AZ146" s="186" t="str">
        <f t="shared" si="455"/>
        <v/>
      </c>
      <c r="BA146" s="186" t="str">
        <f t="shared" si="456"/>
        <v/>
      </c>
      <c r="BB146" s="186" t="str">
        <f t="shared" si="456"/>
        <v/>
      </c>
      <c r="BC146" s="186" t="str">
        <f t="shared" si="456"/>
        <v/>
      </c>
      <c r="BD146" s="186" t="str">
        <f t="shared" si="456"/>
        <v/>
      </c>
      <c r="BE146" s="186" t="str">
        <f t="shared" si="456"/>
        <v/>
      </c>
      <c r="BF146" s="186" t="str">
        <f t="shared" si="456"/>
        <v/>
      </c>
      <c r="BG146" s="186" t="str">
        <f t="shared" si="456"/>
        <v/>
      </c>
      <c r="BH146" s="186" t="str">
        <f t="shared" si="456"/>
        <v/>
      </c>
      <c r="BI146" s="186" t="str">
        <f t="shared" si="456"/>
        <v/>
      </c>
      <c r="BJ146" s="186" t="str">
        <f t="shared" si="456"/>
        <v/>
      </c>
      <c r="BS146" s="6"/>
      <c r="BT146" s="6"/>
      <c r="BV146" s="84">
        <v>27</v>
      </c>
      <c r="BW146" s="185">
        <f t="shared" si="430"/>
        <v>0</v>
      </c>
      <c r="BX146" s="186">
        <f t="shared" si="431"/>
        <v>0</v>
      </c>
      <c r="BY146" s="186" t="str">
        <f t="shared" si="457"/>
        <v/>
      </c>
      <c r="BZ146" s="186" t="str">
        <f t="shared" si="457"/>
        <v/>
      </c>
      <c r="CA146" s="186" t="str">
        <f t="shared" si="457"/>
        <v/>
      </c>
      <c r="CB146" s="186" t="str">
        <f t="shared" si="457"/>
        <v/>
      </c>
      <c r="CC146" s="186" t="str">
        <f t="shared" si="457"/>
        <v/>
      </c>
      <c r="CD146" s="186" t="str">
        <f t="shared" si="457"/>
        <v/>
      </c>
      <c r="CE146" s="186" t="str">
        <f t="shared" si="457"/>
        <v/>
      </c>
      <c r="CF146" s="186" t="str">
        <f t="shared" si="457"/>
        <v/>
      </c>
      <c r="CG146" s="186" t="str">
        <f t="shared" si="457"/>
        <v/>
      </c>
      <c r="CH146" s="186" t="str">
        <f t="shared" si="457"/>
        <v/>
      </c>
      <c r="CI146" s="186" t="str">
        <f t="shared" si="458"/>
        <v/>
      </c>
      <c r="CJ146" s="186" t="str">
        <f t="shared" si="458"/>
        <v/>
      </c>
      <c r="CK146" s="186" t="str">
        <f t="shared" si="458"/>
        <v/>
      </c>
      <c r="CL146" s="186" t="str">
        <f t="shared" si="458"/>
        <v/>
      </c>
      <c r="CM146" s="186" t="str">
        <f t="shared" si="458"/>
        <v/>
      </c>
      <c r="CN146" s="186" t="str">
        <f t="shared" si="458"/>
        <v/>
      </c>
      <c r="CO146" s="186" t="str">
        <f t="shared" si="458"/>
        <v/>
      </c>
      <c r="CP146" s="186" t="str">
        <f t="shared" si="458"/>
        <v/>
      </c>
      <c r="CQ146" s="186" t="str">
        <f t="shared" si="458"/>
        <v/>
      </c>
      <c r="CR146" s="186" t="str">
        <f t="shared" si="458"/>
        <v/>
      </c>
      <c r="CS146" s="186" t="str">
        <f t="shared" si="459"/>
        <v/>
      </c>
      <c r="CT146" s="186" t="str">
        <f t="shared" si="459"/>
        <v/>
      </c>
      <c r="CU146" s="186" t="str">
        <f t="shared" si="459"/>
        <v/>
      </c>
      <c r="CV146" s="186" t="str">
        <f t="shared" si="459"/>
        <v/>
      </c>
      <c r="CW146" s="186" t="str">
        <f t="shared" si="459"/>
        <v/>
      </c>
      <c r="CX146" s="186" t="str">
        <f t="shared" si="459"/>
        <v/>
      </c>
      <c r="CY146" s="186" t="str">
        <f t="shared" si="459"/>
        <v/>
      </c>
      <c r="CZ146" s="186" t="str">
        <f t="shared" si="459"/>
        <v/>
      </c>
      <c r="DA146" s="186" t="str">
        <f t="shared" si="459"/>
        <v/>
      </c>
      <c r="DB146" s="186" t="str">
        <f t="shared" si="459"/>
        <v/>
      </c>
      <c r="DC146" s="186" t="str">
        <f t="shared" si="460"/>
        <v/>
      </c>
      <c r="DD146" s="186" t="str">
        <f t="shared" si="460"/>
        <v/>
      </c>
      <c r="DE146" s="186" t="str">
        <f t="shared" si="460"/>
        <v/>
      </c>
      <c r="DF146" s="186" t="str">
        <f t="shared" si="460"/>
        <v/>
      </c>
      <c r="DG146" s="186" t="str">
        <f t="shared" si="460"/>
        <v/>
      </c>
      <c r="DH146" s="186" t="str">
        <f t="shared" si="460"/>
        <v/>
      </c>
      <c r="DI146" s="186" t="str">
        <f t="shared" si="460"/>
        <v/>
      </c>
      <c r="DJ146" s="186" t="str">
        <f t="shared" si="460"/>
        <v/>
      </c>
      <c r="DK146" s="186" t="str">
        <f t="shared" si="460"/>
        <v/>
      </c>
      <c r="DL146" s="186" t="str">
        <f t="shared" si="460"/>
        <v/>
      </c>
      <c r="DM146" s="186" t="str">
        <f t="shared" si="461"/>
        <v/>
      </c>
      <c r="DN146" s="186" t="str">
        <f t="shared" si="461"/>
        <v/>
      </c>
      <c r="DO146" s="186" t="str">
        <f t="shared" si="461"/>
        <v/>
      </c>
      <c r="DP146" s="186" t="str">
        <f t="shared" si="461"/>
        <v/>
      </c>
      <c r="DQ146" s="186" t="str">
        <f t="shared" si="461"/>
        <v/>
      </c>
      <c r="DR146" s="186" t="str">
        <f t="shared" si="461"/>
        <v/>
      </c>
      <c r="DS146" s="186" t="str">
        <f t="shared" si="461"/>
        <v/>
      </c>
      <c r="DT146" s="186" t="str">
        <f t="shared" si="461"/>
        <v/>
      </c>
      <c r="DU146" s="186" t="str">
        <f t="shared" si="461"/>
        <v/>
      </c>
      <c r="DV146" s="186" t="str">
        <f t="shared" si="461"/>
        <v/>
      </c>
      <c r="DW146" s="152"/>
      <c r="DX146" s="152"/>
      <c r="DY146" s="152"/>
      <c r="DZ146" s="152"/>
      <c r="EA146" s="152"/>
      <c r="EC146" s="173">
        <f t="shared" si="437"/>
        <v>28</v>
      </c>
      <c r="ED146" s="176">
        <f t="shared" si="415"/>
        <v>0</v>
      </c>
      <c r="EE146" s="177">
        <f t="shared" si="451"/>
        <v>0</v>
      </c>
      <c r="EF146" s="177">
        <f t="shared" si="451"/>
        <v>0</v>
      </c>
      <c r="EG146" s="177">
        <f t="shared" si="451"/>
        <v>0</v>
      </c>
      <c r="EH146" s="177">
        <f t="shared" si="451"/>
        <v>0</v>
      </c>
      <c r="EI146" s="177">
        <f t="shared" si="417"/>
        <v>0</v>
      </c>
      <c r="EJ146" s="177">
        <f t="shared" si="418"/>
        <v>0</v>
      </c>
      <c r="EK146" s="173"/>
      <c r="EL146" s="173"/>
      <c r="EM146" s="173"/>
      <c r="EN146" s="175"/>
      <c r="EO146" s="173">
        <f t="shared" si="438"/>
        <v>28</v>
      </c>
      <c r="EP146" s="176">
        <f t="shared" si="419"/>
        <v>0</v>
      </c>
      <c r="EQ146" s="177">
        <f>IFERROR(INDEX(RTO3CF,$EO146,'ANVA-MDS'!EE$7),0)</f>
        <v>0</v>
      </c>
      <c r="ER146" s="177">
        <f>IFERROR(INDEX(RTO3CF,$EO146,'ANVA-MDS'!EF$7),0)</f>
        <v>0</v>
      </c>
      <c r="ES146" s="177">
        <f>IFERROR(INDEX(RTO3CF,$EO146,'ANVA-MDS'!EG$7),0)</f>
        <v>0</v>
      </c>
      <c r="ET146" s="177">
        <f>IFERROR(INDEX(RTO3CF,$EO146,'ANVA-MDS'!EH$7),0)</f>
        <v>0</v>
      </c>
      <c r="EU146" s="177">
        <f t="shared" si="420"/>
        <v>0</v>
      </c>
      <c r="EV146" s="177">
        <f t="shared" si="421"/>
        <v>0</v>
      </c>
      <c r="EW146" s="173"/>
      <c r="EX146" s="173"/>
      <c r="EY146" s="173"/>
      <c r="EZ146" s="175"/>
      <c r="FA146" s="177">
        <f t="shared" si="422"/>
        <v>0</v>
      </c>
      <c r="FB146" s="175"/>
      <c r="FC146" s="175"/>
    </row>
    <row r="147" spans="9:159" ht="12.75" customHeight="1" x14ac:dyDescent="0.25">
      <c r="J147" s="84">
        <v>28</v>
      </c>
      <c r="K147" s="185">
        <f t="shared" si="423"/>
        <v>0</v>
      </c>
      <c r="L147" s="186">
        <f t="shared" si="424"/>
        <v>2.2000000000000001E-4</v>
      </c>
      <c r="M147" s="186" t="str">
        <f t="shared" si="452"/>
        <v/>
      </c>
      <c r="N147" s="186" t="str">
        <f t="shared" si="452"/>
        <v/>
      </c>
      <c r="O147" s="186" t="str">
        <f t="shared" si="452"/>
        <v/>
      </c>
      <c r="P147" s="186" t="str">
        <f t="shared" si="452"/>
        <v/>
      </c>
      <c r="Q147" s="186" t="str">
        <f t="shared" si="452"/>
        <v/>
      </c>
      <c r="R147" s="186" t="str">
        <f t="shared" si="452"/>
        <v/>
      </c>
      <c r="S147" s="186" t="str">
        <f t="shared" si="452"/>
        <v/>
      </c>
      <c r="T147" s="186" t="str">
        <f t="shared" si="452"/>
        <v/>
      </c>
      <c r="U147" s="186" t="str">
        <f t="shared" si="452"/>
        <v/>
      </c>
      <c r="V147" s="186" t="str">
        <f t="shared" si="452"/>
        <v/>
      </c>
      <c r="W147" s="186" t="str">
        <f t="shared" si="453"/>
        <v/>
      </c>
      <c r="X147" s="186" t="str">
        <f t="shared" si="453"/>
        <v/>
      </c>
      <c r="Y147" s="186" t="str">
        <f t="shared" si="453"/>
        <v/>
      </c>
      <c r="Z147" s="186" t="str">
        <f t="shared" si="453"/>
        <v/>
      </c>
      <c r="AA147" s="186" t="str">
        <f t="shared" si="453"/>
        <v/>
      </c>
      <c r="AB147" s="186" t="str">
        <f t="shared" si="453"/>
        <v/>
      </c>
      <c r="AC147" s="186" t="str">
        <f t="shared" si="453"/>
        <v/>
      </c>
      <c r="AD147" s="186" t="str">
        <f t="shared" si="453"/>
        <v/>
      </c>
      <c r="AE147" s="186" t="str">
        <f t="shared" si="453"/>
        <v/>
      </c>
      <c r="AF147" s="186" t="str">
        <f t="shared" si="453"/>
        <v/>
      </c>
      <c r="AG147" s="186" t="str">
        <f t="shared" si="454"/>
        <v/>
      </c>
      <c r="AH147" s="186" t="str">
        <f t="shared" si="454"/>
        <v/>
      </c>
      <c r="AI147" s="186" t="str">
        <f t="shared" si="454"/>
        <v/>
      </c>
      <c r="AJ147" s="186" t="str">
        <f t="shared" si="454"/>
        <v/>
      </c>
      <c r="AK147" s="186" t="str">
        <f t="shared" si="454"/>
        <v/>
      </c>
      <c r="AL147" s="186" t="str">
        <f t="shared" si="454"/>
        <v/>
      </c>
      <c r="AM147" s="186" t="str">
        <f t="shared" si="454"/>
        <v/>
      </c>
      <c r="AN147" s="186" t="str">
        <f t="shared" si="454"/>
        <v/>
      </c>
      <c r="AO147" s="186" t="str">
        <f t="shared" si="454"/>
        <v/>
      </c>
      <c r="AP147" s="186" t="str">
        <f t="shared" si="454"/>
        <v/>
      </c>
      <c r="AQ147" s="186" t="str">
        <f t="shared" si="455"/>
        <v/>
      </c>
      <c r="AR147" s="186" t="str">
        <f t="shared" si="455"/>
        <v/>
      </c>
      <c r="AS147" s="186" t="str">
        <f t="shared" si="455"/>
        <v/>
      </c>
      <c r="AT147" s="186" t="str">
        <f t="shared" si="455"/>
        <v/>
      </c>
      <c r="AU147" s="186" t="str">
        <f t="shared" si="455"/>
        <v/>
      </c>
      <c r="AV147" s="186" t="str">
        <f t="shared" si="455"/>
        <v/>
      </c>
      <c r="AW147" s="186" t="str">
        <f t="shared" si="455"/>
        <v/>
      </c>
      <c r="AX147" s="186" t="str">
        <f t="shared" si="455"/>
        <v/>
      </c>
      <c r="AY147" s="186" t="str">
        <f t="shared" si="455"/>
        <v/>
      </c>
      <c r="AZ147" s="186" t="str">
        <f t="shared" si="455"/>
        <v/>
      </c>
      <c r="BA147" s="186" t="str">
        <f t="shared" si="456"/>
        <v/>
      </c>
      <c r="BB147" s="186" t="str">
        <f t="shared" si="456"/>
        <v/>
      </c>
      <c r="BC147" s="186" t="str">
        <f t="shared" si="456"/>
        <v/>
      </c>
      <c r="BD147" s="186" t="str">
        <f t="shared" si="456"/>
        <v/>
      </c>
      <c r="BE147" s="186" t="str">
        <f t="shared" si="456"/>
        <v/>
      </c>
      <c r="BF147" s="186" t="str">
        <f t="shared" si="456"/>
        <v/>
      </c>
      <c r="BG147" s="186" t="str">
        <f t="shared" si="456"/>
        <v/>
      </c>
      <c r="BH147" s="186" t="str">
        <f t="shared" si="456"/>
        <v/>
      </c>
      <c r="BI147" s="186" t="str">
        <f t="shared" si="456"/>
        <v/>
      </c>
      <c r="BJ147" s="186" t="str">
        <f t="shared" si="456"/>
        <v/>
      </c>
      <c r="BS147" s="6"/>
      <c r="BT147" s="6"/>
      <c r="BV147" s="84">
        <v>28</v>
      </c>
      <c r="BW147" s="185">
        <f t="shared" si="430"/>
        <v>0</v>
      </c>
      <c r="BX147" s="186">
        <f t="shared" si="431"/>
        <v>0</v>
      </c>
      <c r="BY147" s="186" t="str">
        <f t="shared" si="457"/>
        <v/>
      </c>
      <c r="BZ147" s="186" t="str">
        <f t="shared" si="457"/>
        <v/>
      </c>
      <c r="CA147" s="186" t="str">
        <f t="shared" si="457"/>
        <v/>
      </c>
      <c r="CB147" s="186" t="str">
        <f t="shared" si="457"/>
        <v/>
      </c>
      <c r="CC147" s="186" t="str">
        <f t="shared" si="457"/>
        <v/>
      </c>
      <c r="CD147" s="186" t="str">
        <f t="shared" si="457"/>
        <v/>
      </c>
      <c r="CE147" s="186" t="str">
        <f t="shared" si="457"/>
        <v/>
      </c>
      <c r="CF147" s="186" t="str">
        <f t="shared" si="457"/>
        <v/>
      </c>
      <c r="CG147" s="186" t="str">
        <f t="shared" si="457"/>
        <v/>
      </c>
      <c r="CH147" s="186" t="str">
        <f t="shared" si="457"/>
        <v/>
      </c>
      <c r="CI147" s="186" t="str">
        <f t="shared" si="458"/>
        <v/>
      </c>
      <c r="CJ147" s="186" t="str">
        <f t="shared" si="458"/>
        <v/>
      </c>
      <c r="CK147" s="186" t="str">
        <f t="shared" si="458"/>
        <v/>
      </c>
      <c r="CL147" s="186" t="str">
        <f t="shared" si="458"/>
        <v/>
      </c>
      <c r="CM147" s="186" t="str">
        <f t="shared" si="458"/>
        <v/>
      </c>
      <c r="CN147" s="186" t="str">
        <f t="shared" si="458"/>
        <v/>
      </c>
      <c r="CO147" s="186" t="str">
        <f t="shared" si="458"/>
        <v/>
      </c>
      <c r="CP147" s="186" t="str">
        <f t="shared" si="458"/>
        <v/>
      </c>
      <c r="CQ147" s="186" t="str">
        <f t="shared" si="458"/>
        <v/>
      </c>
      <c r="CR147" s="186" t="str">
        <f t="shared" si="458"/>
        <v/>
      </c>
      <c r="CS147" s="186" t="str">
        <f t="shared" si="459"/>
        <v/>
      </c>
      <c r="CT147" s="186" t="str">
        <f t="shared" si="459"/>
        <v/>
      </c>
      <c r="CU147" s="186" t="str">
        <f t="shared" si="459"/>
        <v/>
      </c>
      <c r="CV147" s="186" t="str">
        <f t="shared" si="459"/>
        <v/>
      </c>
      <c r="CW147" s="186" t="str">
        <f t="shared" si="459"/>
        <v/>
      </c>
      <c r="CX147" s="186" t="str">
        <f t="shared" si="459"/>
        <v/>
      </c>
      <c r="CY147" s="186" t="str">
        <f t="shared" si="459"/>
        <v/>
      </c>
      <c r="CZ147" s="186" t="str">
        <f t="shared" si="459"/>
        <v/>
      </c>
      <c r="DA147" s="186" t="str">
        <f t="shared" si="459"/>
        <v/>
      </c>
      <c r="DB147" s="186" t="str">
        <f t="shared" si="459"/>
        <v/>
      </c>
      <c r="DC147" s="186" t="str">
        <f t="shared" si="460"/>
        <v/>
      </c>
      <c r="DD147" s="186" t="str">
        <f t="shared" si="460"/>
        <v/>
      </c>
      <c r="DE147" s="186" t="str">
        <f t="shared" si="460"/>
        <v/>
      </c>
      <c r="DF147" s="186" t="str">
        <f t="shared" si="460"/>
        <v/>
      </c>
      <c r="DG147" s="186" t="str">
        <f t="shared" si="460"/>
        <v/>
      </c>
      <c r="DH147" s="186" t="str">
        <f t="shared" si="460"/>
        <v/>
      </c>
      <c r="DI147" s="186" t="str">
        <f t="shared" si="460"/>
        <v/>
      </c>
      <c r="DJ147" s="186" t="str">
        <f t="shared" si="460"/>
        <v/>
      </c>
      <c r="DK147" s="186" t="str">
        <f t="shared" si="460"/>
        <v/>
      </c>
      <c r="DL147" s="186" t="str">
        <f t="shared" si="460"/>
        <v/>
      </c>
      <c r="DM147" s="186" t="str">
        <f t="shared" si="461"/>
        <v/>
      </c>
      <c r="DN147" s="186" t="str">
        <f t="shared" si="461"/>
        <v/>
      </c>
      <c r="DO147" s="186" t="str">
        <f t="shared" si="461"/>
        <v/>
      </c>
      <c r="DP147" s="186" t="str">
        <f t="shared" si="461"/>
        <v/>
      </c>
      <c r="DQ147" s="186" t="str">
        <f t="shared" si="461"/>
        <v/>
      </c>
      <c r="DR147" s="186" t="str">
        <f t="shared" si="461"/>
        <v/>
      </c>
      <c r="DS147" s="186" t="str">
        <f t="shared" si="461"/>
        <v/>
      </c>
      <c r="DT147" s="186" t="str">
        <f t="shared" si="461"/>
        <v/>
      </c>
      <c r="DU147" s="186" t="str">
        <f t="shared" si="461"/>
        <v/>
      </c>
      <c r="DV147" s="186" t="str">
        <f t="shared" si="461"/>
        <v/>
      </c>
      <c r="DW147" s="152"/>
      <c r="DX147" s="152"/>
      <c r="DY147" s="152"/>
      <c r="DZ147" s="152"/>
      <c r="EA147" s="152"/>
      <c r="EC147" s="173">
        <f t="shared" si="437"/>
        <v>29</v>
      </c>
      <c r="ED147" s="176">
        <f t="shared" si="415"/>
        <v>0</v>
      </c>
      <c r="EE147" s="177">
        <f t="shared" si="451"/>
        <v>0</v>
      </c>
      <c r="EF147" s="177">
        <f t="shared" si="451"/>
        <v>0</v>
      </c>
      <c r="EG147" s="177">
        <f t="shared" si="451"/>
        <v>0</v>
      </c>
      <c r="EH147" s="177">
        <f t="shared" si="451"/>
        <v>0</v>
      </c>
      <c r="EI147" s="177">
        <f t="shared" si="417"/>
        <v>0</v>
      </c>
      <c r="EJ147" s="177">
        <f t="shared" si="418"/>
        <v>0</v>
      </c>
      <c r="EK147" s="173"/>
      <c r="EL147" s="173"/>
      <c r="EM147" s="173"/>
      <c r="EN147" s="175"/>
      <c r="EO147" s="173">
        <f t="shared" si="438"/>
        <v>29</v>
      </c>
      <c r="EP147" s="176">
        <f t="shared" si="419"/>
        <v>0</v>
      </c>
      <c r="EQ147" s="177">
        <f>IFERROR(INDEX(RTO3CF,$EO147,'ANVA-MDS'!EE$7),0)</f>
        <v>0</v>
      </c>
      <c r="ER147" s="177">
        <f>IFERROR(INDEX(RTO3CF,$EO147,'ANVA-MDS'!EF$7),0)</f>
        <v>0</v>
      </c>
      <c r="ES147" s="177">
        <f>IFERROR(INDEX(RTO3CF,$EO147,'ANVA-MDS'!EG$7),0)</f>
        <v>0</v>
      </c>
      <c r="ET147" s="177">
        <f>IFERROR(INDEX(RTO3CF,$EO147,'ANVA-MDS'!EH$7),0)</f>
        <v>0</v>
      </c>
      <c r="EU147" s="177">
        <f t="shared" si="420"/>
        <v>0</v>
      </c>
      <c r="EV147" s="177">
        <f t="shared" si="421"/>
        <v>0</v>
      </c>
      <c r="EW147" s="173"/>
      <c r="EX147" s="173"/>
      <c r="EY147" s="173"/>
      <c r="EZ147" s="175"/>
      <c r="FA147" s="177">
        <f t="shared" si="422"/>
        <v>0</v>
      </c>
      <c r="FB147" s="175"/>
      <c r="FC147" s="175"/>
    </row>
    <row r="148" spans="9:159" ht="12.75" customHeight="1" x14ac:dyDescent="0.25">
      <c r="J148" s="84">
        <v>29</v>
      </c>
      <c r="K148" s="185">
        <f t="shared" si="423"/>
        <v>0</v>
      </c>
      <c r="L148" s="186">
        <f t="shared" si="424"/>
        <v>2.1000000000000001E-4</v>
      </c>
      <c r="M148" s="186" t="str">
        <f t="shared" si="452"/>
        <v/>
      </c>
      <c r="N148" s="186" t="str">
        <f t="shared" si="452"/>
        <v/>
      </c>
      <c r="O148" s="186" t="str">
        <f t="shared" si="452"/>
        <v/>
      </c>
      <c r="P148" s="186" t="str">
        <f t="shared" si="452"/>
        <v/>
      </c>
      <c r="Q148" s="186" t="str">
        <f t="shared" si="452"/>
        <v/>
      </c>
      <c r="R148" s="186" t="str">
        <f t="shared" si="452"/>
        <v/>
      </c>
      <c r="S148" s="186" t="str">
        <f t="shared" si="452"/>
        <v/>
      </c>
      <c r="T148" s="186" t="str">
        <f t="shared" si="452"/>
        <v/>
      </c>
      <c r="U148" s="186" t="str">
        <f t="shared" si="452"/>
        <v/>
      </c>
      <c r="V148" s="186" t="str">
        <f t="shared" si="452"/>
        <v/>
      </c>
      <c r="W148" s="186" t="str">
        <f t="shared" si="453"/>
        <v/>
      </c>
      <c r="X148" s="186" t="str">
        <f t="shared" si="453"/>
        <v/>
      </c>
      <c r="Y148" s="186" t="str">
        <f t="shared" si="453"/>
        <v/>
      </c>
      <c r="Z148" s="186" t="str">
        <f t="shared" si="453"/>
        <v/>
      </c>
      <c r="AA148" s="186" t="str">
        <f t="shared" si="453"/>
        <v/>
      </c>
      <c r="AB148" s="186" t="str">
        <f t="shared" si="453"/>
        <v/>
      </c>
      <c r="AC148" s="186" t="str">
        <f t="shared" si="453"/>
        <v/>
      </c>
      <c r="AD148" s="186" t="str">
        <f t="shared" si="453"/>
        <v/>
      </c>
      <c r="AE148" s="186" t="str">
        <f t="shared" si="453"/>
        <v/>
      </c>
      <c r="AF148" s="186" t="str">
        <f t="shared" si="453"/>
        <v/>
      </c>
      <c r="AG148" s="186" t="str">
        <f t="shared" si="454"/>
        <v/>
      </c>
      <c r="AH148" s="186" t="str">
        <f t="shared" si="454"/>
        <v/>
      </c>
      <c r="AI148" s="186" t="str">
        <f t="shared" si="454"/>
        <v/>
      </c>
      <c r="AJ148" s="186" t="str">
        <f t="shared" si="454"/>
        <v/>
      </c>
      <c r="AK148" s="186" t="str">
        <f t="shared" si="454"/>
        <v/>
      </c>
      <c r="AL148" s="186" t="str">
        <f t="shared" si="454"/>
        <v/>
      </c>
      <c r="AM148" s="186" t="str">
        <f t="shared" si="454"/>
        <v/>
      </c>
      <c r="AN148" s="186" t="str">
        <f t="shared" si="454"/>
        <v/>
      </c>
      <c r="AO148" s="186" t="str">
        <f t="shared" si="454"/>
        <v/>
      </c>
      <c r="AP148" s="186" t="str">
        <f t="shared" si="454"/>
        <v/>
      </c>
      <c r="AQ148" s="186" t="str">
        <f t="shared" si="455"/>
        <v/>
      </c>
      <c r="AR148" s="186" t="str">
        <f t="shared" si="455"/>
        <v/>
      </c>
      <c r="AS148" s="186" t="str">
        <f t="shared" si="455"/>
        <v/>
      </c>
      <c r="AT148" s="186" t="str">
        <f t="shared" si="455"/>
        <v/>
      </c>
      <c r="AU148" s="186" t="str">
        <f t="shared" si="455"/>
        <v/>
      </c>
      <c r="AV148" s="186" t="str">
        <f t="shared" si="455"/>
        <v/>
      </c>
      <c r="AW148" s="186" t="str">
        <f t="shared" si="455"/>
        <v/>
      </c>
      <c r="AX148" s="186" t="str">
        <f t="shared" si="455"/>
        <v/>
      </c>
      <c r="AY148" s="186" t="str">
        <f t="shared" si="455"/>
        <v/>
      </c>
      <c r="AZ148" s="186" t="str">
        <f t="shared" si="455"/>
        <v/>
      </c>
      <c r="BA148" s="186" t="str">
        <f t="shared" si="456"/>
        <v/>
      </c>
      <c r="BB148" s="186" t="str">
        <f t="shared" si="456"/>
        <v/>
      </c>
      <c r="BC148" s="186" t="str">
        <f t="shared" si="456"/>
        <v/>
      </c>
      <c r="BD148" s="186" t="str">
        <f t="shared" si="456"/>
        <v/>
      </c>
      <c r="BE148" s="186" t="str">
        <f t="shared" si="456"/>
        <v/>
      </c>
      <c r="BF148" s="186" t="str">
        <f t="shared" si="456"/>
        <v/>
      </c>
      <c r="BG148" s="186" t="str">
        <f t="shared" si="456"/>
        <v/>
      </c>
      <c r="BH148" s="186" t="str">
        <f t="shared" si="456"/>
        <v/>
      </c>
      <c r="BI148" s="186" t="str">
        <f t="shared" si="456"/>
        <v/>
      </c>
      <c r="BJ148" s="186" t="str">
        <f t="shared" si="456"/>
        <v/>
      </c>
      <c r="BS148" s="6"/>
      <c r="BT148" s="6"/>
      <c r="BV148" s="84">
        <v>29</v>
      </c>
      <c r="BW148" s="185">
        <f t="shared" si="430"/>
        <v>0</v>
      </c>
      <c r="BX148" s="186">
        <f t="shared" si="431"/>
        <v>0</v>
      </c>
      <c r="BY148" s="186" t="str">
        <f t="shared" si="457"/>
        <v/>
      </c>
      <c r="BZ148" s="186" t="str">
        <f t="shared" si="457"/>
        <v/>
      </c>
      <c r="CA148" s="186" t="str">
        <f t="shared" si="457"/>
        <v/>
      </c>
      <c r="CB148" s="186" t="str">
        <f t="shared" si="457"/>
        <v/>
      </c>
      <c r="CC148" s="186" t="str">
        <f t="shared" si="457"/>
        <v/>
      </c>
      <c r="CD148" s="186" t="str">
        <f t="shared" si="457"/>
        <v/>
      </c>
      <c r="CE148" s="186" t="str">
        <f t="shared" si="457"/>
        <v/>
      </c>
      <c r="CF148" s="186" t="str">
        <f t="shared" si="457"/>
        <v/>
      </c>
      <c r="CG148" s="186" t="str">
        <f t="shared" si="457"/>
        <v/>
      </c>
      <c r="CH148" s="186" t="str">
        <f t="shared" si="457"/>
        <v/>
      </c>
      <c r="CI148" s="186" t="str">
        <f t="shared" si="458"/>
        <v/>
      </c>
      <c r="CJ148" s="186" t="str">
        <f t="shared" si="458"/>
        <v/>
      </c>
      <c r="CK148" s="186" t="str">
        <f t="shared" si="458"/>
        <v/>
      </c>
      <c r="CL148" s="186" t="str">
        <f t="shared" si="458"/>
        <v/>
      </c>
      <c r="CM148" s="186" t="str">
        <f t="shared" si="458"/>
        <v/>
      </c>
      <c r="CN148" s="186" t="str">
        <f t="shared" si="458"/>
        <v/>
      </c>
      <c r="CO148" s="186" t="str">
        <f t="shared" si="458"/>
        <v/>
      </c>
      <c r="CP148" s="186" t="str">
        <f t="shared" si="458"/>
        <v/>
      </c>
      <c r="CQ148" s="186" t="str">
        <f t="shared" si="458"/>
        <v/>
      </c>
      <c r="CR148" s="186" t="str">
        <f t="shared" si="458"/>
        <v/>
      </c>
      <c r="CS148" s="186" t="str">
        <f t="shared" si="459"/>
        <v/>
      </c>
      <c r="CT148" s="186" t="str">
        <f t="shared" si="459"/>
        <v/>
      </c>
      <c r="CU148" s="186" t="str">
        <f t="shared" si="459"/>
        <v/>
      </c>
      <c r="CV148" s="186" t="str">
        <f t="shared" si="459"/>
        <v/>
      </c>
      <c r="CW148" s="186" t="str">
        <f t="shared" si="459"/>
        <v/>
      </c>
      <c r="CX148" s="186" t="str">
        <f t="shared" si="459"/>
        <v/>
      </c>
      <c r="CY148" s="186" t="str">
        <f t="shared" si="459"/>
        <v/>
      </c>
      <c r="CZ148" s="186" t="str">
        <f t="shared" si="459"/>
        <v/>
      </c>
      <c r="DA148" s="186" t="str">
        <f t="shared" si="459"/>
        <v/>
      </c>
      <c r="DB148" s="186" t="str">
        <f t="shared" si="459"/>
        <v/>
      </c>
      <c r="DC148" s="186" t="str">
        <f t="shared" si="460"/>
        <v/>
      </c>
      <c r="DD148" s="186" t="str">
        <f t="shared" si="460"/>
        <v/>
      </c>
      <c r="DE148" s="186" t="str">
        <f t="shared" si="460"/>
        <v/>
      </c>
      <c r="DF148" s="186" t="str">
        <f t="shared" si="460"/>
        <v/>
      </c>
      <c r="DG148" s="186" t="str">
        <f t="shared" si="460"/>
        <v/>
      </c>
      <c r="DH148" s="186" t="str">
        <f t="shared" si="460"/>
        <v/>
      </c>
      <c r="DI148" s="186" t="str">
        <f t="shared" si="460"/>
        <v/>
      </c>
      <c r="DJ148" s="186" t="str">
        <f t="shared" si="460"/>
        <v/>
      </c>
      <c r="DK148" s="186" t="str">
        <f t="shared" si="460"/>
        <v/>
      </c>
      <c r="DL148" s="186" t="str">
        <f t="shared" si="460"/>
        <v/>
      </c>
      <c r="DM148" s="186" t="str">
        <f t="shared" si="461"/>
        <v/>
      </c>
      <c r="DN148" s="186" t="str">
        <f t="shared" si="461"/>
        <v/>
      </c>
      <c r="DO148" s="186" t="str">
        <f t="shared" si="461"/>
        <v/>
      </c>
      <c r="DP148" s="186" t="str">
        <f t="shared" si="461"/>
        <v/>
      </c>
      <c r="DQ148" s="186" t="str">
        <f t="shared" si="461"/>
        <v/>
      </c>
      <c r="DR148" s="186" t="str">
        <f t="shared" si="461"/>
        <v/>
      </c>
      <c r="DS148" s="186" t="str">
        <f t="shared" si="461"/>
        <v/>
      </c>
      <c r="DT148" s="186" t="str">
        <f t="shared" si="461"/>
        <v/>
      </c>
      <c r="DU148" s="186" t="str">
        <f t="shared" si="461"/>
        <v/>
      </c>
      <c r="DV148" s="186" t="str">
        <f t="shared" si="461"/>
        <v/>
      </c>
      <c r="DW148" s="152"/>
      <c r="DX148" s="152"/>
      <c r="DY148" s="152"/>
      <c r="DZ148" s="152"/>
      <c r="EA148" s="152"/>
      <c r="EB148" s="6"/>
      <c r="EC148" s="173">
        <f t="shared" si="437"/>
        <v>30</v>
      </c>
      <c r="ED148" s="176">
        <f t="shared" si="415"/>
        <v>0</v>
      </c>
      <c r="EE148" s="177">
        <f t="shared" si="451"/>
        <v>0</v>
      </c>
      <c r="EF148" s="177">
        <f t="shared" si="451"/>
        <v>0</v>
      </c>
      <c r="EG148" s="177">
        <f t="shared" si="451"/>
        <v>0</v>
      </c>
      <c r="EH148" s="177">
        <f t="shared" si="451"/>
        <v>0</v>
      </c>
      <c r="EI148" s="177">
        <f t="shared" si="417"/>
        <v>0</v>
      </c>
      <c r="EJ148" s="177">
        <f t="shared" si="418"/>
        <v>0</v>
      </c>
      <c r="EK148" s="173"/>
      <c r="EL148" s="173"/>
      <c r="EM148" s="173"/>
      <c r="EN148" s="175"/>
      <c r="EO148" s="173">
        <f t="shared" si="438"/>
        <v>30</v>
      </c>
      <c r="EP148" s="176">
        <f t="shared" si="419"/>
        <v>0</v>
      </c>
      <c r="EQ148" s="177">
        <f>IFERROR(INDEX(RTO3CF,$EO148,'ANVA-MDS'!EE$7),0)</f>
        <v>0</v>
      </c>
      <c r="ER148" s="177">
        <f>IFERROR(INDEX(RTO3CF,$EO148,'ANVA-MDS'!EF$7),0)</f>
        <v>0</v>
      </c>
      <c r="ES148" s="177">
        <f>IFERROR(INDEX(RTO3CF,$EO148,'ANVA-MDS'!EG$7),0)</f>
        <v>0</v>
      </c>
      <c r="ET148" s="177">
        <f>IFERROR(INDEX(RTO3CF,$EO148,'ANVA-MDS'!EH$7),0)</f>
        <v>0</v>
      </c>
      <c r="EU148" s="177">
        <f t="shared" si="420"/>
        <v>0</v>
      </c>
      <c r="EV148" s="177">
        <f t="shared" si="421"/>
        <v>0</v>
      </c>
      <c r="EW148" s="173"/>
      <c r="EX148" s="173"/>
      <c r="EY148" s="173"/>
      <c r="EZ148" s="175"/>
      <c r="FA148" s="177">
        <f t="shared" si="422"/>
        <v>0</v>
      </c>
      <c r="FB148" s="175"/>
      <c r="FC148" s="175"/>
    </row>
    <row r="149" spans="9:159" ht="12.75" customHeight="1" x14ac:dyDescent="0.25">
      <c r="J149" s="84">
        <v>30</v>
      </c>
      <c r="K149" s="185">
        <f t="shared" si="423"/>
        <v>0</v>
      </c>
      <c r="L149" s="186">
        <f t="shared" si="424"/>
        <v>2.0000000000000001E-4</v>
      </c>
      <c r="M149" s="186" t="str">
        <f t="shared" si="452"/>
        <v/>
      </c>
      <c r="N149" s="186" t="str">
        <f t="shared" si="452"/>
        <v/>
      </c>
      <c r="O149" s="186" t="str">
        <f t="shared" si="452"/>
        <v/>
      </c>
      <c r="P149" s="186" t="str">
        <f t="shared" si="452"/>
        <v/>
      </c>
      <c r="Q149" s="186" t="str">
        <f t="shared" si="452"/>
        <v/>
      </c>
      <c r="R149" s="186" t="str">
        <f t="shared" si="452"/>
        <v/>
      </c>
      <c r="S149" s="186" t="str">
        <f t="shared" si="452"/>
        <v/>
      </c>
      <c r="T149" s="186" t="str">
        <f t="shared" si="452"/>
        <v/>
      </c>
      <c r="U149" s="186" t="str">
        <f t="shared" si="452"/>
        <v/>
      </c>
      <c r="V149" s="186" t="str">
        <f t="shared" si="452"/>
        <v/>
      </c>
      <c r="W149" s="186" t="str">
        <f t="shared" si="453"/>
        <v/>
      </c>
      <c r="X149" s="186" t="str">
        <f t="shared" si="453"/>
        <v/>
      </c>
      <c r="Y149" s="186" t="str">
        <f t="shared" si="453"/>
        <v/>
      </c>
      <c r="Z149" s="186" t="str">
        <f t="shared" si="453"/>
        <v/>
      </c>
      <c r="AA149" s="186" t="str">
        <f t="shared" si="453"/>
        <v/>
      </c>
      <c r="AB149" s="186" t="str">
        <f t="shared" si="453"/>
        <v/>
      </c>
      <c r="AC149" s="186" t="str">
        <f t="shared" si="453"/>
        <v/>
      </c>
      <c r="AD149" s="186" t="str">
        <f t="shared" si="453"/>
        <v/>
      </c>
      <c r="AE149" s="186" t="str">
        <f t="shared" si="453"/>
        <v/>
      </c>
      <c r="AF149" s="186" t="str">
        <f t="shared" si="453"/>
        <v/>
      </c>
      <c r="AG149" s="186" t="str">
        <f t="shared" si="454"/>
        <v/>
      </c>
      <c r="AH149" s="186" t="str">
        <f t="shared" si="454"/>
        <v/>
      </c>
      <c r="AI149" s="186" t="str">
        <f t="shared" si="454"/>
        <v/>
      </c>
      <c r="AJ149" s="186" t="str">
        <f t="shared" si="454"/>
        <v/>
      </c>
      <c r="AK149" s="186" t="str">
        <f t="shared" si="454"/>
        <v/>
      </c>
      <c r="AL149" s="186" t="str">
        <f t="shared" si="454"/>
        <v/>
      </c>
      <c r="AM149" s="186" t="str">
        <f t="shared" si="454"/>
        <v/>
      </c>
      <c r="AN149" s="186" t="str">
        <f t="shared" si="454"/>
        <v/>
      </c>
      <c r="AO149" s="186" t="str">
        <f t="shared" si="454"/>
        <v/>
      </c>
      <c r="AP149" s="186" t="str">
        <f t="shared" si="454"/>
        <v/>
      </c>
      <c r="AQ149" s="186" t="str">
        <f t="shared" si="455"/>
        <v/>
      </c>
      <c r="AR149" s="186" t="str">
        <f t="shared" si="455"/>
        <v/>
      </c>
      <c r="AS149" s="186" t="str">
        <f t="shared" si="455"/>
        <v/>
      </c>
      <c r="AT149" s="186" t="str">
        <f t="shared" si="455"/>
        <v/>
      </c>
      <c r="AU149" s="186" t="str">
        <f t="shared" si="455"/>
        <v/>
      </c>
      <c r="AV149" s="186" t="str">
        <f t="shared" si="455"/>
        <v/>
      </c>
      <c r="AW149" s="186" t="str">
        <f t="shared" si="455"/>
        <v/>
      </c>
      <c r="AX149" s="186" t="str">
        <f t="shared" si="455"/>
        <v/>
      </c>
      <c r="AY149" s="186" t="str">
        <f t="shared" si="455"/>
        <v/>
      </c>
      <c r="AZ149" s="186" t="str">
        <f t="shared" si="455"/>
        <v/>
      </c>
      <c r="BA149" s="186" t="str">
        <f t="shared" si="456"/>
        <v/>
      </c>
      <c r="BB149" s="186" t="str">
        <f t="shared" si="456"/>
        <v/>
      </c>
      <c r="BC149" s="186" t="str">
        <f t="shared" si="456"/>
        <v/>
      </c>
      <c r="BD149" s="186" t="str">
        <f t="shared" si="456"/>
        <v/>
      </c>
      <c r="BE149" s="186" t="str">
        <f t="shared" si="456"/>
        <v/>
      </c>
      <c r="BF149" s="186" t="str">
        <f t="shared" si="456"/>
        <v/>
      </c>
      <c r="BG149" s="186" t="str">
        <f t="shared" si="456"/>
        <v/>
      </c>
      <c r="BH149" s="186" t="str">
        <f t="shared" si="456"/>
        <v/>
      </c>
      <c r="BI149" s="186" t="str">
        <f t="shared" si="456"/>
        <v/>
      </c>
      <c r="BJ149" s="186" t="str">
        <f t="shared" si="456"/>
        <v/>
      </c>
      <c r="BS149" s="6"/>
      <c r="BT149" s="6"/>
      <c r="BV149" s="84">
        <v>30</v>
      </c>
      <c r="BW149" s="185">
        <f t="shared" si="430"/>
        <v>0</v>
      </c>
      <c r="BX149" s="186">
        <f t="shared" si="431"/>
        <v>0</v>
      </c>
      <c r="BY149" s="186" t="str">
        <f t="shared" si="457"/>
        <v/>
      </c>
      <c r="BZ149" s="186" t="str">
        <f t="shared" si="457"/>
        <v/>
      </c>
      <c r="CA149" s="186" t="str">
        <f t="shared" si="457"/>
        <v/>
      </c>
      <c r="CB149" s="186" t="str">
        <f t="shared" si="457"/>
        <v/>
      </c>
      <c r="CC149" s="186" t="str">
        <f t="shared" si="457"/>
        <v/>
      </c>
      <c r="CD149" s="186" t="str">
        <f t="shared" si="457"/>
        <v/>
      </c>
      <c r="CE149" s="186" t="str">
        <f t="shared" si="457"/>
        <v/>
      </c>
      <c r="CF149" s="186" t="str">
        <f t="shared" si="457"/>
        <v/>
      </c>
      <c r="CG149" s="186" t="str">
        <f t="shared" si="457"/>
        <v/>
      </c>
      <c r="CH149" s="186" t="str">
        <f t="shared" si="457"/>
        <v/>
      </c>
      <c r="CI149" s="186" t="str">
        <f t="shared" si="458"/>
        <v/>
      </c>
      <c r="CJ149" s="186" t="str">
        <f t="shared" si="458"/>
        <v/>
      </c>
      <c r="CK149" s="186" t="str">
        <f t="shared" si="458"/>
        <v/>
      </c>
      <c r="CL149" s="186" t="str">
        <f t="shared" si="458"/>
        <v/>
      </c>
      <c r="CM149" s="186" t="str">
        <f t="shared" si="458"/>
        <v/>
      </c>
      <c r="CN149" s="186" t="str">
        <f t="shared" si="458"/>
        <v/>
      </c>
      <c r="CO149" s="186" t="str">
        <f t="shared" si="458"/>
        <v/>
      </c>
      <c r="CP149" s="186" t="str">
        <f t="shared" si="458"/>
        <v/>
      </c>
      <c r="CQ149" s="186" t="str">
        <f t="shared" si="458"/>
        <v/>
      </c>
      <c r="CR149" s="186" t="str">
        <f t="shared" si="458"/>
        <v/>
      </c>
      <c r="CS149" s="186" t="str">
        <f t="shared" si="459"/>
        <v/>
      </c>
      <c r="CT149" s="186" t="str">
        <f t="shared" si="459"/>
        <v/>
      </c>
      <c r="CU149" s="186" t="str">
        <f t="shared" si="459"/>
        <v/>
      </c>
      <c r="CV149" s="186" t="str">
        <f t="shared" si="459"/>
        <v/>
      </c>
      <c r="CW149" s="186" t="str">
        <f t="shared" si="459"/>
        <v/>
      </c>
      <c r="CX149" s="186" t="str">
        <f t="shared" si="459"/>
        <v/>
      </c>
      <c r="CY149" s="186" t="str">
        <f t="shared" si="459"/>
        <v/>
      </c>
      <c r="CZ149" s="186" t="str">
        <f t="shared" si="459"/>
        <v/>
      </c>
      <c r="DA149" s="186" t="str">
        <f t="shared" si="459"/>
        <v/>
      </c>
      <c r="DB149" s="186" t="str">
        <f t="shared" si="459"/>
        <v/>
      </c>
      <c r="DC149" s="186" t="str">
        <f t="shared" si="460"/>
        <v/>
      </c>
      <c r="DD149" s="186" t="str">
        <f t="shared" si="460"/>
        <v/>
      </c>
      <c r="DE149" s="186" t="str">
        <f t="shared" si="460"/>
        <v/>
      </c>
      <c r="DF149" s="186" t="str">
        <f t="shared" si="460"/>
        <v/>
      </c>
      <c r="DG149" s="186" t="str">
        <f t="shared" si="460"/>
        <v/>
      </c>
      <c r="DH149" s="186" t="str">
        <f t="shared" si="460"/>
        <v/>
      </c>
      <c r="DI149" s="186" t="str">
        <f t="shared" si="460"/>
        <v/>
      </c>
      <c r="DJ149" s="186" t="str">
        <f t="shared" si="460"/>
        <v/>
      </c>
      <c r="DK149" s="186" t="str">
        <f t="shared" si="460"/>
        <v/>
      </c>
      <c r="DL149" s="186" t="str">
        <f t="shared" si="460"/>
        <v/>
      </c>
      <c r="DM149" s="186" t="str">
        <f t="shared" si="461"/>
        <v/>
      </c>
      <c r="DN149" s="186" t="str">
        <f t="shared" si="461"/>
        <v/>
      </c>
      <c r="DO149" s="186" t="str">
        <f t="shared" si="461"/>
        <v/>
      </c>
      <c r="DP149" s="186" t="str">
        <f t="shared" si="461"/>
        <v/>
      </c>
      <c r="DQ149" s="186" t="str">
        <f t="shared" si="461"/>
        <v/>
      </c>
      <c r="DR149" s="186" t="str">
        <f t="shared" si="461"/>
        <v/>
      </c>
      <c r="DS149" s="186" t="str">
        <f t="shared" si="461"/>
        <v/>
      </c>
      <c r="DT149" s="186" t="str">
        <f t="shared" si="461"/>
        <v/>
      </c>
      <c r="DU149" s="186" t="str">
        <f t="shared" si="461"/>
        <v/>
      </c>
      <c r="DV149" s="186" t="str">
        <f t="shared" si="461"/>
        <v/>
      </c>
      <c r="DW149" s="152"/>
      <c r="DX149" s="152"/>
      <c r="DY149" s="152"/>
      <c r="DZ149" s="152"/>
      <c r="EA149" s="152"/>
      <c r="EB149" s="5"/>
      <c r="EC149" s="173">
        <f t="shared" si="437"/>
        <v>31</v>
      </c>
      <c r="ED149" s="176">
        <f t="shared" si="415"/>
        <v>0</v>
      </c>
      <c r="EE149" s="177">
        <f t="shared" si="451"/>
        <v>0</v>
      </c>
      <c r="EF149" s="177">
        <f t="shared" si="451"/>
        <v>0</v>
      </c>
      <c r="EG149" s="177">
        <f t="shared" si="451"/>
        <v>0</v>
      </c>
      <c r="EH149" s="177">
        <f t="shared" si="451"/>
        <v>0</v>
      </c>
      <c r="EI149" s="177">
        <f t="shared" si="417"/>
        <v>0</v>
      </c>
      <c r="EJ149" s="177">
        <f t="shared" si="418"/>
        <v>0</v>
      </c>
      <c r="EK149" s="173"/>
      <c r="EL149" s="173"/>
      <c r="EM149" s="173"/>
      <c r="EN149" s="175"/>
      <c r="EO149" s="173">
        <f t="shared" si="438"/>
        <v>31</v>
      </c>
      <c r="EP149" s="176">
        <f t="shared" si="419"/>
        <v>0</v>
      </c>
      <c r="EQ149" s="177">
        <f>IFERROR(INDEX(RTO3CF,$EO149,'ANVA-MDS'!EE$7),0)</f>
        <v>0</v>
      </c>
      <c r="ER149" s="177">
        <f>IFERROR(INDEX(RTO3CF,$EO149,'ANVA-MDS'!EF$7),0)</f>
        <v>0</v>
      </c>
      <c r="ES149" s="177">
        <f>IFERROR(INDEX(RTO3CF,$EO149,'ANVA-MDS'!EG$7),0)</f>
        <v>0</v>
      </c>
      <c r="ET149" s="177">
        <f>IFERROR(INDEX(RTO3CF,$EO149,'ANVA-MDS'!EH$7),0)</f>
        <v>0</v>
      </c>
      <c r="EU149" s="177">
        <f t="shared" si="420"/>
        <v>0</v>
      </c>
      <c r="EV149" s="177">
        <f t="shared" si="421"/>
        <v>0</v>
      </c>
      <c r="EW149" s="173"/>
      <c r="EX149" s="173"/>
      <c r="EY149" s="173"/>
      <c r="EZ149" s="175"/>
      <c r="FA149" s="177">
        <f t="shared" si="422"/>
        <v>0</v>
      </c>
      <c r="FB149" s="175"/>
      <c r="FC149" s="175"/>
    </row>
    <row r="150" spans="9:159" ht="12.75" customHeight="1" x14ac:dyDescent="0.25">
      <c r="J150" s="84">
        <v>31</v>
      </c>
      <c r="K150" s="185">
        <f t="shared" si="423"/>
        <v>0</v>
      </c>
      <c r="L150" s="186">
        <f t="shared" si="424"/>
        <v>1.9000000000000001E-4</v>
      </c>
      <c r="M150" s="186" t="str">
        <f t="shared" ref="M150:V159" si="462">IF(M$8&gt;$J150,"",IF($K150=0,"",IF($F$124&gt;$G$124,"ns",IF(ABS($L150-INDEX(RTO3SF_ORD,M$8,2))&gt;$B$139,"s","ns"))))</f>
        <v/>
      </c>
      <c r="N150" s="186" t="str">
        <f t="shared" si="462"/>
        <v/>
      </c>
      <c r="O150" s="186" t="str">
        <f t="shared" si="462"/>
        <v/>
      </c>
      <c r="P150" s="186" t="str">
        <f t="shared" si="462"/>
        <v/>
      </c>
      <c r="Q150" s="186" t="str">
        <f t="shared" si="462"/>
        <v/>
      </c>
      <c r="R150" s="186" t="str">
        <f t="shared" si="462"/>
        <v/>
      </c>
      <c r="S150" s="186" t="str">
        <f t="shared" si="462"/>
        <v/>
      </c>
      <c r="T150" s="186" t="str">
        <f t="shared" si="462"/>
        <v/>
      </c>
      <c r="U150" s="186" t="str">
        <f t="shared" si="462"/>
        <v/>
      </c>
      <c r="V150" s="186" t="str">
        <f t="shared" si="462"/>
        <v/>
      </c>
      <c r="W150" s="186" t="str">
        <f t="shared" ref="W150:AF159" si="463">IF(W$8&gt;$J150,"",IF($K150=0,"",IF($F$124&gt;$G$124,"ns",IF(ABS($L150-INDEX(RTO3SF_ORD,W$8,2))&gt;$B$139,"s","ns"))))</f>
        <v/>
      </c>
      <c r="X150" s="186" t="str">
        <f t="shared" si="463"/>
        <v/>
      </c>
      <c r="Y150" s="186" t="str">
        <f t="shared" si="463"/>
        <v/>
      </c>
      <c r="Z150" s="186" t="str">
        <f t="shared" si="463"/>
        <v/>
      </c>
      <c r="AA150" s="186" t="str">
        <f t="shared" si="463"/>
        <v/>
      </c>
      <c r="AB150" s="186" t="str">
        <f t="shared" si="463"/>
        <v/>
      </c>
      <c r="AC150" s="186" t="str">
        <f t="shared" si="463"/>
        <v/>
      </c>
      <c r="AD150" s="186" t="str">
        <f t="shared" si="463"/>
        <v/>
      </c>
      <c r="AE150" s="186" t="str">
        <f t="shared" si="463"/>
        <v/>
      </c>
      <c r="AF150" s="186" t="str">
        <f t="shared" si="463"/>
        <v/>
      </c>
      <c r="AG150" s="186" t="str">
        <f t="shared" ref="AG150:AP159" si="464">IF(AG$8&gt;$J150,"",IF($K150=0,"",IF($F$124&gt;$G$124,"ns",IF(ABS($L150-INDEX(RTO3SF_ORD,AG$8,2))&gt;$B$139,"s","ns"))))</f>
        <v/>
      </c>
      <c r="AH150" s="186" t="str">
        <f t="shared" si="464"/>
        <v/>
      </c>
      <c r="AI150" s="186" t="str">
        <f t="shared" si="464"/>
        <v/>
      </c>
      <c r="AJ150" s="186" t="str">
        <f t="shared" si="464"/>
        <v/>
      </c>
      <c r="AK150" s="186" t="str">
        <f t="shared" si="464"/>
        <v/>
      </c>
      <c r="AL150" s="186" t="str">
        <f t="shared" si="464"/>
        <v/>
      </c>
      <c r="AM150" s="186" t="str">
        <f t="shared" si="464"/>
        <v/>
      </c>
      <c r="AN150" s="186" t="str">
        <f t="shared" si="464"/>
        <v/>
      </c>
      <c r="AO150" s="186" t="str">
        <f t="shared" si="464"/>
        <v/>
      </c>
      <c r="AP150" s="186" t="str">
        <f t="shared" si="464"/>
        <v/>
      </c>
      <c r="AQ150" s="186" t="str">
        <f t="shared" ref="AQ150:AZ159" si="465">IF(AQ$8&gt;$J150,"",IF($K150=0,"",IF($F$124&gt;$G$124,"ns",IF(ABS($L150-INDEX(RTO3SF_ORD,AQ$8,2))&gt;$B$139,"s","ns"))))</f>
        <v/>
      </c>
      <c r="AR150" s="186" t="str">
        <f t="shared" si="465"/>
        <v/>
      </c>
      <c r="AS150" s="186" t="str">
        <f t="shared" si="465"/>
        <v/>
      </c>
      <c r="AT150" s="186" t="str">
        <f t="shared" si="465"/>
        <v/>
      </c>
      <c r="AU150" s="186" t="str">
        <f t="shared" si="465"/>
        <v/>
      </c>
      <c r="AV150" s="186" t="str">
        <f t="shared" si="465"/>
        <v/>
      </c>
      <c r="AW150" s="186" t="str">
        <f t="shared" si="465"/>
        <v/>
      </c>
      <c r="AX150" s="186" t="str">
        <f t="shared" si="465"/>
        <v/>
      </c>
      <c r="AY150" s="186" t="str">
        <f t="shared" si="465"/>
        <v/>
      </c>
      <c r="AZ150" s="186" t="str">
        <f t="shared" si="465"/>
        <v/>
      </c>
      <c r="BA150" s="186" t="str">
        <f t="shared" ref="BA150:BJ159" si="466">IF(BA$8&gt;$J150,"",IF($K150=0,"",IF($F$124&gt;$G$124,"ns",IF(ABS($L150-INDEX(RTO3SF_ORD,BA$8,2))&gt;$B$139,"s","ns"))))</f>
        <v/>
      </c>
      <c r="BB150" s="186" t="str">
        <f t="shared" si="466"/>
        <v/>
      </c>
      <c r="BC150" s="186" t="str">
        <f t="shared" si="466"/>
        <v/>
      </c>
      <c r="BD150" s="186" t="str">
        <f t="shared" si="466"/>
        <v/>
      </c>
      <c r="BE150" s="186" t="str">
        <f t="shared" si="466"/>
        <v/>
      </c>
      <c r="BF150" s="186" t="str">
        <f t="shared" si="466"/>
        <v/>
      </c>
      <c r="BG150" s="186" t="str">
        <f t="shared" si="466"/>
        <v/>
      </c>
      <c r="BH150" s="186" t="str">
        <f t="shared" si="466"/>
        <v/>
      </c>
      <c r="BI150" s="186" t="str">
        <f t="shared" si="466"/>
        <v/>
      </c>
      <c r="BJ150" s="186" t="str">
        <f t="shared" si="466"/>
        <v/>
      </c>
      <c r="BS150" s="6"/>
      <c r="BT150" s="6"/>
      <c r="BV150" s="84">
        <v>31</v>
      </c>
      <c r="BW150" s="185">
        <f t="shared" si="430"/>
        <v>0</v>
      </c>
      <c r="BX150" s="186">
        <f t="shared" si="431"/>
        <v>0</v>
      </c>
      <c r="BY150" s="186" t="str">
        <f t="shared" ref="BY150:CH159" si="467">IF(BY$8&gt;$BV150,"",IF($BW150=0,"",IF($BR$124&gt;$BS$124,"ns",IF(ABS($BX150-INDEX(RTO3CF_ORD,BY$8,2))&gt;$BN$139,"s","ns"))))</f>
        <v/>
      </c>
      <c r="BZ150" s="186" t="str">
        <f t="shared" si="467"/>
        <v/>
      </c>
      <c r="CA150" s="186" t="str">
        <f t="shared" si="467"/>
        <v/>
      </c>
      <c r="CB150" s="186" t="str">
        <f t="shared" si="467"/>
        <v/>
      </c>
      <c r="CC150" s="186" t="str">
        <f t="shared" si="467"/>
        <v/>
      </c>
      <c r="CD150" s="186" t="str">
        <f t="shared" si="467"/>
        <v/>
      </c>
      <c r="CE150" s="186" t="str">
        <f t="shared" si="467"/>
        <v/>
      </c>
      <c r="CF150" s="186" t="str">
        <f t="shared" si="467"/>
        <v/>
      </c>
      <c r="CG150" s="186" t="str">
        <f t="shared" si="467"/>
        <v/>
      </c>
      <c r="CH150" s="186" t="str">
        <f t="shared" si="467"/>
        <v/>
      </c>
      <c r="CI150" s="186" t="str">
        <f t="shared" ref="CI150:CR159" si="468">IF(CI$8&gt;$BV150,"",IF($BW150=0,"",IF($BR$124&gt;$BS$124,"ns",IF(ABS($BX150-INDEX(RTO3CF_ORD,CI$8,2))&gt;$BN$139,"s","ns"))))</f>
        <v/>
      </c>
      <c r="CJ150" s="186" t="str">
        <f t="shared" si="468"/>
        <v/>
      </c>
      <c r="CK150" s="186" t="str">
        <f t="shared" si="468"/>
        <v/>
      </c>
      <c r="CL150" s="186" t="str">
        <f t="shared" si="468"/>
        <v/>
      </c>
      <c r="CM150" s="186" t="str">
        <f t="shared" si="468"/>
        <v/>
      </c>
      <c r="CN150" s="186" t="str">
        <f t="shared" si="468"/>
        <v/>
      </c>
      <c r="CO150" s="186" t="str">
        <f t="shared" si="468"/>
        <v/>
      </c>
      <c r="CP150" s="186" t="str">
        <f t="shared" si="468"/>
        <v/>
      </c>
      <c r="CQ150" s="186" t="str">
        <f t="shared" si="468"/>
        <v/>
      </c>
      <c r="CR150" s="186" t="str">
        <f t="shared" si="468"/>
        <v/>
      </c>
      <c r="CS150" s="186" t="str">
        <f t="shared" ref="CS150:DB159" si="469">IF(CS$8&gt;$BV150,"",IF($BW150=0,"",IF($BR$124&gt;$BS$124,"ns",IF(ABS($BX150-INDEX(RTO3CF_ORD,CS$8,2))&gt;$BN$139,"s","ns"))))</f>
        <v/>
      </c>
      <c r="CT150" s="186" t="str">
        <f t="shared" si="469"/>
        <v/>
      </c>
      <c r="CU150" s="186" t="str">
        <f t="shared" si="469"/>
        <v/>
      </c>
      <c r="CV150" s="186" t="str">
        <f t="shared" si="469"/>
        <v/>
      </c>
      <c r="CW150" s="186" t="str">
        <f t="shared" si="469"/>
        <v/>
      </c>
      <c r="CX150" s="186" t="str">
        <f t="shared" si="469"/>
        <v/>
      </c>
      <c r="CY150" s="186" t="str">
        <f t="shared" si="469"/>
        <v/>
      </c>
      <c r="CZ150" s="186" t="str">
        <f t="shared" si="469"/>
        <v/>
      </c>
      <c r="DA150" s="186" t="str">
        <f t="shared" si="469"/>
        <v/>
      </c>
      <c r="DB150" s="186" t="str">
        <f t="shared" si="469"/>
        <v/>
      </c>
      <c r="DC150" s="186" t="str">
        <f t="shared" ref="DC150:DL159" si="470">IF(DC$8&gt;$BV150,"",IF($BW150=0,"",IF($BR$124&gt;$BS$124,"ns",IF(ABS($BX150-INDEX(RTO3CF_ORD,DC$8,2))&gt;$BN$139,"s","ns"))))</f>
        <v/>
      </c>
      <c r="DD150" s="186" t="str">
        <f t="shared" si="470"/>
        <v/>
      </c>
      <c r="DE150" s="186" t="str">
        <f t="shared" si="470"/>
        <v/>
      </c>
      <c r="DF150" s="186" t="str">
        <f t="shared" si="470"/>
        <v/>
      </c>
      <c r="DG150" s="186" t="str">
        <f t="shared" si="470"/>
        <v/>
      </c>
      <c r="DH150" s="186" t="str">
        <f t="shared" si="470"/>
        <v/>
      </c>
      <c r="DI150" s="186" t="str">
        <f t="shared" si="470"/>
        <v/>
      </c>
      <c r="DJ150" s="186" t="str">
        <f t="shared" si="470"/>
        <v/>
      </c>
      <c r="DK150" s="186" t="str">
        <f t="shared" si="470"/>
        <v/>
      </c>
      <c r="DL150" s="186" t="str">
        <f t="shared" si="470"/>
        <v/>
      </c>
      <c r="DM150" s="186" t="str">
        <f t="shared" ref="DM150:DV159" si="471">IF(DM$8&gt;$BV150,"",IF($BW150=0,"",IF($BR$124&gt;$BS$124,"ns",IF(ABS($BX150-INDEX(RTO3CF_ORD,DM$8,2))&gt;$BN$139,"s","ns"))))</f>
        <v/>
      </c>
      <c r="DN150" s="186" t="str">
        <f t="shared" si="471"/>
        <v/>
      </c>
      <c r="DO150" s="186" t="str">
        <f t="shared" si="471"/>
        <v/>
      </c>
      <c r="DP150" s="186" t="str">
        <f t="shared" si="471"/>
        <v/>
      </c>
      <c r="DQ150" s="186" t="str">
        <f t="shared" si="471"/>
        <v/>
      </c>
      <c r="DR150" s="186" t="str">
        <f t="shared" si="471"/>
        <v/>
      </c>
      <c r="DS150" s="186" t="str">
        <f t="shared" si="471"/>
        <v/>
      </c>
      <c r="DT150" s="186" t="str">
        <f t="shared" si="471"/>
        <v/>
      </c>
      <c r="DU150" s="186" t="str">
        <f t="shared" si="471"/>
        <v/>
      </c>
      <c r="DV150" s="186" t="str">
        <f t="shared" si="471"/>
        <v/>
      </c>
      <c r="DW150" s="152"/>
      <c r="DX150" s="152"/>
      <c r="DY150" s="152"/>
      <c r="DZ150" s="152"/>
      <c r="EA150" s="152"/>
      <c r="EB150" s="5"/>
      <c r="EC150" s="173">
        <f t="shared" si="437"/>
        <v>32</v>
      </c>
      <c r="ED150" s="176">
        <f t="shared" si="415"/>
        <v>0</v>
      </c>
      <c r="EE150" s="177">
        <f t="shared" si="451"/>
        <v>0</v>
      </c>
      <c r="EF150" s="177">
        <f t="shared" si="451"/>
        <v>0</v>
      </c>
      <c r="EG150" s="177">
        <f t="shared" si="451"/>
        <v>0</v>
      </c>
      <c r="EH150" s="177">
        <f t="shared" si="451"/>
        <v>0</v>
      </c>
      <c r="EI150" s="177">
        <f t="shared" si="417"/>
        <v>0</v>
      </c>
      <c r="EJ150" s="177">
        <f t="shared" si="418"/>
        <v>0</v>
      </c>
      <c r="EK150" s="173"/>
      <c r="EL150" s="173"/>
      <c r="EM150" s="173"/>
      <c r="EN150" s="175"/>
      <c r="EO150" s="173">
        <f t="shared" si="438"/>
        <v>32</v>
      </c>
      <c r="EP150" s="176">
        <f t="shared" si="419"/>
        <v>0</v>
      </c>
      <c r="EQ150" s="177">
        <f>IFERROR(INDEX(RTO3CF,$EO150,'ANVA-MDS'!EE$7),0)</f>
        <v>0</v>
      </c>
      <c r="ER150" s="177">
        <f>IFERROR(INDEX(RTO3CF,$EO150,'ANVA-MDS'!EF$7),0)</f>
        <v>0</v>
      </c>
      <c r="ES150" s="177">
        <f>IFERROR(INDEX(RTO3CF,$EO150,'ANVA-MDS'!EG$7),0)</f>
        <v>0</v>
      </c>
      <c r="ET150" s="177">
        <f>IFERROR(INDEX(RTO3CF,$EO150,'ANVA-MDS'!EH$7),0)</f>
        <v>0</v>
      </c>
      <c r="EU150" s="177">
        <f t="shared" si="420"/>
        <v>0</v>
      </c>
      <c r="EV150" s="177">
        <f t="shared" si="421"/>
        <v>0</v>
      </c>
      <c r="EW150" s="173"/>
      <c r="EX150" s="173"/>
      <c r="EY150" s="173"/>
      <c r="EZ150" s="175"/>
      <c r="FA150" s="177">
        <f t="shared" si="422"/>
        <v>0</v>
      </c>
      <c r="FB150" s="175"/>
      <c r="FC150" s="175"/>
    </row>
    <row r="151" spans="9:159" ht="12.75" customHeight="1" x14ac:dyDescent="0.25">
      <c r="J151" s="84">
        <v>32</v>
      </c>
      <c r="K151" s="185">
        <f t="shared" si="423"/>
        <v>0</v>
      </c>
      <c r="L151" s="186">
        <f t="shared" si="424"/>
        <v>1.8000000000000001E-4</v>
      </c>
      <c r="M151" s="186" t="str">
        <f t="shared" si="462"/>
        <v/>
      </c>
      <c r="N151" s="186" t="str">
        <f t="shared" si="462"/>
        <v/>
      </c>
      <c r="O151" s="186" t="str">
        <f t="shared" si="462"/>
        <v/>
      </c>
      <c r="P151" s="186" t="str">
        <f t="shared" si="462"/>
        <v/>
      </c>
      <c r="Q151" s="186" t="str">
        <f t="shared" si="462"/>
        <v/>
      </c>
      <c r="R151" s="186" t="str">
        <f t="shared" si="462"/>
        <v/>
      </c>
      <c r="S151" s="186" t="str">
        <f t="shared" si="462"/>
        <v/>
      </c>
      <c r="T151" s="186" t="str">
        <f t="shared" si="462"/>
        <v/>
      </c>
      <c r="U151" s="186" t="str">
        <f t="shared" si="462"/>
        <v/>
      </c>
      <c r="V151" s="186" t="str">
        <f t="shared" si="462"/>
        <v/>
      </c>
      <c r="W151" s="186" t="str">
        <f t="shared" si="463"/>
        <v/>
      </c>
      <c r="X151" s="186" t="str">
        <f t="shared" si="463"/>
        <v/>
      </c>
      <c r="Y151" s="186" t="str">
        <f t="shared" si="463"/>
        <v/>
      </c>
      <c r="Z151" s="186" t="str">
        <f t="shared" si="463"/>
        <v/>
      </c>
      <c r="AA151" s="186" t="str">
        <f t="shared" si="463"/>
        <v/>
      </c>
      <c r="AB151" s="186" t="str">
        <f t="shared" si="463"/>
        <v/>
      </c>
      <c r="AC151" s="186" t="str">
        <f t="shared" si="463"/>
        <v/>
      </c>
      <c r="AD151" s="186" t="str">
        <f t="shared" si="463"/>
        <v/>
      </c>
      <c r="AE151" s="186" t="str">
        <f t="shared" si="463"/>
        <v/>
      </c>
      <c r="AF151" s="186" t="str">
        <f t="shared" si="463"/>
        <v/>
      </c>
      <c r="AG151" s="186" t="str">
        <f t="shared" si="464"/>
        <v/>
      </c>
      <c r="AH151" s="186" t="str">
        <f t="shared" si="464"/>
        <v/>
      </c>
      <c r="AI151" s="186" t="str">
        <f t="shared" si="464"/>
        <v/>
      </c>
      <c r="AJ151" s="186" t="str">
        <f t="shared" si="464"/>
        <v/>
      </c>
      <c r="AK151" s="186" t="str">
        <f t="shared" si="464"/>
        <v/>
      </c>
      <c r="AL151" s="186" t="str">
        <f t="shared" si="464"/>
        <v/>
      </c>
      <c r="AM151" s="186" t="str">
        <f t="shared" si="464"/>
        <v/>
      </c>
      <c r="AN151" s="186" t="str">
        <f t="shared" si="464"/>
        <v/>
      </c>
      <c r="AO151" s="186" t="str">
        <f t="shared" si="464"/>
        <v/>
      </c>
      <c r="AP151" s="186" t="str">
        <f t="shared" si="464"/>
        <v/>
      </c>
      <c r="AQ151" s="186" t="str">
        <f t="shared" si="465"/>
        <v/>
      </c>
      <c r="AR151" s="186" t="str">
        <f t="shared" si="465"/>
        <v/>
      </c>
      <c r="AS151" s="186" t="str">
        <f t="shared" si="465"/>
        <v/>
      </c>
      <c r="AT151" s="186" t="str">
        <f t="shared" si="465"/>
        <v/>
      </c>
      <c r="AU151" s="186" t="str">
        <f t="shared" si="465"/>
        <v/>
      </c>
      <c r="AV151" s="186" t="str">
        <f t="shared" si="465"/>
        <v/>
      </c>
      <c r="AW151" s="186" t="str">
        <f t="shared" si="465"/>
        <v/>
      </c>
      <c r="AX151" s="186" t="str">
        <f t="shared" si="465"/>
        <v/>
      </c>
      <c r="AY151" s="186" t="str">
        <f t="shared" si="465"/>
        <v/>
      </c>
      <c r="AZ151" s="186" t="str">
        <f t="shared" si="465"/>
        <v/>
      </c>
      <c r="BA151" s="186" t="str">
        <f t="shared" si="466"/>
        <v/>
      </c>
      <c r="BB151" s="186" t="str">
        <f t="shared" si="466"/>
        <v/>
      </c>
      <c r="BC151" s="186" t="str">
        <f t="shared" si="466"/>
        <v/>
      </c>
      <c r="BD151" s="186" t="str">
        <f t="shared" si="466"/>
        <v/>
      </c>
      <c r="BE151" s="186" t="str">
        <f t="shared" si="466"/>
        <v/>
      </c>
      <c r="BF151" s="186" t="str">
        <f t="shared" si="466"/>
        <v/>
      </c>
      <c r="BG151" s="186" t="str">
        <f t="shared" si="466"/>
        <v/>
      </c>
      <c r="BH151" s="186" t="str">
        <f t="shared" si="466"/>
        <v/>
      </c>
      <c r="BI151" s="186" t="str">
        <f t="shared" si="466"/>
        <v/>
      </c>
      <c r="BJ151" s="186" t="str">
        <f t="shared" si="466"/>
        <v/>
      </c>
      <c r="BS151" s="6"/>
      <c r="BT151" s="6"/>
      <c r="BV151" s="84">
        <v>32</v>
      </c>
      <c r="BW151" s="185">
        <f t="shared" si="430"/>
        <v>0</v>
      </c>
      <c r="BX151" s="186">
        <f t="shared" si="431"/>
        <v>0</v>
      </c>
      <c r="BY151" s="186" t="str">
        <f t="shared" si="467"/>
        <v/>
      </c>
      <c r="BZ151" s="186" t="str">
        <f t="shared" si="467"/>
        <v/>
      </c>
      <c r="CA151" s="186" t="str">
        <f t="shared" si="467"/>
        <v/>
      </c>
      <c r="CB151" s="186" t="str">
        <f t="shared" si="467"/>
        <v/>
      </c>
      <c r="CC151" s="186" t="str">
        <f t="shared" si="467"/>
        <v/>
      </c>
      <c r="CD151" s="186" t="str">
        <f t="shared" si="467"/>
        <v/>
      </c>
      <c r="CE151" s="186" t="str">
        <f t="shared" si="467"/>
        <v/>
      </c>
      <c r="CF151" s="186" t="str">
        <f t="shared" si="467"/>
        <v/>
      </c>
      <c r="CG151" s="186" t="str">
        <f t="shared" si="467"/>
        <v/>
      </c>
      <c r="CH151" s="186" t="str">
        <f t="shared" si="467"/>
        <v/>
      </c>
      <c r="CI151" s="186" t="str">
        <f t="shared" si="468"/>
        <v/>
      </c>
      <c r="CJ151" s="186" t="str">
        <f t="shared" si="468"/>
        <v/>
      </c>
      <c r="CK151" s="186" t="str">
        <f t="shared" si="468"/>
        <v/>
      </c>
      <c r="CL151" s="186" t="str">
        <f t="shared" si="468"/>
        <v/>
      </c>
      <c r="CM151" s="186" t="str">
        <f t="shared" si="468"/>
        <v/>
      </c>
      <c r="CN151" s="186" t="str">
        <f t="shared" si="468"/>
        <v/>
      </c>
      <c r="CO151" s="186" t="str">
        <f t="shared" si="468"/>
        <v/>
      </c>
      <c r="CP151" s="186" t="str">
        <f t="shared" si="468"/>
        <v/>
      </c>
      <c r="CQ151" s="186" t="str">
        <f t="shared" si="468"/>
        <v/>
      </c>
      <c r="CR151" s="186" t="str">
        <f t="shared" si="468"/>
        <v/>
      </c>
      <c r="CS151" s="186" t="str">
        <f t="shared" si="469"/>
        <v/>
      </c>
      <c r="CT151" s="186" t="str">
        <f t="shared" si="469"/>
        <v/>
      </c>
      <c r="CU151" s="186" t="str">
        <f t="shared" si="469"/>
        <v/>
      </c>
      <c r="CV151" s="186" t="str">
        <f t="shared" si="469"/>
        <v/>
      </c>
      <c r="CW151" s="186" t="str">
        <f t="shared" si="469"/>
        <v/>
      </c>
      <c r="CX151" s="186" t="str">
        <f t="shared" si="469"/>
        <v/>
      </c>
      <c r="CY151" s="186" t="str">
        <f t="shared" si="469"/>
        <v/>
      </c>
      <c r="CZ151" s="186" t="str">
        <f t="shared" si="469"/>
        <v/>
      </c>
      <c r="DA151" s="186" t="str">
        <f t="shared" si="469"/>
        <v/>
      </c>
      <c r="DB151" s="186" t="str">
        <f t="shared" si="469"/>
        <v/>
      </c>
      <c r="DC151" s="186" t="str">
        <f t="shared" si="470"/>
        <v/>
      </c>
      <c r="DD151" s="186" t="str">
        <f t="shared" si="470"/>
        <v/>
      </c>
      <c r="DE151" s="186" t="str">
        <f t="shared" si="470"/>
        <v/>
      </c>
      <c r="DF151" s="186" t="str">
        <f t="shared" si="470"/>
        <v/>
      </c>
      <c r="DG151" s="186" t="str">
        <f t="shared" si="470"/>
        <v/>
      </c>
      <c r="DH151" s="186" t="str">
        <f t="shared" si="470"/>
        <v/>
      </c>
      <c r="DI151" s="186" t="str">
        <f t="shared" si="470"/>
        <v/>
      </c>
      <c r="DJ151" s="186" t="str">
        <f t="shared" si="470"/>
        <v/>
      </c>
      <c r="DK151" s="186" t="str">
        <f t="shared" si="470"/>
        <v/>
      </c>
      <c r="DL151" s="186" t="str">
        <f t="shared" si="470"/>
        <v/>
      </c>
      <c r="DM151" s="186" t="str">
        <f t="shared" si="471"/>
        <v/>
      </c>
      <c r="DN151" s="186" t="str">
        <f t="shared" si="471"/>
        <v/>
      </c>
      <c r="DO151" s="186" t="str">
        <f t="shared" si="471"/>
        <v/>
      </c>
      <c r="DP151" s="186" t="str">
        <f t="shared" si="471"/>
        <v/>
      </c>
      <c r="DQ151" s="186" t="str">
        <f t="shared" si="471"/>
        <v/>
      </c>
      <c r="DR151" s="186" t="str">
        <f t="shared" si="471"/>
        <v/>
      </c>
      <c r="DS151" s="186" t="str">
        <f t="shared" si="471"/>
        <v/>
      </c>
      <c r="DT151" s="186" t="str">
        <f t="shared" si="471"/>
        <v/>
      </c>
      <c r="DU151" s="186" t="str">
        <f t="shared" si="471"/>
        <v/>
      </c>
      <c r="DV151" s="186" t="str">
        <f t="shared" si="471"/>
        <v/>
      </c>
      <c r="DW151" s="152"/>
      <c r="DX151" s="152"/>
      <c r="DY151" s="152"/>
      <c r="DZ151" s="152"/>
      <c r="EA151" s="152"/>
      <c r="EC151" s="173">
        <f t="shared" si="437"/>
        <v>33</v>
      </c>
      <c r="ED151" s="176">
        <f t="shared" ref="ED151:ED168" si="472">IFERROR(INDEX(RTO3CV,$EC151,1),0)</f>
        <v>0</v>
      </c>
      <c r="EE151" s="177">
        <f t="shared" si="451"/>
        <v>0</v>
      </c>
      <c r="EF151" s="177">
        <f t="shared" si="451"/>
        <v>0</v>
      </c>
      <c r="EG151" s="177">
        <f t="shared" si="451"/>
        <v>0</v>
      </c>
      <c r="EH151" s="177">
        <f t="shared" si="451"/>
        <v>0</v>
      </c>
      <c r="EI151" s="177">
        <f t="shared" ref="EI151:EI168" si="473">COUNTIFS(EE151:EH151,"&gt;1")</f>
        <v>0</v>
      </c>
      <c r="EJ151" s="177">
        <f t="shared" ref="EJ151:EJ168" si="474">IFERROR(SUMIFS(EE151:EH151,EE151:EH151,"&gt;1"),0)</f>
        <v>0</v>
      </c>
      <c r="EK151" s="173"/>
      <c r="EL151" s="173"/>
      <c r="EM151" s="173"/>
      <c r="EN151" s="175"/>
      <c r="EO151" s="173">
        <f t="shared" si="438"/>
        <v>33</v>
      </c>
      <c r="EP151" s="176">
        <f t="shared" ref="EP151:EP168" si="475">IFERROR(INDEX(RTO3CV,$EO151,1),0)</f>
        <v>0</v>
      </c>
      <c r="EQ151" s="177">
        <f>IFERROR(INDEX(RTO3CF,$EO151,'ANVA-MDS'!EE$7),0)</f>
        <v>0</v>
      </c>
      <c r="ER151" s="177">
        <f>IFERROR(INDEX(RTO3CF,$EO151,'ANVA-MDS'!EF$7),0)</f>
        <v>0</v>
      </c>
      <c r="ES151" s="177">
        <f>IFERROR(INDEX(RTO3CF,$EO151,'ANVA-MDS'!EG$7),0)</f>
        <v>0</v>
      </c>
      <c r="ET151" s="177">
        <f>IFERROR(INDEX(RTO3CF,$EO151,'ANVA-MDS'!EH$7),0)</f>
        <v>0</v>
      </c>
      <c r="EU151" s="177">
        <f t="shared" ref="EU151:EU168" si="476">COUNTIFS(EQ151:ET151,"&gt;1")</f>
        <v>0</v>
      </c>
      <c r="EV151" s="177">
        <f t="shared" ref="EV151:EV168" si="477">IFERROR(SUMIFS(EQ151:ET151,EQ151:ET151,"&gt;1"),0)</f>
        <v>0</v>
      </c>
      <c r="EW151" s="173"/>
      <c r="EX151" s="173"/>
      <c r="EY151" s="173"/>
      <c r="EZ151" s="175"/>
      <c r="FA151" s="177">
        <f t="shared" ref="FA151:FA168" si="478">EJ151+EV151</f>
        <v>0</v>
      </c>
      <c r="FB151" s="175"/>
      <c r="FC151" s="175"/>
    </row>
    <row r="152" spans="9:159" ht="12.75" customHeight="1" x14ac:dyDescent="0.25">
      <c r="J152" s="84">
        <v>33</v>
      </c>
      <c r="K152" s="185">
        <f t="shared" ref="K152:K169" si="479">IFERROR(INDEX(RTO3SF_ORD,J152,1),"sd")</f>
        <v>0</v>
      </c>
      <c r="L152" s="186">
        <f t="shared" ref="L152:L169" si="480">IFERROR(INDEX(RTO3SF_ORD,J152,2),"sd")</f>
        <v>1.7000000000000001E-4</v>
      </c>
      <c r="M152" s="186" t="str">
        <f t="shared" si="462"/>
        <v/>
      </c>
      <c r="N152" s="186" t="str">
        <f t="shared" si="462"/>
        <v/>
      </c>
      <c r="O152" s="186" t="str">
        <f t="shared" si="462"/>
        <v/>
      </c>
      <c r="P152" s="186" t="str">
        <f t="shared" si="462"/>
        <v/>
      </c>
      <c r="Q152" s="186" t="str">
        <f t="shared" si="462"/>
        <v/>
      </c>
      <c r="R152" s="186" t="str">
        <f t="shared" si="462"/>
        <v/>
      </c>
      <c r="S152" s="186" t="str">
        <f t="shared" si="462"/>
        <v/>
      </c>
      <c r="T152" s="186" t="str">
        <f t="shared" si="462"/>
        <v/>
      </c>
      <c r="U152" s="186" t="str">
        <f t="shared" si="462"/>
        <v/>
      </c>
      <c r="V152" s="186" t="str">
        <f t="shared" si="462"/>
        <v/>
      </c>
      <c r="W152" s="186" t="str">
        <f t="shared" si="463"/>
        <v/>
      </c>
      <c r="X152" s="186" t="str">
        <f t="shared" si="463"/>
        <v/>
      </c>
      <c r="Y152" s="186" t="str">
        <f t="shared" si="463"/>
        <v/>
      </c>
      <c r="Z152" s="186" t="str">
        <f t="shared" si="463"/>
        <v/>
      </c>
      <c r="AA152" s="186" t="str">
        <f t="shared" si="463"/>
        <v/>
      </c>
      <c r="AB152" s="186" t="str">
        <f t="shared" si="463"/>
        <v/>
      </c>
      <c r="AC152" s="186" t="str">
        <f t="shared" si="463"/>
        <v/>
      </c>
      <c r="AD152" s="186" t="str">
        <f t="shared" si="463"/>
        <v/>
      </c>
      <c r="AE152" s="186" t="str">
        <f t="shared" si="463"/>
        <v/>
      </c>
      <c r="AF152" s="186" t="str">
        <f t="shared" si="463"/>
        <v/>
      </c>
      <c r="AG152" s="186" t="str">
        <f t="shared" si="464"/>
        <v/>
      </c>
      <c r="AH152" s="186" t="str">
        <f t="shared" si="464"/>
        <v/>
      </c>
      <c r="AI152" s="186" t="str">
        <f t="shared" si="464"/>
        <v/>
      </c>
      <c r="AJ152" s="186" t="str">
        <f t="shared" si="464"/>
        <v/>
      </c>
      <c r="AK152" s="186" t="str">
        <f t="shared" si="464"/>
        <v/>
      </c>
      <c r="AL152" s="186" t="str">
        <f t="shared" si="464"/>
        <v/>
      </c>
      <c r="AM152" s="186" t="str">
        <f t="shared" si="464"/>
        <v/>
      </c>
      <c r="AN152" s="186" t="str">
        <f t="shared" si="464"/>
        <v/>
      </c>
      <c r="AO152" s="186" t="str">
        <f t="shared" si="464"/>
        <v/>
      </c>
      <c r="AP152" s="186" t="str">
        <f t="shared" si="464"/>
        <v/>
      </c>
      <c r="AQ152" s="186" t="str">
        <f t="shared" si="465"/>
        <v/>
      </c>
      <c r="AR152" s="186" t="str">
        <f t="shared" si="465"/>
        <v/>
      </c>
      <c r="AS152" s="186" t="str">
        <f t="shared" si="465"/>
        <v/>
      </c>
      <c r="AT152" s="186" t="str">
        <f t="shared" si="465"/>
        <v/>
      </c>
      <c r="AU152" s="186" t="str">
        <f t="shared" si="465"/>
        <v/>
      </c>
      <c r="AV152" s="186" t="str">
        <f t="shared" si="465"/>
        <v/>
      </c>
      <c r="AW152" s="186" t="str">
        <f t="shared" si="465"/>
        <v/>
      </c>
      <c r="AX152" s="186" t="str">
        <f t="shared" si="465"/>
        <v/>
      </c>
      <c r="AY152" s="186" t="str">
        <f t="shared" si="465"/>
        <v/>
      </c>
      <c r="AZ152" s="186" t="str">
        <f t="shared" si="465"/>
        <v/>
      </c>
      <c r="BA152" s="186" t="str">
        <f t="shared" si="466"/>
        <v/>
      </c>
      <c r="BB152" s="186" t="str">
        <f t="shared" si="466"/>
        <v/>
      </c>
      <c r="BC152" s="186" t="str">
        <f t="shared" si="466"/>
        <v/>
      </c>
      <c r="BD152" s="186" t="str">
        <f t="shared" si="466"/>
        <v/>
      </c>
      <c r="BE152" s="186" t="str">
        <f t="shared" si="466"/>
        <v/>
      </c>
      <c r="BF152" s="186" t="str">
        <f t="shared" si="466"/>
        <v/>
      </c>
      <c r="BG152" s="186" t="str">
        <f t="shared" si="466"/>
        <v/>
      </c>
      <c r="BH152" s="186" t="str">
        <f t="shared" si="466"/>
        <v/>
      </c>
      <c r="BI152" s="186" t="str">
        <f t="shared" si="466"/>
        <v/>
      </c>
      <c r="BJ152" s="186" t="str">
        <f t="shared" si="466"/>
        <v/>
      </c>
      <c r="BS152" s="6"/>
      <c r="BT152" s="5"/>
      <c r="BV152" s="84">
        <v>33</v>
      </c>
      <c r="BW152" s="185">
        <f t="shared" ref="BW152:BW169" si="481">IFERROR(INDEX(RTO3CF_ORD,BV152,1),"sd")</f>
        <v>0</v>
      </c>
      <c r="BX152" s="186">
        <f t="shared" ref="BX152:BX169" si="482">IFERROR(INDEX(RTO3CF_ORD,BV152,2),"sd")</f>
        <v>0</v>
      </c>
      <c r="BY152" s="186" t="str">
        <f t="shared" si="467"/>
        <v/>
      </c>
      <c r="BZ152" s="186" t="str">
        <f t="shared" si="467"/>
        <v/>
      </c>
      <c r="CA152" s="186" t="str">
        <f t="shared" si="467"/>
        <v/>
      </c>
      <c r="CB152" s="186" t="str">
        <f t="shared" si="467"/>
        <v/>
      </c>
      <c r="CC152" s="186" t="str">
        <f t="shared" si="467"/>
        <v/>
      </c>
      <c r="CD152" s="186" t="str">
        <f t="shared" si="467"/>
        <v/>
      </c>
      <c r="CE152" s="186" t="str">
        <f t="shared" si="467"/>
        <v/>
      </c>
      <c r="CF152" s="186" t="str">
        <f t="shared" si="467"/>
        <v/>
      </c>
      <c r="CG152" s="186" t="str">
        <f t="shared" si="467"/>
        <v/>
      </c>
      <c r="CH152" s="186" t="str">
        <f t="shared" si="467"/>
        <v/>
      </c>
      <c r="CI152" s="186" t="str">
        <f t="shared" si="468"/>
        <v/>
      </c>
      <c r="CJ152" s="186" t="str">
        <f t="shared" si="468"/>
        <v/>
      </c>
      <c r="CK152" s="186" t="str">
        <f t="shared" si="468"/>
        <v/>
      </c>
      <c r="CL152" s="186" t="str">
        <f t="shared" si="468"/>
        <v/>
      </c>
      <c r="CM152" s="186" t="str">
        <f t="shared" si="468"/>
        <v/>
      </c>
      <c r="CN152" s="186" t="str">
        <f t="shared" si="468"/>
        <v/>
      </c>
      <c r="CO152" s="186" t="str">
        <f t="shared" si="468"/>
        <v/>
      </c>
      <c r="CP152" s="186" t="str">
        <f t="shared" si="468"/>
        <v/>
      </c>
      <c r="CQ152" s="186" t="str">
        <f t="shared" si="468"/>
        <v/>
      </c>
      <c r="CR152" s="186" t="str">
        <f t="shared" si="468"/>
        <v/>
      </c>
      <c r="CS152" s="186" t="str">
        <f t="shared" si="469"/>
        <v/>
      </c>
      <c r="CT152" s="186" t="str">
        <f t="shared" si="469"/>
        <v/>
      </c>
      <c r="CU152" s="186" t="str">
        <f t="shared" si="469"/>
        <v/>
      </c>
      <c r="CV152" s="186" t="str">
        <f t="shared" si="469"/>
        <v/>
      </c>
      <c r="CW152" s="186" t="str">
        <f t="shared" si="469"/>
        <v/>
      </c>
      <c r="CX152" s="186" t="str">
        <f t="shared" si="469"/>
        <v/>
      </c>
      <c r="CY152" s="186" t="str">
        <f t="shared" si="469"/>
        <v/>
      </c>
      <c r="CZ152" s="186" t="str">
        <f t="shared" si="469"/>
        <v/>
      </c>
      <c r="DA152" s="186" t="str">
        <f t="shared" si="469"/>
        <v/>
      </c>
      <c r="DB152" s="186" t="str">
        <f t="shared" si="469"/>
        <v/>
      </c>
      <c r="DC152" s="186" t="str">
        <f t="shared" si="470"/>
        <v/>
      </c>
      <c r="DD152" s="186" t="str">
        <f t="shared" si="470"/>
        <v/>
      </c>
      <c r="DE152" s="186" t="str">
        <f t="shared" si="470"/>
        <v/>
      </c>
      <c r="DF152" s="186" t="str">
        <f t="shared" si="470"/>
        <v/>
      </c>
      <c r="DG152" s="186" t="str">
        <f t="shared" si="470"/>
        <v/>
      </c>
      <c r="DH152" s="186" t="str">
        <f t="shared" si="470"/>
        <v/>
      </c>
      <c r="DI152" s="186" t="str">
        <f t="shared" si="470"/>
        <v/>
      </c>
      <c r="DJ152" s="186" t="str">
        <f t="shared" si="470"/>
        <v/>
      </c>
      <c r="DK152" s="186" t="str">
        <f t="shared" si="470"/>
        <v/>
      </c>
      <c r="DL152" s="186" t="str">
        <f t="shared" si="470"/>
        <v/>
      </c>
      <c r="DM152" s="186" t="str">
        <f t="shared" si="471"/>
        <v/>
      </c>
      <c r="DN152" s="186" t="str">
        <f t="shared" si="471"/>
        <v/>
      </c>
      <c r="DO152" s="186" t="str">
        <f t="shared" si="471"/>
        <v/>
      </c>
      <c r="DP152" s="186" t="str">
        <f t="shared" si="471"/>
        <v/>
      </c>
      <c r="DQ152" s="186" t="str">
        <f t="shared" si="471"/>
        <v/>
      </c>
      <c r="DR152" s="186" t="str">
        <f t="shared" si="471"/>
        <v/>
      </c>
      <c r="DS152" s="186" t="str">
        <f t="shared" si="471"/>
        <v/>
      </c>
      <c r="DT152" s="186" t="str">
        <f t="shared" si="471"/>
        <v/>
      </c>
      <c r="DU152" s="186" t="str">
        <f t="shared" si="471"/>
        <v/>
      </c>
      <c r="DV152" s="186" t="str">
        <f t="shared" si="471"/>
        <v/>
      </c>
      <c r="DW152" s="152"/>
      <c r="DX152" s="152"/>
      <c r="DY152" s="152"/>
      <c r="DZ152" s="152"/>
      <c r="EA152" s="152"/>
      <c r="EC152" s="173">
        <f t="shared" ref="EC152:EC168" si="483">EC151+1</f>
        <v>34</v>
      </c>
      <c r="ED152" s="176">
        <f t="shared" si="472"/>
        <v>0</v>
      </c>
      <c r="EE152" s="177">
        <f t="shared" si="451"/>
        <v>0</v>
      </c>
      <c r="EF152" s="177">
        <f t="shared" si="451"/>
        <v>0</v>
      </c>
      <c r="EG152" s="177">
        <f t="shared" si="451"/>
        <v>0</v>
      </c>
      <c r="EH152" s="177">
        <f t="shared" si="451"/>
        <v>0</v>
      </c>
      <c r="EI152" s="177">
        <f t="shared" si="473"/>
        <v>0</v>
      </c>
      <c r="EJ152" s="177">
        <f t="shared" si="474"/>
        <v>0</v>
      </c>
      <c r="EK152" s="173"/>
      <c r="EL152" s="173"/>
      <c r="EM152" s="173"/>
      <c r="EN152" s="175"/>
      <c r="EO152" s="173">
        <f t="shared" ref="EO152:EO168" si="484">EO151+1</f>
        <v>34</v>
      </c>
      <c r="EP152" s="176">
        <f t="shared" si="475"/>
        <v>0</v>
      </c>
      <c r="EQ152" s="177">
        <f>IFERROR(INDEX(RTO3CF,$EO152,'ANVA-MDS'!EE$7),0)</f>
        <v>0</v>
      </c>
      <c r="ER152" s="177">
        <f>IFERROR(INDEX(RTO3CF,$EO152,'ANVA-MDS'!EF$7),0)</f>
        <v>0</v>
      </c>
      <c r="ES152" s="177">
        <f>IFERROR(INDEX(RTO3CF,$EO152,'ANVA-MDS'!EG$7),0)</f>
        <v>0</v>
      </c>
      <c r="ET152" s="177">
        <f>IFERROR(INDEX(RTO3CF,$EO152,'ANVA-MDS'!EH$7),0)</f>
        <v>0</v>
      </c>
      <c r="EU152" s="177">
        <f t="shared" si="476"/>
        <v>0</v>
      </c>
      <c r="EV152" s="177">
        <f t="shared" si="477"/>
        <v>0</v>
      </c>
      <c r="EW152" s="173"/>
      <c r="EX152" s="173"/>
      <c r="EY152" s="173"/>
      <c r="EZ152" s="175"/>
      <c r="FA152" s="177">
        <f t="shared" si="478"/>
        <v>0</v>
      </c>
      <c r="FB152" s="175"/>
      <c r="FC152" s="175"/>
    </row>
    <row r="153" spans="9:159" ht="12.75" customHeight="1" x14ac:dyDescent="0.25">
      <c r="J153" s="84">
        <v>34</v>
      </c>
      <c r="K153" s="185">
        <f t="shared" si="479"/>
        <v>0</v>
      </c>
      <c r="L153" s="186">
        <f t="shared" si="480"/>
        <v>1.6000000000000001E-4</v>
      </c>
      <c r="M153" s="186" t="str">
        <f t="shared" si="462"/>
        <v/>
      </c>
      <c r="N153" s="186" t="str">
        <f t="shared" si="462"/>
        <v/>
      </c>
      <c r="O153" s="186" t="str">
        <f t="shared" si="462"/>
        <v/>
      </c>
      <c r="P153" s="186" t="str">
        <f t="shared" si="462"/>
        <v/>
      </c>
      <c r="Q153" s="186" t="str">
        <f t="shared" si="462"/>
        <v/>
      </c>
      <c r="R153" s="186" t="str">
        <f t="shared" si="462"/>
        <v/>
      </c>
      <c r="S153" s="186" t="str">
        <f t="shared" si="462"/>
        <v/>
      </c>
      <c r="T153" s="186" t="str">
        <f t="shared" si="462"/>
        <v/>
      </c>
      <c r="U153" s="186" t="str">
        <f t="shared" si="462"/>
        <v/>
      </c>
      <c r="V153" s="186" t="str">
        <f t="shared" si="462"/>
        <v/>
      </c>
      <c r="W153" s="186" t="str">
        <f t="shared" si="463"/>
        <v/>
      </c>
      <c r="X153" s="186" t="str">
        <f t="shared" si="463"/>
        <v/>
      </c>
      <c r="Y153" s="186" t="str">
        <f t="shared" si="463"/>
        <v/>
      </c>
      <c r="Z153" s="186" t="str">
        <f t="shared" si="463"/>
        <v/>
      </c>
      <c r="AA153" s="186" t="str">
        <f t="shared" si="463"/>
        <v/>
      </c>
      <c r="AB153" s="186" t="str">
        <f t="shared" si="463"/>
        <v/>
      </c>
      <c r="AC153" s="186" t="str">
        <f t="shared" si="463"/>
        <v/>
      </c>
      <c r="AD153" s="186" t="str">
        <f t="shared" si="463"/>
        <v/>
      </c>
      <c r="AE153" s="186" t="str">
        <f t="shared" si="463"/>
        <v/>
      </c>
      <c r="AF153" s="186" t="str">
        <f t="shared" si="463"/>
        <v/>
      </c>
      <c r="AG153" s="186" t="str">
        <f t="shared" si="464"/>
        <v/>
      </c>
      <c r="AH153" s="186" t="str">
        <f t="shared" si="464"/>
        <v/>
      </c>
      <c r="AI153" s="186" t="str">
        <f t="shared" si="464"/>
        <v/>
      </c>
      <c r="AJ153" s="186" t="str">
        <f t="shared" si="464"/>
        <v/>
      </c>
      <c r="AK153" s="186" t="str">
        <f t="shared" si="464"/>
        <v/>
      </c>
      <c r="AL153" s="186" t="str">
        <f t="shared" si="464"/>
        <v/>
      </c>
      <c r="AM153" s="186" t="str">
        <f t="shared" si="464"/>
        <v/>
      </c>
      <c r="AN153" s="186" t="str">
        <f t="shared" si="464"/>
        <v/>
      </c>
      <c r="AO153" s="186" t="str">
        <f t="shared" si="464"/>
        <v/>
      </c>
      <c r="AP153" s="186" t="str">
        <f t="shared" si="464"/>
        <v/>
      </c>
      <c r="AQ153" s="186" t="str">
        <f t="shared" si="465"/>
        <v/>
      </c>
      <c r="AR153" s="186" t="str">
        <f t="shared" si="465"/>
        <v/>
      </c>
      <c r="AS153" s="186" t="str">
        <f t="shared" si="465"/>
        <v/>
      </c>
      <c r="AT153" s="186" t="str">
        <f t="shared" si="465"/>
        <v/>
      </c>
      <c r="AU153" s="186" t="str">
        <f t="shared" si="465"/>
        <v/>
      </c>
      <c r="AV153" s="186" t="str">
        <f t="shared" si="465"/>
        <v/>
      </c>
      <c r="AW153" s="186" t="str">
        <f t="shared" si="465"/>
        <v/>
      </c>
      <c r="AX153" s="186" t="str">
        <f t="shared" si="465"/>
        <v/>
      </c>
      <c r="AY153" s="186" t="str">
        <f t="shared" si="465"/>
        <v/>
      </c>
      <c r="AZ153" s="186" t="str">
        <f t="shared" si="465"/>
        <v/>
      </c>
      <c r="BA153" s="186" t="str">
        <f t="shared" si="466"/>
        <v/>
      </c>
      <c r="BB153" s="186" t="str">
        <f t="shared" si="466"/>
        <v/>
      </c>
      <c r="BC153" s="186" t="str">
        <f t="shared" si="466"/>
        <v/>
      </c>
      <c r="BD153" s="186" t="str">
        <f t="shared" si="466"/>
        <v/>
      </c>
      <c r="BE153" s="186" t="str">
        <f t="shared" si="466"/>
        <v/>
      </c>
      <c r="BF153" s="186" t="str">
        <f t="shared" si="466"/>
        <v/>
      </c>
      <c r="BG153" s="186" t="str">
        <f t="shared" si="466"/>
        <v/>
      </c>
      <c r="BH153" s="186" t="str">
        <f t="shared" si="466"/>
        <v/>
      </c>
      <c r="BI153" s="186" t="str">
        <f t="shared" si="466"/>
        <v/>
      </c>
      <c r="BJ153" s="186" t="str">
        <f t="shared" si="466"/>
        <v/>
      </c>
      <c r="BS153" s="6"/>
      <c r="BT153" s="5"/>
      <c r="BV153" s="84">
        <v>34</v>
      </c>
      <c r="BW153" s="185">
        <f t="shared" si="481"/>
        <v>0</v>
      </c>
      <c r="BX153" s="186">
        <f t="shared" si="482"/>
        <v>0</v>
      </c>
      <c r="BY153" s="186" t="str">
        <f t="shared" si="467"/>
        <v/>
      </c>
      <c r="BZ153" s="186" t="str">
        <f t="shared" si="467"/>
        <v/>
      </c>
      <c r="CA153" s="186" t="str">
        <f t="shared" si="467"/>
        <v/>
      </c>
      <c r="CB153" s="186" t="str">
        <f t="shared" si="467"/>
        <v/>
      </c>
      <c r="CC153" s="186" t="str">
        <f t="shared" si="467"/>
        <v/>
      </c>
      <c r="CD153" s="186" t="str">
        <f t="shared" si="467"/>
        <v/>
      </c>
      <c r="CE153" s="186" t="str">
        <f t="shared" si="467"/>
        <v/>
      </c>
      <c r="CF153" s="186" t="str">
        <f t="shared" si="467"/>
        <v/>
      </c>
      <c r="CG153" s="186" t="str">
        <f t="shared" si="467"/>
        <v/>
      </c>
      <c r="CH153" s="186" t="str">
        <f t="shared" si="467"/>
        <v/>
      </c>
      <c r="CI153" s="186" t="str">
        <f t="shared" si="468"/>
        <v/>
      </c>
      <c r="CJ153" s="186" t="str">
        <f t="shared" si="468"/>
        <v/>
      </c>
      <c r="CK153" s="186" t="str">
        <f t="shared" si="468"/>
        <v/>
      </c>
      <c r="CL153" s="186" t="str">
        <f t="shared" si="468"/>
        <v/>
      </c>
      <c r="CM153" s="186" t="str">
        <f t="shared" si="468"/>
        <v/>
      </c>
      <c r="CN153" s="186" t="str">
        <f t="shared" si="468"/>
        <v/>
      </c>
      <c r="CO153" s="186" t="str">
        <f t="shared" si="468"/>
        <v/>
      </c>
      <c r="CP153" s="186" t="str">
        <f t="shared" si="468"/>
        <v/>
      </c>
      <c r="CQ153" s="186" t="str">
        <f t="shared" si="468"/>
        <v/>
      </c>
      <c r="CR153" s="186" t="str">
        <f t="shared" si="468"/>
        <v/>
      </c>
      <c r="CS153" s="186" t="str">
        <f t="shared" si="469"/>
        <v/>
      </c>
      <c r="CT153" s="186" t="str">
        <f t="shared" si="469"/>
        <v/>
      </c>
      <c r="CU153" s="186" t="str">
        <f t="shared" si="469"/>
        <v/>
      </c>
      <c r="CV153" s="186" t="str">
        <f t="shared" si="469"/>
        <v/>
      </c>
      <c r="CW153" s="186" t="str">
        <f t="shared" si="469"/>
        <v/>
      </c>
      <c r="CX153" s="186" t="str">
        <f t="shared" si="469"/>
        <v/>
      </c>
      <c r="CY153" s="186" t="str">
        <f t="shared" si="469"/>
        <v/>
      </c>
      <c r="CZ153" s="186" t="str">
        <f t="shared" si="469"/>
        <v/>
      </c>
      <c r="DA153" s="186" t="str">
        <f t="shared" si="469"/>
        <v/>
      </c>
      <c r="DB153" s="186" t="str">
        <f t="shared" si="469"/>
        <v/>
      </c>
      <c r="DC153" s="186" t="str">
        <f t="shared" si="470"/>
        <v/>
      </c>
      <c r="DD153" s="186" t="str">
        <f t="shared" si="470"/>
        <v/>
      </c>
      <c r="DE153" s="186" t="str">
        <f t="shared" si="470"/>
        <v/>
      </c>
      <c r="DF153" s="186" t="str">
        <f t="shared" si="470"/>
        <v/>
      </c>
      <c r="DG153" s="186" t="str">
        <f t="shared" si="470"/>
        <v/>
      </c>
      <c r="DH153" s="186" t="str">
        <f t="shared" si="470"/>
        <v/>
      </c>
      <c r="DI153" s="186" t="str">
        <f t="shared" si="470"/>
        <v/>
      </c>
      <c r="DJ153" s="186" t="str">
        <f t="shared" si="470"/>
        <v/>
      </c>
      <c r="DK153" s="186" t="str">
        <f t="shared" si="470"/>
        <v/>
      </c>
      <c r="DL153" s="186" t="str">
        <f t="shared" si="470"/>
        <v/>
      </c>
      <c r="DM153" s="186" t="str">
        <f t="shared" si="471"/>
        <v/>
      </c>
      <c r="DN153" s="186" t="str">
        <f t="shared" si="471"/>
        <v/>
      </c>
      <c r="DO153" s="186" t="str">
        <f t="shared" si="471"/>
        <v/>
      </c>
      <c r="DP153" s="186" t="str">
        <f t="shared" si="471"/>
        <v/>
      </c>
      <c r="DQ153" s="186" t="str">
        <f t="shared" si="471"/>
        <v/>
      </c>
      <c r="DR153" s="186" t="str">
        <f t="shared" si="471"/>
        <v/>
      </c>
      <c r="DS153" s="186" t="str">
        <f t="shared" si="471"/>
        <v/>
      </c>
      <c r="DT153" s="186" t="str">
        <f t="shared" si="471"/>
        <v/>
      </c>
      <c r="DU153" s="186" t="str">
        <f t="shared" si="471"/>
        <v/>
      </c>
      <c r="DV153" s="186" t="str">
        <f t="shared" si="471"/>
        <v/>
      </c>
      <c r="DW153" s="152"/>
      <c r="DX153" s="152"/>
      <c r="DY153" s="152"/>
      <c r="DZ153" s="152"/>
      <c r="EA153" s="152"/>
      <c r="EC153" s="173">
        <f t="shared" si="483"/>
        <v>35</v>
      </c>
      <c r="ED153" s="176">
        <f t="shared" si="472"/>
        <v>0</v>
      </c>
      <c r="EE153" s="177">
        <f t="shared" si="451"/>
        <v>0</v>
      </c>
      <c r="EF153" s="177">
        <f t="shared" si="451"/>
        <v>0</v>
      </c>
      <c r="EG153" s="177">
        <f t="shared" si="451"/>
        <v>0</v>
      </c>
      <c r="EH153" s="177">
        <f t="shared" si="451"/>
        <v>0</v>
      </c>
      <c r="EI153" s="177">
        <f t="shared" si="473"/>
        <v>0</v>
      </c>
      <c r="EJ153" s="177">
        <f t="shared" si="474"/>
        <v>0</v>
      </c>
      <c r="EK153" s="173"/>
      <c r="EL153" s="173"/>
      <c r="EM153" s="173"/>
      <c r="EN153" s="175"/>
      <c r="EO153" s="173">
        <f t="shared" si="484"/>
        <v>35</v>
      </c>
      <c r="EP153" s="176">
        <f t="shared" si="475"/>
        <v>0</v>
      </c>
      <c r="EQ153" s="177">
        <f>IFERROR(INDEX(RTO3CF,$EO153,'ANVA-MDS'!EE$7),0)</f>
        <v>0</v>
      </c>
      <c r="ER153" s="177">
        <f>IFERROR(INDEX(RTO3CF,$EO153,'ANVA-MDS'!EF$7),0)</f>
        <v>0</v>
      </c>
      <c r="ES153" s="177">
        <f>IFERROR(INDEX(RTO3CF,$EO153,'ANVA-MDS'!EG$7),0)</f>
        <v>0</v>
      </c>
      <c r="ET153" s="177">
        <f>IFERROR(INDEX(RTO3CF,$EO153,'ANVA-MDS'!EH$7),0)</f>
        <v>0</v>
      </c>
      <c r="EU153" s="177">
        <f t="shared" si="476"/>
        <v>0</v>
      </c>
      <c r="EV153" s="177">
        <f t="shared" si="477"/>
        <v>0</v>
      </c>
      <c r="EW153" s="173"/>
      <c r="EX153" s="173"/>
      <c r="EY153" s="173"/>
      <c r="EZ153" s="175"/>
      <c r="FA153" s="177">
        <f t="shared" si="478"/>
        <v>0</v>
      </c>
      <c r="FB153" s="175"/>
      <c r="FC153" s="175"/>
    </row>
    <row r="154" spans="9:159" ht="12.75" customHeight="1" x14ac:dyDescent="0.25">
      <c r="J154" s="84">
        <v>35</v>
      </c>
      <c r="K154" s="185">
        <f t="shared" si="479"/>
        <v>0</v>
      </c>
      <c r="L154" s="186">
        <f t="shared" si="480"/>
        <v>1.5000000000000001E-4</v>
      </c>
      <c r="M154" s="186" t="str">
        <f t="shared" si="462"/>
        <v/>
      </c>
      <c r="N154" s="186" t="str">
        <f t="shared" si="462"/>
        <v/>
      </c>
      <c r="O154" s="186" t="str">
        <f t="shared" si="462"/>
        <v/>
      </c>
      <c r="P154" s="186" t="str">
        <f t="shared" si="462"/>
        <v/>
      </c>
      <c r="Q154" s="186" t="str">
        <f t="shared" si="462"/>
        <v/>
      </c>
      <c r="R154" s="186" t="str">
        <f t="shared" si="462"/>
        <v/>
      </c>
      <c r="S154" s="186" t="str">
        <f t="shared" si="462"/>
        <v/>
      </c>
      <c r="T154" s="186" t="str">
        <f t="shared" si="462"/>
        <v/>
      </c>
      <c r="U154" s="186" t="str">
        <f t="shared" si="462"/>
        <v/>
      </c>
      <c r="V154" s="186" t="str">
        <f t="shared" si="462"/>
        <v/>
      </c>
      <c r="W154" s="186" t="str">
        <f t="shared" si="463"/>
        <v/>
      </c>
      <c r="X154" s="186" t="str">
        <f t="shared" si="463"/>
        <v/>
      </c>
      <c r="Y154" s="186" t="str">
        <f t="shared" si="463"/>
        <v/>
      </c>
      <c r="Z154" s="186" t="str">
        <f t="shared" si="463"/>
        <v/>
      </c>
      <c r="AA154" s="186" t="str">
        <f t="shared" si="463"/>
        <v/>
      </c>
      <c r="AB154" s="186" t="str">
        <f t="shared" si="463"/>
        <v/>
      </c>
      <c r="AC154" s="186" t="str">
        <f t="shared" si="463"/>
        <v/>
      </c>
      <c r="AD154" s="186" t="str">
        <f t="shared" si="463"/>
        <v/>
      </c>
      <c r="AE154" s="186" t="str">
        <f t="shared" si="463"/>
        <v/>
      </c>
      <c r="AF154" s="186" t="str">
        <f t="shared" si="463"/>
        <v/>
      </c>
      <c r="AG154" s="186" t="str">
        <f t="shared" si="464"/>
        <v/>
      </c>
      <c r="AH154" s="186" t="str">
        <f t="shared" si="464"/>
        <v/>
      </c>
      <c r="AI154" s="186" t="str">
        <f t="shared" si="464"/>
        <v/>
      </c>
      <c r="AJ154" s="186" t="str">
        <f t="shared" si="464"/>
        <v/>
      </c>
      <c r="AK154" s="186" t="str">
        <f t="shared" si="464"/>
        <v/>
      </c>
      <c r="AL154" s="186" t="str">
        <f t="shared" si="464"/>
        <v/>
      </c>
      <c r="AM154" s="186" t="str">
        <f t="shared" si="464"/>
        <v/>
      </c>
      <c r="AN154" s="186" t="str">
        <f t="shared" si="464"/>
        <v/>
      </c>
      <c r="AO154" s="186" t="str">
        <f t="shared" si="464"/>
        <v/>
      </c>
      <c r="AP154" s="186" t="str">
        <f t="shared" si="464"/>
        <v/>
      </c>
      <c r="AQ154" s="186" t="str">
        <f t="shared" si="465"/>
        <v/>
      </c>
      <c r="AR154" s="186" t="str">
        <f t="shared" si="465"/>
        <v/>
      </c>
      <c r="AS154" s="186" t="str">
        <f t="shared" si="465"/>
        <v/>
      </c>
      <c r="AT154" s="186" t="str">
        <f t="shared" si="465"/>
        <v/>
      </c>
      <c r="AU154" s="186" t="str">
        <f t="shared" si="465"/>
        <v/>
      </c>
      <c r="AV154" s="186" t="str">
        <f t="shared" si="465"/>
        <v/>
      </c>
      <c r="AW154" s="186" t="str">
        <f t="shared" si="465"/>
        <v/>
      </c>
      <c r="AX154" s="186" t="str">
        <f t="shared" si="465"/>
        <v/>
      </c>
      <c r="AY154" s="186" t="str">
        <f t="shared" si="465"/>
        <v/>
      </c>
      <c r="AZ154" s="186" t="str">
        <f t="shared" si="465"/>
        <v/>
      </c>
      <c r="BA154" s="186" t="str">
        <f t="shared" si="466"/>
        <v/>
      </c>
      <c r="BB154" s="186" t="str">
        <f t="shared" si="466"/>
        <v/>
      </c>
      <c r="BC154" s="186" t="str">
        <f t="shared" si="466"/>
        <v/>
      </c>
      <c r="BD154" s="186" t="str">
        <f t="shared" si="466"/>
        <v/>
      </c>
      <c r="BE154" s="186" t="str">
        <f t="shared" si="466"/>
        <v/>
      </c>
      <c r="BF154" s="186" t="str">
        <f t="shared" si="466"/>
        <v/>
      </c>
      <c r="BG154" s="186" t="str">
        <f t="shared" si="466"/>
        <v/>
      </c>
      <c r="BH154" s="186" t="str">
        <f t="shared" si="466"/>
        <v/>
      </c>
      <c r="BI154" s="186" t="str">
        <f t="shared" si="466"/>
        <v/>
      </c>
      <c r="BJ154" s="186" t="str">
        <f t="shared" si="466"/>
        <v/>
      </c>
      <c r="BS154" s="6"/>
      <c r="BT154" s="6"/>
      <c r="BV154" s="84">
        <v>35</v>
      </c>
      <c r="BW154" s="185">
        <f t="shared" si="481"/>
        <v>0</v>
      </c>
      <c r="BX154" s="186">
        <f t="shared" si="482"/>
        <v>0</v>
      </c>
      <c r="BY154" s="186" t="str">
        <f t="shared" si="467"/>
        <v/>
      </c>
      <c r="BZ154" s="186" t="str">
        <f t="shared" si="467"/>
        <v/>
      </c>
      <c r="CA154" s="186" t="str">
        <f t="shared" si="467"/>
        <v/>
      </c>
      <c r="CB154" s="186" t="str">
        <f t="shared" si="467"/>
        <v/>
      </c>
      <c r="CC154" s="186" t="str">
        <f t="shared" si="467"/>
        <v/>
      </c>
      <c r="CD154" s="186" t="str">
        <f t="shared" si="467"/>
        <v/>
      </c>
      <c r="CE154" s="186" t="str">
        <f t="shared" si="467"/>
        <v/>
      </c>
      <c r="CF154" s="186" t="str">
        <f t="shared" si="467"/>
        <v/>
      </c>
      <c r="CG154" s="186" t="str">
        <f t="shared" si="467"/>
        <v/>
      </c>
      <c r="CH154" s="186" t="str">
        <f t="shared" si="467"/>
        <v/>
      </c>
      <c r="CI154" s="186" t="str">
        <f t="shared" si="468"/>
        <v/>
      </c>
      <c r="CJ154" s="186" t="str">
        <f t="shared" si="468"/>
        <v/>
      </c>
      <c r="CK154" s="186" t="str">
        <f t="shared" si="468"/>
        <v/>
      </c>
      <c r="CL154" s="186" t="str">
        <f t="shared" si="468"/>
        <v/>
      </c>
      <c r="CM154" s="186" t="str">
        <f t="shared" si="468"/>
        <v/>
      </c>
      <c r="CN154" s="186" t="str">
        <f t="shared" si="468"/>
        <v/>
      </c>
      <c r="CO154" s="186" t="str">
        <f t="shared" si="468"/>
        <v/>
      </c>
      <c r="CP154" s="186" t="str">
        <f t="shared" si="468"/>
        <v/>
      </c>
      <c r="CQ154" s="186" t="str">
        <f t="shared" si="468"/>
        <v/>
      </c>
      <c r="CR154" s="186" t="str">
        <f t="shared" si="468"/>
        <v/>
      </c>
      <c r="CS154" s="186" t="str">
        <f t="shared" si="469"/>
        <v/>
      </c>
      <c r="CT154" s="186" t="str">
        <f t="shared" si="469"/>
        <v/>
      </c>
      <c r="CU154" s="186" t="str">
        <f t="shared" si="469"/>
        <v/>
      </c>
      <c r="CV154" s="186" t="str">
        <f t="shared" si="469"/>
        <v/>
      </c>
      <c r="CW154" s="186" t="str">
        <f t="shared" si="469"/>
        <v/>
      </c>
      <c r="CX154" s="186" t="str">
        <f t="shared" si="469"/>
        <v/>
      </c>
      <c r="CY154" s="186" t="str">
        <f t="shared" si="469"/>
        <v/>
      </c>
      <c r="CZ154" s="186" t="str">
        <f t="shared" si="469"/>
        <v/>
      </c>
      <c r="DA154" s="186" t="str">
        <f t="shared" si="469"/>
        <v/>
      </c>
      <c r="DB154" s="186" t="str">
        <f t="shared" si="469"/>
        <v/>
      </c>
      <c r="DC154" s="186" t="str">
        <f t="shared" si="470"/>
        <v/>
      </c>
      <c r="DD154" s="186" t="str">
        <f t="shared" si="470"/>
        <v/>
      </c>
      <c r="DE154" s="186" t="str">
        <f t="shared" si="470"/>
        <v/>
      </c>
      <c r="DF154" s="186" t="str">
        <f t="shared" si="470"/>
        <v/>
      </c>
      <c r="DG154" s="186" t="str">
        <f t="shared" si="470"/>
        <v/>
      </c>
      <c r="DH154" s="186" t="str">
        <f t="shared" si="470"/>
        <v/>
      </c>
      <c r="DI154" s="186" t="str">
        <f t="shared" si="470"/>
        <v/>
      </c>
      <c r="DJ154" s="186" t="str">
        <f t="shared" si="470"/>
        <v/>
      </c>
      <c r="DK154" s="186" t="str">
        <f t="shared" si="470"/>
        <v/>
      </c>
      <c r="DL154" s="186" t="str">
        <f t="shared" si="470"/>
        <v/>
      </c>
      <c r="DM154" s="186" t="str">
        <f t="shared" si="471"/>
        <v/>
      </c>
      <c r="DN154" s="186" t="str">
        <f t="shared" si="471"/>
        <v/>
      </c>
      <c r="DO154" s="186" t="str">
        <f t="shared" si="471"/>
        <v/>
      </c>
      <c r="DP154" s="186" t="str">
        <f t="shared" si="471"/>
        <v/>
      </c>
      <c r="DQ154" s="186" t="str">
        <f t="shared" si="471"/>
        <v/>
      </c>
      <c r="DR154" s="186" t="str">
        <f t="shared" si="471"/>
        <v/>
      </c>
      <c r="DS154" s="186" t="str">
        <f t="shared" si="471"/>
        <v/>
      </c>
      <c r="DT154" s="186" t="str">
        <f t="shared" si="471"/>
        <v/>
      </c>
      <c r="DU154" s="186" t="str">
        <f t="shared" si="471"/>
        <v/>
      </c>
      <c r="DV154" s="186" t="str">
        <f t="shared" si="471"/>
        <v/>
      </c>
      <c r="DW154" s="152"/>
      <c r="DX154" s="152"/>
      <c r="DY154" s="152"/>
      <c r="DZ154" s="152"/>
      <c r="EA154" s="152"/>
      <c r="EC154" s="173">
        <f t="shared" si="483"/>
        <v>36</v>
      </c>
      <c r="ED154" s="176">
        <f t="shared" si="472"/>
        <v>0</v>
      </c>
      <c r="EE154" s="177">
        <f t="shared" si="451"/>
        <v>0</v>
      </c>
      <c r="EF154" s="177">
        <f t="shared" si="451"/>
        <v>0</v>
      </c>
      <c r="EG154" s="177">
        <f t="shared" si="451"/>
        <v>0</v>
      </c>
      <c r="EH154" s="177">
        <f t="shared" si="451"/>
        <v>0</v>
      </c>
      <c r="EI154" s="177">
        <f t="shared" si="473"/>
        <v>0</v>
      </c>
      <c r="EJ154" s="177">
        <f t="shared" si="474"/>
        <v>0</v>
      </c>
      <c r="EK154" s="173"/>
      <c r="EL154" s="173"/>
      <c r="EM154" s="173"/>
      <c r="EN154" s="175"/>
      <c r="EO154" s="173">
        <f t="shared" si="484"/>
        <v>36</v>
      </c>
      <c r="EP154" s="176">
        <f t="shared" si="475"/>
        <v>0</v>
      </c>
      <c r="EQ154" s="177">
        <f>IFERROR(INDEX(RTO3CF,$EO154,'ANVA-MDS'!EE$7),0)</f>
        <v>0</v>
      </c>
      <c r="ER154" s="177">
        <f>IFERROR(INDEX(RTO3CF,$EO154,'ANVA-MDS'!EF$7),0)</f>
        <v>0</v>
      </c>
      <c r="ES154" s="177">
        <f>IFERROR(INDEX(RTO3CF,$EO154,'ANVA-MDS'!EG$7),0)</f>
        <v>0</v>
      </c>
      <c r="ET154" s="177">
        <f>IFERROR(INDEX(RTO3CF,$EO154,'ANVA-MDS'!EH$7),0)</f>
        <v>0</v>
      </c>
      <c r="EU154" s="177">
        <f t="shared" si="476"/>
        <v>0</v>
      </c>
      <c r="EV154" s="177">
        <f t="shared" si="477"/>
        <v>0</v>
      </c>
      <c r="EW154" s="173"/>
      <c r="EX154" s="173"/>
      <c r="EY154" s="173"/>
      <c r="EZ154" s="175"/>
      <c r="FA154" s="177">
        <f t="shared" si="478"/>
        <v>0</v>
      </c>
      <c r="FB154" s="175"/>
      <c r="FC154" s="175"/>
    </row>
    <row r="155" spans="9:159" ht="12.75" customHeight="1" x14ac:dyDescent="0.25">
      <c r="J155" s="84">
        <v>36</v>
      </c>
      <c r="K155" s="185">
        <f t="shared" si="479"/>
        <v>0</v>
      </c>
      <c r="L155" s="186">
        <f t="shared" si="480"/>
        <v>1.4000000000000001E-4</v>
      </c>
      <c r="M155" s="186" t="str">
        <f t="shared" si="462"/>
        <v/>
      </c>
      <c r="N155" s="186" t="str">
        <f t="shared" si="462"/>
        <v/>
      </c>
      <c r="O155" s="186" t="str">
        <f t="shared" si="462"/>
        <v/>
      </c>
      <c r="P155" s="186" t="str">
        <f t="shared" si="462"/>
        <v/>
      </c>
      <c r="Q155" s="186" t="str">
        <f t="shared" si="462"/>
        <v/>
      </c>
      <c r="R155" s="186" t="str">
        <f t="shared" si="462"/>
        <v/>
      </c>
      <c r="S155" s="186" t="str">
        <f t="shared" si="462"/>
        <v/>
      </c>
      <c r="T155" s="186" t="str">
        <f t="shared" si="462"/>
        <v/>
      </c>
      <c r="U155" s="186" t="str">
        <f t="shared" si="462"/>
        <v/>
      </c>
      <c r="V155" s="186" t="str">
        <f t="shared" si="462"/>
        <v/>
      </c>
      <c r="W155" s="186" t="str">
        <f t="shared" si="463"/>
        <v/>
      </c>
      <c r="X155" s="186" t="str">
        <f t="shared" si="463"/>
        <v/>
      </c>
      <c r="Y155" s="186" t="str">
        <f t="shared" si="463"/>
        <v/>
      </c>
      <c r="Z155" s="186" t="str">
        <f t="shared" si="463"/>
        <v/>
      </c>
      <c r="AA155" s="186" t="str">
        <f t="shared" si="463"/>
        <v/>
      </c>
      <c r="AB155" s="186" t="str">
        <f t="shared" si="463"/>
        <v/>
      </c>
      <c r="AC155" s="186" t="str">
        <f t="shared" si="463"/>
        <v/>
      </c>
      <c r="AD155" s="186" t="str">
        <f t="shared" si="463"/>
        <v/>
      </c>
      <c r="AE155" s="186" t="str">
        <f t="shared" si="463"/>
        <v/>
      </c>
      <c r="AF155" s="186" t="str">
        <f t="shared" si="463"/>
        <v/>
      </c>
      <c r="AG155" s="186" t="str">
        <f t="shared" si="464"/>
        <v/>
      </c>
      <c r="AH155" s="186" t="str">
        <f t="shared" si="464"/>
        <v/>
      </c>
      <c r="AI155" s="186" t="str">
        <f t="shared" si="464"/>
        <v/>
      </c>
      <c r="AJ155" s="186" t="str">
        <f t="shared" si="464"/>
        <v/>
      </c>
      <c r="AK155" s="186" t="str">
        <f t="shared" si="464"/>
        <v/>
      </c>
      <c r="AL155" s="186" t="str">
        <f t="shared" si="464"/>
        <v/>
      </c>
      <c r="AM155" s="186" t="str">
        <f t="shared" si="464"/>
        <v/>
      </c>
      <c r="AN155" s="186" t="str">
        <f t="shared" si="464"/>
        <v/>
      </c>
      <c r="AO155" s="186" t="str">
        <f t="shared" si="464"/>
        <v/>
      </c>
      <c r="AP155" s="186" t="str">
        <f t="shared" si="464"/>
        <v/>
      </c>
      <c r="AQ155" s="186" t="str">
        <f t="shared" si="465"/>
        <v/>
      </c>
      <c r="AR155" s="186" t="str">
        <f t="shared" si="465"/>
        <v/>
      </c>
      <c r="AS155" s="186" t="str">
        <f t="shared" si="465"/>
        <v/>
      </c>
      <c r="AT155" s="186" t="str">
        <f t="shared" si="465"/>
        <v/>
      </c>
      <c r="AU155" s="186" t="str">
        <f t="shared" si="465"/>
        <v/>
      </c>
      <c r="AV155" s="186" t="str">
        <f t="shared" si="465"/>
        <v/>
      </c>
      <c r="AW155" s="186" t="str">
        <f t="shared" si="465"/>
        <v/>
      </c>
      <c r="AX155" s="186" t="str">
        <f t="shared" si="465"/>
        <v/>
      </c>
      <c r="AY155" s="186" t="str">
        <f t="shared" si="465"/>
        <v/>
      </c>
      <c r="AZ155" s="186" t="str">
        <f t="shared" si="465"/>
        <v/>
      </c>
      <c r="BA155" s="186" t="str">
        <f t="shared" si="466"/>
        <v/>
      </c>
      <c r="BB155" s="186" t="str">
        <f t="shared" si="466"/>
        <v/>
      </c>
      <c r="BC155" s="186" t="str">
        <f t="shared" si="466"/>
        <v/>
      </c>
      <c r="BD155" s="186" t="str">
        <f t="shared" si="466"/>
        <v/>
      </c>
      <c r="BE155" s="186" t="str">
        <f t="shared" si="466"/>
        <v/>
      </c>
      <c r="BF155" s="186" t="str">
        <f t="shared" si="466"/>
        <v/>
      </c>
      <c r="BG155" s="186" t="str">
        <f t="shared" si="466"/>
        <v/>
      </c>
      <c r="BH155" s="186" t="str">
        <f t="shared" si="466"/>
        <v/>
      </c>
      <c r="BI155" s="186" t="str">
        <f t="shared" si="466"/>
        <v/>
      </c>
      <c r="BJ155" s="186" t="str">
        <f t="shared" si="466"/>
        <v/>
      </c>
      <c r="BS155" s="6"/>
      <c r="BT155" s="5"/>
      <c r="BV155" s="84">
        <v>36</v>
      </c>
      <c r="BW155" s="185">
        <f t="shared" si="481"/>
        <v>0</v>
      </c>
      <c r="BX155" s="186">
        <f t="shared" si="482"/>
        <v>0</v>
      </c>
      <c r="BY155" s="186" t="str">
        <f t="shared" si="467"/>
        <v/>
      </c>
      <c r="BZ155" s="186" t="str">
        <f t="shared" si="467"/>
        <v/>
      </c>
      <c r="CA155" s="186" t="str">
        <f t="shared" si="467"/>
        <v/>
      </c>
      <c r="CB155" s="186" t="str">
        <f t="shared" si="467"/>
        <v/>
      </c>
      <c r="CC155" s="186" t="str">
        <f t="shared" si="467"/>
        <v/>
      </c>
      <c r="CD155" s="186" t="str">
        <f t="shared" si="467"/>
        <v/>
      </c>
      <c r="CE155" s="186" t="str">
        <f t="shared" si="467"/>
        <v/>
      </c>
      <c r="CF155" s="186" t="str">
        <f t="shared" si="467"/>
        <v/>
      </c>
      <c r="CG155" s="186" t="str">
        <f t="shared" si="467"/>
        <v/>
      </c>
      <c r="CH155" s="186" t="str">
        <f t="shared" si="467"/>
        <v/>
      </c>
      <c r="CI155" s="186" t="str">
        <f t="shared" si="468"/>
        <v/>
      </c>
      <c r="CJ155" s="186" t="str">
        <f t="shared" si="468"/>
        <v/>
      </c>
      <c r="CK155" s="186" t="str">
        <f t="shared" si="468"/>
        <v/>
      </c>
      <c r="CL155" s="186" t="str">
        <f t="shared" si="468"/>
        <v/>
      </c>
      <c r="CM155" s="186" t="str">
        <f t="shared" si="468"/>
        <v/>
      </c>
      <c r="CN155" s="186" t="str">
        <f t="shared" si="468"/>
        <v/>
      </c>
      <c r="CO155" s="186" t="str">
        <f t="shared" si="468"/>
        <v/>
      </c>
      <c r="CP155" s="186" t="str">
        <f t="shared" si="468"/>
        <v/>
      </c>
      <c r="CQ155" s="186" t="str">
        <f t="shared" si="468"/>
        <v/>
      </c>
      <c r="CR155" s="186" t="str">
        <f t="shared" si="468"/>
        <v/>
      </c>
      <c r="CS155" s="186" t="str">
        <f t="shared" si="469"/>
        <v/>
      </c>
      <c r="CT155" s="186" t="str">
        <f t="shared" si="469"/>
        <v/>
      </c>
      <c r="CU155" s="186" t="str">
        <f t="shared" si="469"/>
        <v/>
      </c>
      <c r="CV155" s="186" t="str">
        <f t="shared" si="469"/>
        <v/>
      </c>
      <c r="CW155" s="186" t="str">
        <f t="shared" si="469"/>
        <v/>
      </c>
      <c r="CX155" s="186" t="str">
        <f t="shared" si="469"/>
        <v/>
      </c>
      <c r="CY155" s="186" t="str">
        <f t="shared" si="469"/>
        <v/>
      </c>
      <c r="CZ155" s="186" t="str">
        <f t="shared" si="469"/>
        <v/>
      </c>
      <c r="DA155" s="186" t="str">
        <f t="shared" si="469"/>
        <v/>
      </c>
      <c r="DB155" s="186" t="str">
        <f t="shared" si="469"/>
        <v/>
      </c>
      <c r="DC155" s="186" t="str">
        <f t="shared" si="470"/>
        <v/>
      </c>
      <c r="DD155" s="186" t="str">
        <f t="shared" si="470"/>
        <v/>
      </c>
      <c r="DE155" s="186" t="str">
        <f t="shared" si="470"/>
        <v/>
      </c>
      <c r="DF155" s="186" t="str">
        <f t="shared" si="470"/>
        <v/>
      </c>
      <c r="DG155" s="186" t="str">
        <f t="shared" si="470"/>
        <v/>
      </c>
      <c r="DH155" s="186" t="str">
        <f t="shared" si="470"/>
        <v/>
      </c>
      <c r="DI155" s="186" t="str">
        <f t="shared" si="470"/>
        <v/>
      </c>
      <c r="DJ155" s="186" t="str">
        <f t="shared" si="470"/>
        <v/>
      </c>
      <c r="DK155" s="186" t="str">
        <f t="shared" si="470"/>
        <v/>
      </c>
      <c r="DL155" s="186" t="str">
        <f t="shared" si="470"/>
        <v/>
      </c>
      <c r="DM155" s="186" t="str">
        <f t="shared" si="471"/>
        <v/>
      </c>
      <c r="DN155" s="186" t="str">
        <f t="shared" si="471"/>
        <v/>
      </c>
      <c r="DO155" s="186" t="str">
        <f t="shared" si="471"/>
        <v/>
      </c>
      <c r="DP155" s="186" t="str">
        <f t="shared" si="471"/>
        <v/>
      </c>
      <c r="DQ155" s="186" t="str">
        <f t="shared" si="471"/>
        <v/>
      </c>
      <c r="DR155" s="186" t="str">
        <f t="shared" si="471"/>
        <v/>
      </c>
      <c r="DS155" s="186" t="str">
        <f t="shared" si="471"/>
        <v/>
      </c>
      <c r="DT155" s="186" t="str">
        <f t="shared" si="471"/>
        <v/>
      </c>
      <c r="DU155" s="186" t="str">
        <f t="shared" si="471"/>
        <v/>
      </c>
      <c r="DV155" s="186" t="str">
        <f t="shared" si="471"/>
        <v/>
      </c>
      <c r="DW155" s="152"/>
      <c r="DX155" s="152"/>
      <c r="DY155" s="152"/>
      <c r="DZ155" s="152"/>
      <c r="EA155" s="152"/>
      <c r="EC155" s="173">
        <f t="shared" si="483"/>
        <v>37</v>
      </c>
      <c r="ED155" s="176">
        <f t="shared" si="472"/>
        <v>0</v>
      </c>
      <c r="EE155" s="177">
        <f t="shared" si="451"/>
        <v>0</v>
      </c>
      <c r="EF155" s="177">
        <f t="shared" si="451"/>
        <v>0</v>
      </c>
      <c r="EG155" s="177">
        <f t="shared" si="451"/>
        <v>0</v>
      </c>
      <c r="EH155" s="177">
        <f t="shared" si="451"/>
        <v>0</v>
      </c>
      <c r="EI155" s="177">
        <f t="shared" si="473"/>
        <v>0</v>
      </c>
      <c r="EJ155" s="177">
        <f t="shared" si="474"/>
        <v>0</v>
      </c>
      <c r="EK155" s="173"/>
      <c r="EL155" s="173"/>
      <c r="EM155" s="173"/>
      <c r="EN155" s="175"/>
      <c r="EO155" s="173">
        <f t="shared" si="484"/>
        <v>37</v>
      </c>
      <c r="EP155" s="176">
        <f t="shared" si="475"/>
        <v>0</v>
      </c>
      <c r="EQ155" s="177">
        <f>IFERROR(INDEX(RTO3CF,$EO155,'ANVA-MDS'!EE$7),0)</f>
        <v>0</v>
      </c>
      <c r="ER155" s="177">
        <f>IFERROR(INDEX(RTO3CF,$EO155,'ANVA-MDS'!EF$7),0)</f>
        <v>0</v>
      </c>
      <c r="ES155" s="177">
        <f>IFERROR(INDEX(RTO3CF,$EO155,'ANVA-MDS'!EG$7),0)</f>
        <v>0</v>
      </c>
      <c r="ET155" s="177">
        <f>IFERROR(INDEX(RTO3CF,$EO155,'ANVA-MDS'!EH$7),0)</f>
        <v>0</v>
      </c>
      <c r="EU155" s="177">
        <f t="shared" si="476"/>
        <v>0</v>
      </c>
      <c r="EV155" s="177">
        <f t="shared" si="477"/>
        <v>0</v>
      </c>
      <c r="EW155" s="173"/>
      <c r="EX155" s="173"/>
      <c r="EY155" s="173"/>
      <c r="EZ155" s="175"/>
      <c r="FA155" s="177">
        <f t="shared" si="478"/>
        <v>0</v>
      </c>
      <c r="FB155" s="175"/>
      <c r="FC155" s="175"/>
    </row>
    <row r="156" spans="9:159" ht="12.75" customHeight="1" x14ac:dyDescent="0.25">
      <c r="J156" s="84">
        <v>37</v>
      </c>
      <c r="K156" s="185">
        <f t="shared" si="479"/>
        <v>0</v>
      </c>
      <c r="L156" s="186">
        <f t="shared" si="480"/>
        <v>1.3000000000000002E-4</v>
      </c>
      <c r="M156" s="186" t="str">
        <f t="shared" si="462"/>
        <v/>
      </c>
      <c r="N156" s="186" t="str">
        <f t="shared" si="462"/>
        <v/>
      </c>
      <c r="O156" s="186" t="str">
        <f t="shared" si="462"/>
        <v/>
      </c>
      <c r="P156" s="186" t="str">
        <f t="shared" si="462"/>
        <v/>
      </c>
      <c r="Q156" s="186" t="str">
        <f t="shared" si="462"/>
        <v/>
      </c>
      <c r="R156" s="186" t="str">
        <f t="shared" si="462"/>
        <v/>
      </c>
      <c r="S156" s="186" t="str">
        <f t="shared" si="462"/>
        <v/>
      </c>
      <c r="T156" s="186" t="str">
        <f t="shared" si="462"/>
        <v/>
      </c>
      <c r="U156" s="186" t="str">
        <f t="shared" si="462"/>
        <v/>
      </c>
      <c r="V156" s="186" t="str">
        <f t="shared" si="462"/>
        <v/>
      </c>
      <c r="W156" s="186" t="str">
        <f t="shared" si="463"/>
        <v/>
      </c>
      <c r="X156" s="186" t="str">
        <f t="shared" si="463"/>
        <v/>
      </c>
      <c r="Y156" s="186" t="str">
        <f t="shared" si="463"/>
        <v/>
      </c>
      <c r="Z156" s="186" t="str">
        <f t="shared" si="463"/>
        <v/>
      </c>
      <c r="AA156" s="186" t="str">
        <f t="shared" si="463"/>
        <v/>
      </c>
      <c r="AB156" s="186" t="str">
        <f t="shared" si="463"/>
        <v/>
      </c>
      <c r="AC156" s="186" t="str">
        <f t="shared" si="463"/>
        <v/>
      </c>
      <c r="AD156" s="186" t="str">
        <f t="shared" si="463"/>
        <v/>
      </c>
      <c r="AE156" s="186" t="str">
        <f t="shared" si="463"/>
        <v/>
      </c>
      <c r="AF156" s="186" t="str">
        <f t="shared" si="463"/>
        <v/>
      </c>
      <c r="AG156" s="186" t="str">
        <f t="shared" si="464"/>
        <v/>
      </c>
      <c r="AH156" s="186" t="str">
        <f t="shared" si="464"/>
        <v/>
      </c>
      <c r="AI156" s="186" t="str">
        <f t="shared" si="464"/>
        <v/>
      </c>
      <c r="AJ156" s="186" t="str">
        <f t="shared" si="464"/>
        <v/>
      </c>
      <c r="AK156" s="186" t="str">
        <f t="shared" si="464"/>
        <v/>
      </c>
      <c r="AL156" s="186" t="str">
        <f t="shared" si="464"/>
        <v/>
      </c>
      <c r="AM156" s="186" t="str">
        <f t="shared" si="464"/>
        <v/>
      </c>
      <c r="AN156" s="186" t="str">
        <f t="shared" si="464"/>
        <v/>
      </c>
      <c r="AO156" s="186" t="str">
        <f t="shared" si="464"/>
        <v/>
      </c>
      <c r="AP156" s="186" t="str">
        <f t="shared" si="464"/>
        <v/>
      </c>
      <c r="AQ156" s="186" t="str">
        <f t="shared" si="465"/>
        <v/>
      </c>
      <c r="AR156" s="186" t="str">
        <f t="shared" si="465"/>
        <v/>
      </c>
      <c r="AS156" s="186" t="str">
        <f t="shared" si="465"/>
        <v/>
      </c>
      <c r="AT156" s="186" t="str">
        <f t="shared" si="465"/>
        <v/>
      </c>
      <c r="AU156" s="186" t="str">
        <f t="shared" si="465"/>
        <v/>
      </c>
      <c r="AV156" s="186" t="str">
        <f t="shared" si="465"/>
        <v/>
      </c>
      <c r="AW156" s="186" t="str">
        <f t="shared" si="465"/>
        <v/>
      </c>
      <c r="AX156" s="186" t="str">
        <f t="shared" si="465"/>
        <v/>
      </c>
      <c r="AY156" s="186" t="str">
        <f t="shared" si="465"/>
        <v/>
      </c>
      <c r="AZ156" s="186" t="str">
        <f t="shared" si="465"/>
        <v/>
      </c>
      <c r="BA156" s="186" t="str">
        <f t="shared" si="466"/>
        <v/>
      </c>
      <c r="BB156" s="186" t="str">
        <f t="shared" si="466"/>
        <v/>
      </c>
      <c r="BC156" s="186" t="str">
        <f t="shared" si="466"/>
        <v/>
      </c>
      <c r="BD156" s="186" t="str">
        <f t="shared" si="466"/>
        <v/>
      </c>
      <c r="BE156" s="186" t="str">
        <f t="shared" si="466"/>
        <v/>
      </c>
      <c r="BF156" s="186" t="str">
        <f t="shared" si="466"/>
        <v/>
      </c>
      <c r="BG156" s="186" t="str">
        <f t="shared" si="466"/>
        <v/>
      </c>
      <c r="BH156" s="186" t="str">
        <f t="shared" si="466"/>
        <v/>
      </c>
      <c r="BI156" s="186" t="str">
        <f t="shared" si="466"/>
        <v/>
      </c>
      <c r="BJ156" s="186" t="str">
        <f t="shared" si="466"/>
        <v/>
      </c>
      <c r="BS156" s="6"/>
      <c r="BT156" s="6"/>
      <c r="BV156" s="84">
        <v>37</v>
      </c>
      <c r="BW156" s="185">
        <f t="shared" si="481"/>
        <v>0</v>
      </c>
      <c r="BX156" s="186">
        <f t="shared" si="482"/>
        <v>0</v>
      </c>
      <c r="BY156" s="186" t="str">
        <f t="shared" si="467"/>
        <v/>
      </c>
      <c r="BZ156" s="186" t="str">
        <f t="shared" si="467"/>
        <v/>
      </c>
      <c r="CA156" s="186" t="str">
        <f t="shared" si="467"/>
        <v/>
      </c>
      <c r="CB156" s="186" t="str">
        <f t="shared" si="467"/>
        <v/>
      </c>
      <c r="CC156" s="186" t="str">
        <f t="shared" si="467"/>
        <v/>
      </c>
      <c r="CD156" s="186" t="str">
        <f t="shared" si="467"/>
        <v/>
      </c>
      <c r="CE156" s="186" t="str">
        <f t="shared" si="467"/>
        <v/>
      </c>
      <c r="CF156" s="186" t="str">
        <f t="shared" si="467"/>
        <v/>
      </c>
      <c r="CG156" s="186" t="str">
        <f t="shared" si="467"/>
        <v/>
      </c>
      <c r="CH156" s="186" t="str">
        <f t="shared" si="467"/>
        <v/>
      </c>
      <c r="CI156" s="186" t="str">
        <f t="shared" si="468"/>
        <v/>
      </c>
      <c r="CJ156" s="186" t="str">
        <f t="shared" si="468"/>
        <v/>
      </c>
      <c r="CK156" s="186" t="str">
        <f t="shared" si="468"/>
        <v/>
      </c>
      <c r="CL156" s="186" t="str">
        <f t="shared" si="468"/>
        <v/>
      </c>
      <c r="CM156" s="186" t="str">
        <f t="shared" si="468"/>
        <v/>
      </c>
      <c r="CN156" s="186" t="str">
        <f t="shared" si="468"/>
        <v/>
      </c>
      <c r="CO156" s="186" t="str">
        <f t="shared" si="468"/>
        <v/>
      </c>
      <c r="CP156" s="186" t="str">
        <f t="shared" si="468"/>
        <v/>
      </c>
      <c r="CQ156" s="186" t="str">
        <f t="shared" si="468"/>
        <v/>
      </c>
      <c r="CR156" s="186" t="str">
        <f t="shared" si="468"/>
        <v/>
      </c>
      <c r="CS156" s="186" t="str">
        <f t="shared" si="469"/>
        <v/>
      </c>
      <c r="CT156" s="186" t="str">
        <f t="shared" si="469"/>
        <v/>
      </c>
      <c r="CU156" s="186" t="str">
        <f t="shared" si="469"/>
        <v/>
      </c>
      <c r="CV156" s="186" t="str">
        <f t="shared" si="469"/>
        <v/>
      </c>
      <c r="CW156" s="186" t="str">
        <f t="shared" si="469"/>
        <v/>
      </c>
      <c r="CX156" s="186" t="str">
        <f t="shared" si="469"/>
        <v/>
      </c>
      <c r="CY156" s="186" t="str">
        <f t="shared" si="469"/>
        <v/>
      </c>
      <c r="CZ156" s="186" t="str">
        <f t="shared" si="469"/>
        <v/>
      </c>
      <c r="DA156" s="186" t="str">
        <f t="shared" si="469"/>
        <v/>
      </c>
      <c r="DB156" s="186" t="str">
        <f t="shared" si="469"/>
        <v/>
      </c>
      <c r="DC156" s="186" t="str">
        <f t="shared" si="470"/>
        <v/>
      </c>
      <c r="DD156" s="186" t="str">
        <f t="shared" si="470"/>
        <v/>
      </c>
      <c r="DE156" s="186" t="str">
        <f t="shared" si="470"/>
        <v/>
      </c>
      <c r="DF156" s="186" t="str">
        <f t="shared" si="470"/>
        <v/>
      </c>
      <c r="DG156" s="186" t="str">
        <f t="shared" si="470"/>
        <v/>
      </c>
      <c r="DH156" s="186" t="str">
        <f t="shared" si="470"/>
        <v/>
      </c>
      <c r="DI156" s="186" t="str">
        <f t="shared" si="470"/>
        <v/>
      </c>
      <c r="DJ156" s="186" t="str">
        <f t="shared" si="470"/>
        <v/>
      </c>
      <c r="DK156" s="186" t="str">
        <f t="shared" si="470"/>
        <v/>
      </c>
      <c r="DL156" s="186" t="str">
        <f t="shared" si="470"/>
        <v/>
      </c>
      <c r="DM156" s="186" t="str">
        <f t="shared" si="471"/>
        <v/>
      </c>
      <c r="DN156" s="186" t="str">
        <f t="shared" si="471"/>
        <v/>
      </c>
      <c r="DO156" s="186" t="str">
        <f t="shared" si="471"/>
        <v/>
      </c>
      <c r="DP156" s="186" t="str">
        <f t="shared" si="471"/>
        <v/>
      </c>
      <c r="DQ156" s="186" t="str">
        <f t="shared" si="471"/>
        <v/>
      </c>
      <c r="DR156" s="186" t="str">
        <f t="shared" si="471"/>
        <v/>
      </c>
      <c r="DS156" s="186" t="str">
        <f t="shared" si="471"/>
        <v/>
      </c>
      <c r="DT156" s="186" t="str">
        <f t="shared" si="471"/>
        <v/>
      </c>
      <c r="DU156" s="186" t="str">
        <f t="shared" si="471"/>
        <v/>
      </c>
      <c r="DV156" s="186" t="str">
        <f t="shared" si="471"/>
        <v/>
      </c>
      <c r="DW156" s="152"/>
      <c r="DX156" s="152"/>
      <c r="DY156" s="152"/>
      <c r="DZ156" s="152"/>
      <c r="EA156" s="152"/>
      <c r="EC156" s="173">
        <f t="shared" si="483"/>
        <v>38</v>
      </c>
      <c r="ED156" s="176">
        <f t="shared" si="472"/>
        <v>0</v>
      </c>
      <c r="EE156" s="177">
        <f t="shared" si="451"/>
        <v>0</v>
      </c>
      <c r="EF156" s="177">
        <f t="shared" si="451"/>
        <v>0</v>
      </c>
      <c r="EG156" s="177">
        <f t="shared" si="451"/>
        <v>0</v>
      </c>
      <c r="EH156" s="177">
        <f t="shared" si="451"/>
        <v>0</v>
      </c>
      <c r="EI156" s="177">
        <f t="shared" si="473"/>
        <v>0</v>
      </c>
      <c r="EJ156" s="177">
        <f t="shared" si="474"/>
        <v>0</v>
      </c>
      <c r="EK156" s="173"/>
      <c r="EL156" s="173"/>
      <c r="EM156" s="173"/>
      <c r="EN156" s="175"/>
      <c r="EO156" s="173">
        <f t="shared" si="484"/>
        <v>38</v>
      </c>
      <c r="EP156" s="176">
        <f t="shared" si="475"/>
        <v>0</v>
      </c>
      <c r="EQ156" s="177">
        <f>IFERROR(INDEX(RTO3CF,$EO156,'ANVA-MDS'!EE$7),0)</f>
        <v>0</v>
      </c>
      <c r="ER156" s="177">
        <f>IFERROR(INDEX(RTO3CF,$EO156,'ANVA-MDS'!EF$7),0)</f>
        <v>0</v>
      </c>
      <c r="ES156" s="177">
        <f>IFERROR(INDEX(RTO3CF,$EO156,'ANVA-MDS'!EG$7),0)</f>
        <v>0</v>
      </c>
      <c r="ET156" s="177">
        <f>IFERROR(INDEX(RTO3CF,$EO156,'ANVA-MDS'!EH$7),0)</f>
        <v>0</v>
      </c>
      <c r="EU156" s="177">
        <f t="shared" si="476"/>
        <v>0</v>
      </c>
      <c r="EV156" s="177">
        <f t="shared" si="477"/>
        <v>0</v>
      </c>
      <c r="EW156" s="173"/>
      <c r="EX156" s="173"/>
      <c r="EY156" s="173"/>
      <c r="EZ156" s="175"/>
      <c r="FA156" s="177">
        <f t="shared" si="478"/>
        <v>0</v>
      </c>
      <c r="FB156" s="175"/>
      <c r="FC156" s="175"/>
    </row>
    <row r="157" spans="9:159" ht="12.75" customHeight="1" x14ac:dyDescent="0.25">
      <c r="J157" s="84">
        <v>38</v>
      </c>
      <c r="K157" s="185">
        <f t="shared" si="479"/>
        <v>0</v>
      </c>
      <c r="L157" s="186">
        <f t="shared" si="480"/>
        <v>1.2000000000000002E-4</v>
      </c>
      <c r="M157" s="186" t="str">
        <f t="shared" si="462"/>
        <v/>
      </c>
      <c r="N157" s="186" t="str">
        <f t="shared" si="462"/>
        <v/>
      </c>
      <c r="O157" s="186" t="str">
        <f t="shared" si="462"/>
        <v/>
      </c>
      <c r="P157" s="186" t="str">
        <f t="shared" si="462"/>
        <v/>
      </c>
      <c r="Q157" s="186" t="str">
        <f t="shared" si="462"/>
        <v/>
      </c>
      <c r="R157" s="186" t="str">
        <f t="shared" si="462"/>
        <v/>
      </c>
      <c r="S157" s="186" t="str">
        <f t="shared" si="462"/>
        <v/>
      </c>
      <c r="T157" s="186" t="str">
        <f t="shared" si="462"/>
        <v/>
      </c>
      <c r="U157" s="186" t="str">
        <f t="shared" si="462"/>
        <v/>
      </c>
      <c r="V157" s="186" t="str">
        <f t="shared" si="462"/>
        <v/>
      </c>
      <c r="W157" s="186" t="str">
        <f t="shared" si="463"/>
        <v/>
      </c>
      <c r="X157" s="186" t="str">
        <f t="shared" si="463"/>
        <v/>
      </c>
      <c r="Y157" s="186" t="str">
        <f t="shared" si="463"/>
        <v/>
      </c>
      <c r="Z157" s="186" t="str">
        <f t="shared" si="463"/>
        <v/>
      </c>
      <c r="AA157" s="186" t="str">
        <f t="shared" si="463"/>
        <v/>
      </c>
      <c r="AB157" s="186" t="str">
        <f t="shared" si="463"/>
        <v/>
      </c>
      <c r="AC157" s="186" t="str">
        <f t="shared" si="463"/>
        <v/>
      </c>
      <c r="AD157" s="186" t="str">
        <f t="shared" si="463"/>
        <v/>
      </c>
      <c r="AE157" s="186" t="str">
        <f t="shared" si="463"/>
        <v/>
      </c>
      <c r="AF157" s="186" t="str">
        <f t="shared" si="463"/>
        <v/>
      </c>
      <c r="AG157" s="186" t="str">
        <f t="shared" si="464"/>
        <v/>
      </c>
      <c r="AH157" s="186" t="str">
        <f t="shared" si="464"/>
        <v/>
      </c>
      <c r="AI157" s="186" t="str">
        <f t="shared" si="464"/>
        <v/>
      </c>
      <c r="AJ157" s="186" t="str">
        <f t="shared" si="464"/>
        <v/>
      </c>
      <c r="AK157" s="186" t="str">
        <f t="shared" si="464"/>
        <v/>
      </c>
      <c r="AL157" s="186" t="str">
        <f t="shared" si="464"/>
        <v/>
      </c>
      <c r="AM157" s="186" t="str">
        <f t="shared" si="464"/>
        <v/>
      </c>
      <c r="AN157" s="186" t="str">
        <f t="shared" si="464"/>
        <v/>
      </c>
      <c r="AO157" s="186" t="str">
        <f t="shared" si="464"/>
        <v/>
      </c>
      <c r="AP157" s="186" t="str">
        <f t="shared" si="464"/>
        <v/>
      </c>
      <c r="AQ157" s="186" t="str">
        <f t="shared" si="465"/>
        <v/>
      </c>
      <c r="AR157" s="186" t="str">
        <f t="shared" si="465"/>
        <v/>
      </c>
      <c r="AS157" s="186" t="str">
        <f t="shared" si="465"/>
        <v/>
      </c>
      <c r="AT157" s="186" t="str">
        <f t="shared" si="465"/>
        <v/>
      </c>
      <c r="AU157" s="186" t="str">
        <f t="shared" si="465"/>
        <v/>
      </c>
      <c r="AV157" s="186" t="str">
        <f t="shared" si="465"/>
        <v/>
      </c>
      <c r="AW157" s="186" t="str">
        <f t="shared" si="465"/>
        <v/>
      </c>
      <c r="AX157" s="186" t="str">
        <f t="shared" si="465"/>
        <v/>
      </c>
      <c r="AY157" s="186" t="str">
        <f t="shared" si="465"/>
        <v/>
      </c>
      <c r="AZ157" s="186" t="str">
        <f t="shared" si="465"/>
        <v/>
      </c>
      <c r="BA157" s="186" t="str">
        <f t="shared" si="466"/>
        <v/>
      </c>
      <c r="BB157" s="186" t="str">
        <f t="shared" si="466"/>
        <v/>
      </c>
      <c r="BC157" s="186" t="str">
        <f t="shared" si="466"/>
        <v/>
      </c>
      <c r="BD157" s="186" t="str">
        <f t="shared" si="466"/>
        <v/>
      </c>
      <c r="BE157" s="186" t="str">
        <f t="shared" si="466"/>
        <v/>
      </c>
      <c r="BF157" s="186" t="str">
        <f t="shared" si="466"/>
        <v/>
      </c>
      <c r="BG157" s="186" t="str">
        <f t="shared" si="466"/>
        <v/>
      </c>
      <c r="BH157" s="186" t="str">
        <f t="shared" si="466"/>
        <v/>
      </c>
      <c r="BI157" s="186" t="str">
        <f t="shared" si="466"/>
        <v/>
      </c>
      <c r="BJ157" s="186" t="str">
        <f t="shared" si="466"/>
        <v/>
      </c>
      <c r="BS157" s="6"/>
      <c r="BT157" s="6"/>
      <c r="BV157" s="84">
        <v>38</v>
      </c>
      <c r="BW157" s="185">
        <f t="shared" si="481"/>
        <v>0</v>
      </c>
      <c r="BX157" s="186">
        <f t="shared" si="482"/>
        <v>0</v>
      </c>
      <c r="BY157" s="186" t="str">
        <f t="shared" si="467"/>
        <v/>
      </c>
      <c r="BZ157" s="186" t="str">
        <f t="shared" si="467"/>
        <v/>
      </c>
      <c r="CA157" s="186" t="str">
        <f t="shared" si="467"/>
        <v/>
      </c>
      <c r="CB157" s="186" t="str">
        <f t="shared" si="467"/>
        <v/>
      </c>
      <c r="CC157" s="186" t="str">
        <f t="shared" si="467"/>
        <v/>
      </c>
      <c r="CD157" s="186" t="str">
        <f t="shared" si="467"/>
        <v/>
      </c>
      <c r="CE157" s="186" t="str">
        <f t="shared" si="467"/>
        <v/>
      </c>
      <c r="CF157" s="186" t="str">
        <f t="shared" si="467"/>
        <v/>
      </c>
      <c r="CG157" s="186" t="str">
        <f t="shared" si="467"/>
        <v/>
      </c>
      <c r="CH157" s="186" t="str">
        <f t="shared" si="467"/>
        <v/>
      </c>
      <c r="CI157" s="186" t="str">
        <f t="shared" si="468"/>
        <v/>
      </c>
      <c r="CJ157" s="186" t="str">
        <f t="shared" si="468"/>
        <v/>
      </c>
      <c r="CK157" s="186" t="str">
        <f t="shared" si="468"/>
        <v/>
      </c>
      <c r="CL157" s="186" t="str">
        <f t="shared" si="468"/>
        <v/>
      </c>
      <c r="CM157" s="186" t="str">
        <f t="shared" si="468"/>
        <v/>
      </c>
      <c r="CN157" s="186" t="str">
        <f t="shared" si="468"/>
        <v/>
      </c>
      <c r="CO157" s="186" t="str">
        <f t="shared" si="468"/>
        <v/>
      </c>
      <c r="CP157" s="186" t="str">
        <f t="shared" si="468"/>
        <v/>
      </c>
      <c r="CQ157" s="186" t="str">
        <f t="shared" si="468"/>
        <v/>
      </c>
      <c r="CR157" s="186" t="str">
        <f t="shared" si="468"/>
        <v/>
      </c>
      <c r="CS157" s="186" t="str">
        <f t="shared" si="469"/>
        <v/>
      </c>
      <c r="CT157" s="186" t="str">
        <f t="shared" si="469"/>
        <v/>
      </c>
      <c r="CU157" s="186" t="str">
        <f t="shared" si="469"/>
        <v/>
      </c>
      <c r="CV157" s="186" t="str">
        <f t="shared" si="469"/>
        <v/>
      </c>
      <c r="CW157" s="186" t="str">
        <f t="shared" si="469"/>
        <v/>
      </c>
      <c r="CX157" s="186" t="str">
        <f t="shared" si="469"/>
        <v/>
      </c>
      <c r="CY157" s="186" t="str">
        <f t="shared" si="469"/>
        <v/>
      </c>
      <c r="CZ157" s="186" t="str">
        <f t="shared" si="469"/>
        <v/>
      </c>
      <c r="DA157" s="186" t="str">
        <f t="shared" si="469"/>
        <v/>
      </c>
      <c r="DB157" s="186" t="str">
        <f t="shared" si="469"/>
        <v/>
      </c>
      <c r="DC157" s="186" t="str">
        <f t="shared" si="470"/>
        <v/>
      </c>
      <c r="DD157" s="186" t="str">
        <f t="shared" si="470"/>
        <v/>
      </c>
      <c r="DE157" s="186" t="str">
        <f t="shared" si="470"/>
        <v/>
      </c>
      <c r="DF157" s="186" t="str">
        <f t="shared" si="470"/>
        <v/>
      </c>
      <c r="DG157" s="186" t="str">
        <f t="shared" si="470"/>
        <v/>
      </c>
      <c r="DH157" s="186" t="str">
        <f t="shared" si="470"/>
        <v/>
      </c>
      <c r="DI157" s="186" t="str">
        <f t="shared" si="470"/>
        <v/>
      </c>
      <c r="DJ157" s="186" t="str">
        <f t="shared" si="470"/>
        <v/>
      </c>
      <c r="DK157" s="186" t="str">
        <f t="shared" si="470"/>
        <v/>
      </c>
      <c r="DL157" s="186" t="str">
        <f t="shared" si="470"/>
        <v/>
      </c>
      <c r="DM157" s="186" t="str">
        <f t="shared" si="471"/>
        <v/>
      </c>
      <c r="DN157" s="186" t="str">
        <f t="shared" si="471"/>
        <v/>
      </c>
      <c r="DO157" s="186" t="str">
        <f t="shared" si="471"/>
        <v/>
      </c>
      <c r="DP157" s="186" t="str">
        <f t="shared" si="471"/>
        <v/>
      </c>
      <c r="DQ157" s="186" t="str">
        <f t="shared" si="471"/>
        <v/>
      </c>
      <c r="DR157" s="186" t="str">
        <f t="shared" si="471"/>
        <v/>
      </c>
      <c r="DS157" s="186" t="str">
        <f t="shared" si="471"/>
        <v/>
      </c>
      <c r="DT157" s="186" t="str">
        <f t="shared" si="471"/>
        <v/>
      </c>
      <c r="DU157" s="186" t="str">
        <f t="shared" si="471"/>
        <v/>
      </c>
      <c r="DV157" s="186" t="str">
        <f t="shared" si="471"/>
        <v/>
      </c>
      <c r="DW157" s="152"/>
      <c r="DX157" s="152"/>
      <c r="DY157" s="152"/>
      <c r="DZ157" s="152"/>
      <c r="EA157" s="152"/>
      <c r="EC157" s="173">
        <f t="shared" si="483"/>
        <v>39</v>
      </c>
      <c r="ED157" s="176">
        <f t="shared" si="472"/>
        <v>0</v>
      </c>
      <c r="EE157" s="177">
        <f t="shared" si="451"/>
        <v>0</v>
      </c>
      <c r="EF157" s="177">
        <f t="shared" si="451"/>
        <v>0</v>
      </c>
      <c r="EG157" s="177">
        <f t="shared" si="451"/>
        <v>0</v>
      </c>
      <c r="EH157" s="177">
        <f t="shared" si="451"/>
        <v>0</v>
      </c>
      <c r="EI157" s="177">
        <f t="shared" si="473"/>
        <v>0</v>
      </c>
      <c r="EJ157" s="177">
        <f t="shared" si="474"/>
        <v>0</v>
      </c>
      <c r="EK157" s="173"/>
      <c r="EL157" s="173"/>
      <c r="EM157" s="173"/>
      <c r="EN157" s="175"/>
      <c r="EO157" s="173">
        <f t="shared" si="484"/>
        <v>39</v>
      </c>
      <c r="EP157" s="176">
        <f t="shared" si="475"/>
        <v>0</v>
      </c>
      <c r="EQ157" s="177">
        <f>IFERROR(INDEX(RTO3CF,$EO157,'ANVA-MDS'!EE$7),0)</f>
        <v>0</v>
      </c>
      <c r="ER157" s="177">
        <f>IFERROR(INDEX(RTO3CF,$EO157,'ANVA-MDS'!EF$7),0)</f>
        <v>0</v>
      </c>
      <c r="ES157" s="177">
        <f>IFERROR(INDEX(RTO3CF,$EO157,'ANVA-MDS'!EG$7),0)</f>
        <v>0</v>
      </c>
      <c r="ET157" s="177">
        <f>IFERROR(INDEX(RTO3CF,$EO157,'ANVA-MDS'!EH$7),0)</f>
        <v>0</v>
      </c>
      <c r="EU157" s="177">
        <f t="shared" si="476"/>
        <v>0</v>
      </c>
      <c r="EV157" s="177">
        <f t="shared" si="477"/>
        <v>0</v>
      </c>
      <c r="EW157" s="173"/>
      <c r="EX157" s="173"/>
      <c r="EY157" s="173"/>
      <c r="EZ157" s="175"/>
      <c r="FA157" s="177">
        <f t="shared" si="478"/>
        <v>0</v>
      </c>
      <c r="FB157" s="175"/>
      <c r="FC157" s="175"/>
    </row>
    <row r="158" spans="9:159" ht="12.75" customHeight="1" x14ac:dyDescent="0.25">
      <c r="I158" s="6"/>
      <c r="J158" s="84">
        <v>39</v>
      </c>
      <c r="K158" s="185">
        <f t="shared" si="479"/>
        <v>0</v>
      </c>
      <c r="L158" s="186">
        <f t="shared" si="480"/>
        <v>1.1E-4</v>
      </c>
      <c r="M158" s="186" t="str">
        <f t="shared" si="462"/>
        <v/>
      </c>
      <c r="N158" s="186" t="str">
        <f t="shared" si="462"/>
        <v/>
      </c>
      <c r="O158" s="186" t="str">
        <f t="shared" si="462"/>
        <v/>
      </c>
      <c r="P158" s="186" t="str">
        <f t="shared" si="462"/>
        <v/>
      </c>
      <c r="Q158" s="186" t="str">
        <f t="shared" si="462"/>
        <v/>
      </c>
      <c r="R158" s="186" t="str">
        <f t="shared" si="462"/>
        <v/>
      </c>
      <c r="S158" s="186" t="str">
        <f t="shared" si="462"/>
        <v/>
      </c>
      <c r="T158" s="186" t="str">
        <f t="shared" si="462"/>
        <v/>
      </c>
      <c r="U158" s="186" t="str">
        <f t="shared" si="462"/>
        <v/>
      </c>
      <c r="V158" s="186" t="str">
        <f t="shared" si="462"/>
        <v/>
      </c>
      <c r="W158" s="186" t="str">
        <f t="shared" si="463"/>
        <v/>
      </c>
      <c r="X158" s="186" t="str">
        <f t="shared" si="463"/>
        <v/>
      </c>
      <c r="Y158" s="186" t="str">
        <f t="shared" si="463"/>
        <v/>
      </c>
      <c r="Z158" s="186" t="str">
        <f t="shared" si="463"/>
        <v/>
      </c>
      <c r="AA158" s="186" t="str">
        <f t="shared" si="463"/>
        <v/>
      </c>
      <c r="AB158" s="186" t="str">
        <f t="shared" si="463"/>
        <v/>
      </c>
      <c r="AC158" s="186" t="str">
        <f t="shared" si="463"/>
        <v/>
      </c>
      <c r="AD158" s="186" t="str">
        <f t="shared" si="463"/>
        <v/>
      </c>
      <c r="AE158" s="186" t="str">
        <f t="shared" si="463"/>
        <v/>
      </c>
      <c r="AF158" s="186" t="str">
        <f t="shared" si="463"/>
        <v/>
      </c>
      <c r="AG158" s="186" t="str">
        <f t="shared" si="464"/>
        <v/>
      </c>
      <c r="AH158" s="186" t="str">
        <f t="shared" si="464"/>
        <v/>
      </c>
      <c r="AI158" s="186" t="str">
        <f t="shared" si="464"/>
        <v/>
      </c>
      <c r="AJ158" s="186" t="str">
        <f t="shared" si="464"/>
        <v/>
      </c>
      <c r="AK158" s="186" t="str">
        <f t="shared" si="464"/>
        <v/>
      </c>
      <c r="AL158" s="186" t="str">
        <f t="shared" si="464"/>
        <v/>
      </c>
      <c r="AM158" s="186" t="str">
        <f t="shared" si="464"/>
        <v/>
      </c>
      <c r="AN158" s="186" t="str">
        <f t="shared" si="464"/>
        <v/>
      </c>
      <c r="AO158" s="186" t="str">
        <f t="shared" si="464"/>
        <v/>
      </c>
      <c r="AP158" s="186" t="str">
        <f t="shared" si="464"/>
        <v/>
      </c>
      <c r="AQ158" s="186" t="str">
        <f t="shared" si="465"/>
        <v/>
      </c>
      <c r="AR158" s="186" t="str">
        <f t="shared" si="465"/>
        <v/>
      </c>
      <c r="AS158" s="186" t="str">
        <f t="shared" si="465"/>
        <v/>
      </c>
      <c r="AT158" s="186" t="str">
        <f t="shared" si="465"/>
        <v/>
      </c>
      <c r="AU158" s="186" t="str">
        <f t="shared" si="465"/>
        <v/>
      </c>
      <c r="AV158" s="186" t="str">
        <f t="shared" si="465"/>
        <v/>
      </c>
      <c r="AW158" s="186" t="str">
        <f t="shared" si="465"/>
        <v/>
      </c>
      <c r="AX158" s="186" t="str">
        <f t="shared" si="465"/>
        <v/>
      </c>
      <c r="AY158" s="186" t="str">
        <f t="shared" si="465"/>
        <v/>
      </c>
      <c r="AZ158" s="186" t="str">
        <f t="shared" si="465"/>
        <v/>
      </c>
      <c r="BA158" s="186" t="str">
        <f t="shared" si="466"/>
        <v/>
      </c>
      <c r="BB158" s="186" t="str">
        <f t="shared" si="466"/>
        <v/>
      </c>
      <c r="BC158" s="186" t="str">
        <f t="shared" si="466"/>
        <v/>
      </c>
      <c r="BD158" s="186" t="str">
        <f t="shared" si="466"/>
        <v/>
      </c>
      <c r="BE158" s="186" t="str">
        <f t="shared" si="466"/>
        <v/>
      </c>
      <c r="BF158" s="186" t="str">
        <f t="shared" si="466"/>
        <v/>
      </c>
      <c r="BG158" s="186" t="str">
        <f t="shared" si="466"/>
        <v/>
      </c>
      <c r="BH158" s="186" t="str">
        <f t="shared" si="466"/>
        <v/>
      </c>
      <c r="BI158" s="186" t="str">
        <f t="shared" si="466"/>
        <v/>
      </c>
      <c r="BJ158" s="186" t="str">
        <f t="shared" si="466"/>
        <v/>
      </c>
      <c r="BS158" s="6"/>
      <c r="BT158" s="6"/>
      <c r="BV158" s="84">
        <v>39</v>
      </c>
      <c r="BW158" s="185">
        <f t="shared" si="481"/>
        <v>0</v>
      </c>
      <c r="BX158" s="186">
        <f t="shared" si="482"/>
        <v>0</v>
      </c>
      <c r="BY158" s="186" t="str">
        <f t="shared" si="467"/>
        <v/>
      </c>
      <c r="BZ158" s="186" t="str">
        <f t="shared" si="467"/>
        <v/>
      </c>
      <c r="CA158" s="186" t="str">
        <f t="shared" si="467"/>
        <v/>
      </c>
      <c r="CB158" s="186" t="str">
        <f t="shared" si="467"/>
        <v/>
      </c>
      <c r="CC158" s="186" t="str">
        <f t="shared" si="467"/>
        <v/>
      </c>
      <c r="CD158" s="186" t="str">
        <f t="shared" si="467"/>
        <v/>
      </c>
      <c r="CE158" s="186" t="str">
        <f t="shared" si="467"/>
        <v/>
      </c>
      <c r="CF158" s="186" t="str">
        <f t="shared" si="467"/>
        <v/>
      </c>
      <c r="CG158" s="186" t="str">
        <f t="shared" si="467"/>
        <v/>
      </c>
      <c r="CH158" s="186" t="str">
        <f t="shared" si="467"/>
        <v/>
      </c>
      <c r="CI158" s="186" t="str">
        <f t="shared" si="468"/>
        <v/>
      </c>
      <c r="CJ158" s="186" t="str">
        <f t="shared" si="468"/>
        <v/>
      </c>
      <c r="CK158" s="186" t="str">
        <f t="shared" si="468"/>
        <v/>
      </c>
      <c r="CL158" s="186" t="str">
        <f t="shared" si="468"/>
        <v/>
      </c>
      <c r="CM158" s="186" t="str">
        <f t="shared" si="468"/>
        <v/>
      </c>
      <c r="CN158" s="186" t="str">
        <f t="shared" si="468"/>
        <v/>
      </c>
      <c r="CO158" s="186" t="str">
        <f t="shared" si="468"/>
        <v/>
      </c>
      <c r="CP158" s="186" t="str">
        <f t="shared" si="468"/>
        <v/>
      </c>
      <c r="CQ158" s="186" t="str">
        <f t="shared" si="468"/>
        <v/>
      </c>
      <c r="CR158" s="186" t="str">
        <f t="shared" si="468"/>
        <v/>
      </c>
      <c r="CS158" s="186" t="str">
        <f t="shared" si="469"/>
        <v/>
      </c>
      <c r="CT158" s="186" t="str">
        <f t="shared" si="469"/>
        <v/>
      </c>
      <c r="CU158" s="186" t="str">
        <f t="shared" si="469"/>
        <v/>
      </c>
      <c r="CV158" s="186" t="str">
        <f t="shared" si="469"/>
        <v/>
      </c>
      <c r="CW158" s="186" t="str">
        <f t="shared" si="469"/>
        <v/>
      </c>
      <c r="CX158" s="186" t="str">
        <f t="shared" si="469"/>
        <v/>
      </c>
      <c r="CY158" s="186" t="str">
        <f t="shared" si="469"/>
        <v/>
      </c>
      <c r="CZ158" s="186" t="str">
        <f t="shared" si="469"/>
        <v/>
      </c>
      <c r="DA158" s="186" t="str">
        <f t="shared" si="469"/>
        <v/>
      </c>
      <c r="DB158" s="186" t="str">
        <f t="shared" si="469"/>
        <v/>
      </c>
      <c r="DC158" s="186" t="str">
        <f t="shared" si="470"/>
        <v/>
      </c>
      <c r="DD158" s="186" t="str">
        <f t="shared" si="470"/>
        <v/>
      </c>
      <c r="DE158" s="186" t="str">
        <f t="shared" si="470"/>
        <v/>
      </c>
      <c r="DF158" s="186" t="str">
        <f t="shared" si="470"/>
        <v/>
      </c>
      <c r="DG158" s="186" t="str">
        <f t="shared" si="470"/>
        <v/>
      </c>
      <c r="DH158" s="186" t="str">
        <f t="shared" si="470"/>
        <v/>
      </c>
      <c r="DI158" s="186" t="str">
        <f t="shared" si="470"/>
        <v/>
      </c>
      <c r="DJ158" s="186" t="str">
        <f t="shared" si="470"/>
        <v/>
      </c>
      <c r="DK158" s="186" t="str">
        <f t="shared" si="470"/>
        <v/>
      </c>
      <c r="DL158" s="186" t="str">
        <f t="shared" si="470"/>
        <v/>
      </c>
      <c r="DM158" s="186" t="str">
        <f t="shared" si="471"/>
        <v/>
      </c>
      <c r="DN158" s="186" t="str">
        <f t="shared" si="471"/>
        <v/>
      </c>
      <c r="DO158" s="186" t="str">
        <f t="shared" si="471"/>
        <v/>
      </c>
      <c r="DP158" s="186" t="str">
        <f t="shared" si="471"/>
        <v/>
      </c>
      <c r="DQ158" s="186" t="str">
        <f t="shared" si="471"/>
        <v/>
      </c>
      <c r="DR158" s="186" t="str">
        <f t="shared" si="471"/>
        <v/>
      </c>
      <c r="DS158" s="186" t="str">
        <f t="shared" si="471"/>
        <v/>
      </c>
      <c r="DT158" s="186" t="str">
        <f t="shared" si="471"/>
        <v/>
      </c>
      <c r="DU158" s="186" t="str">
        <f t="shared" si="471"/>
        <v/>
      </c>
      <c r="DV158" s="186" t="str">
        <f t="shared" si="471"/>
        <v/>
      </c>
      <c r="DW158" s="152"/>
      <c r="DX158" s="152"/>
      <c r="DY158" s="152"/>
      <c r="DZ158" s="152"/>
      <c r="EA158" s="152"/>
      <c r="EC158" s="173">
        <f t="shared" si="483"/>
        <v>40</v>
      </c>
      <c r="ED158" s="176">
        <f t="shared" si="472"/>
        <v>0</v>
      </c>
      <c r="EE158" s="177">
        <f t="shared" si="451"/>
        <v>0</v>
      </c>
      <c r="EF158" s="177">
        <f t="shared" si="451"/>
        <v>0</v>
      </c>
      <c r="EG158" s="177">
        <f t="shared" si="451"/>
        <v>0</v>
      </c>
      <c r="EH158" s="177">
        <f t="shared" si="451"/>
        <v>0</v>
      </c>
      <c r="EI158" s="177">
        <f t="shared" si="473"/>
        <v>0</v>
      </c>
      <c r="EJ158" s="177">
        <f t="shared" si="474"/>
        <v>0</v>
      </c>
      <c r="EK158" s="173"/>
      <c r="EL158" s="173"/>
      <c r="EM158" s="173"/>
      <c r="EN158" s="175"/>
      <c r="EO158" s="173">
        <f t="shared" si="484"/>
        <v>40</v>
      </c>
      <c r="EP158" s="176">
        <f t="shared" si="475"/>
        <v>0</v>
      </c>
      <c r="EQ158" s="177">
        <f>IFERROR(INDEX(RTO3CF,$EO158,'ANVA-MDS'!EE$7),0)</f>
        <v>0</v>
      </c>
      <c r="ER158" s="177">
        <f>IFERROR(INDEX(RTO3CF,$EO158,'ANVA-MDS'!EF$7),0)</f>
        <v>0</v>
      </c>
      <c r="ES158" s="177">
        <f>IFERROR(INDEX(RTO3CF,$EO158,'ANVA-MDS'!EG$7),0)</f>
        <v>0</v>
      </c>
      <c r="ET158" s="177">
        <f>IFERROR(INDEX(RTO3CF,$EO158,'ANVA-MDS'!EH$7),0)</f>
        <v>0</v>
      </c>
      <c r="EU158" s="177">
        <f t="shared" si="476"/>
        <v>0</v>
      </c>
      <c r="EV158" s="177">
        <f t="shared" si="477"/>
        <v>0</v>
      </c>
      <c r="EW158" s="173"/>
      <c r="EX158" s="173"/>
      <c r="EY158" s="173"/>
      <c r="EZ158" s="175"/>
      <c r="FA158" s="177">
        <f t="shared" si="478"/>
        <v>0</v>
      </c>
      <c r="FB158" s="175"/>
      <c r="FC158" s="175"/>
    </row>
    <row r="159" spans="9:159" ht="12.75" customHeight="1" x14ac:dyDescent="0.25">
      <c r="J159" s="84">
        <v>40</v>
      </c>
      <c r="K159" s="185">
        <f t="shared" si="479"/>
        <v>0</v>
      </c>
      <c r="L159" s="186">
        <f t="shared" si="480"/>
        <v>1E-4</v>
      </c>
      <c r="M159" s="186" t="str">
        <f t="shared" si="462"/>
        <v/>
      </c>
      <c r="N159" s="186" t="str">
        <f t="shared" si="462"/>
        <v/>
      </c>
      <c r="O159" s="186" t="str">
        <f t="shared" si="462"/>
        <v/>
      </c>
      <c r="P159" s="186" t="str">
        <f t="shared" si="462"/>
        <v/>
      </c>
      <c r="Q159" s="186" t="str">
        <f t="shared" si="462"/>
        <v/>
      </c>
      <c r="R159" s="186" t="str">
        <f t="shared" si="462"/>
        <v/>
      </c>
      <c r="S159" s="186" t="str">
        <f t="shared" si="462"/>
        <v/>
      </c>
      <c r="T159" s="186" t="str">
        <f t="shared" si="462"/>
        <v/>
      </c>
      <c r="U159" s="186" t="str">
        <f t="shared" si="462"/>
        <v/>
      </c>
      <c r="V159" s="186" t="str">
        <f t="shared" si="462"/>
        <v/>
      </c>
      <c r="W159" s="186" t="str">
        <f t="shared" si="463"/>
        <v/>
      </c>
      <c r="X159" s="186" t="str">
        <f t="shared" si="463"/>
        <v/>
      </c>
      <c r="Y159" s="186" t="str">
        <f t="shared" si="463"/>
        <v/>
      </c>
      <c r="Z159" s="186" t="str">
        <f t="shared" si="463"/>
        <v/>
      </c>
      <c r="AA159" s="186" t="str">
        <f t="shared" si="463"/>
        <v/>
      </c>
      <c r="AB159" s="186" t="str">
        <f t="shared" si="463"/>
        <v/>
      </c>
      <c r="AC159" s="186" t="str">
        <f t="shared" si="463"/>
        <v/>
      </c>
      <c r="AD159" s="186" t="str">
        <f t="shared" si="463"/>
        <v/>
      </c>
      <c r="AE159" s="186" t="str">
        <f t="shared" si="463"/>
        <v/>
      </c>
      <c r="AF159" s="186" t="str">
        <f t="shared" si="463"/>
        <v/>
      </c>
      <c r="AG159" s="186" t="str">
        <f t="shared" si="464"/>
        <v/>
      </c>
      <c r="AH159" s="186" t="str">
        <f t="shared" si="464"/>
        <v/>
      </c>
      <c r="AI159" s="186" t="str">
        <f t="shared" si="464"/>
        <v/>
      </c>
      <c r="AJ159" s="186" t="str">
        <f t="shared" si="464"/>
        <v/>
      </c>
      <c r="AK159" s="186" t="str">
        <f t="shared" si="464"/>
        <v/>
      </c>
      <c r="AL159" s="186" t="str">
        <f t="shared" si="464"/>
        <v/>
      </c>
      <c r="AM159" s="186" t="str">
        <f t="shared" si="464"/>
        <v/>
      </c>
      <c r="AN159" s="186" t="str">
        <f t="shared" si="464"/>
        <v/>
      </c>
      <c r="AO159" s="186" t="str">
        <f t="shared" si="464"/>
        <v/>
      </c>
      <c r="AP159" s="186" t="str">
        <f t="shared" si="464"/>
        <v/>
      </c>
      <c r="AQ159" s="186" t="str">
        <f t="shared" si="465"/>
        <v/>
      </c>
      <c r="AR159" s="186" t="str">
        <f t="shared" si="465"/>
        <v/>
      </c>
      <c r="AS159" s="186" t="str">
        <f t="shared" si="465"/>
        <v/>
      </c>
      <c r="AT159" s="186" t="str">
        <f t="shared" si="465"/>
        <v/>
      </c>
      <c r="AU159" s="186" t="str">
        <f t="shared" si="465"/>
        <v/>
      </c>
      <c r="AV159" s="186" t="str">
        <f t="shared" si="465"/>
        <v/>
      </c>
      <c r="AW159" s="186" t="str">
        <f t="shared" si="465"/>
        <v/>
      </c>
      <c r="AX159" s="186" t="str">
        <f t="shared" si="465"/>
        <v/>
      </c>
      <c r="AY159" s="186" t="str">
        <f t="shared" si="465"/>
        <v/>
      </c>
      <c r="AZ159" s="186" t="str">
        <f t="shared" si="465"/>
        <v/>
      </c>
      <c r="BA159" s="186" t="str">
        <f t="shared" si="466"/>
        <v/>
      </c>
      <c r="BB159" s="186" t="str">
        <f t="shared" si="466"/>
        <v/>
      </c>
      <c r="BC159" s="186" t="str">
        <f t="shared" si="466"/>
        <v/>
      </c>
      <c r="BD159" s="186" t="str">
        <f t="shared" si="466"/>
        <v/>
      </c>
      <c r="BE159" s="186" t="str">
        <f t="shared" si="466"/>
        <v/>
      </c>
      <c r="BF159" s="186" t="str">
        <f t="shared" si="466"/>
        <v/>
      </c>
      <c r="BG159" s="186" t="str">
        <f t="shared" si="466"/>
        <v/>
      </c>
      <c r="BH159" s="186" t="str">
        <f t="shared" si="466"/>
        <v/>
      </c>
      <c r="BI159" s="186" t="str">
        <f t="shared" si="466"/>
        <v/>
      </c>
      <c r="BJ159" s="186" t="str">
        <f t="shared" si="466"/>
        <v/>
      </c>
      <c r="BS159" s="6"/>
      <c r="BT159" s="6"/>
      <c r="BV159" s="84">
        <v>40</v>
      </c>
      <c r="BW159" s="185">
        <f t="shared" si="481"/>
        <v>0</v>
      </c>
      <c r="BX159" s="186">
        <f t="shared" si="482"/>
        <v>0</v>
      </c>
      <c r="BY159" s="186" t="str">
        <f t="shared" si="467"/>
        <v/>
      </c>
      <c r="BZ159" s="186" t="str">
        <f t="shared" si="467"/>
        <v/>
      </c>
      <c r="CA159" s="186" t="str">
        <f t="shared" si="467"/>
        <v/>
      </c>
      <c r="CB159" s="186" t="str">
        <f t="shared" si="467"/>
        <v/>
      </c>
      <c r="CC159" s="186" t="str">
        <f t="shared" si="467"/>
        <v/>
      </c>
      <c r="CD159" s="186" t="str">
        <f t="shared" si="467"/>
        <v/>
      </c>
      <c r="CE159" s="186" t="str">
        <f t="shared" si="467"/>
        <v/>
      </c>
      <c r="CF159" s="186" t="str">
        <f t="shared" si="467"/>
        <v/>
      </c>
      <c r="CG159" s="186" t="str">
        <f t="shared" si="467"/>
        <v/>
      </c>
      <c r="CH159" s="186" t="str">
        <f t="shared" si="467"/>
        <v/>
      </c>
      <c r="CI159" s="186" t="str">
        <f t="shared" si="468"/>
        <v/>
      </c>
      <c r="CJ159" s="186" t="str">
        <f t="shared" si="468"/>
        <v/>
      </c>
      <c r="CK159" s="186" t="str">
        <f t="shared" si="468"/>
        <v/>
      </c>
      <c r="CL159" s="186" t="str">
        <f t="shared" si="468"/>
        <v/>
      </c>
      <c r="CM159" s="186" t="str">
        <f t="shared" si="468"/>
        <v/>
      </c>
      <c r="CN159" s="186" t="str">
        <f t="shared" si="468"/>
        <v/>
      </c>
      <c r="CO159" s="186" t="str">
        <f t="shared" si="468"/>
        <v/>
      </c>
      <c r="CP159" s="186" t="str">
        <f t="shared" si="468"/>
        <v/>
      </c>
      <c r="CQ159" s="186" t="str">
        <f t="shared" si="468"/>
        <v/>
      </c>
      <c r="CR159" s="186" t="str">
        <f t="shared" si="468"/>
        <v/>
      </c>
      <c r="CS159" s="186" t="str">
        <f t="shared" si="469"/>
        <v/>
      </c>
      <c r="CT159" s="186" t="str">
        <f t="shared" si="469"/>
        <v/>
      </c>
      <c r="CU159" s="186" t="str">
        <f t="shared" si="469"/>
        <v/>
      </c>
      <c r="CV159" s="186" t="str">
        <f t="shared" si="469"/>
        <v/>
      </c>
      <c r="CW159" s="186" t="str">
        <f t="shared" si="469"/>
        <v/>
      </c>
      <c r="CX159" s="186" t="str">
        <f t="shared" si="469"/>
        <v/>
      </c>
      <c r="CY159" s="186" t="str">
        <f t="shared" si="469"/>
        <v/>
      </c>
      <c r="CZ159" s="186" t="str">
        <f t="shared" si="469"/>
        <v/>
      </c>
      <c r="DA159" s="186" t="str">
        <f t="shared" si="469"/>
        <v/>
      </c>
      <c r="DB159" s="186" t="str">
        <f t="shared" si="469"/>
        <v/>
      </c>
      <c r="DC159" s="186" t="str">
        <f t="shared" si="470"/>
        <v/>
      </c>
      <c r="DD159" s="186" t="str">
        <f t="shared" si="470"/>
        <v/>
      </c>
      <c r="DE159" s="186" t="str">
        <f t="shared" si="470"/>
        <v/>
      </c>
      <c r="DF159" s="186" t="str">
        <f t="shared" si="470"/>
        <v/>
      </c>
      <c r="DG159" s="186" t="str">
        <f t="shared" si="470"/>
        <v/>
      </c>
      <c r="DH159" s="186" t="str">
        <f t="shared" si="470"/>
        <v/>
      </c>
      <c r="DI159" s="186" t="str">
        <f t="shared" si="470"/>
        <v/>
      </c>
      <c r="DJ159" s="186" t="str">
        <f t="shared" si="470"/>
        <v/>
      </c>
      <c r="DK159" s="186" t="str">
        <f t="shared" si="470"/>
        <v/>
      </c>
      <c r="DL159" s="186" t="str">
        <f t="shared" si="470"/>
        <v/>
      </c>
      <c r="DM159" s="186" t="str">
        <f t="shared" si="471"/>
        <v/>
      </c>
      <c r="DN159" s="186" t="str">
        <f t="shared" si="471"/>
        <v/>
      </c>
      <c r="DO159" s="186" t="str">
        <f t="shared" si="471"/>
        <v/>
      </c>
      <c r="DP159" s="186" t="str">
        <f t="shared" si="471"/>
        <v/>
      </c>
      <c r="DQ159" s="186" t="str">
        <f t="shared" si="471"/>
        <v/>
      </c>
      <c r="DR159" s="186" t="str">
        <f t="shared" si="471"/>
        <v/>
      </c>
      <c r="DS159" s="186" t="str">
        <f t="shared" si="471"/>
        <v/>
      </c>
      <c r="DT159" s="186" t="str">
        <f t="shared" si="471"/>
        <v/>
      </c>
      <c r="DU159" s="186" t="str">
        <f t="shared" si="471"/>
        <v/>
      </c>
      <c r="DV159" s="186" t="str">
        <f t="shared" si="471"/>
        <v/>
      </c>
      <c r="DW159" s="152"/>
      <c r="DX159" s="152"/>
      <c r="DY159" s="152"/>
      <c r="DZ159" s="152"/>
      <c r="EA159" s="152"/>
      <c r="EC159" s="173">
        <f t="shared" si="483"/>
        <v>41</v>
      </c>
      <c r="ED159" s="176">
        <f t="shared" si="472"/>
        <v>0</v>
      </c>
      <c r="EE159" s="177">
        <f t="shared" ref="EE159:EH168" si="485">IFERROR(INDEX(RTO3SF,$EC159,EE$7),0)</f>
        <v>0</v>
      </c>
      <c r="EF159" s="177">
        <f t="shared" si="485"/>
        <v>0</v>
      </c>
      <c r="EG159" s="177">
        <f t="shared" si="485"/>
        <v>0</v>
      </c>
      <c r="EH159" s="177">
        <f t="shared" si="485"/>
        <v>0</v>
      </c>
      <c r="EI159" s="177">
        <f t="shared" si="473"/>
        <v>0</v>
      </c>
      <c r="EJ159" s="177">
        <f t="shared" si="474"/>
        <v>0</v>
      </c>
      <c r="EK159" s="173"/>
      <c r="EL159" s="173"/>
      <c r="EM159" s="173"/>
      <c r="EN159" s="175"/>
      <c r="EO159" s="173">
        <f t="shared" si="484"/>
        <v>41</v>
      </c>
      <c r="EP159" s="176">
        <f t="shared" si="475"/>
        <v>0</v>
      </c>
      <c r="EQ159" s="177">
        <f>IFERROR(INDEX(RTO3CF,$EO159,'ANVA-MDS'!EE$7),0)</f>
        <v>0</v>
      </c>
      <c r="ER159" s="177">
        <f>IFERROR(INDEX(RTO3CF,$EO159,'ANVA-MDS'!EF$7),0)</f>
        <v>0</v>
      </c>
      <c r="ES159" s="177">
        <f>IFERROR(INDEX(RTO3CF,$EO159,'ANVA-MDS'!EG$7),0)</f>
        <v>0</v>
      </c>
      <c r="ET159" s="177">
        <f>IFERROR(INDEX(RTO3CF,$EO159,'ANVA-MDS'!EH$7),0)</f>
        <v>0</v>
      </c>
      <c r="EU159" s="177">
        <f t="shared" si="476"/>
        <v>0</v>
      </c>
      <c r="EV159" s="177">
        <f t="shared" si="477"/>
        <v>0</v>
      </c>
      <c r="EW159" s="173"/>
      <c r="EX159" s="173"/>
      <c r="EY159" s="173"/>
      <c r="EZ159" s="175"/>
      <c r="FA159" s="177">
        <f t="shared" si="478"/>
        <v>0</v>
      </c>
      <c r="FB159" s="175"/>
      <c r="FC159" s="175"/>
    </row>
    <row r="160" spans="9:159" ht="12.75" customHeight="1" x14ac:dyDescent="0.25">
      <c r="J160" s="84">
        <v>41</v>
      </c>
      <c r="K160" s="185">
        <f t="shared" si="479"/>
        <v>0</v>
      </c>
      <c r="L160" s="186">
        <f t="shared" si="480"/>
        <v>9.0000000000000006E-5</v>
      </c>
      <c r="M160" s="186" t="str">
        <f t="shared" ref="M160:V169" si="486">IF(M$8&gt;$J160,"",IF($K160=0,"",IF($F$124&gt;$G$124,"ns",IF(ABS($L160-INDEX(RTO3SF_ORD,M$8,2))&gt;$B$139,"s","ns"))))</f>
        <v/>
      </c>
      <c r="N160" s="186" t="str">
        <f t="shared" si="486"/>
        <v/>
      </c>
      <c r="O160" s="186" t="str">
        <f t="shared" si="486"/>
        <v/>
      </c>
      <c r="P160" s="186" t="str">
        <f t="shared" si="486"/>
        <v/>
      </c>
      <c r="Q160" s="186" t="str">
        <f t="shared" si="486"/>
        <v/>
      </c>
      <c r="R160" s="186" t="str">
        <f t="shared" si="486"/>
        <v/>
      </c>
      <c r="S160" s="186" t="str">
        <f t="shared" si="486"/>
        <v/>
      </c>
      <c r="T160" s="186" t="str">
        <f t="shared" si="486"/>
        <v/>
      </c>
      <c r="U160" s="186" t="str">
        <f t="shared" si="486"/>
        <v/>
      </c>
      <c r="V160" s="186" t="str">
        <f t="shared" si="486"/>
        <v/>
      </c>
      <c r="W160" s="186" t="str">
        <f t="shared" ref="W160:AF169" si="487">IF(W$8&gt;$J160,"",IF($K160=0,"",IF($F$124&gt;$G$124,"ns",IF(ABS($L160-INDEX(RTO3SF_ORD,W$8,2))&gt;$B$139,"s","ns"))))</f>
        <v/>
      </c>
      <c r="X160" s="186" t="str">
        <f t="shared" si="487"/>
        <v/>
      </c>
      <c r="Y160" s="186" t="str">
        <f t="shared" si="487"/>
        <v/>
      </c>
      <c r="Z160" s="186" t="str">
        <f t="shared" si="487"/>
        <v/>
      </c>
      <c r="AA160" s="186" t="str">
        <f t="shared" si="487"/>
        <v/>
      </c>
      <c r="AB160" s="186" t="str">
        <f t="shared" si="487"/>
        <v/>
      </c>
      <c r="AC160" s="186" t="str">
        <f t="shared" si="487"/>
        <v/>
      </c>
      <c r="AD160" s="186" t="str">
        <f t="shared" si="487"/>
        <v/>
      </c>
      <c r="AE160" s="186" t="str">
        <f t="shared" si="487"/>
        <v/>
      </c>
      <c r="AF160" s="186" t="str">
        <f t="shared" si="487"/>
        <v/>
      </c>
      <c r="AG160" s="186" t="str">
        <f t="shared" ref="AG160:AP169" si="488">IF(AG$8&gt;$J160,"",IF($K160=0,"",IF($F$124&gt;$G$124,"ns",IF(ABS($L160-INDEX(RTO3SF_ORD,AG$8,2))&gt;$B$139,"s","ns"))))</f>
        <v/>
      </c>
      <c r="AH160" s="186" t="str">
        <f t="shared" si="488"/>
        <v/>
      </c>
      <c r="AI160" s="186" t="str">
        <f t="shared" si="488"/>
        <v/>
      </c>
      <c r="AJ160" s="186" t="str">
        <f t="shared" si="488"/>
        <v/>
      </c>
      <c r="AK160" s="186" t="str">
        <f t="shared" si="488"/>
        <v/>
      </c>
      <c r="AL160" s="186" t="str">
        <f t="shared" si="488"/>
        <v/>
      </c>
      <c r="AM160" s="186" t="str">
        <f t="shared" si="488"/>
        <v/>
      </c>
      <c r="AN160" s="186" t="str">
        <f t="shared" si="488"/>
        <v/>
      </c>
      <c r="AO160" s="186" t="str">
        <f t="shared" si="488"/>
        <v/>
      </c>
      <c r="AP160" s="186" t="str">
        <f t="shared" si="488"/>
        <v/>
      </c>
      <c r="AQ160" s="186" t="str">
        <f t="shared" ref="AQ160:AZ169" si="489">IF(AQ$8&gt;$J160,"",IF($K160=0,"",IF($F$124&gt;$G$124,"ns",IF(ABS($L160-INDEX(RTO3SF_ORD,AQ$8,2))&gt;$B$139,"s","ns"))))</f>
        <v/>
      </c>
      <c r="AR160" s="186" t="str">
        <f t="shared" si="489"/>
        <v/>
      </c>
      <c r="AS160" s="186" t="str">
        <f t="shared" si="489"/>
        <v/>
      </c>
      <c r="AT160" s="186" t="str">
        <f t="shared" si="489"/>
        <v/>
      </c>
      <c r="AU160" s="186" t="str">
        <f t="shared" si="489"/>
        <v/>
      </c>
      <c r="AV160" s="186" t="str">
        <f t="shared" si="489"/>
        <v/>
      </c>
      <c r="AW160" s="186" t="str">
        <f t="shared" si="489"/>
        <v/>
      </c>
      <c r="AX160" s="186" t="str">
        <f t="shared" si="489"/>
        <v/>
      </c>
      <c r="AY160" s="186" t="str">
        <f t="shared" si="489"/>
        <v/>
      </c>
      <c r="AZ160" s="186" t="str">
        <f t="shared" si="489"/>
        <v/>
      </c>
      <c r="BA160" s="186" t="str">
        <f t="shared" ref="BA160:BJ169" si="490">IF(BA$8&gt;$J160,"",IF($K160=0,"",IF($F$124&gt;$G$124,"ns",IF(ABS($L160-INDEX(RTO3SF_ORD,BA$8,2))&gt;$B$139,"s","ns"))))</f>
        <v/>
      </c>
      <c r="BB160" s="186" t="str">
        <f t="shared" si="490"/>
        <v/>
      </c>
      <c r="BC160" s="186" t="str">
        <f t="shared" si="490"/>
        <v/>
      </c>
      <c r="BD160" s="186" t="str">
        <f t="shared" si="490"/>
        <v/>
      </c>
      <c r="BE160" s="186" t="str">
        <f t="shared" si="490"/>
        <v/>
      </c>
      <c r="BF160" s="186" t="str">
        <f t="shared" si="490"/>
        <v/>
      </c>
      <c r="BG160" s="186" t="str">
        <f t="shared" si="490"/>
        <v/>
      </c>
      <c r="BH160" s="186" t="str">
        <f t="shared" si="490"/>
        <v/>
      </c>
      <c r="BI160" s="186" t="str">
        <f t="shared" si="490"/>
        <v/>
      </c>
      <c r="BJ160" s="186" t="str">
        <f t="shared" si="490"/>
        <v/>
      </c>
      <c r="BS160" s="6"/>
      <c r="BT160" s="6"/>
      <c r="BV160" s="84">
        <v>41</v>
      </c>
      <c r="BW160" s="185">
        <f t="shared" si="481"/>
        <v>0</v>
      </c>
      <c r="BX160" s="186">
        <f t="shared" si="482"/>
        <v>0</v>
      </c>
      <c r="BY160" s="186" t="str">
        <f t="shared" ref="BY160:CH169" si="491">IF(BY$8&gt;$BV160,"",IF($BW160=0,"",IF($BR$124&gt;$BS$124,"ns",IF(ABS($BX160-INDEX(RTO3CF_ORD,BY$8,2))&gt;$BN$139,"s","ns"))))</f>
        <v/>
      </c>
      <c r="BZ160" s="186" t="str">
        <f t="shared" si="491"/>
        <v/>
      </c>
      <c r="CA160" s="186" t="str">
        <f t="shared" si="491"/>
        <v/>
      </c>
      <c r="CB160" s="186" t="str">
        <f t="shared" si="491"/>
        <v/>
      </c>
      <c r="CC160" s="186" t="str">
        <f t="shared" si="491"/>
        <v/>
      </c>
      <c r="CD160" s="186" t="str">
        <f t="shared" si="491"/>
        <v/>
      </c>
      <c r="CE160" s="186" t="str">
        <f t="shared" si="491"/>
        <v/>
      </c>
      <c r="CF160" s="186" t="str">
        <f t="shared" si="491"/>
        <v/>
      </c>
      <c r="CG160" s="186" t="str">
        <f t="shared" si="491"/>
        <v/>
      </c>
      <c r="CH160" s="186" t="str">
        <f t="shared" si="491"/>
        <v/>
      </c>
      <c r="CI160" s="186" t="str">
        <f t="shared" ref="CI160:CR169" si="492">IF(CI$8&gt;$BV160,"",IF($BW160=0,"",IF($BR$124&gt;$BS$124,"ns",IF(ABS($BX160-INDEX(RTO3CF_ORD,CI$8,2))&gt;$BN$139,"s","ns"))))</f>
        <v/>
      </c>
      <c r="CJ160" s="186" t="str">
        <f t="shared" si="492"/>
        <v/>
      </c>
      <c r="CK160" s="186" t="str">
        <f t="shared" si="492"/>
        <v/>
      </c>
      <c r="CL160" s="186" t="str">
        <f t="shared" si="492"/>
        <v/>
      </c>
      <c r="CM160" s="186" t="str">
        <f t="shared" si="492"/>
        <v/>
      </c>
      <c r="CN160" s="186" t="str">
        <f t="shared" si="492"/>
        <v/>
      </c>
      <c r="CO160" s="186" t="str">
        <f t="shared" si="492"/>
        <v/>
      </c>
      <c r="CP160" s="186" t="str">
        <f t="shared" si="492"/>
        <v/>
      </c>
      <c r="CQ160" s="186" t="str">
        <f t="shared" si="492"/>
        <v/>
      </c>
      <c r="CR160" s="186" t="str">
        <f t="shared" si="492"/>
        <v/>
      </c>
      <c r="CS160" s="186" t="str">
        <f t="shared" ref="CS160:DB169" si="493">IF(CS$8&gt;$BV160,"",IF($BW160=0,"",IF($BR$124&gt;$BS$124,"ns",IF(ABS($BX160-INDEX(RTO3CF_ORD,CS$8,2))&gt;$BN$139,"s","ns"))))</f>
        <v/>
      </c>
      <c r="CT160" s="186" t="str">
        <f t="shared" si="493"/>
        <v/>
      </c>
      <c r="CU160" s="186" t="str">
        <f t="shared" si="493"/>
        <v/>
      </c>
      <c r="CV160" s="186" t="str">
        <f t="shared" si="493"/>
        <v/>
      </c>
      <c r="CW160" s="186" t="str">
        <f t="shared" si="493"/>
        <v/>
      </c>
      <c r="CX160" s="186" t="str">
        <f t="shared" si="493"/>
        <v/>
      </c>
      <c r="CY160" s="186" t="str">
        <f t="shared" si="493"/>
        <v/>
      </c>
      <c r="CZ160" s="186" t="str">
        <f t="shared" si="493"/>
        <v/>
      </c>
      <c r="DA160" s="186" t="str">
        <f t="shared" si="493"/>
        <v/>
      </c>
      <c r="DB160" s="186" t="str">
        <f t="shared" si="493"/>
        <v/>
      </c>
      <c r="DC160" s="186" t="str">
        <f t="shared" ref="DC160:DL169" si="494">IF(DC$8&gt;$BV160,"",IF($BW160=0,"",IF($BR$124&gt;$BS$124,"ns",IF(ABS($BX160-INDEX(RTO3CF_ORD,DC$8,2))&gt;$BN$139,"s","ns"))))</f>
        <v/>
      </c>
      <c r="DD160" s="186" t="str">
        <f t="shared" si="494"/>
        <v/>
      </c>
      <c r="DE160" s="186" t="str">
        <f t="shared" si="494"/>
        <v/>
      </c>
      <c r="DF160" s="186" t="str">
        <f t="shared" si="494"/>
        <v/>
      </c>
      <c r="DG160" s="186" t="str">
        <f t="shared" si="494"/>
        <v/>
      </c>
      <c r="DH160" s="186" t="str">
        <f t="shared" si="494"/>
        <v/>
      </c>
      <c r="DI160" s="186" t="str">
        <f t="shared" si="494"/>
        <v/>
      </c>
      <c r="DJ160" s="186" t="str">
        <f t="shared" si="494"/>
        <v/>
      </c>
      <c r="DK160" s="186" t="str">
        <f t="shared" si="494"/>
        <v/>
      </c>
      <c r="DL160" s="186" t="str">
        <f t="shared" si="494"/>
        <v/>
      </c>
      <c r="DM160" s="186" t="str">
        <f t="shared" ref="DM160:DV169" si="495">IF(DM$8&gt;$BV160,"",IF($BW160=0,"",IF($BR$124&gt;$BS$124,"ns",IF(ABS($BX160-INDEX(RTO3CF_ORD,DM$8,2))&gt;$BN$139,"s","ns"))))</f>
        <v/>
      </c>
      <c r="DN160" s="186" t="str">
        <f t="shared" si="495"/>
        <v/>
      </c>
      <c r="DO160" s="186" t="str">
        <f t="shared" si="495"/>
        <v/>
      </c>
      <c r="DP160" s="186" t="str">
        <f t="shared" si="495"/>
        <v/>
      </c>
      <c r="DQ160" s="186" t="str">
        <f t="shared" si="495"/>
        <v/>
      </c>
      <c r="DR160" s="186" t="str">
        <f t="shared" si="495"/>
        <v/>
      </c>
      <c r="DS160" s="186" t="str">
        <f t="shared" si="495"/>
        <v/>
      </c>
      <c r="DT160" s="186" t="str">
        <f t="shared" si="495"/>
        <v/>
      </c>
      <c r="DU160" s="186" t="str">
        <f t="shared" si="495"/>
        <v/>
      </c>
      <c r="DV160" s="186" t="str">
        <f t="shared" si="495"/>
        <v/>
      </c>
      <c r="DW160" s="152"/>
      <c r="DX160" s="152"/>
      <c r="DY160" s="152"/>
      <c r="DZ160" s="152"/>
      <c r="EA160" s="152"/>
      <c r="EC160" s="173">
        <f t="shared" si="483"/>
        <v>42</v>
      </c>
      <c r="ED160" s="176">
        <f t="shared" si="472"/>
        <v>0</v>
      </c>
      <c r="EE160" s="177">
        <f t="shared" si="485"/>
        <v>0</v>
      </c>
      <c r="EF160" s="177">
        <f t="shared" si="485"/>
        <v>0</v>
      </c>
      <c r="EG160" s="177">
        <f t="shared" si="485"/>
        <v>0</v>
      </c>
      <c r="EH160" s="177">
        <f t="shared" si="485"/>
        <v>0</v>
      </c>
      <c r="EI160" s="177">
        <f t="shared" si="473"/>
        <v>0</v>
      </c>
      <c r="EJ160" s="177">
        <f t="shared" si="474"/>
        <v>0</v>
      </c>
      <c r="EK160" s="173"/>
      <c r="EL160" s="173"/>
      <c r="EM160" s="173"/>
      <c r="EN160" s="175"/>
      <c r="EO160" s="173">
        <f t="shared" si="484"/>
        <v>42</v>
      </c>
      <c r="EP160" s="176">
        <f t="shared" si="475"/>
        <v>0</v>
      </c>
      <c r="EQ160" s="177">
        <f>IFERROR(INDEX(RTO3CF,$EO160,'ANVA-MDS'!EE$7),0)</f>
        <v>0</v>
      </c>
      <c r="ER160" s="177">
        <f>IFERROR(INDEX(RTO3CF,$EO160,'ANVA-MDS'!EF$7),0)</f>
        <v>0</v>
      </c>
      <c r="ES160" s="177">
        <f>IFERROR(INDEX(RTO3CF,$EO160,'ANVA-MDS'!EG$7),0)</f>
        <v>0</v>
      </c>
      <c r="ET160" s="177">
        <f>IFERROR(INDEX(RTO3CF,$EO160,'ANVA-MDS'!EH$7),0)</f>
        <v>0</v>
      </c>
      <c r="EU160" s="177">
        <f t="shared" si="476"/>
        <v>0</v>
      </c>
      <c r="EV160" s="177">
        <f t="shared" si="477"/>
        <v>0</v>
      </c>
      <c r="EW160" s="173"/>
      <c r="EX160" s="173"/>
      <c r="EY160" s="173"/>
      <c r="EZ160" s="175"/>
      <c r="FA160" s="177">
        <f t="shared" si="478"/>
        <v>0</v>
      </c>
      <c r="FB160" s="175"/>
      <c r="FC160" s="175"/>
    </row>
    <row r="161" spans="1:159" ht="12.75" customHeight="1" x14ac:dyDescent="0.25">
      <c r="J161" s="84">
        <v>42</v>
      </c>
      <c r="K161" s="185">
        <f t="shared" si="479"/>
        <v>0</v>
      </c>
      <c r="L161" s="186">
        <f t="shared" si="480"/>
        <v>8.0000000000000007E-5</v>
      </c>
      <c r="M161" s="186" t="str">
        <f t="shared" si="486"/>
        <v/>
      </c>
      <c r="N161" s="186" t="str">
        <f t="shared" si="486"/>
        <v/>
      </c>
      <c r="O161" s="186" t="str">
        <f t="shared" si="486"/>
        <v/>
      </c>
      <c r="P161" s="186" t="str">
        <f t="shared" si="486"/>
        <v/>
      </c>
      <c r="Q161" s="186" t="str">
        <f t="shared" si="486"/>
        <v/>
      </c>
      <c r="R161" s="186" t="str">
        <f t="shared" si="486"/>
        <v/>
      </c>
      <c r="S161" s="186" t="str">
        <f t="shared" si="486"/>
        <v/>
      </c>
      <c r="T161" s="186" t="str">
        <f t="shared" si="486"/>
        <v/>
      </c>
      <c r="U161" s="186" t="str">
        <f t="shared" si="486"/>
        <v/>
      </c>
      <c r="V161" s="186" t="str">
        <f t="shared" si="486"/>
        <v/>
      </c>
      <c r="W161" s="186" t="str">
        <f t="shared" si="487"/>
        <v/>
      </c>
      <c r="X161" s="186" t="str">
        <f t="shared" si="487"/>
        <v/>
      </c>
      <c r="Y161" s="186" t="str">
        <f t="shared" si="487"/>
        <v/>
      </c>
      <c r="Z161" s="186" t="str">
        <f t="shared" si="487"/>
        <v/>
      </c>
      <c r="AA161" s="186" t="str">
        <f t="shared" si="487"/>
        <v/>
      </c>
      <c r="AB161" s="186" t="str">
        <f t="shared" si="487"/>
        <v/>
      </c>
      <c r="AC161" s="186" t="str">
        <f t="shared" si="487"/>
        <v/>
      </c>
      <c r="AD161" s="186" t="str">
        <f t="shared" si="487"/>
        <v/>
      </c>
      <c r="AE161" s="186" t="str">
        <f t="shared" si="487"/>
        <v/>
      </c>
      <c r="AF161" s="186" t="str">
        <f t="shared" si="487"/>
        <v/>
      </c>
      <c r="AG161" s="186" t="str">
        <f t="shared" si="488"/>
        <v/>
      </c>
      <c r="AH161" s="186" t="str">
        <f t="shared" si="488"/>
        <v/>
      </c>
      <c r="AI161" s="186" t="str">
        <f t="shared" si="488"/>
        <v/>
      </c>
      <c r="AJ161" s="186" t="str">
        <f t="shared" si="488"/>
        <v/>
      </c>
      <c r="AK161" s="186" t="str">
        <f t="shared" si="488"/>
        <v/>
      </c>
      <c r="AL161" s="186" t="str">
        <f t="shared" si="488"/>
        <v/>
      </c>
      <c r="AM161" s="186" t="str">
        <f t="shared" si="488"/>
        <v/>
      </c>
      <c r="AN161" s="186" t="str">
        <f t="shared" si="488"/>
        <v/>
      </c>
      <c r="AO161" s="186" t="str">
        <f t="shared" si="488"/>
        <v/>
      </c>
      <c r="AP161" s="186" t="str">
        <f t="shared" si="488"/>
        <v/>
      </c>
      <c r="AQ161" s="186" t="str">
        <f t="shared" si="489"/>
        <v/>
      </c>
      <c r="AR161" s="186" t="str">
        <f t="shared" si="489"/>
        <v/>
      </c>
      <c r="AS161" s="186" t="str">
        <f t="shared" si="489"/>
        <v/>
      </c>
      <c r="AT161" s="186" t="str">
        <f t="shared" si="489"/>
        <v/>
      </c>
      <c r="AU161" s="186" t="str">
        <f t="shared" si="489"/>
        <v/>
      </c>
      <c r="AV161" s="186" t="str">
        <f t="shared" si="489"/>
        <v/>
      </c>
      <c r="AW161" s="186" t="str">
        <f t="shared" si="489"/>
        <v/>
      </c>
      <c r="AX161" s="186" t="str">
        <f t="shared" si="489"/>
        <v/>
      </c>
      <c r="AY161" s="186" t="str">
        <f t="shared" si="489"/>
        <v/>
      </c>
      <c r="AZ161" s="186" t="str">
        <f t="shared" si="489"/>
        <v/>
      </c>
      <c r="BA161" s="186" t="str">
        <f t="shared" si="490"/>
        <v/>
      </c>
      <c r="BB161" s="186" t="str">
        <f t="shared" si="490"/>
        <v/>
      </c>
      <c r="BC161" s="186" t="str">
        <f t="shared" si="490"/>
        <v/>
      </c>
      <c r="BD161" s="186" t="str">
        <f t="shared" si="490"/>
        <v/>
      </c>
      <c r="BE161" s="186" t="str">
        <f t="shared" si="490"/>
        <v/>
      </c>
      <c r="BF161" s="186" t="str">
        <f t="shared" si="490"/>
        <v/>
      </c>
      <c r="BG161" s="186" t="str">
        <f t="shared" si="490"/>
        <v/>
      </c>
      <c r="BH161" s="186" t="str">
        <f t="shared" si="490"/>
        <v/>
      </c>
      <c r="BI161" s="186" t="str">
        <f t="shared" si="490"/>
        <v/>
      </c>
      <c r="BJ161" s="186" t="str">
        <f t="shared" si="490"/>
        <v/>
      </c>
      <c r="BS161" s="6"/>
      <c r="BT161" s="6"/>
      <c r="BV161" s="84">
        <v>42</v>
      </c>
      <c r="BW161" s="185">
        <f t="shared" si="481"/>
        <v>0</v>
      </c>
      <c r="BX161" s="186">
        <f t="shared" si="482"/>
        <v>0</v>
      </c>
      <c r="BY161" s="186" t="str">
        <f t="shared" si="491"/>
        <v/>
      </c>
      <c r="BZ161" s="186" t="str">
        <f t="shared" si="491"/>
        <v/>
      </c>
      <c r="CA161" s="186" t="str">
        <f t="shared" si="491"/>
        <v/>
      </c>
      <c r="CB161" s="186" t="str">
        <f t="shared" si="491"/>
        <v/>
      </c>
      <c r="CC161" s="186" t="str">
        <f t="shared" si="491"/>
        <v/>
      </c>
      <c r="CD161" s="186" t="str">
        <f t="shared" si="491"/>
        <v/>
      </c>
      <c r="CE161" s="186" t="str">
        <f t="shared" si="491"/>
        <v/>
      </c>
      <c r="CF161" s="186" t="str">
        <f t="shared" si="491"/>
        <v/>
      </c>
      <c r="CG161" s="186" t="str">
        <f t="shared" si="491"/>
        <v/>
      </c>
      <c r="CH161" s="186" t="str">
        <f t="shared" si="491"/>
        <v/>
      </c>
      <c r="CI161" s="186" t="str">
        <f t="shared" si="492"/>
        <v/>
      </c>
      <c r="CJ161" s="186" t="str">
        <f t="shared" si="492"/>
        <v/>
      </c>
      <c r="CK161" s="186" t="str">
        <f t="shared" si="492"/>
        <v/>
      </c>
      <c r="CL161" s="186" t="str">
        <f t="shared" si="492"/>
        <v/>
      </c>
      <c r="CM161" s="186" t="str">
        <f t="shared" si="492"/>
        <v/>
      </c>
      <c r="CN161" s="186" t="str">
        <f t="shared" si="492"/>
        <v/>
      </c>
      <c r="CO161" s="186" t="str">
        <f t="shared" si="492"/>
        <v/>
      </c>
      <c r="CP161" s="186" t="str">
        <f t="shared" si="492"/>
        <v/>
      </c>
      <c r="CQ161" s="186" t="str">
        <f t="shared" si="492"/>
        <v/>
      </c>
      <c r="CR161" s="186" t="str">
        <f t="shared" si="492"/>
        <v/>
      </c>
      <c r="CS161" s="186" t="str">
        <f t="shared" si="493"/>
        <v/>
      </c>
      <c r="CT161" s="186" t="str">
        <f t="shared" si="493"/>
        <v/>
      </c>
      <c r="CU161" s="186" t="str">
        <f t="shared" si="493"/>
        <v/>
      </c>
      <c r="CV161" s="186" t="str">
        <f t="shared" si="493"/>
        <v/>
      </c>
      <c r="CW161" s="186" t="str">
        <f t="shared" si="493"/>
        <v/>
      </c>
      <c r="CX161" s="186" t="str">
        <f t="shared" si="493"/>
        <v/>
      </c>
      <c r="CY161" s="186" t="str">
        <f t="shared" si="493"/>
        <v/>
      </c>
      <c r="CZ161" s="186" t="str">
        <f t="shared" si="493"/>
        <v/>
      </c>
      <c r="DA161" s="186" t="str">
        <f t="shared" si="493"/>
        <v/>
      </c>
      <c r="DB161" s="186" t="str">
        <f t="shared" si="493"/>
        <v/>
      </c>
      <c r="DC161" s="186" t="str">
        <f t="shared" si="494"/>
        <v/>
      </c>
      <c r="DD161" s="186" t="str">
        <f t="shared" si="494"/>
        <v/>
      </c>
      <c r="DE161" s="186" t="str">
        <f t="shared" si="494"/>
        <v/>
      </c>
      <c r="DF161" s="186" t="str">
        <f t="shared" si="494"/>
        <v/>
      </c>
      <c r="DG161" s="186" t="str">
        <f t="shared" si="494"/>
        <v/>
      </c>
      <c r="DH161" s="186" t="str">
        <f t="shared" si="494"/>
        <v/>
      </c>
      <c r="DI161" s="186" t="str">
        <f t="shared" si="494"/>
        <v/>
      </c>
      <c r="DJ161" s="186" t="str">
        <f t="shared" si="494"/>
        <v/>
      </c>
      <c r="DK161" s="186" t="str">
        <f t="shared" si="494"/>
        <v/>
      </c>
      <c r="DL161" s="186" t="str">
        <f t="shared" si="494"/>
        <v/>
      </c>
      <c r="DM161" s="186" t="str">
        <f t="shared" si="495"/>
        <v/>
      </c>
      <c r="DN161" s="186" t="str">
        <f t="shared" si="495"/>
        <v/>
      </c>
      <c r="DO161" s="186" t="str">
        <f t="shared" si="495"/>
        <v/>
      </c>
      <c r="DP161" s="186" t="str">
        <f t="shared" si="495"/>
        <v/>
      </c>
      <c r="DQ161" s="186" t="str">
        <f t="shared" si="495"/>
        <v/>
      </c>
      <c r="DR161" s="186" t="str">
        <f t="shared" si="495"/>
        <v/>
      </c>
      <c r="DS161" s="186" t="str">
        <f t="shared" si="495"/>
        <v/>
      </c>
      <c r="DT161" s="186" t="str">
        <f t="shared" si="495"/>
        <v/>
      </c>
      <c r="DU161" s="186" t="str">
        <f t="shared" si="495"/>
        <v/>
      </c>
      <c r="DV161" s="186" t="str">
        <f t="shared" si="495"/>
        <v/>
      </c>
      <c r="DW161" s="152"/>
      <c r="DX161" s="152"/>
      <c r="DY161" s="152"/>
      <c r="DZ161" s="152"/>
      <c r="EA161" s="152"/>
      <c r="EC161" s="173">
        <f t="shared" si="483"/>
        <v>43</v>
      </c>
      <c r="ED161" s="176">
        <f t="shared" si="472"/>
        <v>0</v>
      </c>
      <c r="EE161" s="177">
        <f t="shared" si="485"/>
        <v>0</v>
      </c>
      <c r="EF161" s="177">
        <f t="shared" si="485"/>
        <v>0</v>
      </c>
      <c r="EG161" s="177">
        <f t="shared" si="485"/>
        <v>0</v>
      </c>
      <c r="EH161" s="177">
        <f t="shared" si="485"/>
        <v>0</v>
      </c>
      <c r="EI161" s="177">
        <f t="shared" si="473"/>
        <v>0</v>
      </c>
      <c r="EJ161" s="177">
        <f t="shared" si="474"/>
        <v>0</v>
      </c>
      <c r="EK161" s="173"/>
      <c r="EL161" s="173"/>
      <c r="EM161" s="173"/>
      <c r="EN161" s="175"/>
      <c r="EO161" s="173">
        <f t="shared" si="484"/>
        <v>43</v>
      </c>
      <c r="EP161" s="176">
        <f t="shared" si="475"/>
        <v>0</v>
      </c>
      <c r="EQ161" s="177">
        <f>IFERROR(INDEX(RTO3CF,$EO161,'ANVA-MDS'!EE$7),0)</f>
        <v>0</v>
      </c>
      <c r="ER161" s="177">
        <f>IFERROR(INDEX(RTO3CF,$EO161,'ANVA-MDS'!EF$7),0)</f>
        <v>0</v>
      </c>
      <c r="ES161" s="177">
        <f>IFERROR(INDEX(RTO3CF,$EO161,'ANVA-MDS'!EG$7),0)</f>
        <v>0</v>
      </c>
      <c r="ET161" s="177">
        <f>IFERROR(INDEX(RTO3CF,$EO161,'ANVA-MDS'!EH$7),0)</f>
        <v>0</v>
      </c>
      <c r="EU161" s="177">
        <f t="shared" si="476"/>
        <v>0</v>
      </c>
      <c r="EV161" s="177">
        <f t="shared" si="477"/>
        <v>0</v>
      </c>
      <c r="EW161" s="173"/>
      <c r="EX161" s="173"/>
      <c r="EY161" s="173"/>
      <c r="EZ161" s="175"/>
      <c r="FA161" s="177">
        <f t="shared" si="478"/>
        <v>0</v>
      </c>
      <c r="FB161" s="175"/>
      <c r="FC161" s="175"/>
    </row>
    <row r="162" spans="1:159" ht="12.75" customHeight="1" x14ac:dyDescent="0.25">
      <c r="J162" s="84">
        <v>43</v>
      </c>
      <c r="K162" s="185">
        <f t="shared" si="479"/>
        <v>0</v>
      </c>
      <c r="L162" s="186">
        <f t="shared" si="480"/>
        <v>7.0000000000000007E-5</v>
      </c>
      <c r="M162" s="186" t="str">
        <f t="shared" si="486"/>
        <v/>
      </c>
      <c r="N162" s="186" t="str">
        <f t="shared" si="486"/>
        <v/>
      </c>
      <c r="O162" s="186" t="str">
        <f t="shared" si="486"/>
        <v/>
      </c>
      <c r="P162" s="186" t="str">
        <f t="shared" si="486"/>
        <v/>
      </c>
      <c r="Q162" s="186" t="str">
        <f t="shared" si="486"/>
        <v/>
      </c>
      <c r="R162" s="186" t="str">
        <f t="shared" si="486"/>
        <v/>
      </c>
      <c r="S162" s="186" t="str">
        <f t="shared" si="486"/>
        <v/>
      </c>
      <c r="T162" s="186" t="str">
        <f t="shared" si="486"/>
        <v/>
      </c>
      <c r="U162" s="186" t="str">
        <f t="shared" si="486"/>
        <v/>
      </c>
      <c r="V162" s="186" t="str">
        <f t="shared" si="486"/>
        <v/>
      </c>
      <c r="W162" s="186" t="str">
        <f t="shared" si="487"/>
        <v/>
      </c>
      <c r="X162" s="186" t="str">
        <f t="shared" si="487"/>
        <v/>
      </c>
      <c r="Y162" s="186" t="str">
        <f t="shared" si="487"/>
        <v/>
      </c>
      <c r="Z162" s="186" t="str">
        <f t="shared" si="487"/>
        <v/>
      </c>
      <c r="AA162" s="186" t="str">
        <f t="shared" si="487"/>
        <v/>
      </c>
      <c r="AB162" s="186" t="str">
        <f t="shared" si="487"/>
        <v/>
      </c>
      <c r="AC162" s="186" t="str">
        <f t="shared" si="487"/>
        <v/>
      </c>
      <c r="AD162" s="186" t="str">
        <f t="shared" si="487"/>
        <v/>
      </c>
      <c r="AE162" s="186" t="str">
        <f t="shared" si="487"/>
        <v/>
      </c>
      <c r="AF162" s="186" t="str">
        <f t="shared" si="487"/>
        <v/>
      </c>
      <c r="AG162" s="186" t="str">
        <f t="shared" si="488"/>
        <v/>
      </c>
      <c r="AH162" s="186" t="str">
        <f t="shared" si="488"/>
        <v/>
      </c>
      <c r="AI162" s="186" t="str">
        <f t="shared" si="488"/>
        <v/>
      </c>
      <c r="AJ162" s="186" t="str">
        <f t="shared" si="488"/>
        <v/>
      </c>
      <c r="AK162" s="186" t="str">
        <f t="shared" si="488"/>
        <v/>
      </c>
      <c r="AL162" s="186" t="str">
        <f t="shared" si="488"/>
        <v/>
      </c>
      <c r="AM162" s="186" t="str">
        <f t="shared" si="488"/>
        <v/>
      </c>
      <c r="AN162" s="186" t="str">
        <f t="shared" si="488"/>
        <v/>
      </c>
      <c r="AO162" s="186" t="str">
        <f t="shared" si="488"/>
        <v/>
      </c>
      <c r="AP162" s="186" t="str">
        <f t="shared" si="488"/>
        <v/>
      </c>
      <c r="AQ162" s="186" t="str">
        <f t="shared" si="489"/>
        <v/>
      </c>
      <c r="AR162" s="186" t="str">
        <f t="shared" si="489"/>
        <v/>
      </c>
      <c r="AS162" s="186" t="str">
        <f t="shared" si="489"/>
        <v/>
      </c>
      <c r="AT162" s="186" t="str">
        <f t="shared" si="489"/>
        <v/>
      </c>
      <c r="AU162" s="186" t="str">
        <f t="shared" si="489"/>
        <v/>
      </c>
      <c r="AV162" s="186" t="str">
        <f t="shared" si="489"/>
        <v/>
      </c>
      <c r="AW162" s="186" t="str">
        <f t="shared" si="489"/>
        <v/>
      </c>
      <c r="AX162" s="186" t="str">
        <f t="shared" si="489"/>
        <v/>
      </c>
      <c r="AY162" s="186" t="str">
        <f t="shared" si="489"/>
        <v/>
      </c>
      <c r="AZ162" s="186" t="str">
        <f t="shared" si="489"/>
        <v/>
      </c>
      <c r="BA162" s="186" t="str">
        <f t="shared" si="490"/>
        <v/>
      </c>
      <c r="BB162" s="186" t="str">
        <f t="shared" si="490"/>
        <v/>
      </c>
      <c r="BC162" s="186" t="str">
        <f t="shared" si="490"/>
        <v/>
      </c>
      <c r="BD162" s="186" t="str">
        <f t="shared" si="490"/>
        <v/>
      </c>
      <c r="BE162" s="186" t="str">
        <f t="shared" si="490"/>
        <v/>
      </c>
      <c r="BF162" s="186" t="str">
        <f t="shared" si="490"/>
        <v/>
      </c>
      <c r="BG162" s="186" t="str">
        <f t="shared" si="490"/>
        <v/>
      </c>
      <c r="BH162" s="186" t="str">
        <f t="shared" si="490"/>
        <v/>
      </c>
      <c r="BI162" s="186" t="str">
        <f t="shared" si="490"/>
        <v/>
      </c>
      <c r="BJ162" s="186" t="str">
        <f t="shared" si="490"/>
        <v/>
      </c>
      <c r="BS162" s="6"/>
      <c r="BT162" s="6"/>
      <c r="BV162" s="84">
        <v>43</v>
      </c>
      <c r="BW162" s="185">
        <f t="shared" si="481"/>
        <v>0</v>
      </c>
      <c r="BX162" s="186">
        <f t="shared" si="482"/>
        <v>0</v>
      </c>
      <c r="BY162" s="186" t="str">
        <f t="shared" si="491"/>
        <v/>
      </c>
      <c r="BZ162" s="186" t="str">
        <f t="shared" si="491"/>
        <v/>
      </c>
      <c r="CA162" s="186" t="str">
        <f t="shared" si="491"/>
        <v/>
      </c>
      <c r="CB162" s="186" t="str">
        <f t="shared" si="491"/>
        <v/>
      </c>
      <c r="CC162" s="186" t="str">
        <f t="shared" si="491"/>
        <v/>
      </c>
      <c r="CD162" s="186" t="str">
        <f t="shared" si="491"/>
        <v/>
      </c>
      <c r="CE162" s="186" t="str">
        <f t="shared" si="491"/>
        <v/>
      </c>
      <c r="CF162" s="186" t="str">
        <f t="shared" si="491"/>
        <v/>
      </c>
      <c r="CG162" s="186" t="str">
        <f t="shared" si="491"/>
        <v/>
      </c>
      <c r="CH162" s="186" t="str">
        <f t="shared" si="491"/>
        <v/>
      </c>
      <c r="CI162" s="186" t="str">
        <f t="shared" si="492"/>
        <v/>
      </c>
      <c r="CJ162" s="186" t="str">
        <f t="shared" si="492"/>
        <v/>
      </c>
      <c r="CK162" s="186" t="str">
        <f t="shared" si="492"/>
        <v/>
      </c>
      <c r="CL162" s="186" t="str">
        <f t="shared" si="492"/>
        <v/>
      </c>
      <c r="CM162" s="186" t="str">
        <f t="shared" si="492"/>
        <v/>
      </c>
      <c r="CN162" s="186" t="str">
        <f t="shared" si="492"/>
        <v/>
      </c>
      <c r="CO162" s="186" t="str">
        <f t="shared" si="492"/>
        <v/>
      </c>
      <c r="CP162" s="186" t="str">
        <f t="shared" si="492"/>
        <v/>
      </c>
      <c r="CQ162" s="186" t="str">
        <f t="shared" si="492"/>
        <v/>
      </c>
      <c r="CR162" s="186" t="str">
        <f t="shared" si="492"/>
        <v/>
      </c>
      <c r="CS162" s="186" t="str">
        <f t="shared" si="493"/>
        <v/>
      </c>
      <c r="CT162" s="186" t="str">
        <f t="shared" si="493"/>
        <v/>
      </c>
      <c r="CU162" s="186" t="str">
        <f t="shared" si="493"/>
        <v/>
      </c>
      <c r="CV162" s="186" t="str">
        <f t="shared" si="493"/>
        <v/>
      </c>
      <c r="CW162" s="186" t="str">
        <f t="shared" si="493"/>
        <v/>
      </c>
      <c r="CX162" s="186" t="str">
        <f t="shared" si="493"/>
        <v/>
      </c>
      <c r="CY162" s="186" t="str">
        <f t="shared" si="493"/>
        <v/>
      </c>
      <c r="CZ162" s="186" t="str">
        <f t="shared" si="493"/>
        <v/>
      </c>
      <c r="DA162" s="186" t="str">
        <f t="shared" si="493"/>
        <v/>
      </c>
      <c r="DB162" s="186" t="str">
        <f t="shared" si="493"/>
        <v/>
      </c>
      <c r="DC162" s="186" t="str">
        <f t="shared" si="494"/>
        <v/>
      </c>
      <c r="DD162" s="186" t="str">
        <f t="shared" si="494"/>
        <v/>
      </c>
      <c r="DE162" s="186" t="str">
        <f t="shared" si="494"/>
        <v/>
      </c>
      <c r="DF162" s="186" t="str">
        <f t="shared" si="494"/>
        <v/>
      </c>
      <c r="DG162" s="186" t="str">
        <f t="shared" si="494"/>
        <v/>
      </c>
      <c r="DH162" s="186" t="str">
        <f t="shared" si="494"/>
        <v/>
      </c>
      <c r="DI162" s="186" t="str">
        <f t="shared" si="494"/>
        <v/>
      </c>
      <c r="DJ162" s="186" t="str">
        <f t="shared" si="494"/>
        <v/>
      </c>
      <c r="DK162" s="186" t="str">
        <f t="shared" si="494"/>
        <v/>
      </c>
      <c r="DL162" s="186" t="str">
        <f t="shared" si="494"/>
        <v/>
      </c>
      <c r="DM162" s="186" t="str">
        <f t="shared" si="495"/>
        <v/>
      </c>
      <c r="DN162" s="186" t="str">
        <f t="shared" si="495"/>
        <v/>
      </c>
      <c r="DO162" s="186" t="str">
        <f t="shared" si="495"/>
        <v/>
      </c>
      <c r="DP162" s="186" t="str">
        <f t="shared" si="495"/>
        <v/>
      </c>
      <c r="DQ162" s="186" t="str">
        <f t="shared" si="495"/>
        <v/>
      </c>
      <c r="DR162" s="186" t="str">
        <f t="shared" si="495"/>
        <v/>
      </c>
      <c r="DS162" s="186" t="str">
        <f t="shared" si="495"/>
        <v/>
      </c>
      <c r="DT162" s="186" t="str">
        <f t="shared" si="495"/>
        <v/>
      </c>
      <c r="DU162" s="186" t="str">
        <f t="shared" si="495"/>
        <v/>
      </c>
      <c r="DV162" s="186" t="str">
        <f t="shared" si="495"/>
        <v/>
      </c>
      <c r="DW162" s="152"/>
      <c r="DX162" s="152"/>
      <c r="DY162" s="152"/>
      <c r="DZ162" s="152"/>
      <c r="EA162" s="152"/>
      <c r="EC162" s="173">
        <f t="shared" si="483"/>
        <v>44</v>
      </c>
      <c r="ED162" s="176">
        <f t="shared" si="472"/>
        <v>0</v>
      </c>
      <c r="EE162" s="177">
        <f t="shared" si="485"/>
        <v>0</v>
      </c>
      <c r="EF162" s="177">
        <f t="shared" si="485"/>
        <v>0</v>
      </c>
      <c r="EG162" s="177">
        <f t="shared" si="485"/>
        <v>0</v>
      </c>
      <c r="EH162" s="177">
        <f t="shared" si="485"/>
        <v>0</v>
      </c>
      <c r="EI162" s="177">
        <f t="shared" si="473"/>
        <v>0</v>
      </c>
      <c r="EJ162" s="177">
        <f t="shared" si="474"/>
        <v>0</v>
      </c>
      <c r="EK162" s="173"/>
      <c r="EL162" s="173"/>
      <c r="EM162" s="173"/>
      <c r="EN162" s="175"/>
      <c r="EO162" s="173">
        <f t="shared" si="484"/>
        <v>44</v>
      </c>
      <c r="EP162" s="176">
        <f t="shared" si="475"/>
        <v>0</v>
      </c>
      <c r="EQ162" s="177">
        <f>IFERROR(INDEX(RTO3CF,$EO162,'ANVA-MDS'!EE$7),0)</f>
        <v>0</v>
      </c>
      <c r="ER162" s="177">
        <f>IFERROR(INDEX(RTO3CF,$EO162,'ANVA-MDS'!EF$7),0)</f>
        <v>0</v>
      </c>
      <c r="ES162" s="177">
        <f>IFERROR(INDEX(RTO3CF,$EO162,'ANVA-MDS'!EG$7),0)</f>
        <v>0</v>
      </c>
      <c r="ET162" s="177">
        <f>IFERROR(INDEX(RTO3CF,$EO162,'ANVA-MDS'!EH$7),0)</f>
        <v>0</v>
      </c>
      <c r="EU162" s="177">
        <f t="shared" si="476"/>
        <v>0</v>
      </c>
      <c r="EV162" s="177">
        <f t="shared" si="477"/>
        <v>0</v>
      </c>
      <c r="EW162" s="173"/>
      <c r="EX162" s="173"/>
      <c r="EY162" s="173"/>
      <c r="EZ162" s="175"/>
      <c r="FA162" s="177">
        <f t="shared" si="478"/>
        <v>0</v>
      </c>
      <c r="FB162" s="175"/>
      <c r="FC162" s="175"/>
    </row>
    <row r="163" spans="1:159" ht="12.75" customHeight="1" x14ac:dyDescent="0.25">
      <c r="J163" s="84">
        <v>44</v>
      </c>
      <c r="K163" s="185">
        <f t="shared" si="479"/>
        <v>0</v>
      </c>
      <c r="L163" s="186">
        <f t="shared" si="480"/>
        <v>6.0000000000000008E-5</v>
      </c>
      <c r="M163" s="186" t="str">
        <f t="shared" si="486"/>
        <v/>
      </c>
      <c r="N163" s="186" t="str">
        <f t="shared" si="486"/>
        <v/>
      </c>
      <c r="O163" s="186" t="str">
        <f t="shared" si="486"/>
        <v/>
      </c>
      <c r="P163" s="186" t="str">
        <f t="shared" si="486"/>
        <v/>
      </c>
      <c r="Q163" s="186" t="str">
        <f t="shared" si="486"/>
        <v/>
      </c>
      <c r="R163" s="186" t="str">
        <f t="shared" si="486"/>
        <v/>
      </c>
      <c r="S163" s="186" t="str">
        <f t="shared" si="486"/>
        <v/>
      </c>
      <c r="T163" s="186" t="str">
        <f t="shared" si="486"/>
        <v/>
      </c>
      <c r="U163" s="186" t="str">
        <f t="shared" si="486"/>
        <v/>
      </c>
      <c r="V163" s="186" t="str">
        <f t="shared" si="486"/>
        <v/>
      </c>
      <c r="W163" s="186" t="str">
        <f t="shared" si="487"/>
        <v/>
      </c>
      <c r="X163" s="186" t="str">
        <f t="shared" si="487"/>
        <v/>
      </c>
      <c r="Y163" s="186" t="str">
        <f t="shared" si="487"/>
        <v/>
      </c>
      <c r="Z163" s="186" t="str">
        <f t="shared" si="487"/>
        <v/>
      </c>
      <c r="AA163" s="186" t="str">
        <f t="shared" si="487"/>
        <v/>
      </c>
      <c r="AB163" s="186" t="str">
        <f t="shared" si="487"/>
        <v/>
      </c>
      <c r="AC163" s="186" t="str">
        <f t="shared" si="487"/>
        <v/>
      </c>
      <c r="AD163" s="186" t="str">
        <f t="shared" si="487"/>
        <v/>
      </c>
      <c r="AE163" s="186" t="str">
        <f t="shared" si="487"/>
        <v/>
      </c>
      <c r="AF163" s="186" t="str">
        <f t="shared" si="487"/>
        <v/>
      </c>
      <c r="AG163" s="186" t="str">
        <f t="shared" si="488"/>
        <v/>
      </c>
      <c r="AH163" s="186" t="str">
        <f t="shared" si="488"/>
        <v/>
      </c>
      <c r="AI163" s="186" t="str">
        <f t="shared" si="488"/>
        <v/>
      </c>
      <c r="AJ163" s="186" t="str">
        <f t="shared" si="488"/>
        <v/>
      </c>
      <c r="AK163" s="186" t="str">
        <f t="shared" si="488"/>
        <v/>
      </c>
      <c r="AL163" s="186" t="str">
        <f t="shared" si="488"/>
        <v/>
      </c>
      <c r="AM163" s="186" t="str">
        <f t="shared" si="488"/>
        <v/>
      </c>
      <c r="AN163" s="186" t="str">
        <f t="shared" si="488"/>
        <v/>
      </c>
      <c r="AO163" s="186" t="str">
        <f t="shared" si="488"/>
        <v/>
      </c>
      <c r="AP163" s="186" t="str">
        <f t="shared" si="488"/>
        <v/>
      </c>
      <c r="AQ163" s="186" t="str">
        <f t="shared" si="489"/>
        <v/>
      </c>
      <c r="AR163" s="186" t="str">
        <f t="shared" si="489"/>
        <v/>
      </c>
      <c r="AS163" s="186" t="str">
        <f t="shared" si="489"/>
        <v/>
      </c>
      <c r="AT163" s="186" t="str">
        <f t="shared" si="489"/>
        <v/>
      </c>
      <c r="AU163" s="186" t="str">
        <f t="shared" si="489"/>
        <v/>
      </c>
      <c r="AV163" s="186" t="str">
        <f t="shared" si="489"/>
        <v/>
      </c>
      <c r="AW163" s="186" t="str">
        <f t="shared" si="489"/>
        <v/>
      </c>
      <c r="AX163" s="186" t="str">
        <f t="shared" si="489"/>
        <v/>
      </c>
      <c r="AY163" s="186" t="str">
        <f t="shared" si="489"/>
        <v/>
      </c>
      <c r="AZ163" s="186" t="str">
        <f t="shared" si="489"/>
        <v/>
      </c>
      <c r="BA163" s="186" t="str">
        <f t="shared" si="490"/>
        <v/>
      </c>
      <c r="BB163" s="186" t="str">
        <f t="shared" si="490"/>
        <v/>
      </c>
      <c r="BC163" s="186" t="str">
        <f t="shared" si="490"/>
        <v/>
      </c>
      <c r="BD163" s="186" t="str">
        <f t="shared" si="490"/>
        <v/>
      </c>
      <c r="BE163" s="186" t="str">
        <f t="shared" si="490"/>
        <v/>
      </c>
      <c r="BF163" s="186" t="str">
        <f t="shared" si="490"/>
        <v/>
      </c>
      <c r="BG163" s="186" t="str">
        <f t="shared" si="490"/>
        <v/>
      </c>
      <c r="BH163" s="186" t="str">
        <f t="shared" si="490"/>
        <v/>
      </c>
      <c r="BI163" s="186" t="str">
        <f t="shared" si="490"/>
        <v/>
      </c>
      <c r="BJ163" s="186" t="str">
        <f t="shared" si="490"/>
        <v/>
      </c>
      <c r="BS163" s="6"/>
      <c r="BT163" s="6"/>
      <c r="BV163" s="84">
        <v>44</v>
      </c>
      <c r="BW163" s="185">
        <f t="shared" si="481"/>
        <v>0</v>
      </c>
      <c r="BX163" s="186">
        <f t="shared" si="482"/>
        <v>0</v>
      </c>
      <c r="BY163" s="186" t="str">
        <f t="shared" si="491"/>
        <v/>
      </c>
      <c r="BZ163" s="186" t="str">
        <f t="shared" si="491"/>
        <v/>
      </c>
      <c r="CA163" s="186" t="str">
        <f t="shared" si="491"/>
        <v/>
      </c>
      <c r="CB163" s="186" t="str">
        <f t="shared" si="491"/>
        <v/>
      </c>
      <c r="CC163" s="186" t="str">
        <f t="shared" si="491"/>
        <v/>
      </c>
      <c r="CD163" s="186" t="str">
        <f t="shared" si="491"/>
        <v/>
      </c>
      <c r="CE163" s="186" t="str">
        <f t="shared" si="491"/>
        <v/>
      </c>
      <c r="CF163" s="186" t="str">
        <f t="shared" si="491"/>
        <v/>
      </c>
      <c r="CG163" s="186" t="str">
        <f t="shared" si="491"/>
        <v/>
      </c>
      <c r="CH163" s="186" t="str">
        <f t="shared" si="491"/>
        <v/>
      </c>
      <c r="CI163" s="186" t="str">
        <f t="shared" si="492"/>
        <v/>
      </c>
      <c r="CJ163" s="186" t="str">
        <f t="shared" si="492"/>
        <v/>
      </c>
      <c r="CK163" s="186" t="str">
        <f t="shared" si="492"/>
        <v/>
      </c>
      <c r="CL163" s="186" t="str">
        <f t="shared" si="492"/>
        <v/>
      </c>
      <c r="CM163" s="186" t="str">
        <f t="shared" si="492"/>
        <v/>
      </c>
      <c r="CN163" s="186" t="str">
        <f t="shared" si="492"/>
        <v/>
      </c>
      <c r="CO163" s="186" t="str">
        <f t="shared" si="492"/>
        <v/>
      </c>
      <c r="CP163" s="186" t="str">
        <f t="shared" si="492"/>
        <v/>
      </c>
      <c r="CQ163" s="186" t="str">
        <f t="shared" si="492"/>
        <v/>
      </c>
      <c r="CR163" s="186" t="str">
        <f t="shared" si="492"/>
        <v/>
      </c>
      <c r="CS163" s="186" t="str">
        <f t="shared" si="493"/>
        <v/>
      </c>
      <c r="CT163" s="186" t="str">
        <f t="shared" si="493"/>
        <v/>
      </c>
      <c r="CU163" s="186" t="str">
        <f t="shared" si="493"/>
        <v/>
      </c>
      <c r="CV163" s="186" t="str">
        <f t="shared" si="493"/>
        <v/>
      </c>
      <c r="CW163" s="186" t="str">
        <f t="shared" si="493"/>
        <v/>
      </c>
      <c r="CX163" s="186" t="str">
        <f t="shared" si="493"/>
        <v/>
      </c>
      <c r="CY163" s="186" t="str">
        <f t="shared" si="493"/>
        <v/>
      </c>
      <c r="CZ163" s="186" t="str">
        <f t="shared" si="493"/>
        <v/>
      </c>
      <c r="DA163" s="186" t="str">
        <f t="shared" si="493"/>
        <v/>
      </c>
      <c r="DB163" s="186" t="str">
        <f t="shared" si="493"/>
        <v/>
      </c>
      <c r="DC163" s="186" t="str">
        <f t="shared" si="494"/>
        <v/>
      </c>
      <c r="DD163" s="186" t="str">
        <f t="shared" si="494"/>
        <v/>
      </c>
      <c r="DE163" s="186" t="str">
        <f t="shared" si="494"/>
        <v/>
      </c>
      <c r="DF163" s="186" t="str">
        <f t="shared" si="494"/>
        <v/>
      </c>
      <c r="DG163" s="186" t="str">
        <f t="shared" si="494"/>
        <v/>
      </c>
      <c r="DH163" s="186" t="str">
        <f t="shared" si="494"/>
        <v/>
      </c>
      <c r="DI163" s="186" t="str">
        <f t="shared" si="494"/>
        <v/>
      </c>
      <c r="DJ163" s="186" t="str">
        <f t="shared" si="494"/>
        <v/>
      </c>
      <c r="DK163" s="186" t="str">
        <f t="shared" si="494"/>
        <v/>
      </c>
      <c r="DL163" s="186" t="str">
        <f t="shared" si="494"/>
        <v/>
      </c>
      <c r="DM163" s="186" t="str">
        <f t="shared" si="495"/>
        <v/>
      </c>
      <c r="DN163" s="186" t="str">
        <f t="shared" si="495"/>
        <v/>
      </c>
      <c r="DO163" s="186" t="str">
        <f t="shared" si="495"/>
        <v/>
      </c>
      <c r="DP163" s="186" t="str">
        <f t="shared" si="495"/>
        <v/>
      </c>
      <c r="DQ163" s="186" t="str">
        <f t="shared" si="495"/>
        <v/>
      </c>
      <c r="DR163" s="186" t="str">
        <f t="shared" si="495"/>
        <v/>
      </c>
      <c r="DS163" s="186" t="str">
        <f t="shared" si="495"/>
        <v/>
      </c>
      <c r="DT163" s="186" t="str">
        <f t="shared" si="495"/>
        <v/>
      </c>
      <c r="DU163" s="186" t="str">
        <f t="shared" si="495"/>
        <v/>
      </c>
      <c r="DV163" s="186" t="str">
        <f t="shared" si="495"/>
        <v/>
      </c>
      <c r="DW163" s="152"/>
      <c r="DX163" s="152"/>
      <c r="DY163" s="152"/>
      <c r="DZ163" s="152"/>
      <c r="EA163" s="152"/>
      <c r="EC163" s="173">
        <f t="shared" si="483"/>
        <v>45</v>
      </c>
      <c r="ED163" s="176">
        <f t="shared" si="472"/>
        <v>0</v>
      </c>
      <c r="EE163" s="177">
        <f t="shared" si="485"/>
        <v>0</v>
      </c>
      <c r="EF163" s="177">
        <f t="shared" si="485"/>
        <v>0</v>
      </c>
      <c r="EG163" s="177">
        <f t="shared" si="485"/>
        <v>0</v>
      </c>
      <c r="EH163" s="177">
        <f t="shared" si="485"/>
        <v>0</v>
      </c>
      <c r="EI163" s="177">
        <f t="shared" si="473"/>
        <v>0</v>
      </c>
      <c r="EJ163" s="177">
        <f t="shared" si="474"/>
        <v>0</v>
      </c>
      <c r="EK163" s="173"/>
      <c r="EL163" s="173"/>
      <c r="EM163" s="173"/>
      <c r="EN163" s="175"/>
      <c r="EO163" s="173">
        <f t="shared" si="484"/>
        <v>45</v>
      </c>
      <c r="EP163" s="176">
        <f t="shared" si="475"/>
        <v>0</v>
      </c>
      <c r="EQ163" s="177">
        <f>IFERROR(INDEX(RTO3CF,$EO163,'ANVA-MDS'!EE$7),0)</f>
        <v>0</v>
      </c>
      <c r="ER163" s="177">
        <f>IFERROR(INDEX(RTO3CF,$EO163,'ANVA-MDS'!EF$7),0)</f>
        <v>0</v>
      </c>
      <c r="ES163" s="177">
        <f>IFERROR(INDEX(RTO3CF,$EO163,'ANVA-MDS'!EG$7),0)</f>
        <v>0</v>
      </c>
      <c r="ET163" s="177">
        <f>IFERROR(INDEX(RTO3CF,$EO163,'ANVA-MDS'!EH$7),0)</f>
        <v>0</v>
      </c>
      <c r="EU163" s="177">
        <f t="shared" si="476"/>
        <v>0</v>
      </c>
      <c r="EV163" s="177">
        <f t="shared" si="477"/>
        <v>0</v>
      </c>
      <c r="EW163" s="173"/>
      <c r="EX163" s="173"/>
      <c r="EY163" s="173"/>
      <c r="EZ163" s="175"/>
      <c r="FA163" s="177">
        <f t="shared" si="478"/>
        <v>0</v>
      </c>
      <c r="FB163" s="175"/>
      <c r="FC163" s="175"/>
    </row>
    <row r="164" spans="1:159" ht="12.75" customHeight="1" x14ac:dyDescent="0.25">
      <c r="J164" s="84">
        <v>45</v>
      </c>
      <c r="K164" s="185">
        <f t="shared" si="479"/>
        <v>0</v>
      </c>
      <c r="L164" s="186">
        <f t="shared" si="480"/>
        <v>5.0000000000000002E-5</v>
      </c>
      <c r="M164" s="186" t="str">
        <f t="shared" si="486"/>
        <v/>
      </c>
      <c r="N164" s="186" t="str">
        <f t="shared" si="486"/>
        <v/>
      </c>
      <c r="O164" s="186" t="str">
        <f t="shared" si="486"/>
        <v/>
      </c>
      <c r="P164" s="186" t="str">
        <f t="shared" si="486"/>
        <v/>
      </c>
      <c r="Q164" s="186" t="str">
        <f t="shared" si="486"/>
        <v/>
      </c>
      <c r="R164" s="186" t="str">
        <f t="shared" si="486"/>
        <v/>
      </c>
      <c r="S164" s="186" t="str">
        <f t="shared" si="486"/>
        <v/>
      </c>
      <c r="T164" s="186" t="str">
        <f t="shared" si="486"/>
        <v/>
      </c>
      <c r="U164" s="186" t="str">
        <f t="shared" si="486"/>
        <v/>
      </c>
      <c r="V164" s="186" t="str">
        <f t="shared" si="486"/>
        <v/>
      </c>
      <c r="W164" s="186" t="str">
        <f t="shared" si="487"/>
        <v/>
      </c>
      <c r="X164" s="186" t="str">
        <f t="shared" si="487"/>
        <v/>
      </c>
      <c r="Y164" s="186" t="str">
        <f t="shared" si="487"/>
        <v/>
      </c>
      <c r="Z164" s="186" t="str">
        <f t="shared" si="487"/>
        <v/>
      </c>
      <c r="AA164" s="186" t="str">
        <f t="shared" si="487"/>
        <v/>
      </c>
      <c r="AB164" s="186" t="str">
        <f t="shared" si="487"/>
        <v/>
      </c>
      <c r="AC164" s="186" t="str">
        <f t="shared" si="487"/>
        <v/>
      </c>
      <c r="AD164" s="186" t="str">
        <f t="shared" si="487"/>
        <v/>
      </c>
      <c r="AE164" s="186" t="str">
        <f t="shared" si="487"/>
        <v/>
      </c>
      <c r="AF164" s="186" t="str">
        <f t="shared" si="487"/>
        <v/>
      </c>
      <c r="AG164" s="186" t="str">
        <f t="shared" si="488"/>
        <v/>
      </c>
      <c r="AH164" s="186" t="str">
        <f t="shared" si="488"/>
        <v/>
      </c>
      <c r="AI164" s="186" t="str">
        <f t="shared" si="488"/>
        <v/>
      </c>
      <c r="AJ164" s="186" t="str">
        <f t="shared" si="488"/>
        <v/>
      </c>
      <c r="AK164" s="186" t="str">
        <f t="shared" si="488"/>
        <v/>
      </c>
      <c r="AL164" s="186" t="str">
        <f t="shared" si="488"/>
        <v/>
      </c>
      <c r="AM164" s="186" t="str">
        <f t="shared" si="488"/>
        <v/>
      </c>
      <c r="AN164" s="186" t="str">
        <f t="shared" si="488"/>
        <v/>
      </c>
      <c r="AO164" s="186" t="str">
        <f t="shared" si="488"/>
        <v/>
      </c>
      <c r="AP164" s="186" t="str">
        <f t="shared" si="488"/>
        <v/>
      </c>
      <c r="AQ164" s="186" t="str">
        <f t="shared" si="489"/>
        <v/>
      </c>
      <c r="AR164" s="186" t="str">
        <f t="shared" si="489"/>
        <v/>
      </c>
      <c r="AS164" s="186" t="str">
        <f t="shared" si="489"/>
        <v/>
      </c>
      <c r="AT164" s="186" t="str">
        <f t="shared" si="489"/>
        <v/>
      </c>
      <c r="AU164" s="186" t="str">
        <f t="shared" si="489"/>
        <v/>
      </c>
      <c r="AV164" s="186" t="str">
        <f t="shared" si="489"/>
        <v/>
      </c>
      <c r="AW164" s="186" t="str">
        <f t="shared" si="489"/>
        <v/>
      </c>
      <c r="AX164" s="186" t="str">
        <f t="shared" si="489"/>
        <v/>
      </c>
      <c r="AY164" s="186" t="str">
        <f t="shared" si="489"/>
        <v/>
      </c>
      <c r="AZ164" s="186" t="str">
        <f t="shared" si="489"/>
        <v/>
      </c>
      <c r="BA164" s="186" t="str">
        <f t="shared" si="490"/>
        <v/>
      </c>
      <c r="BB164" s="186" t="str">
        <f t="shared" si="490"/>
        <v/>
      </c>
      <c r="BC164" s="186" t="str">
        <f t="shared" si="490"/>
        <v/>
      </c>
      <c r="BD164" s="186" t="str">
        <f t="shared" si="490"/>
        <v/>
      </c>
      <c r="BE164" s="186" t="str">
        <f t="shared" si="490"/>
        <v/>
      </c>
      <c r="BF164" s="186" t="str">
        <f t="shared" si="490"/>
        <v/>
      </c>
      <c r="BG164" s="186" t="str">
        <f t="shared" si="490"/>
        <v/>
      </c>
      <c r="BH164" s="186" t="str">
        <f t="shared" si="490"/>
        <v/>
      </c>
      <c r="BI164" s="186" t="str">
        <f t="shared" si="490"/>
        <v/>
      </c>
      <c r="BJ164" s="186" t="str">
        <f t="shared" si="490"/>
        <v/>
      </c>
      <c r="BS164" s="6"/>
      <c r="BT164" s="6"/>
      <c r="BV164" s="84">
        <v>45</v>
      </c>
      <c r="BW164" s="185">
        <f t="shared" si="481"/>
        <v>0</v>
      </c>
      <c r="BX164" s="186">
        <f t="shared" si="482"/>
        <v>0</v>
      </c>
      <c r="BY164" s="186" t="str">
        <f t="shared" si="491"/>
        <v/>
      </c>
      <c r="BZ164" s="186" t="str">
        <f t="shared" si="491"/>
        <v/>
      </c>
      <c r="CA164" s="186" t="str">
        <f t="shared" si="491"/>
        <v/>
      </c>
      <c r="CB164" s="186" t="str">
        <f t="shared" si="491"/>
        <v/>
      </c>
      <c r="CC164" s="186" t="str">
        <f t="shared" si="491"/>
        <v/>
      </c>
      <c r="CD164" s="186" t="str">
        <f t="shared" si="491"/>
        <v/>
      </c>
      <c r="CE164" s="186" t="str">
        <f t="shared" si="491"/>
        <v/>
      </c>
      <c r="CF164" s="186" t="str">
        <f t="shared" si="491"/>
        <v/>
      </c>
      <c r="CG164" s="186" t="str">
        <f t="shared" si="491"/>
        <v/>
      </c>
      <c r="CH164" s="186" t="str">
        <f t="shared" si="491"/>
        <v/>
      </c>
      <c r="CI164" s="186" t="str">
        <f t="shared" si="492"/>
        <v/>
      </c>
      <c r="CJ164" s="186" t="str">
        <f t="shared" si="492"/>
        <v/>
      </c>
      <c r="CK164" s="186" t="str">
        <f t="shared" si="492"/>
        <v/>
      </c>
      <c r="CL164" s="186" t="str">
        <f t="shared" si="492"/>
        <v/>
      </c>
      <c r="CM164" s="186" t="str">
        <f t="shared" si="492"/>
        <v/>
      </c>
      <c r="CN164" s="186" t="str">
        <f t="shared" si="492"/>
        <v/>
      </c>
      <c r="CO164" s="186" t="str">
        <f t="shared" si="492"/>
        <v/>
      </c>
      <c r="CP164" s="186" t="str">
        <f t="shared" si="492"/>
        <v/>
      </c>
      <c r="CQ164" s="186" t="str">
        <f t="shared" si="492"/>
        <v/>
      </c>
      <c r="CR164" s="186" t="str">
        <f t="shared" si="492"/>
        <v/>
      </c>
      <c r="CS164" s="186" t="str">
        <f t="shared" si="493"/>
        <v/>
      </c>
      <c r="CT164" s="186" t="str">
        <f t="shared" si="493"/>
        <v/>
      </c>
      <c r="CU164" s="186" t="str">
        <f t="shared" si="493"/>
        <v/>
      </c>
      <c r="CV164" s="186" t="str">
        <f t="shared" si="493"/>
        <v/>
      </c>
      <c r="CW164" s="186" t="str">
        <f t="shared" si="493"/>
        <v/>
      </c>
      <c r="CX164" s="186" t="str">
        <f t="shared" si="493"/>
        <v/>
      </c>
      <c r="CY164" s="186" t="str">
        <f t="shared" si="493"/>
        <v/>
      </c>
      <c r="CZ164" s="186" t="str">
        <f t="shared" si="493"/>
        <v/>
      </c>
      <c r="DA164" s="186" t="str">
        <f t="shared" si="493"/>
        <v/>
      </c>
      <c r="DB164" s="186" t="str">
        <f t="shared" si="493"/>
        <v/>
      </c>
      <c r="DC164" s="186" t="str">
        <f t="shared" si="494"/>
        <v/>
      </c>
      <c r="DD164" s="186" t="str">
        <f t="shared" si="494"/>
        <v/>
      </c>
      <c r="DE164" s="186" t="str">
        <f t="shared" si="494"/>
        <v/>
      </c>
      <c r="DF164" s="186" t="str">
        <f t="shared" si="494"/>
        <v/>
      </c>
      <c r="DG164" s="186" t="str">
        <f t="shared" si="494"/>
        <v/>
      </c>
      <c r="DH164" s="186" t="str">
        <f t="shared" si="494"/>
        <v/>
      </c>
      <c r="DI164" s="186" t="str">
        <f t="shared" si="494"/>
        <v/>
      </c>
      <c r="DJ164" s="186" t="str">
        <f t="shared" si="494"/>
        <v/>
      </c>
      <c r="DK164" s="186" t="str">
        <f t="shared" si="494"/>
        <v/>
      </c>
      <c r="DL164" s="186" t="str">
        <f t="shared" si="494"/>
        <v/>
      </c>
      <c r="DM164" s="186" t="str">
        <f t="shared" si="495"/>
        <v/>
      </c>
      <c r="DN164" s="186" t="str">
        <f t="shared" si="495"/>
        <v/>
      </c>
      <c r="DO164" s="186" t="str">
        <f t="shared" si="495"/>
        <v/>
      </c>
      <c r="DP164" s="186" t="str">
        <f t="shared" si="495"/>
        <v/>
      </c>
      <c r="DQ164" s="186" t="str">
        <f t="shared" si="495"/>
        <v/>
      </c>
      <c r="DR164" s="186" t="str">
        <f t="shared" si="495"/>
        <v/>
      </c>
      <c r="DS164" s="186" t="str">
        <f t="shared" si="495"/>
        <v/>
      </c>
      <c r="DT164" s="186" t="str">
        <f t="shared" si="495"/>
        <v/>
      </c>
      <c r="DU164" s="186" t="str">
        <f t="shared" si="495"/>
        <v/>
      </c>
      <c r="DV164" s="186" t="str">
        <f t="shared" si="495"/>
        <v/>
      </c>
      <c r="DW164" s="152"/>
      <c r="DX164" s="152"/>
      <c r="DY164" s="152"/>
      <c r="DZ164" s="152"/>
      <c r="EA164" s="152"/>
      <c r="EC164" s="173">
        <f t="shared" si="483"/>
        <v>46</v>
      </c>
      <c r="ED164" s="176">
        <f t="shared" si="472"/>
        <v>0</v>
      </c>
      <c r="EE164" s="177">
        <f t="shared" si="485"/>
        <v>0</v>
      </c>
      <c r="EF164" s="177">
        <f t="shared" si="485"/>
        <v>0</v>
      </c>
      <c r="EG164" s="177">
        <f t="shared" si="485"/>
        <v>0</v>
      </c>
      <c r="EH164" s="177">
        <f t="shared" si="485"/>
        <v>0</v>
      </c>
      <c r="EI164" s="177">
        <f t="shared" si="473"/>
        <v>0</v>
      </c>
      <c r="EJ164" s="177">
        <f t="shared" si="474"/>
        <v>0</v>
      </c>
      <c r="EK164" s="173"/>
      <c r="EL164" s="173"/>
      <c r="EM164" s="173"/>
      <c r="EN164" s="175"/>
      <c r="EO164" s="173">
        <f t="shared" si="484"/>
        <v>46</v>
      </c>
      <c r="EP164" s="176">
        <f t="shared" si="475"/>
        <v>0</v>
      </c>
      <c r="EQ164" s="177">
        <f>IFERROR(INDEX(RTO3CF,$EO164,'ANVA-MDS'!EE$7),0)</f>
        <v>0</v>
      </c>
      <c r="ER164" s="177">
        <f>IFERROR(INDEX(RTO3CF,$EO164,'ANVA-MDS'!EF$7),0)</f>
        <v>0</v>
      </c>
      <c r="ES164" s="177">
        <f>IFERROR(INDEX(RTO3CF,$EO164,'ANVA-MDS'!EG$7),0)</f>
        <v>0</v>
      </c>
      <c r="ET164" s="177">
        <f>IFERROR(INDEX(RTO3CF,$EO164,'ANVA-MDS'!EH$7),0)</f>
        <v>0</v>
      </c>
      <c r="EU164" s="177">
        <f t="shared" si="476"/>
        <v>0</v>
      </c>
      <c r="EV164" s="177">
        <f t="shared" si="477"/>
        <v>0</v>
      </c>
      <c r="EW164" s="173"/>
      <c r="EX164" s="173"/>
      <c r="EY164" s="173"/>
      <c r="EZ164" s="175"/>
      <c r="FA164" s="177">
        <f t="shared" si="478"/>
        <v>0</v>
      </c>
      <c r="FB164" s="175"/>
      <c r="FC164" s="175"/>
    </row>
    <row r="165" spans="1:159" ht="12.75" customHeight="1" x14ac:dyDescent="0.25">
      <c r="J165" s="84">
        <v>46</v>
      </c>
      <c r="K165" s="185">
        <f t="shared" si="479"/>
        <v>0</v>
      </c>
      <c r="L165" s="186">
        <f t="shared" si="480"/>
        <v>4.0000000000000003E-5</v>
      </c>
      <c r="M165" s="186" t="str">
        <f t="shared" si="486"/>
        <v/>
      </c>
      <c r="N165" s="186" t="str">
        <f t="shared" si="486"/>
        <v/>
      </c>
      <c r="O165" s="186" t="str">
        <f t="shared" si="486"/>
        <v/>
      </c>
      <c r="P165" s="186" t="str">
        <f t="shared" si="486"/>
        <v/>
      </c>
      <c r="Q165" s="186" t="str">
        <f t="shared" si="486"/>
        <v/>
      </c>
      <c r="R165" s="186" t="str">
        <f t="shared" si="486"/>
        <v/>
      </c>
      <c r="S165" s="186" t="str">
        <f t="shared" si="486"/>
        <v/>
      </c>
      <c r="T165" s="186" t="str">
        <f t="shared" si="486"/>
        <v/>
      </c>
      <c r="U165" s="186" t="str">
        <f t="shared" si="486"/>
        <v/>
      </c>
      <c r="V165" s="186" t="str">
        <f t="shared" si="486"/>
        <v/>
      </c>
      <c r="W165" s="186" t="str">
        <f t="shared" si="487"/>
        <v/>
      </c>
      <c r="X165" s="186" t="str">
        <f t="shared" si="487"/>
        <v/>
      </c>
      <c r="Y165" s="186" t="str">
        <f t="shared" si="487"/>
        <v/>
      </c>
      <c r="Z165" s="186" t="str">
        <f t="shared" si="487"/>
        <v/>
      </c>
      <c r="AA165" s="186" t="str">
        <f t="shared" si="487"/>
        <v/>
      </c>
      <c r="AB165" s="186" t="str">
        <f t="shared" si="487"/>
        <v/>
      </c>
      <c r="AC165" s="186" t="str">
        <f t="shared" si="487"/>
        <v/>
      </c>
      <c r="AD165" s="186" t="str">
        <f t="shared" si="487"/>
        <v/>
      </c>
      <c r="AE165" s="186" t="str">
        <f t="shared" si="487"/>
        <v/>
      </c>
      <c r="AF165" s="186" t="str">
        <f t="shared" si="487"/>
        <v/>
      </c>
      <c r="AG165" s="186" t="str">
        <f t="shared" si="488"/>
        <v/>
      </c>
      <c r="AH165" s="186" t="str">
        <f t="shared" si="488"/>
        <v/>
      </c>
      <c r="AI165" s="186" t="str">
        <f t="shared" si="488"/>
        <v/>
      </c>
      <c r="AJ165" s="186" t="str">
        <f t="shared" si="488"/>
        <v/>
      </c>
      <c r="AK165" s="186" t="str">
        <f t="shared" si="488"/>
        <v/>
      </c>
      <c r="AL165" s="186" t="str">
        <f t="shared" si="488"/>
        <v/>
      </c>
      <c r="AM165" s="186" t="str">
        <f t="shared" si="488"/>
        <v/>
      </c>
      <c r="AN165" s="186" t="str">
        <f t="shared" si="488"/>
        <v/>
      </c>
      <c r="AO165" s="186" t="str">
        <f t="shared" si="488"/>
        <v/>
      </c>
      <c r="AP165" s="186" t="str">
        <f t="shared" si="488"/>
        <v/>
      </c>
      <c r="AQ165" s="186" t="str">
        <f t="shared" si="489"/>
        <v/>
      </c>
      <c r="AR165" s="186" t="str">
        <f t="shared" si="489"/>
        <v/>
      </c>
      <c r="AS165" s="186" t="str">
        <f t="shared" si="489"/>
        <v/>
      </c>
      <c r="AT165" s="186" t="str">
        <f t="shared" si="489"/>
        <v/>
      </c>
      <c r="AU165" s="186" t="str">
        <f t="shared" si="489"/>
        <v/>
      </c>
      <c r="AV165" s="186" t="str">
        <f t="shared" si="489"/>
        <v/>
      </c>
      <c r="AW165" s="186" t="str">
        <f t="shared" si="489"/>
        <v/>
      </c>
      <c r="AX165" s="186" t="str">
        <f t="shared" si="489"/>
        <v/>
      </c>
      <c r="AY165" s="186" t="str">
        <f t="shared" si="489"/>
        <v/>
      </c>
      <c r="AZ165" s="186" t="str">
        <f t="shared" si="489"/>
        <v/>
      </c>
      <c r="BA165" s="186" t="str">
        <f t="shared" si="490"/>
        <v/>
      </c>
      <c r="BB165" s="186" t="str">
        <f t="shared" si="490"/>
        <v/>
      </c>
      <c r="BC165" s="186" t="str">
        <f t="shared" si="490"/>
        <v/>
      </c>
      <c r="BD165" s="186" t="str">
        <f t="shared" si="490"/>
        <v/>
      </c>
      <c r="BE165" s="186" t="str">
        <f t="shared" si="490"/>
        <v/>
      </c>
      <c r="BF165" s="186" t="str">
        <f t="shared" si="490"/>
        <v/>
      </c>
      <c r="BG165" s="186" t="str">
        <f t="shared" si="490"/>
        <v/>
      </c>
      <c r="BH165" s="186" t="str">
        <f t="shared" si="490"/>
        <v/>
      </c>
      <c r="BI165" s="186" t="str">
        <f t="shared" si="490"/>
        <v/>
      </c>
      <c r="BJ165" s="186" t="str">
        <f t="shared" si="490"/>
        <v/>
      </c>
      <c r="BS165" s="6"/>
      <c r="BT165" s="6"/>
      <c r="BV165" s="84">
        <v>46</v>
      </c>
      <c r="BW165" s="185">
        <f t="shared" si="481"/>
        <v>0</v>
      </c>
      <c r="BX165" s="186">
        <f t="shared" si="482"/>
        <v>0</v>
      </c>
      <c r="BY165" s="186" t="str">
        <f t="shared" si="491"/>
        <v/>
      </c>
      <c r="BZ165" s="186" t="str">
        <f t="shared" si="491"/>
        <v/>
      </c>
      <c r="CA165" s="186" t="str">
        <f t="shared" si="491"/>
        <v/>
      </c>
      <c r="CB165" s="186" t="str">
        <f t="shared" si="491"/>
        <v/>
      </c>
      <c r="CC165" s="186" t="str">
        <f t="shared" si="491"/>
        <v/>
      </c>
      <c r="CD165" s="186" t="str">
        <f t="shared" si="491"/>
        <v/>
      </c>
      <c r="CE165" s="186" t="str">
        <f t="shared" si="491"/>
        <v/>
      </c>
      <c r="CF165" s="186" t="str">
        <f t="shared" si="491"/>
        <v/>
      </c>
      <c r="CG165" s="186" t="str">
        <f t="shared" si="491"/>
        <v/>
      </c>
      <c r="CH165" s="186" t="str">
        <f t="shared" si="491"/>
        <v/>
      </c>
      <c r="CI165" s="186" t="str">
        <f t="shared" si="492"/>
        <v/>
      </c>
      <c r="CJ165" s="186" t="str">
        <f t="shared" si="492"/>
        <v/>
      </c>
      <c r="CK165" s="186" t="str">
        <f t="shared" si="492"/>
        <v/>
      </c>
      <c r="CL165" s="186" t="str">
        <f t="shared" si="492"/>
        <v/>
      </c>
      <c r="CM165" s="186" t="str">
        <f t="shared" si="492"/>
        <v/>
      </c>
      <c r="CN165" s="186" t="str">
        <f t="shared" si="492"/>
        <v/>
      </c>
      <c r="CO165" s="186" t="str">
        <f t="shared" si="492"/>
        <v/>
      </c>
      <c r="CP165" s="186" t="str">
        <f t="shared" si="492"/>
        <v/>
      </c>
      <c r="CQ165" s="186" t="str">
        <f t="shared" si="492"/>
        <v/>
      </c>
      <c r="CR165" s="186" t="str">
        <f t="shared" si="492"/>
        <v/>
      </c>
      <c r="CS165" s="186" t="str">
        <f t="shared" si="493"/>
        <v/>
      </c>
      <c r="CT165" s="186" t="str">
        <f t="shared" si="493"/>
        <v/>
      </c>
      <c r="CU165" s="186" t="str">
        <f t="shared" si="493"/>
        <v/>
      </c>
      <c r="CV165" s="186" t="str">
        <f t="shared" si="493"/>
        <v/>
      </c>
      <c r="CW165" s="186" t="str">
        <f t="shared" si="493"/>
        <v/>
      </c>
      <c r="CX165" s="186" t="str">
        <f t="shared" si="493"/>
        <v/>
      </c>
      <c r="CY165" s="186" t="str">
        <f t="shared" si="493"/>
        <v/>
      </c>
      <c r="CZ165" s="186" t="str">
        <f t="shared" si="493"/>
        <v/>
      </c>
      <c r="DA165" s="186" t="str">
        <f t="shared" si="493"/>
        <v/>
      </c>
      <c r="DB165" s="186" t="str">
        <f t="shared" si="493"/>
        <v/>
      </c>
      <c r="DC165" s="186" t="str">
        <f t="shared" si="494"/>
        <v/>
      </c>
      <c r="DD165" s="186" t="str">
        <f t="shared" si="494"/>
        <v/>
      </c>
      <c r="DE165" s="186" t="str">
        <f t="shared" si="494"/>
        <v/>
      </c>
      <c r="DF165" s="186" t="str">
        <f t="shared" si="494"/>
        <v/>
      </c>
      <c r="DG165" s="186" t="str">
        <f t="shared" si="494"/>
        <v/>
      </c>
      <c r="DH165" s="186" t="str">
        <f t="shared" si="494"/>
        <v/>
      </c>
      <c r="DI165" s="186" t="str">
        <f t="shared" si="494"/>
        <v/>
      </c>
      <c r="DJ165" s="186" t="str">
        <f t="shared" si="494"/>
        <v/>
      </c>
      <c r="DK165" s="186" t="str">
        <f t="shared" si="494"/>
        <v/>
      </c>
      <c r="DL165" s="186" t="str">
        <f t="shared" si="494"/>
        <v/>
      </c>
      <c r="DM165" s="186" t="str">
        <f t="shared" si="495"/>
        <v/>
      </c>
      <c r="DN165" s="186" t="str">
        <f t="shared" si="495"/>
        <v/>
      </c>
      <c r="DO165" s="186" t="str">
        <f t="shared" si="495"/>
        <v/>
      </c>
      <c r="DP165" s="186" t="str">
        <f t="shared" si="495"/>
        <v/>
      </c>
      <c r="DQ165" s="186" t="str">
        <f t="shared" si="495"/>
        <v/>
      </c>
      <c r="DR165" s="186" t="str">
        <f t="shared" si="495"/>
        <v/>
      </c>
      <c r="DS165" s="186" t="str">
        <f t="shared" si="495"/>
        <v/>
      </c>
      <c r="DT165" s="186" t="str">
        <f t="shared" si="495"/>
        <v/>
      </c>
      <c r="DU165" s="186" t="str">
        <f t="shared" si="495"/>
        <v/>
      </c>
      <c r="DV165" s="186" t="str">
        <f t="shared" si="495"/>
        <v/>
      </c>
      <c r="DW165" s="152"/>
      <c r="DX165" s="152"/>
      <c r="DY165" s="152"/>
      <c r="DZ165" s="152"/>
      <c r="EA165" s="152"/>
      <c r="EC165" s="173">
        <f t="shared" si="483"/>
        <v>47</v>
      </c>
      <c r="ED165" s="176">
        <f t="shared" si="472"/>
        <v>0</v>
      </c>
      <c r="EE165" s="177">
        <f t="shared" si="485"/>
        <v>0</v>
      </c>
      <c r="EF165" s="177">
        <f t="shared" si="485"/>
        <v>0</v>
      </c>
      <c r="EG165" s="177">
        <f t="shared" si="485"/>
        <v>0</v>
      </c>
      <c r="EH165" s="177">
        <f t="shared" si="485"/>
        <v>0</v>
      </c>
      <c r="EI165" s="177">
        <f t="shared" si="473"/>
        <v>0</v>
      </c>
      <c r="EJ165" s="177">
        <f t="shared" si="474"/>
        <v>0</v>
      </c>
      <c r="EK165" s="173"/>
      <c r="EL165" s="173"/>
      <c r="EM165" s="173"/>
      <c r="EN165" s="175"/>
      <c r="EO165" s="173">
        <f t="shared" si="484"/>
        <v>47</v>
      </c>
      <c r="EP165" s="176">
        <f t="shared" si="475"/>
        <v>0</v>
      </c>
      <c r="EQ165" s="177">
        <f>IFERROR(INDEX(RTO3CF,$EO165,'ANVA-MDS'!EE$7),0)</f>
        <v>0</v>
      </c>
      <c r="ER165" s="177">
        <f>IFERROR(INDEX(RTO3CF,$EO165,'ANVA-MDS'!EF$7),0)</f>
        <v>0</v>
      </c>
      <c r="ES165" s="177">
        <f>IFERROR(INDEX(RTO3CF,$EO165,'ANVA-MDS'!EG$7),0)</f>
        <v>0</v>
      </c>
      <c r="ET165" s="177">
        <f>IFERROR(INDEX(RTO3CF,$EO165,'ANVA-MDS'!EH$7),0)</f>
        <v>0</v>
      </c>
      <c r="EU165" s="177">
        <f t="shared" si="476"/>
        <v>0</v>
      </c>
      <c r="EV165" s="177">
        <f t="shared" si="477"/>
        <v>0</v>
      </c>
      <c r="EW165" s="173"/>
      <c r="EX165" s="173"/>
      <c r="EY165" s="173"/>
      <c r="EZ165" s="175"/>
      <c r="FA165" s="177">
        <f t="shared" si="478"/>
        <v>0</v>
      </c>
      <c r="FB165" s="175"/>
      <c r="FC165" s="175"/>
    </row>
    <row r="166" spans="1:159" ht="12.75" customHeight="1" x14ac:dyDescent="0.25">
      <c r="J166" s="84">
        <v>47</v>
      </c>
      <c r="K166" s="185">
        <f t="shared" si="479"/>
        <v>0</v>
      </c>
      <c r="L166" s="186">
        <f t="shared" si="480"/>
        <v>3.0000000000000004E-5</v>
      </c>
      <c r="M166" s="186" t="str">
        <f t="shared" si="486"/>
        <v/>
      </c>
      <c r="N166" s="186" t="str">
        <f t="shared" si="486"/>
        <v/>
      </c>
      <c r="O166" s="186" t="str">
        <f t="shared" si="486"/>
        <v/>
      </c>
      <c r="P166" s="186" t="str">
        <f t="shared" si="486"/>
        <v/>
      </c>
      <c r="Q166" s="186" t="str">
        <f t="shared" si="486"/>
        <v/>
      </c>
      <c r="R166" s="186" t="str">
        <f t="shared" si="486"/>
        <v/>
      </c>
      <c r="S166" s="186" t="str">
        <f t="shared" si="486"/>
        <v/>
      </c>
      <c r="T166" s="186" t="str">
        <f t="shared" si="486"/>
        <v/>
      </c>
      <c r="U166" s="186" t="str">
        <f t="shared" si="486"/>
        <v/>
      </c>
      <c r="V166" s="186" t="str">
        <f t="shared" si="486"/>
        <v/>
      </c>
      <c r="W166" s="186" t="str">
        <f t="shared" si="487"/>
        <v/>
      </c>
      <c r="X166" s="186" t="str">
        <f t="shared" si="487"/>
        <v/>
      </c>
      <c r="Y166" s="186" t="str">
        <f t="shared" si="487"/>
        <v/>
      </c>
      <c r="Z166" s="186" t="str">
        <f t="shared" si="487"/>
        <v/>
      </c>
      <c r="AA166" s="186" t="str">
        <f t="shared" si="487"/>
        <v/>
      </c>
      <c r="AB166" s="186" t="str">
        <f t="shared" si="487"/>
        <v/>
      </c>
      <c r="AC166" s="186" t="str">
        <f t="shared" si="487"/>
        <v/>
      </c>
      <c r="AD166" s="186" t="str">
        <f t="shared" si="487"/>
        <v/>
      </c>
      <c r="AE166" s="186" t="str">
        <f t="shared" si="487"/>
        <v/>
      </c>
      <c r="AF166" s="186" t="str">
        <f t="shared" si="487"/>
        <v/>
      </c>
      <c r="AG166" s="186" t="str">
        <f t="shared" si="488"/>
        <v/>
      </c>
      <c r="AH166" s="186" t="str">
        <f t="shared" si="488"/>
        <v/>
      </c>
      <c r="AI166" s="186" t="str">
        <f t="shared" si="488"/>
        <v/>
      </c>
      <c r="AJ166" s="186" t="str">
        <f t="shared" si="488"/>
        <v/>
      </c>
      <c r="AK166" s="186" t="str">
        <f t="shared" si="488"/>
        <v/>
      </c>
      <c r="AL166" s="186" t="str">
        <f t="shared" si="488"/>
        <v/>
      </c>
      <c r="AM166" s="186" t="str">
        <f t="shared" si="488"/>
        <v/>
      </c>
      <c r="AN166" s="186" t="str">
        <f t="shared" si="488"/>
        <v/>
      </c>
      <c r="AO166" s="186" t="str">
        <f t="shared" si="488"/>
        <v/>
      </c>
      <c r="AP166" s="186" t="str">
        <f t="shared" si="488"/>
        <v/>
      </c>
      <c r="AQ166" s="186" t="str">
        <f t="shared" si="489"/>
        <v/>
      </c>
      <c r="AR166" s="186" t="str">
        <f t="shared" si="489"/>
        <v/>
      </c>
      <c r="AS166" s="186" t="str">
        <f t="shared" si="489"/>
        <v/>
      </c>
      <c r="AT166" s="186" t="str">
        <f t="shared" si="489"/>
        <v/>
      </c>
      <c r="AU166" s="186" t="str">
        <f t="shared" si="489"/>
        <v/>
      </c>
      <c r="AV166" s="186" t="str">
        <f t="shared" si="489"/>
        <v/>
      </c>
      <c r="AW166" s="186" t="str">
        <f t="shared" si="489"/>
        <v/>
      </c>
      <c r="AX166" s="186" t="str">
        <f t="shared" si="489"/>
        <v/>
      </c>
      <c r="AY166" s="186" t="str">
        <f t="shared" si="489"/>
        <v/>
      </c>
      <c r="AZ166" s="186" t="str">
        <f t="shared" si="489"/>
        <v/>
      </c>
      <c r="BA166" s="186" t="str">
        <f t="shared" si="490"/>
        <v/>
      </c>
      <c r="BB166" s="186" t="str">
        <f t="shared" si="490"/>
        <v/>
      </c>
      <c r="BC166" s="186" t="str">
        <f t="shared" si="490"/>
        <v/>
      </c>
      <c r="BD166" s="186" t="str">
        <f t="shared" si="490"/>
        <v/>
      </c>
      <c r="BE166" s="186" t="str">
        <f t="shared" si="490"/>
        <v/>
      </c>
      <c r="BF166" s="186" t="str">
        <f t="shared" si="490"/>
        <v/>
      </c>
      <c r="BG166" s="186" t="str">
        <f t="shared" si="490"/>
        <v/>
      </c>
      <c r="BH166" s="186" t="str">
        <f t="shared" si="490"/>
        <v/>
      </c>
      <c r="BI166" s="186" t="str">
        <f t="shared" si="490"/>
        <v/>
      </c>
      <c r="BJ166" s="186" t="str">
        <f t="shared" si="490"/>
        <v/>
      </c>
      <c r="BS166" s="6"/>
      <c r="BT166" s="6"/>
      <c r="BV166" s="84">
        <v>47</v>
      </c>
      <c r="BW166" s="185">
        <f t="shared" si="481"/>
        <v>0</v>
      </c>
      <c r="BX166" s="186">
        <f t="shared" si="482"/>
        <v>0</v>
      </c>
      <c r="BY166" s="186" t="str">
        <f t="shared" si="491"/>
        <v/>
      </c>
      <c r="BZ166" s="186" t="str">
        <f t="shared" si="491"/>
        <v/>
      </c>
      <c r="CA166" s="186" t="str">
        <f t="shared" si="491"/>
        <v/>
      </c>
      <c r="CB166" s="186" t="str">
        <f t="shared" si="491"/>
        <v/>
      </c>
      <c r="CC166" s="186" t="str">
        <f t="shared" si="491"/>
        <v/>
      </c>
      <c r="CD166" s="186" t="str">
        <f t="shared" si="491"/>
        <v/>
      </c>
      <c r="CE166" s="186" t="str">
        <f t="shared" si="491"/>
        <v/>
      </c>
      <c r="CF166" s="186" t="str">
        <f t="shared" si="491"/>
        <v/>
      </c>
      <c r="CG166" s="186" t="str">
        <f t="shared" si="491"/>
        <v/>
      </c>
      <c r="CH166" s="186" t="str">
        <f t="shared" si="491"/>
        <v/>
      </c>
      <c r="CI166" s="186" t="str">
        <f t="shared" si="492"/>
        <v/>
      </c>
      <c r="CJ166" s="186" t="str">
        <f t="shared" si="492"/>
        <v/>
      </c>
      <c r="CK166" s="186" t="str">
        <f t="shared" si="492"/>
        <v/>
      </c>
      <c r="CL166" s="186" t="str">
        <f t="shared" si="492"/>
        <v/>
      </c>
      <c r="CM166" s="186" t="str">
        <f t="shared" si="492"/>
        <v/>
      </c>
      <c r="CN166" s="186" t="str">
        <f t="shared" si="492"/>
        <v/>
      </c>
      <c r="CO166" s="186" t="str">
        <f t="shared" si="492"/>
        <v/>
      </c>
      <c r="CP166" s="186" t="str">
        <f t="shared" si="492"/>
        <v/>
      </c>
      <c r="CQ166" s="186" t="str">
        <f t="shared" si="492"/>
        <v/>
      </c>
      <c r="CR166" s="186" t="str">
        <f t="shared" si="492"/>
        <v/>
      </c>
      <c r="CS166" s="186" t="str">
        <f t="shared" si="493"/>
        <v/>
      </c>
      <c r="CT166" s="186" t="str">
        <f t="shared" si="493"/>
        <v/>
      </c>
      <c r="CU166" s="186" t="str">
        <f t="shared" si="493"/>
        <v/>
      </c>
      <c r="CV166" s="186" t="str">
        <f t="shared" si="493"/>
        <v/>
      </c>
      <c r="CW166" s="186" t="str">
        <f t="shared" si="493"/>
        <v/>
      </c>
      <c r="CX166" s="186" t="str">
        <f t="shared" si="493"/>
        <v/>
      </c>
      <c r="CY166" s="186" t="str">
        <f t="shared" si="493"/>
        <v/>
      </c>
      <c r="CZ166" s="186" t="str">
        <f t="shared" si="493"/>
        <v/>
      </c>
      <c r="DA166" s="186" t="str">
        <f t="shared" si="493"/>
        <v/>
      </c>
      <c r="DB166" s="186" t="str">
        <f t="shared" si="493"/>
        <v/>
      </c>
      <c r="DC166" s="186" t="str">
        <f t="shared" si="494"/>
        <v/>
      </c>
      <c r="DD166" s="186" t="str">
        <f t="shared" si="494"/>
        <v/>
      </c>
      <c r="DE166" s="186" t="str">
        <f t="shared" si="494"/>
        <v/>
      </c>
      <c r="DF166" s="186" t="str">
        <f t="shared" si="494"/>
        <v/>
      </c>
      <c r="DG166" s="186" t="str">
        <f t="shared" si="494"/>
        <v/>
      </c>
      <c r="DH166" s="186" t="str">
        <f t="shared" si="494"/>
        <v/>
      </c>
      <c r="DI166" s="186" t="str">
        <f t="shared" si="494"/>
        <v/>
      </c>
      <c r="DJ166" s="186" t="str">
        <f t="shared" si="494"/>
        <v/>
      </c>
      <c r="DK166" s="186" t="str">
        <f t="shared" si="494"/>
        <v/>
      </c>
      <c r="DL166" s="186" t="str">
        <f t="shared" si="494"/>
        <v/>
      </c>
      <c r="DM166" s="186" t="str">
        <f t="shared" si="495"/>
        <v/>
      </c>
      <c r="DN166" s="186" t="str">
        <f t="shared" si="495"/>
        <v/>
      </c>
      <c r="DO166" s="186" t="str">
        <f t="shared" si="495"/>
        <v/>
      </c>
      <c r="DP166" s="186" t="str">
        <f t="shared" si="495"/>
        <v/>
      </c>
      <c r="DQ166" s="186" t="str">
        <f t="shared" si="495"/>
        <v/>
      </c>
      <c r="DR166" s="186" t="str">
        <f t="shared" si="495"/>
        <v/>
      </c>
      <c r="DS166" s="186" t="str">
        <f t="shared" si="495"/>
        <v/>
      </c>
      <c r="DT166" s="186" t="str">
        <f t="shared" si="495"/>
        <v/>
      </c>
      <c r="DU166" s="186" t="str">
        <f t="shared" si="495"/>
        <v/>
      </c>
      <c r="DV166" s="186" t="str">
        <f t="shared" si="495"/>
        <v/>
      </c>
      <c r="DW166" s="152"/>
      <c r="DX166" s="152"/>
      <c r="DY166" s="152"/>
      <c r="DZ166" s="152"/>
      <c r="EA166" s="152"/>
      <c r="EC166" s="173">
        <f t="shared" si="483"/>
        <v>48</v>
      </c>
      <c r="ED166" s="176">
        <f t="shared" si="472"/>
        <v>0</v>
      </c>
      <c r="EE166" s="177">
        <f t="shared" si="485"/>
        <v>0</v>
      </c>
      <c r="EF166" s="177">
        <f t="shared" si="485"/>
        <v>0</v>
      </c>
      <c r="EG166" s="177">
        <f t="shared" si="485"/>
        <v>0</v>
      </c>
      <c r="EH166" s="177">
        <f t="shared" si="485"/>
        <v>0</v>
      </c>
      <c r="EI166" s="177">
        <f t="shared" si="473"/>
        <v>0</v>
      </c>
      <c r="EJ166" s="177">
        <f t="shared" si="474"/>
        <v>0</v>
      </c>
      <c r="EK166" s="173"/>
      <c r="EL166" s="173"/>
      <c r="EM166" s="173"/>
      <c r="EN166" s="175"/>
      <c r="EO166" s="173">
        <f t="shared" si="484"/>
        <v>48</v>
      </c>
      <c r="EP166" s="176">
        <f t="shared" si="475"/>
        <v>0</v>
      </c>
      <c r="EQ166" s="177">
        <f>IFERROR(INDEX(RTO3CF,$EO166,'ANVA-MDS'!EE$7),0)</f>
        <v>0</v>
      </c>
      <c r="ER166" s="177">
        <f>IFERROR(INDEX(RTO3CF,$EO166,'ANVA-MDS'!EF$7),0)</f>
        <v>0</v>
      </c>
      <c r="ES166" s="177">
        <f>IFERROR(INDEX(RTO3CF,$EO166,'ANVA-MDS'!EG$7),0)</f>
        <v>0</v>
      </c>
      <c r="ET166" s="177">
        <f>IFERROR(INDEX(RTO3CF,$EO166,'ANVA-MDS'!EH$7),0)</f>
        <v>0</v>
      </c>
      <c r="EU166" s="177">
        <f t="shared" si="476"/>
        <v>0</v>
      </c>
      <c r="EV166" s="177">
        <f t="shared" si="477"/>
        <v>0</v>
      </c>
      <c r="EW166" s="173"/>
      <c r="EX166" s="173"/>
      <c r="EY166" s="173"/>
      <c r="EZ166" s="175"/>
      <c r="FA166" s="177">
        <f t="shared" si="478"/>
        <v>0</v>
      </c>
      <c r="FB166" s="175"/>
      <c r="FC166" s="175"/>
    </row>
    <row r="167" spans="1:159" ht="12.75" customHeight="1" x14ac:dyDescent="0.25">
      <c r="J167" s="84">
        <v>48</v>
      </c>
      <c r="K167" s="185">
        <f t="shared" si="479"/>
        <v>0</v>
      </c>
      <c r="L167" s="186">
        <f t="shared" si="480"/>
        <v>2.0000000000000002E-5</v>
      </c>
      <c r="M167" s="186" t="str">
        <f t="shared" si="486"/>
        <v/>
      </c>
      <c r="N167" s="186" t="str">
        <f t="shared" si="486"/>
        <v/>
      </c>
      <c r="O167" s="186" t="str">
        <f t="shared" si="486"/>
        <v/>
      </c>
      <c r="P167" s="186" t="str">
        <f t="shared" si="486"/>
        <v/>
      </c>
      <c r="Q167" s="186" t="str">
        <f t="shared" si="486"/>
        <v/>
      </c>
      <c r="R167" s="186" t="str">
        <f t="shared" si="486"/>
        <v/>
      </c>
      <c r="S167" s="186" t="str">
        <f t="shared" si="486"/>
        <v/>
      </c>
      <c r="T167" s="186" t="str">
        <f t="shared" si="486"/>
        <v/>
      </c>
      <c r="U167" s="186" t="str">
        <f t="shared" si="486"/>
        <v/>
      </c>
      <c r="V167" s="186" t="str">
        <f t="shared" si="486"/>
        <v/>
      </c>
      <c r="W167" s="186" t="str">
        <f t="shared" si="487"/>
        <v/>
      </c>
      <c r="X167" s="186" t="str">
        <f t="shared" si="487"/>
        <v/>
      </c>
      <c r="Y167" s="186" t="str">
        <f t="shared" si="487"/>
        <v/>
      </c>
      <c r="Z167" s="186" t="str">
        <f t="shared" si="487"/>
        <v/>
      </c>
      <c r="AA167" s="186" t="str">
        <f t="shared" si="487"/>
        <v/>
      </c>
      <c r="AB167" s="186" t="str">
        <f t="shared" si="487"/>
        <v/>
      </c>
      <c r="AC167" s="186" t="str">
        <f t="shared" si="487"/>
        <v/>
      </c>
      <c r="AD167" s="186" t="str">
        <f t="shared" si="487"/>
        <v/>
      </c>
      <c r="AE167" s="186" t="str">
        <f t="shared" si="487"/>
        <v/>
      </c>
      <c r="AF167" s="186" t="str">
        <f t="shared" si="487"/>
        <v/>
      </c>
      <c r="AG167" s="186" t="str">
        <f t="shared" si="488"/>
        <v/>
      </c>
      <c r="AH167" s="186" t="str">
        <f t="shared" si="488"/>
        <v/>
      </c>
      <c r="AI167" s="186" t="str">
        <f t="shared" si="488"/>
        <v/>
      </c>
      <c r="AJ167" s="186" t="str">
        <f t="shared" si="488"/>
        <v/>
      </c>
      <c r="AK167" s="186" t="str">
        <f t="shared" si="488"/>
        <v/>
      </c>
      <c r="AL167" s="186" t="str">
        <f t="shared" si="488"/>
        <v/>
      </c>
      <c r="AM167" s="186" t="str">
        <f t="shared" si="488"/>
        <v/>
      </c>
      <c r="AN167" s="186" t="str">
        <f t="shared" si="488"/>
        <v/>
      </c>
      <c r="AO167" s="186" t="str">
        <f t="shared" si="488"/>
        <v/>
      </c>
      <c r="AP167" s="186" t="str">
        <f t="shared" si="488"/>
        <v/>
      </c>
      <c r="AQ167" s="186" t="str">
        <f t="shared" si="489"/>
        <v/>
      </c>
      <c r="AR167" s="186" t="str">
        <f t="shared" si="489"/>
        <v/>
      </c>
      <c r="AS167" s="186" t="str">
        <f t="shared" si="489"/>
        <v/>
      </c>
      <c r="AT167" s="186" t="str">
        <f t="shared" si="489"/>
        <v/>
      </c>
      <c r="AU167" s="186" t="str">
        <f t="shared" si="489"/>
        <v/>
      </c>
      <c r="AV167" s="186" t="str">
        <f t="shared" si="489"/>
        <v/>
      </c>
      <c r="AW167" s="186" t="str">
        <f t="shared" si="489"/>
        <v/>
      </c>
      <c r="AX167" s="186" t="str">
        <f t="shared" si="489"/>
        <v/>
      </c>
      <c r="AY167" s="186" t="str">
        <f t="shared" si="489"/>
        <v/>
      </c>
      <c r="AZ167" s="186" t="str">
        <f t="shared" si="489"/>
        <v/>
      </c>
      <c r="BA167" s="186" t="str">
        <f t="shared" si="490"/>
        <v/>
      </c>
      <c r="BB167" s="186" t="str">
        <f t="shared" si="490"/>
        <v/>
      </c>
      <c r="BC167" s="186" t="str">
        <f t="shared" si="490"/>
        <v/>
      </c>
      <c r="BD167" s="186" t="str">
        <f t="shared" si="490"/>
        <v/>
      </c>
      <c r="BE167" s="186" t="str">
        <f t="shared" si="490"/>
        <v/>
      </c>
      <c r="BF167" s="186" t="str">
        <f t="shared" si="490"/>
        <v/>
      </c>
      <c r="BG167" s="186" t="str">
        <f t="shared" si="490"/>
        <v/>
      </c>
      <c r="BH167" s="186" t="str">
        <f t="shared" si="490"/>
        <v/>
      </c>
      <c r="BI167" s="186" t="str">
        <f t="shared" si="490"/>
        <v/>
      </c>
      <c r="BJ167" s="186" t="str">
        <f t="shared" si="490"/>
        <v/>
      </c>
      <c r="BS167" s="6"/>
      <c r="BT167" s="6"/>
      <c r="BV167" s="84">
        <v>48</v>
      </c>
      <c r="BW167" s="185">
        <f t="shared" si="481"/>
        <v>0</v>
      </c>
      <c r="BX167" s="186">
        <f t="shared" si="482"/>
        <v>0</v>
      </c>
      <c r="BY167" s="186" t="str">
        <f t="shared" si="491"/>
        <v/>
      </c>
      <c r="BZ167" s="186" t="str">
        <f t="shared" si="491"/>
        <v/>
      </c>
      <c r="CA167" s="186" t="str">
        <f t="shared" si="491"/>
        <v/>
      </c>
      <c r="CB167" s="186" t="str">
        <f t="shared" si="491"/>
        <v/>
      </c>
      <c r="CC167" s="186" t="str">
        <f t="shared" si="491"/>
        <v/>
      </c>
      <c r="CD167" s="186" t="str">
        <f t="shared" si="491"/>
        <v/>
      </c>
      <c r="CE167" s="186" t="str">
        <f t="shared" si="491"/>
        <v/>
      </c>
      <c r="CF167" s="186" t="str">
        <f t="shared" si="491"/>
        <v/>
      </c>
      <c r="CG167" s="186" t="str">
        <f t="shared" si="491"/>
        <v/>
      </c>
      <c r="CH167" s="186" t="str">
        <f t="shared" si="491"/>
        <v/>
      </c>
      <c r="CI167" s="186" t="str">
        <f t="shared" si="492"/>
        <v/>
      </c>
      <c r="CJ167" s="186" t="str">
        <f t="shared" si="492"/>
        <v/>
      </c>
      <c r="CK167" s="186" t="str">
        <f t="shared" si="492"/>
        <v/>
      </c>
      <c r="CL167" s="186" t="str">
        <f t="shared" si="492"/>
        <v/>
      </c>
      <c r="CM167" s="186" t="str">
        <f t="shared" si="492"/>
        <v/>
      </c>
      <c r="CN167" s="186" t="str">
        <f t="shared" si="492"/>
        <v/>
      </c>
      <c r="CO167" s="186" t="str">
        <f t="shared" si="492"/>
        <v/>
      </c>
      <c r="CP167" s="186" t="str">
        <f t="shared" si="492"/>
        <v/>
      </c>
      <c r="CQ167" s="186" t="str">
        <f t="shared" si="492"/>
        <v/>
      </c>
      <c r="CR167" s="186" t="str">
        <f t="shared" si="492"/>
        <v/>
      </c>
      <c r="CS167" s="186" t="str">
        <f t="shared" si="493"/>
        <v/>
      </c>
      <c r="CT167" s="186" t="str">
        <f t="shared" si="493"/>
        <v/>
      </c>
      <c r="CU167" s="186" t="str">
        <f t="shared" si="493"/>
        <v/>
      </c>
      <c r="CV167" s="186" t="str">
        <f t="shared" si="493"/>
        <v/>
      </c>
      <c r="CW167" s="186" t="str">
        <f t="shared" si="493"/>
        <v/>
      </c>
      <c r="CX167" s="186" t="str">
        <f t="shared" si="493"/>
        <v/>
      </c>
      <c r="CY167" s="186" t="str">
        <f t="shared" si="493"/>
        <v/>
      </c>
      <c r="CZ167" s="186" t="str">
        <f t="shared" si="493"/>
        <v/>
      </c>
      <c r="DA167" s="186" t="str">
        <f t="shared" si="493"/>
        <v/>
      </c>
      <c r="DB167" s="186" t="str">
        <f t="shared" si="493"/>
        <v/>
      </c>
      <c r="DC167" s="186" t="str">
        <f t="shared" si="494"/>
        <v/>
      </c>
      <c r="DD167" s="186" t="str">
        <f t="shared" si="494"/>
        <v/>
      </c>
      <c r="DE167" s="186" t="str">
        <f t="shared" si="494"/>
        <v/>
      </c>
      <c r="DF167" s="186" t="str">
        <f t="shared" si="494"/>
        <v/>
      </c>
      <c r="DG167" s="186" t="str">
        <f t="shared" si="494"/>
        <v/>
      </c>
      <c r="DH167" s="186" t="str">
        <f t="shared" si="494"/>
        <v/>
      </c>
      <c r="DI167" s="186" t="str">
        <f t="shared" si="494"/>
        <v/>
      </c>
      <c r="DJ167" s="186" t="str">
        <f t="shared" si="494"/>
        <v/>
      </c>
      <c r="DK167" s="186" t="str">
        <f t="shared" si="494"/>
        <v/>
      </c>
      <c r="DL167" s="186" t="str">
        <f t="shared" si="494"/>
        <v/>
      </c>
      <c r="DM167" s="186" t="str">
        <f t="shared" si="495"/>
        <v/>
      </c>
      <c r="DN167" s="186" t="str">
        <f t="shared" si="495"/>
        <v/>
      </c>
      <c r="DO167" s="186" t="str">
        <f t="shared" si="495"/>
        <v/>
      </c>
      <c r="DP167" s="186" t="str">
        <f t="shared" si="495"/>
        <v/>
      </c>
      <c r="DQ167" s="186" t="str">
        <f t="shared" si="495"/>
        <v/>
      </c>
      <c r="DR167" s="186" t="str">
        <f t="shared" si="495"/>
        <v/>
      </c>
      <c r="DS167" s="186" t="str">
        <f t="shared" si="495"/>
        <v/>
      </c>
      <c r="DT167" s="186" t="str">
        <f t="shared" si="495"/>
        <v/>
      </c>
      <c r="DU167" s="186" t="str">
        <f t="shared" si="495"/>
        <v/>
      </c>
      <c r="DV167" s="186" t="str">
        <f t="shared" si="495"/>
        <v/>
      </c>
      <c r="DW167" s="152"/>
      <c r="DX167" s="152"/>
      <c r="DY167" s="152"/>
      <c r="DZ167" s="152"/>
      <c r="EA167" s="152"/>
      <c r="EC167" s="173">
        <f t="shared" si="483"/>
        <v>49</v>
      </c>
      <c r="ED167" s="176">
        <f t="shared" si="472"/>
        <v>0</v>
      </c>
      <c r="EE167" s="177">
        <f t="shared" si="485"/>
        <v>0</v>
      </c>
      <c r="EF167" s="177">
        <f t="shared" si="485"/>
        <v>0</v>
      </c>
      <c r="EG167" s="177">
        <f t="shared" si="485"/>
        <v>0</v>
      </c>
      <c r="EH167" s="177">
        <f t="shared" si="485"/>
        <v>0</v>
      </c>
      <c r="EI167" s="177">
        <f t="shared" si="473"/>
        <v>0</v>
      </c>
      <c r="EJ167" s="177">
        <f t="shared" si="474"/>
        <v>0</v>
      </c>
      <c r="EK167" s="173"/>
      <c r="EL167" s="173"/>
      <c r="EM167" s="173"/>
      <c r="EN167" s="175"/>
      <c r="EO167" s="173">
        <f t="shared" si="484"/>
        <v>49</v>
      </c>
      <c r="EP167" s="176">
        <f t="shared" si="475"/>
        <v>0</v>
      </c>
      <c r="EQ167" s="177">
        <f>IFERROR(INDEX(RTO3CF,$EO167,'ANVA-MDS'!EE$7),0)</f>
        <v>0</v>
      </c>
      <c r="ER167" s="177">
        <f>IFERROR(INDEX(RTO3CF,$EO167,'ANVA-MDS'!EF$7),0)</f>
        <v>0</v>
      </c>
      <c r="ES167" s="177">
        <f>IFERROR(INDEX(RTO3CF,$EO167,'ANVA-MDS'!EG$7),0)</f>
        <v>0</v>
      </c>
      <c r="ET167" s="177">
        <f>IFERROR(INDEX(RTO3CF,$EO167,'ANVA-MDS'!EH$7),0)</f>
        <v>0</v>
      </c>
      <c r="EU167" s="177">
        <f t="shared" si="476"/>
        <v>0</v>
      </c>
      <c r="EV167" s="177">
        <f t="shared" si="477"/>
        <v>0</v>
      </c>
      <c r="EW167" s="173"/>
      <c r="EX167" s="173"/>
      <c r="EY167" s="173"/>
      <c r="EZ167" s="175"/>
      <c r="FA167" s="177">
        <f t="shared" si="478"/>
        <v>0</v>
      </c>
      <c r="FB167" s="175"/>
      <c r="FC167" s="175"/>
    </row>
    <row r="168" spans="1:159" ht="12.75" customHeight="1" x14ac:dyDescent="0.25">
      <c r="J168" s="84">
        <v>49</v>
      </c>
      <c r="K168" s="185">
        <f t="shared" si="479"/>
        <v>0</v>
      </c>
      <c r="L168" s="186">
        <f t="shared" si="480"/>
        <v>1.0000000000000001E-5</v>
      </c>
      <c r="M168" s="186" t="str">
        <f t="shared" si="486"/>
        <v/>
      </c>
      <c r="N168" s="186" t="str">
        <f t="shared" si="486"/>
        <v/>
      </c>
      <c r="O168" s="186" t="str">
        <f t="shared" si="486"/>
        <v/>
      </c>
      <c r="P168" s="186" t="str">
        <f t="shared" si="486"/>
        <v/>
      </c>
      <c r="Q168" s="186" t="str">
        <f t="shared" si="486"/>
        <v/>
      </c>
      <c r="R168" s="186" t="str">
        <f t="shared" si="486"/>
        <v/>
      </c>
      <c r="S168" s="186" t="str">
        <f t="shared" si="486"/>
        <v/>
      </c>
      <c r="T168" s="186" t="str">
        <f t="shared" si="486"/>
        <v/>
      </c>
      <c r="U168" s="186" t="str">
        <f t="shared" si="486"/>
        <v/>
      </c>
      <c r="V168" s="186" t="str">
        <f t="shared" si="486"/>
        <v/>
      </c>
      <c r="W168" s="186" t="str">
        <f t="shared" si="487"/>
        <v/>
      </c>
      <c r="X168" s="186" t="str">
        <f t="shared" si="487"/>
        <v/>
      </c>
      <c r="Y168" s="186" t="str">
        <f t="shared" si="487"/>
        <v/>
      </c>
      <c r="Z168" s="186" t="str">
        <f t="shared" si="487"/>
        <v/>
      </c>
      <c r="AA168" s="186" t="str">
        <f t="shared" si="487"/>
        <v/>
      </c>
      <c r="AB168" s="186" t="str">
        <f t="shared" si="487"/>
        <v/>
      </c>
      <c r="AC168" s="186" t="str">
        <f t="shared" si="487"/>
        <v/>
      </c>
      <c r="AD168" s="186" t="str">
        <f t="shared" si="487"/>
        <v/>
      </c>
      <c r="AE168" s="186" t="str">
        <f t="shared" si="487"/>
        <v/>
      </c>
      <c r="AF168" s="186" t="str">
        <f t="shared" si="487"/>
        <v/>
      </c>
      <c r="AG168" s="186" t="str">
        <f t="shared" si="488"/>
        <v/>
      </c>
      <c r="AH168" s="186" t="str">
        <f t="shared" si="488"/>
        <v/>
      </c>
      <c r="AI168" s="186" t="str">
        <f t="shared" si="488"/>
        <v/>
      </c>
      <c r="AJ168" s="186" t="str">
        <f t="shared" si="488"/>
        <v/>
      </c>
      <c r="AK168" s="186" t="str">
        <f t="shared" si="488"/>
        <v/>
      </c>
      <c r="AL168" s="186" t="str">
        <f t="shared" si="488"/>
        <v/>
      </c>
      <c r="AM168" s="186" t="str">
        <f t="shared" si="488"/>
        <v/>
      </c>
      <c r="AN168" s="186" t="str">
        <f t="shared" si="488"/>
        <v/>
      </c>
      <c r="AO168" s="186" t="str">
        <f t="shared" si="488"/>
        <v/>
      </c>
      <c r="AP168" s="186" t="str">
        <f t="shared" si="488"/>
        <v/>
      </c>
      <c r="AQ168" s="186" t="str">
        <f t="shared" si="489"/>
        <v/>
      </c>
      <c r="AR168" s="186" t="str">
        <f t="shared" si="489"/>
        <v/>
      </c>
      <c r="AS168" s="186" t="str">
        <f t="shared" si="489"/>
        <v/>
      </c>
      <c r="AT168" s="186" t="str">
        <f t="shared" si="489"/>
        <v/>
      </c>
      <c r="AU168" s="186" t="str">
        <f t="shared" si="489"/>
        <v/>
      </c>
      <c r="AV168" s="186" t="str">
        <f t="shared" si="489"/>
        <v/>
      </c>
      <c r="AW168" s="186" t="str">
        <f t="shared" si="489"/>
        <v/>
      </c>
      <c r="AX168" s="186" t="str">
        <f t="shared" si="489"/>
        <v/>
      </c>
      <c r="AY168" s="186" t="str">
        <f t="shared" si="489"/>
        <v/>
      </c>
      <c r="AZ168" s="186" t="str">
        <f t="shared" si="489"/>
        <v/>
      </c>
      <c r="BA168" s="186" t="str">
        <f t="shared" si="490"/>
        <v/>
      </c>
      <c r="BB168" s="186" t="str">
        <f t="shared" si="490"/>
        <v/>
      </c>
      <c r="BC168" s="186" t="str">
        <f t="shared" si="490"/>
        <v/>
      </c>
      <c r="BD168" s="186" t="str">
        <f t="shared" si="490"/>
        <v/>
      </c>
      <c r="BE168" s="186" t="str">
        <f t="shared" si="490"/>
        <v/>
      </c>
      <c r="BF168" s="186" t="str">
        <f t="shared" si="490"/>
        <v/>
      </c>
      <c r="BG168" s="186" t="str">
        <f t="shared" si="490"/>
        <v/>
      </c>
      <c r="BH168" s="186" t="str">
        <f t="shared" si="490"/>
        <v/>
      </c>
      <c r="BI168" s="186" t="str">
        <f t="shared" si="490"/>
        <v/>
      </c>
      <c r="BJ168" s="186" t="str">
        <f t="shared" si="490"/>
        <v/>
      </c>
      <c r="BS168" s="6"/>
      <c r="BT168" s="6"/>
      <c r="BV168" s="84">
        <v>49</v>
      </c>
      <c r="BW168" s="185">
        <f t="shared" si="481"/>
        <v>0</v>
      </c>
      <c r="BX168" s="186">
        <f t="shared" si="482"/>
        <v>0</v>
      </c>
      <c r="BY168" s="186" t="str">
        <f t="shared" si="491"/>
        <v/>
      </c>
      <c r="BZ168" s="186" t="str">
        <f t="shared" si="491"/>
        <v/>
      </c>
      <c r="CA168" s="186" t="str">
        <f t="shared" si="491"/>
        <v/>
      </c>
      <c r="CB168" s="186" t="str">
        <f t="shared" si="491"/>
        <v/>
      </c>
      <c r="CC168" s="186" t="str">
        <f t="shared" si="491"/>
        <v/>
      </c>
      <c r="CD168" s="186" t="str">
        <f t="shared" si="491"/>
        <v/>
      </c>
      <c r="CE168" s="186" t="str">
        <f t="shared" si="491"/>
        <v/>
      </c>
      <c r="CF168" s="186" t="str">
        <f t="shared" si="491"/>
        <v/>
      </c>
      <c r="CG168" s="186" t="str">
        <f t="shared" si="491"/>
        <v/>
      </c>
      <c r="CH168" s="186" t="str">
        <f t="shared" si="491"/>
        <v/>
      </c>
      <c r="CI168" s="186" t="str">
        <f t="shared" si="492"/>
        <v/>
      </c>
      <c r="CJ168" s="186" t="str">
        <f t="shared" si="492"/>
        <v/>
      </c>
      <c r="CK168" s="186" t="str">
        <f t="shared" si="492"/>
        <v/>
      </c>
      <c r="CL168" s="186" t="str">
        <f t="shared" si="492"/>
        <v/>
      </c>
      <c r="CM168" s="186" t="str">
        <f t="shared" si="492"/>
        <v/>
      </c>
      <c r="CN168" s="186" t="str">
        <f t="shared" si="492"/>
        <v/>
      </c>
      <c r="CO168" s="186" t="str">
        <f t="shared" si="492"/>
        <v/>
      </c>
      <c r="CP168" s="186" t="str">
        <f t="shared" si="492"/>
        <v/>
      </c>
      <c r="CQ168" s="186" t="str">
        <f t="shared" si="492"/>
        <v/>
      </c>
      <c r="CR168" s="186" t="str">
        <f t="shared" si="492"/>
        <v/>
      </c>
      <c r="CS168" s="186" t="str">
        <f t="shared" si="493"/>
        <v/>
      </c>
      <c r="CT168" s="186" t="str">
        <f t="shared" si="493"/>
        <v/>
      </c>
      <c r="CU168" s="186" t="str">
        <f t="shared" si="493"/>
        <v/>
      </c>
      <c r="CV168" s="186" t="str">
        <f t="shared" si="493"/>
        <v/>
      </c>
      <c r="CW168" s="186" t="str">
        <f t="shared" si="493"/>
        <v/>
      </c>
      <c r="CX168" s="186" t="str">
        <f t="shared" si="493"/>
        <v/>
      </c>
      <c r="CY168" s="186" t="str">
        <f t="shared" si="493"/>
        <v/>
      </c>
      <c r="CZ168" s="186" t="str">
        <f t="shared" si="493"/>
        <v/>
      </c>
      <c r="DA168" s="186" t="str">
        <f t="shared" si="493"/>
        <v/>
      </c>
      <c r="DB168" s="186" t="str">
        <f t="shared" si="493"/>
        <v/>
      </c>
      <c r="DC168" s="186" t="str">
        <f t="shared" si="494"/>
        <v/>
      </c>
      <c r="DD168" s="186" t="str">
        <f t="shared" si="494"/>
        <v/>
      </c>
      <c r="DE168" s="186" t="str">
        <f t="shared" si="494"/>
        <v/>
      </c>
      <c r="DF168" s="186" t="str">
        <f t="shared" si="494"/>
        <v/>
      </c>
      <c r="DG168" s="186" t="str">
        <f t="shared" si="494"/>
        <v/>
      </c>
      <c r="DH168" s="186" t="str">
        <f t="shared" si="494"/>
        <v/>
      </c>
      <c r="DI168" s="186" t="str">
        <f t="shared" si="494"/>
        <v/>
      </c>
      <c r="DJ168" s="186" t="str">
        <f t="shared" si="494"/>
        <v/>
      </c>
      <c r="DK168" s="186" t="str">
        <f t="shared" si="494"/>
        <v/>
      </c>
      <c r="DL168" s="186" t="str">
        <f t="shared" si="494"/>
        <v/>
      </c>
      <c r="DM168" s="186" t="str">
        <f t="shared" si="495"/>
        <v/>
      </c>
      <c r="DN168" s="186" t="str">
        <f t="shared" si="495"/>
        <v/>
      </c>
      <c r="DO168" s="186" t="str">
        <f t="shared" si="495"/>
        <v/>
      </c>
      <c r="DP168" s="186" t="str">
        <f t="shared" si="495"/>
        <v/>
      </c>
      <c r="DQ168" s="186" t="str">
        <f t="shared" si="495"/>
        <v/>
      </c>
      <c r="DR168" s="186" t="str">
        <f t="shared" si="495"/>
        <v/>
      </c>
      <c r="DS168" s="186" t="str">
        <f t="shared" si="495"/>
        <v/>
      </c>
      <c r="DT168" s="186" t="str">
        <f t="shared" si="495"/>
        <v/>
      </c>
      <c r="DU168" s="186" t="str">
        <f t="shared" si="495"/>
        <v/>
      </c>
      <c r="DV168" s="186" t="str">
        <f t="shared" si="495"/>
        <v/>
      </c>
      <c r="DW168" s="152"/>
      <c r="DX168" s="152"/>
      <c r="DY168" s="152"/>
      <c r="DZ168" s="152"/>
      <c r="EA168" s="152"/>
      <c r="EC168" s="173">
        <f t="shared" si="483"/>
        <v>50</v>
      </c>
      <c r="ED168" s="176">
        <f t="shared" si="472"/>
        <v>0</v>
      </c>
      <c r="EE168" s="177">
        <f t="shared" si="485"/>
        <v>0</v>
      </c>
      <c r="EF168" s="177">
        <f t="shared" si="485"/>
        <v>0</v>
      </c>
      <c r="EG168" s="177">
        <f t="shared" si="485"/>
        <v>0</v>
      </c>
      <c r="EH168" s="177">
        <f t="shared" si="485"/>
        <v>0</v>
      </c>
      <c r="EI168" s="177">
        <f t="shared" si="473"/>
        <v>0</v>
      </c>
      <c r="EJ168" s="177">
        <f t="shared" si="474"/>
        <v>0</v>
      </c>
      <c r="EK168" s="173"/>
      <c r="EL168" s="173"/>
      <c r="EM168" s="173"/>
      <c r="EN168" s="175"/>
      <c r="EO168" s="173">
        <f t="shared" si="484"/>
        <v>50</v>
      </c>
      <c r="EP168" s="176">
        <f t="shared" si="475"/>
        <v>0</v>
      </c>
      <c r="EQ168" s="177">
        <f>IFERROR(INDEX(RTO3CF,$EO168,'ANVA-MDS'!EE$7),0)</f>
        <v>0</v>
      </c>
      <c r="ER168" s="177">
        <f>IFERROR(INDEX(RTO3CF,$EO168,'ANVA-MDS'!EF$7),0)</f>
        <v>0</v>
      </c>
      <c r="ES168" s="177">
        <f>IFERROR(INDEX(RTO3CF,$EO168,'ANVA-MDS'!EG$7),0)</f>
        <v>0</v>
      </c>
      <c r="ET168" s="177">
        <f>IFERROR(INDEX(RTO3CF,$EO168,'ANVA-MDS'!EH$7),0)</f>
        <v>0</v>
      </c>
      <c r="EU168" s="177">
        <f t="shared" si="476"/>
        <v>0</v>
      </c>
      <c r="EV168" s="177">
        <f t="shared" si="477"/>
        <v>0</v>
      </c>
      <c r="EW168" s="173"/>
      <c r="EX168" s="173"/>
      <c r="EY168" s="173"/>
      <c r="EZ168" s="175"/>
      <c r="FA168" s="177">
        <f t="shared" si="478"/>
        <v>0</v>
      </c>
      <c r="FB168" s="175"/>
      <c r="FC168" s="175"/>
    </row>
    <row r="169" spans="1:159" ht="12.75" customHeight="1" x14ac:dyDescent="0.25">
      <c r="J169" s="84">
        <v>50</v>
      </c>
      <c r="K169" s="185">
        <f t="shared" si="479"/>
        <v>0</v>
      </c>
      <c r="L169" s="186">
        <f t="shared" si="480"/>
        <v>0</v>
      </c>
      <c r="M169" s="186" t="str">
        <f t="shared" si="486"/>
        <v/>
      </c>
      <c r="N169" s="186" t="str">
        <f t="shared" si="486"/>
        <v/>
      </c>
      <c r="O169" s="186" t="str">
        <f t="shared" si="486"/>
        <v/>
      </c>
      <c r="P169" s="186" t="str">
        <f t="shared" si="486"/>
        <v/>
      </c>
      <c r="Q169" s="186" t="str">
        <f t="shared" si="486"/>
        <v/>
      </c>
      <c r="R169" s="186" t="str">
        <f t="shared" si="486"/>
        <v/>
      </c>
      <c r="S169" s="186" t="str">
        <f t="shared" si="486"/>
        <v/>
      </c>
      <c r="T169" s="186" t="str">
        <f t="shared" si="486"/>
        <v/>
      </c>
      <c r="U169" s="186" t="str">
        <f t="shared" si="486"/>
        <v/>
      </c>
      <c r="V169" s="186" t="str">
        <f t="shared" si="486"/>
        <v/>
      </c>
      <c r="W169" s="186" t="str">
        <f t="shared" si="487"/>
        <v/>
      </c>
      <c r="X169" s="186" t="str">
        <f t="shared" si="487"/>
        <v/>
      </c>
      <c r="Y169" s="186" t="str">
        <f t="shared" si="487"/>
        <v/>
      </c>
      <c r="Z169" s="186" t="str">
        <f t="shared" si="487"/>
        <v/>
      </c>
      <c r="AA169" s="186" t="str">
        <f t="shared" si="487"/>
        <v/>
      </c>
      <c r="AB169" s="186" t="str">
        <f t="shared" si="487"/>
        <v/>
      </c>
      <c r="AC169" s="186" t="str">
        <f t="shared" si="487"/>
        <v/>
      </c>
      <c r="AD169" s="186" t="str">
        <f t="shared" si="487"/>
        <v/>
      </c>
      <c r="AE169" s="186" t="str">
        <f t="shared" si="487"/>
        <v/>
      </c>
      <c r="AF169" s="186" t="str">
        <f t="shared" si="487"/>
        <v/>
      </c>
      <c r="AG169" s="186" t="str">
        <f t="shared" si="488"/>
        <v/>
      </c>
      <c r="AH169" s="186" t="str">
        <f t="shared" si="488"/>
        <v/>
      </c>
      <c r="AI169" s="186" t="str">
        <f t="shared" si="488"/>
        <v/>
      </c>
      <c r="AJ169" s="186" t="str">
        <f t="shared" si="488"/>
        <v/>
      </c>
      <c r="AK169" s="186" t="str">
        <f t="shared" si="488"/>
        <v/>
      </c>
      <c r="AL169" s="186" t="str">
        <f t="shared" si="488"/>
        <v/>
      </c>
      <c r="AM169" s="186" t="str">
        <f t="shared" si="488"/>
        <v/>
      </c>
      <c r="AN169" s="186" t="str">
        <f t="shared" si="488"/>
        <v/>
      </c>
      <c r="AO169" s="186" t="str">
        <f t="shared" si="488"/>
        <v/>
      </c>
      <c r="AP169" s="186" t="str">
        <f t="shared" si="488"/>
        <v/>
      </c>
      <c r="AQ169" s="186" t="str">
        <f t="shared" si="489"/>
        <v/>
      </c>
      <c r="AR169" s="186" t="str">
        <f t="shared" si="489"/>
        <v/>
      </c>
      <c r="AS169" s="186" t="str">
        <f t="shared" si="489"/>
        <v/>
      </c>
      <c r="AT169" s="186" t="str">
        <f t="shared" si="489"/>
        <v/>
      </c>
      <c r="AU169" s="186" t="str">
        <f t="shared" si="489"/>
        <v/>
      </c>
      <c r="AV169" s="186" t="str">
        <f t="shared" si="489"/>
        <v/>
      </c>
      <c r="AW169" s="186" t="str">
        <f t="shared" si="489"/>
        <v/>
      </c>
      <c r="AX169" s="186" t="str">
        <f t="shared" si="489"/>
        <v/>
      </c>
      <c r="AY169" s="186" t="str">
        <f t="shared" si="489"/>
        <v/>
      </c>
      <c r="AZ169" s="186" t="str">
        <f t="shared" si="489"/>
        <v/>
      </c>
      <c r="BA169" s="186" t="str">
        <f t="shared" si="490"/>
        <v/>
      </c>
      <c r="BB169" s="186" t="str">
        <f t="shared" si="490"/>
        <v/>
      </c>
      <c r="BC169" s="186" t="str">
        <f t="shared" si="490"/>
        <v/>
      </c>
      <c r="BD169" s="186" t="str">
        <f t="shared" si="490"/>
        <v/>
      </c>
      <c r="BE169" s="186" t="str">
        <f t="shared" si="490"/>
        <v/>
      </c>
      <c r="BF169" s="186" t="str">
        <f t="shared" si="490"/>
        <v/>
      </c>
      <c r="BG169" s="186" t="str">
        <f t="shared" si="490"/>
        <v/>
      </c>
      <c r="BH169" s="186" t="str">
        <f t="shared" si="490"/>
        <v/>
      </c>
      <c r="BI169" s="186" t="str">
        <f t="shared" si="490"/>
        <v/>
      </c>
      <c r="BJ169" s="186" t="str">
        <f t="shared" si="490"/>
        <v/>
      </c>
      <c r="BS169" s="6"/>
      <c r="BT169" s="6"/>
      <c r="BV169" s="84">
        <v>50</v>
      </c>
      <c r="BW169" s="185">
        <f t="shared" si="481"/>
        <v>0</v>
      </c>
      <c r="BX169" s="186">
        <f t="shared" si="482"/>
        <v>0</v>
      </c>
      <c r="BY169" s="186" t="str">
        <f t="shared" si="491"/>
        <v/>
      </c>
      <c r="BZ169" s="186" t="str">
        <f t="shared" si="491"/>
        <v/>
      </c>
      <c r="CA169" s="186" t="str">
        <f t="shared" si="491"/>
        <v/>
      </c>
      <c r="CB169" s="186" t="str">
        <f t="shared" si="491"/>
        <v/>
      </c>
      <c r="CC169" s="186" t="str">
        <f t="shared" si="491"/>
        <v/>
      </c>
      <c r="CD169" s="186" t="str">
        <f t="shared" si="491"/>
        <v/>
      </c>
      <c r="CE169" s="186" t="str">
        <f t="shared" si="491"/>
        <v/>
      </c>
      <c r="CF169" s="186" t="str">
        <f t="shared" si="491"/>
        <v/>
      </c>
      <c r="CG169" s="186" t="str">
        <f t="shared" si="491"/>
        <v/>
      </c>
      <c r="CH169" s="186" t="str">
        <f t="shared" si="491"/>
        <v/>
      </c>
      <c r="CI169" s="186" t="str">
        <f t="shared" si="492"/>
        <v/>
      </c>
      <c r="CJ169" s="186" t="str">
        <f t="shared" si="492"/>
        <v/>
      </c>
      <c r="CK169" s="186" t="str">
        <f t="shared" si="492"/>
        <v/>
      </c>
      <c r="CL169" s="186" t="str">
        <f t="shared" si="492"/>
        <v/>
      </c>
      <c r="CM169" s="186" t="str">
        <f t="shared" si="492"/>
        <v/>
      </c>
      <c r="CN169" s="186" t="str">
        <f t="shared" si="492"/>
        <v/>
      </c>
      <c r="CO169" s="186" t="str">
        <f t="shared" si="492"/>
        <v/>
      </c>
      <c r="CP169" s="186" t="str">
        <f t="shared" si="492"/>
        <v/>
      </c>
      <c r="CQ169" s="186" t="str">
        <f t="shared" si="492"/>
        <v/>
      </c>
      <c r="CR169" s="186" t="str">
        <f t="shared" si="492"/>
        <v/>
      </c>
      <c r="CS169" s="186" t="str">
        <f t="shared" si="493"/>
        <v/>
      </c>
      <c r="CT169" s="186" t="str">
        <f t="shared" si="493"/>
        <v/>
      </c>
      <c r="CU169" s="186" t="str">
        <f t="shared" si="493"/>
        <v/>
      </c>
      <c r="CV169" s="186" t="str">
        <f t="shared" si="493"/>
        <v/>
      </c>
      <c r="CW169" s="186" t="str">
        <f t="shared" si="493"/>
        <v/>
      </c>
      <c r="CX169" s="186" t="str">
        <f t="shared" si="493"/>
        <v/>
      </c>
      <c r="CY169" s="186" t="str">
        <f t="shared" si="493"/>
        <v/>
      </c>
      <c r="CZ169" s="186" t="str">
        <f t="shared" si="493"/>
        <v/>
      </c>
      <c r="DA169" s="186" t="str">
        <f t="shared" si="493"/>
        <v/>
      </c>
      <c r="DB169" s="186" t="str">
        <f t="shared" si="493"/>
        <v/>
      </c>
      <c r="DC169" s="186" t="str">
        <f t="shared" si="494"/>
        <v/>
      </c>
      <c r="DD169" s="186" t="str">
        <f t="shared" si="494"/>
        <v/>
      </c>
      <c r="DE169" s="186" t="str">
        <f t="shared" si="494"/>
        <v/>
      </c>
      <c r="DF169" s="186" t="str">
        <f t="shared" si="494"/>
        <v/>
      </c>
      <c r="DG169" s="186" t="str">
        <f t="shared" si="494"/>
        <v/>
      </c>
      <c r="DH169" s="186" t="str">
        <f t="shared" si="494"/>
        <v/>
      </c>
      <c r="DI169" s="186" t="str">
        <f t="shared" si="494"/>
        <v/>
      </c>
      <c r="DJ169" s="186" t="str">
        <f t="shared" si="494"/>
        <v/>
      </c>
      <c r="DK169" s="186" t="str">
        <f t="shared" si="494"/>
        <v/>
      </c>
      <c r="DL169" s="186" t="str">
        <f t="shared" si="494"/>
        <v/>
      </c>
      <c r="DM169" s="186" t="str">
        <f t="shared" si="495"/>
        <v/>
      </c>
      <c r="DN169" s="186" t="str">
        <f t="shared" si="495"/>
        <v/>
      </c>
      <c r="DO169" s="186" t="str">
        <f t="shared" si="495"/>
        <v/>
      </c>
      <c r="DP169" s="186" t="str">
        <f t="shared" si="495"/>
        <v/>
      </c>
      <c r="DQ169" s="186" t="str">
        <f t="shared" si="495"/>
        <v/>
      </c>
      <c r="DR169" s="186" t="str">
        <f t="shared" si="495"/>
        <v/>
      </c>
      <c r="DS169" s="186" t="str">
        <f t="shared" si="495"/>
        <v/>
      </c>
      <c r="DT169" s="186" t="str">
        <f t="shared" si="495"/>
        <v/>
      </c>
      <c r="DU169" s="186" t="str">
        <f t="shared" si="495"/>
        <v/>
      </c>
      <c r="DV169" s="186" t="str">
        <f t="shared" si="495"/>
        <v/>
      </c>
      <c r="DW169" s="152"/>
      <c r="DX169" s="152"/>
      <c r="DY169" s="152"/>
      <c r="DZ169" s="152"/>
      <c r="EA169" s="152"/>
      <c r="EC169" s="174" t="s">
        <v>85</v>
      </c>
      <c r="ED169" s="177"/>
      <c r="EE169" s="177">
        <f>COUNTIFS(EE119:EE168,"&gt;1")</f>
        <v>24</v>
      </c>
      <c r="EF169" s="177">
        <f>COUNTIFS(EF119:EF168,"&gt;1")</f>
        <v>24</v>
      </c>
      <c r="EG169" s="177">
        <f>COUNTIFS(EG119:EG168,"&gt;1")</f>
        <v>24</v>
      </c>
      <c r="EH169" s="177">
        <f>COUNTIFS(EH119:EH168,"&gt;1")</f>
        <v>0</v>
      </c>
      <c r="EI169" s="181">
        <f>IF(EI119=0,-1,IF(COUNTIFS(EE119:EH168,"&gt;1")&lt;&gt;EI119*EE169,-2,1))</f>
        <v>1</v>
      </c>
      <c r="EJ169" s="177"/>
      <c r="EK169" s="177"/>
      <c r="EL169" s="173"/>
      <c r="EM169" s="173"/>
      <c r="EN169" s="175"/>
      <c r="EO169" s="174" t="s">
        <v>85</v>
      </c>
      <c r="EP169" s="177"/>
      <c r="EQ169" s="177">
        <f>COUNTIFS(EQ119:EQ168,"&gt;1")</f>
        <v>0</v>
      </c>
      <c r="ER169" s="177">
        <f>COUNTIFS(ER119:ER168,"&gt;1")</f>
        <v>0</v>
      </c>
      <c r="ES169" s="177">
        <f>COUNTIFS(ES119:ES168,"&gt;1")</f>
        <v>0</v>
      </c>
      <c r="ET169" s="177">
        <f>COUNTIFS(ET119:ET168,"&gt;1")</f>
        <v>0</v>
      </c>
      <c r="EU169" s="181">
        <f>IF(EU119=0,-1,IF(COUNTIFS(EQ119:ET168,"&gt;1")&lt;&gt;EU119*EQ169,-2,1))</f>
        <v>-1</v>
      </c>
      <c r="EV169" s="177"/>
      <c r="EW169" s="175"/>
      <c r="EX169" s="175"/>
      <c r="EY169" s="175"/>
      <c r="EZ169" s="175"/>
      <c r="FA169" s="177"/>
      <c r="FB169" s="175"/>
      <c r="FC169" s="175"/>
    </row>
    <row r="170" spans="1:159" ht="12.75" customHeight="1" x14ac:dyDescent="0.25">
      <c r="K170" s="5"/>
      <c r="EC170" s="172" t="s">
        <v>36</v>
      </c>
      <c r="ED170" s="172"/>
      <c r="EE170" s="182">
        <f>IFERROR(SUMIFS(EE119:EE168,EE119:EE168,"&gt;1"),0)</f>
        <v>37290</v>
      </c>
      <c r="EF170" s="182">
        <f>IFERROR(SUMIFS(EF119:EF168,EF119:EF168,"&gt;1"),0)</f>
        <v>39620</v>
      </c>
      <c r="EG170" s="182">
        <f>IFERROR(SUMIFS(EG119:EG168,EG119:EG168,"&gt;1"),0)</f>
        <v>38080</v>
      </c>
      <c r="EH170" s="182">
        <f>IFERROR(SUMIFS(EH119:EH168,EH119:EH168,"&gt;1"),0)</f>
        <v>0</v>
      </c>
      <c r="EI170" s="173"/>
      <c r="EJ170" s="173"/>
      <c r="EK170" s="173"/>
      <c r="EL170" s="173"/>
      <c r="EM170" s="173"/>
      <c r="EN170" s="175"/>
      <c r="EO170" s="172" t="s">
        <v>36</v>
      </c>
      <c r="EP170" s="172"/>
      <c r="EQ170" s="182">
        <f>IFERROR(SUMIFS(EQ119:EQ168,EQ119:EQ168,"&gt;1"),0)</f>
        <v>0</v>
      </c>
      <c r="ER170" s="182">
        <f>IFERROR(SUMIFS(ER119:ER168,ER119:ER168,"&gt;1"),0)</f>
        <v>0</v>
      </c>
      <c r="ES170" s="182">
        <f>IFERROR(SUMIFS(ES119:ES168,ES119:ES168,"&gt;1"),0)</f>
        <v>0</v>
      </c>
      <c r="ET170" s="182">
        <f>IFERROR(SUMIFS(ET119:ET168,ET119:ET168,"&gt;1"),0)</f>
        <v>0</v>
      </c>
      <c r="EU170" s="173"/>
      <c r="EV170" s="173"/>
      <c r="EW170" s="175"/>
      <c r="EX170" s="175"/>
      <c r="EY170" s="175"/>
      <c r="EZ170" s="175"/>
      <c r="FA170" s="173"/>
      <c r="FB170" s="175"/>
      <c r="FC170" s="175"/>
    </row>
    <row r="171" spans="1:159" ht="12.75" customHeight="1" x14ac:dyDescent="0.25">
      <c r="K171" s="5"/>
      <c r="EC171" s="172"/>
      <c r="ED171" s="172"/>
      <c r="EE171" s="182"/>
      <c r="EF171" s="182"/>
      <c r="EG171" s="182"/>
      <c r="EH171" s="182"/>
      <c r="EI171" s="173"/>
      <c r="EJ171" s="173"/>
      <c r="EK171" s="173"/>
      <c r="EL171" s="173"/>
      <c r="EM171" s="173"/>
      <c r="EN171" s="175"/>
      <c r="EO171" s="172"/>
      <c r="EP171" s="172"/>
      <c r="EQ171" s="182"/>
      <c r="ER171" s="182"/>
      <c r="ES171" s="182"/>
      <c r="ET171" s="182"/>
      <c r="EU171" s="173"/>
      <c r="EV171" s="173"/>
      <c r="EW171" s="175"/>
      <c r="EX171" s="175"/>
      <c r="EY171" s="175"/>
      <c r="EZ171" s="175"/>
      <c r="FA171" s="173"/>
      <c r="FB171" s="175"/>
      <c r="FC171" s="175"/>
    </row>
    <row r="172" spans="1:159" ht="12.75" customHeight="1" x14ac:dyDescent="0.25">
      <c r="EC172" s="173"/>
      <c r="ED172" s="173"/>
      <c r="EE172" s="173"/>
      <c r="EF172" s="173"/>
      <c r="EG172" s="173"/>
      <c r="EH172" s="173"/>
      <c r="EI172" s="173"/>
      <c r="EJ172" s="173"/>
      <c r="EK172" s="173"/>
      <c r="EL172" s="173"/>
      <c r="EM172" s="173"/>
      <c r="EN172" s="175"/>
      <c r="EO172" s="175"/>
      <c r="EP172" s="175"/>
      <c r="EQ172" s="175"/>
      <c r="ER172" s="175"/>
      <c r="ES172" s="175"/>
      <c r="ET172" s="175"/>
      <c r="EU172" s="175"/>
      <c r="EV172" s="175"/>
      <c r="EW172" s="175"/>
      <c r="EX172" s="175"/>
      <c r="EY172" s="175"/>
      <c r="EZ172" s="175"/>
      <c r="FA172" s="175"/>
      <c r="FB172" s="175"/>
      <c r="FC172" s="175"/>
    </row>
    <row r="173" spans="1:159" ht="103.5" customHeight="1" x14ac:dyDescent="0.25">
      <c r="J173" s="6"/>
      <c r="K173" s="6"/>
      <c r="M173" s="184">
        <f t="shared" ref="M173:AR173" si="496">IFERROR(INDEX(RTO4SF_ORD,M174,1),"sd")</f>
        <v>0</v>
      </c>
      <c r="N173" s="184">
        <f t="shared" si="496"/>
        <v>0</v>
      </c>
      <c r="O173" s="184">
        <f t="shared" si="496"/>
        <v>0</v>
      </c>
      <c r="P173" s="184">
        <f t="shared" si="496"/>
        <v>0</v>
      </c>
      <c r="Q173" s="184">
        <f t="shared" si="496"/>
        <v>0</v>
      </c>
      <c r="R173" s="184">
        <f t="shared" si="496"/>
        <v>0</v>
      </c>
      <c r="S173" s="184">
        <f t="shared" si="496"/>
        <v>0</v>
      </c>
      <c r="T173" s="184">
        <f t="shared" si="496"/>
        <v>0</v>
      </c>
      <c r="U173" s="184">
        <f t="shared" si="496"/>
        <v>0</v>
      </c>
      <c r="V173" s="184">
        <f t="shared" si="496"/>
        <v>0</v>
      </c>
      <c r="W173" s="184">
        <f t="shared" si="496"/>
        <v>0</v>
      </c>
      <c r="X173" s="184">
        <f t="shared" si="496"/>
        <v>0</v>
      </c>
      <c r="Y173" s="184">
        <f t="shared" si="496"/>
        <v>0</v>
      </c>
      <c r="Z173" s="184">
        <f t="shared" si="496"/>
        <v>0</v>
      </c>
      <c r="AA173" s="184">
        <f t="shared" si="496"/>
        <v>0</v>
      </c>
      <c r="AB173" s="184">
        <f t="shared" si="496"/>
        <v>0</v>
      </c>
      <c r="AC173" s="184">
        <f t="shared" si="496"/>
        <v>0</v>
      </c>
      <c r="AD173" s="184">
        <f t="shared" si="496"/>
        <v>0</v>
      </c>
      <c r="AE173" s="184">
        <f t="shared" si="496"/>
        <v>0</v>
      </c>
      <c r="AF173" s="184">
        <f t="shared" si="496"/>
        <v>0</v>
      </c>
      <c r="AG173" s="184">
        <f t="shared" si="496"/>
        <v>0</v>
      </c>
      <c r="AH173" s="184">
        <f t="shared" si="496"/>
        <v>0</v>
      </c>
      <c r="AI173" s="184">
        <f t="shared" si="496"/>
        <v>0</v>
      </c>
      <c r="AJ173" s="184">
        <f t="shared" si="496"/>
        <v>0</v>
      </c>
      <c r="AK173" s="184">
        <f t="shared" si="496"/>
        <v>0</v>
      </c>
      <c r="AL173" s="184">
        <f t="shared" si="496"/>
        <v>0</v>
      </c>
      <c r="AM173" s="184">
        <f t="shared" si="496"/>
        <v>0</v>
      </c>
      <c r="AN173" s="184">
        <f t="shared" si="496"/>
        <v>0</v>
      </c>
      <c r="AO173" s="184">
        <f t="shared" si="496"/>
        <v>0</v>
      </c>
      <c r="AP173" s="184">
        <f t="shared" si="496"/>
        <v>0</v>
      </c>
      <c r="AQ173" s="184">
        <f t="shared" si="496"/>
        <v>0</v>
      </c>
      <c r="AR173" s="184">
        <f t="shared" si="496"/>
        <v>0</v>
      </c>
      <c r="AS173" s="184">
        <f t="shared" ref="AS173:BJ173" si="497">IFERROR(INDEX(RTO4SF_ORD,AS174,1),"sd")</f>
        <v>0</v>
      </c>
      <c r="AT173" s="184">
        <f t="shared" si="497"/>
        <v>0</v>
      </c>
      <c r="AU173" s="184">
        <f t="shared" si="497"/>
        <v>0</v>
      </c>
      <c r="AV173" s="184">
        <f t="shared" si="497"/>
        <v>0</v>
      </c>
      <c r="AW173" s="184">
        <f t="shared" si="497"/>
        <v>0</v>
      </c>
      <c r="AX173" s="184">
        <f t="shared" si="497"/>
        <v>0</v>
      </c>
      <c r="AY173" s="184">
        <f t="shared" si="497"/>
        <v>0</v>
      </c>
      <c r="AZ173" s="184">
        <f t="shared" si="497"/>
        <v>0</v>
      </c>
      <c r="BA173" s="184">
        <f t="shared" si="497"/>
        <v>0</v>
      </c>
      <c r="BB173" s="184">
        <f t="shared" si="497"/>
        <v>0</v>
      </c>
      <c r="BC173" s="184">
        <f t="shared" si="497"/>
        <v>0</v>
      </c>
      <c r="BD173" s="184">
        <f t="shared" si="497"/>
        <v>0</v>
      </c>
      <c r="BE173" s="184">
        <f t="shared" si="497"/>
        <v>0</v>
      </c>
      <c r="BF173" s="184">
        <f t="shared" si="497"/>
        <v>0</v>
      </c>
      <c r="BG173" s="184">
        <f t="shared" si="497"/>
        <v>0</v>
      </c>
      <c r="BH173" s="184">
        <f t="shared" si="497"/>
        <v>0</v>
      </c>
      <c r="BI173" s="184">
        <f t="shared" si="497"/>
        <v>0</v>
      </c>
      <c r="BJ173" s="184">
        <f t="shared" si="497"/>
        <v>0</v>
      </c>
      <c r="BS173" s="6"/>
      <c r="BT173" s="6"/>
      <c r="BV173" s="6"/>
      <c r="BW173" s="6"/>
      <c r="BX173" s="28"/>
      <c r="BY173" s="184">
        <f t="shared" ref="BY173:DD173" si="498">IFERROR(INDEX(RTO4CF_ORD,BY174,1),"sd")</f>
        <v>0</v>
      </c>
      <c r="BZ173" s="184">
        <f t="shared" si="498"/>
        <v>0</v>
      </c>
      <c r="CA173" s="184">
        <f t="shared" si="498"/>
        <v>0</v>
      </c>
      <c r="CB173" s="184">
        <f t="shared" si="498"/>
        <v>0</v>
      </c>
      <c r="CC173" s="184">
        <f t="shared" si="498"/>
        <v>0</v>
      </c>
      <c r="CD173" s="184">
        <f t="shared" si="498"/>
        <v>0</v>
      </c>
      <c r="CE173" s="184">
        <f t="shared" si="498"/>
        <v>0</v>
      </c>
      <c r="CF173" s="184">
        <f t="shared" si="498"/>
        <v>0</v>
      </c>
      <c r="CG173" s="184">
        <f t="shared" si="498"/>
        <v>0</v>
      </c>
      <c r="CH173" s="184">
        <f t="shared" si="498"/>
        <v>0</v>
      </c>
      <c r="CI173" s="184">
        <f t="shared" si="498"/>
        <v>0</v>
      </c>
      <c r="CJ173" s="184">
        <f t="shared" si="498"/>
        <v>0</v>
      </c>
      <c r="CK173" s="184">
        <f t="shared" si="498"/>
        <v>0</v>
      </c>
      <c r="CL173" s="184">
        <f t="shared" si="498"/>
        <v>0</v>
      </c>
      <c r="CM173" s="184">
        <f t="shared" si="498"/>
        <v>0</v>
      </c>
      <c r="CN173" s="184">
        <f t="shared" si="498"/>
        <v>0</v>
      </c>
      <c r="CO173" s="184">
        <f t="shared" si="498"/>
        <v>0</v>
      </c>
      <c r="CP173" s="184">
        <f t="shared" si="498"/>
        <v>0</v>
      </c>
      <c r="CQ173" s="184">
        <f t="shared" si="498"/>
        <v>0</v>
      </c>
      <c r="CR173" s="184">
        <f t="shared" si="498"/>
        <v>0</v>
      </c>
      <c r="CS173" s="184">
        <f t="shared" si="498"/>
        <v>0</v>
      </c>
      <c r="CT173" s="184">
        <f t="shared" si="498"/>
        <v>0</v>
      </c>
      <c r="CU173" s="184">
        <f t="shared" si="498"/>
        <v>0</v>
      </c>
      <c r="CV173" s="184">
        <f t="shared" si="498"/>
        <v>0</v>
      </c>
      <c r="CW173" s="184">
        <f t="shared" si="498"/>
        <v>0</v>
      </c>
      <c r="CX173" s="184">
        <f t="shared" si="498"/>
        <v>0</v>
      </c>
      <c r="CY173" s="184">
        <f t="shared" si="498"/>
        <v>0</v>
      </c>
      <c r="CZ173" s="184">
        <f t="shared" si="498"/>
        <v>0</v>
      </c>
      <c r="DA173" s="184">
        <f t="shared" si="498"/>
        <v>0</v>
      </c>
      <c r="DB173" s="184">
        <f t="shared" si="498"/>
        <v>0</v>
      </c>
      <c r="DC173" s="184">
        <f t="shared" si="498"/>
        <v>0</v>
      </c>
      <c r="DD173" s="184">
        <f t="shared" si="498"/>
        <v>0</v>
      </c>
      <c r="DE173" s="184">
        <f t="shared" ref="DE173:DV173" si="499">IFERROR(INDEX(RTO4CF_ORD,DE174,1),"sd")</f>
        <v>0</v>
      </c>
      <c r="DF173" s="184">
        <f t="shared" si="499"/>
        <v>0</v>
      </c>
      <c r="DG173" s="184">
        <f t="shared" si="499"/>
        <v>0</v>
      </c>
      <c r="DH173" s="184">
        <f t="shared" si="499"/>
        <v>0</v>
      </c>
      <c r="DI173" s="184">
        <f t="shared" si="499"/>
        <v>0</v>
      </c>
      <c r="DJ173" s="184">
        <f t="shared" si="499"/>
        <v>0</v>
      </c>
      <c r="DK173" s="184">
        <f t="shared" si="499"/>
        <v>0</v>
      </c>
      <c r="DL173" s="184">
        <f t="shared" si="499"/>
        <v>0</v>
      </c>
      <c r="DM173" s="184">
        <f t="shared" si="499"/>
        <v>0</v>
      </c>
      <c r="DN173" s="184">
        <f t="shared" si="499"/>
        <v>0</v>
      </c>
      <c r="DO173" s="184">
        <f t="shared" si="499"/>
        <v>0</v>
      </c>
      <c r="DP173" s="184">
        <f t="shared" si="499"/>
        <v>0</v>
      </c>
      <c r="DQ173" s="184">
        <f t="shared" si="499"/>
        <v>0</v>
      </c>
      <c r="DR173" s="184">
        <f t="shared" si="499"/>
        <v>0</v>
      </c>
      <c r="DS173" s="184">
        <f t="shared" si="499"/>
        <v>0</v>
      </c>
      <c r="DT173" s="184">
        <f t="shared" si="499"/>
        <v>0</v>
      </c>
      <c r="DU173" s="184">
        <f t="shared" si="499"/>
        <v>0</v>
      </c>
      <c r="DV173" s="184">
        <f t="shared" si="499"/>
        <v>0</v>
      </c>
      <c r="DW173" s="115"/>
      <c r="DX173" s="115"/>
      <c r="DY173" s="115"/>
      <c r="DZ173" s="115"/>
      <c r="EA173" s="115"/>
      <c r="EC173" s="174" t="s">
        <v>118</v>
      </c>
      <c r="ED173" s="173" t="s">
        <v>1</v>
      </c>
      <c r="EE173" s="173">
        <v>1</v>
      </c>
      <c r="EF173" s="173">
        <v>2</v>
      </c>
      <c r="EG173" s="173">
        <v>3</v>
      </c>
      <c r="EH173" s="173">
        <v>4</v>
      </c>
      <c r="EI173" s="174" t="s">
        <v>86</v>
      </c>
      <c r="EJ173" s="174" t="s">
        <v>36</v>
      </c>
      <c r="EK173" s="173"/>
      <c r="EL173" s="173" t="s">
        <v>105</v>
      </c>
      <c r="EM173" s="173"/>
      <c r="EN173" s="175"/>
      <c r="EO173" s="174" t="s">
        <v>119</v>
      </c>
      <c r="EP173" s="173" t="s">
        <v>1</v>
      </c>
      <c r="EQ173" s="173">
        <v>1</v>
      </c>
      <c r="ER173" s="173">
        <v>2</v>
      </c>
      <c r="ES173" s="173">
        <v>3</v>
      </c>
      <c r="ET173" s="173">
        <v>4</v>
      </c>
      <c r="EU173" s="174" t="s">
        <v>86</v>
      </c>
      <c r="EV173" s="174" t="s">
        <v>36</v>
      </c>
      <c r="EW173" s="173"/>
      <c r="EX173" s="173" t="s">
        <v>105</v>
      </c>
      <c r="EY173" s="173"/>
      <c r="EZ173" s="175"/>
      <c r="FA173" s="174" t="s">
        <v>36</v>
      </c>
      <c r="FB173" s="175" t="s">
        <v>120</v>
      </c>
      <c r="FC173" s="175"/>
    </row>
    <row r="174" spans="1:159" ht="12.75" customHeight="1" x14ac:dyDescent="0.25">
      <c r="A174" s="50" t="str">
        <f>Fechas!$C$169</f>
        <v>4º ÉPOCA: CICLOS CORTOS SIN FUNGICIDA</v>
      </c>
      <c r="B174" s="51"/>
      <c r="C174" s="51"/>
      <c r="D174" s="51"/>
      <c r="E174" s="51"/>
      <c r="F174" s="51"/>
      <c r="G174" s="134"/>
      <c r="J174" s="6"/>
      <c r="K174" s="113" t="s">
        <v>1</v>
      </c>
      <c r="L174" s="114" t="s">
        <v>42</v>
      </c>
      <c r="M174" s="154">
        <v>1</v>
      </c>
      <c r="N174" s="154">
        <f>M174+1</f>
        <v>2</v>
      </c>
      <c r="O174" s="154">
        <f t="shared" ref="O174" si="500">N174+1</f>
        <v>3</v>
      </c>
      <c r="P174" s="154">
        <f t="shared" ref="P174" si="501">O174+1</f>
        <v>4</v>
      </c>
      <c r="Q174" s="154">
        <f t="shared" ref="Q174" si="502">P174+1</f>
        <v>5</v>
      </c>
      <c r="R174" s="154">
        <f t="shared" ref="R174" si="503">Q174+1</f>
        <v>6</v>
      </c>
      <c r="S174" s="154">
        <f t="shared" ref="S174" si="504">R174+1</f>
        <v>7</v>
      </c>
      <c r="T174" s="154">
        <f t="shared" ref="T174" si="505">S174+1</f>
        <v>8</v>
      </c>
      <c r="U174" s="154">
        <f t="shared" ref="U174" si="506">T174+1</f>
        <v>9</v>
      </c>
      <c r="V174" s="154">
        <f t="shared" ref="V174" si="507">U174+1</f>
        <v>10</v>
      </c>
      <c r="W174" s="154">
        <f t="shared" ref="W174" si="508">V174+1</f>
        <v>11</v>
      </c>
      <c r="X174" s="154">
        <f t="shared" ref="X174" si="509">W174+1</f>
        <v>12</v>
      </c>
      <c r="Y174" s="154">
        <f t="shared" ref="Y174" si="510">X174+1</f>
        <v>13</v>
      </c>
      <c r="Z174" s="154">
        <f t="shared" ref="Z174" si="511">Y174+1</f>
        <v>14</v>
      </c>
      <c r="AA174" s="154">
        <f t="shared" ref="AA174" si="512">Z174+1</f>
        <v>15</v>
      </c>
      <c r="AB174" s="154">
        <f t="shared" ref="AB174" si="513">AA174+1</f>
        <v>16</v>
      </c>
      <c r="AC174" s="154">
        <f t="shared" ref="AC174" si="514">AB174+1</f>
        <v>17</v>
      </c>
      <c r="AD174" s="154">
        <f t="shared" ref="AD174" si="515">AC174+1</f>
        <v>18</v>
      </c>
      <c r="AE174" s="154">
        <f t="shared" ref="AE174" si="516">AD174+1</f>
        <v>19</v>
      </c>
      <c r="AF174" s="154">
        <f t="shared" ref="AF174" si="517">AE174+1</f>
        <v>20</v>
      </c>
      <c r="AG174" s="154">
        <f t="shared" ref="AG174" si="518">AF174+1</f>
        <v>21</v>
      </c>
      <c r="AH174" s="154">
        <f t="shared" ref="AH174" si="519">AG174+1</f>
        <v>22</v>
      </c>
      <c r="AI174" s="154">
        <f t="shared" ref="AI174" si="520">AH174+1</f>
        <v>23</v>
      </c>
      <c r="AJ174" s="154">
        <f t="shared" ref="AJ174" si="521">AI174+1</f>
        <v>24</v>
      </c>
      <c r="AK174" s="154">
        <f t="shared" ref="AK174" si="522">AJ174+1</f>
        <v>25</v>
      </c>
      <c r="AL174" s="154">
        <f t="shared" ref="AL174" si="523">AK174+1</f>
        <v>26</v>
      </c>
      <c r="AM174" s="154">
        <f t="shared" ref="AM174" si="524">AL174+1</f>
        <v>27</v>
      </c>
      <c r="AN174" s="154">
        <f t="shared" ref="AN174" si="525">AM174+1</f>
        <v>28</v>
      </c>
      <c r="AO174" s="154">
        <f t="shared" ref="AO174" si="526">AN174+1</f>
        <v>29</v>
      </c>
      <c r="AP174" s="154">
        <f t="shared" ref="AP174" si="527">AO174+1</f>
        <v>30</v>
      </c>
      <c r="AQ174" s="154">
        <f t="shared" ref="AQ174" si="528">AP174+1</f>
        <v>31</v>
      </c>
      <c r="AR174" s="154">
        <f t="shared" ref="AR174" si="529">AQ174+1</f>
        <v>32</v>
      </c>
      <c r="AS174" s="154">
        <f t="shared" ref="AS174" si="530">AR174+1</f>
        <v>33</v>
      </c>
      <c r="AT174" s="154">
        <f t="shared" ref="AT174" si="531">AS174+1</f>
        <v>34</v>
      </c>
      <c r="AU174" s="154">
        <f t="shared" ref="AU174" si="532">AT174+1</f>
        <v>35</v>
      </c>
      <c r="AV174" s="154">
        <f t="shared" ref="AV174" si="533">AU174+1</f>
        <v>36</v>
      </c>
      <c r="AW174" s="154">
        <f t="shared" ref="AW174" si="534">AV174+1</f>
        <v>37</v>
      </c>
      <c r="AX174" s="154">
        <f t="shared" ref="AX174" si="535">AW174+1</f>
        <v>38</v>
      </c>
      <c r="AY174" s="154">
        <f t="shared" ref="AY174" si="536">AX174+1</f>
        <v>39</v>
      </c>
      <c r="AZ174" s="154">
        <f t="shared" ref="AZ174" si="537">AY174+1</f>
        <v>40</v>
      </c>
      <c r="BA174" s="154">
        <f t="shared" ref="BA174" si="538">AZ174+1</f>
        <v>41</v>
      </c>
      <c r="BB174" s="154">
        <f t="shared" ref="BB174" si="539">BA174+1</f>
        <v>42</v>
      </c>
      <c r="BC174" s="154">
        <f t="shared" ref="BC174" si="540">BB174+1</f>
        <v>43</v>
      </c>
      <c r="BD174" s="154">
        <f t="shared" ref="BD174" si="541">BC174+1</f>
        <v>44</v>
      </c>
      <c r="BE174" s="154">
        <f t="shared" ref="BE174" si="542">BD174+1</f>
        <v>45</v>
      </c>
      <c r="BF174" s="154">
        <f t="shared" ref="BF174" si="543">BE174+1</f>
        <v>46</v>
      </c>
      <c r="BG174" s="154">
        <f t="shared" ref="BG174" si="544">BF174+1</f>
        <v>47</v>
      </c>
      <c r="BH174" s="154">
        <f t="shared" ref="BH174" si="545">BG174+1</f>
        <v>48</v>
      </c>
      <c r="BI174" s="154">
        <f t="shared" ref="BI174" si="546">BH174+1</f>
        <v>49</v>
      </c>
      <c r="BJ174" s="154">
        <f t="shared" ref="BJ174" si="547">BI174+1</f>
        <v>50</v>
      </c>
      <c r="BM174" s="53" t="str">
        <f>Fechas!$K$169</f>
        <v>4º ÉPOCA: CICLOS CORTOS CON FUNGICIDA</v>
      </c>
      <c r="BN174" s="54"/>
      <c r="BO174" s="54"/>
      <c r="BP174" s="54"/>
      <c r="BQ174" s="54"/>
      <c r="BR174" s="54"/>
      <c r="BS174" s="133"/>
      <c r="BT174" s="6"/>
      <c r="BV174" s="6"/>
      <c r="BW174" s="113" t="s">
        <v>1</v>
      </c>
      <c r="BX174" s="114" t="s">
        <v>42</v>
      </c>
      <c r="BY174" s="154">
        <v>1</v>
      </c>
      <c r="BZ174" s="154">
        <f>BY174+1</f>
        <v>2</v>
      </c>
      <c r="CA174" s="154">
        <f t="shared" ref="CA174" si="548">BZ174+1</f>
        <v>3</v>
      </c>
      <c r="CB174" s="154">
        <f t="shared" ref="CB174" si="549">CA174+1</f>
        <v>4</v>
      </c>
      <c r="CC174" s="154">
        <f t="shared" ref="CC174" si="550">CB174+1</f>
        <v>5</v>
      </c>
      <c r="CD174" s="154">
        <f t="shared" ref="CD174" si="551">CC174+1</f>
        <v>6</v>
      </c>
      <c r="CE174" s="154">
        <f t="shared" ref="CE174" si="552">CD174+1</f>
        <v>7</v>
      </c>
      <c r="CF174" s="154">
        <f t="shared" ref="CF174" si="553">CE174+1</f>
        <v>8</v>
      </c>
      <c r="CG174" s="154">
        <f t="shared" ref="CG174" si="554">CF174+1</f>
        <v>9</v>
      </c>
      <c r="CH174" s="154">
        <f t="shared" ref="CH174" si="555">CG174+1</f>
        <v>10</v>
      </c>
      <c r="CI174" s="154">
        <f t="shared" ref="CI174" si="556">CH174+1</f>
        <v>11</v>
      </c>
      <c r="CJ174" s="154">
        <f t="shared" ref="CJ174" si="557">CI174+1</f>
        <v>12</v>
      </c>
      <c r="CK174" s="154">
        <f t="shared" ref="CK174" si="558">CJ174+1</f>
        <v>13</v>
      </c>
      <c r="CL174" s="154">
        <f t="shared" ref="CL174" si="559">CK174+1</f>
        <v>14</v>
      </c>
      <c r="CM174" s="154">
        <f t="shared" ref="CM174" si="560">CL174+1</f>
        <v>15</v>
      </c>
      <c r="CN174" s="154">
        <f t="shared" ref="CN174" si="561">CM174+1</f>
        <v>16</v>
      </c>
      <c r="CO174" s="154">
        <f t="shared" ref="CO174" si="562">CN174+1</f>
        <v>17</v>
      </c>
      <c r="CP174" s="154">
        <f t="shared" ref="CP174" si="563">CO174+1</f>
        <v>18</v>
      </c>
      <c r="CQ174" s="154">
        <f t="shared" ref="CQ174" si="564">CP174+1</f>
        <v>19</v>
      </c>
      <c r="CR174" s="154">
        <f t="shared" ref="CR174" si="565">CQ174+1</f>
        <v>20</v>
      </c>
      <c r="CS174" s="154">
        <f t="shared" ref="CS174" si="566">CR174+1</f>
        <v>21</v>
      </c>
      <c r="CT174" s="154">
        <f t="shared" ref="CT174" si="567">CS174+1</f>
        <v>22</v>
      </c>
      <c r="CU174" s="154">
        <f t="shared" ref="CU174" si="568">CT174+1</f>
        <v>23</v>
      </c>
      <c r="CV174" s="154">
        <f t="shared" ref="CV174" si="569">CU174+1</f>
        <v>24</v>
      </c>
      <c r="CW174" s="154">
        <f t="shared" ref="CW174" si="570">CV174+1</f>
        <v>25</v>
      </c>
      <c r="CX174" s="154">
        <f t="shared" ref="CX174" si="571">CW174+1</f>
        <v>26</v>
      </c>
      <c r="CY174" s="154">
        <f t="shared" ref="CY174" si="572">CX174+1</f>
        <v>27</v>
      </c>
      <c r="CZ174" s="154">
        <f t="shared" ref="CZ174" si="573">CY174+1</f>
        <v>28</v>
      </c>
      <c r="DA174" s="154">
        <f t="shared" ref="DA174" si="574">CZ174+1</f>
        <v>29</v>
      </c>
      <c r="DB174" s="154">
        <f t="shared" ref="DB174" si="575">DA174+1</f>
        <v>30</v>
      </c>
      <c r="DC174" s="154">
        <f t="shared" ref="DC174" si="576">DB174+1</f>
        <v>31</v>
      </c>
      <c r="DD174" s="154">
        <f t="shared" ref="DD174" si="577">DC174+1</f>
        <v>32</v>
      </c>
      <c r="DE174" s="154">
        <f t="shared" ref="DE174" si="578">DD174+1</f>
        <v>33</v>
      </c>
      <c r="DF174" s="154">
        <f t="shared" ref="DF174" si="579">DE174+1</f>
        <v>34</v>
      </c>
      <c r="DG174" s="154">
        <f t="shared" ref="DG174" si="580">DF174+1</f>
        <v>35</v>
      </c>
      <c r="DH174" s="154">
        <f t="shared" ref="DH174" si="581">DG174+1</f>
        <v>36</v>
      </c>
      <c r="DI174" s="154">
        <f t="shared" ref="DI174" si="582">DH174+1</f>
        <v>37</v>
      </c>
      <c r="DJ174" s="154">
        <f t="shared" ref="DJ174" si="583">DI174+1</f>
        <v>38</v>
      </c>
      <c r="DK174" s="154">
        <f t="shared" ref="DK174" si="584">DJ174+1</f>
        <v>39</v>
      </c>
      <c r="DL174" s="154">
        <f t="shared" ref="DL174" si="585">DK174+1</f>
        <v>40</v>
      </c>
      <c r="DM174" s="154">
        <f t="shared" ref="DM174" si="586">DL174+1</f>
        <v>41</v>
      </c>
      <c r="DN174" s="154">
        <f t="shared" ref="DN174" si="587">DM174+1</f>
        <v>42</v>
      </c>
      <c r="DO174" s="154">
        <f t="shared" ref="DO174" si="588">DN174+1</f>
        <v>43</v>
      </c>
      <c r="DP174" s="154">
        <f t="shared" ref="DP174" si="589">DO174+1</f>
        <v>44</v>
      </c>
      <c r="DQ174" s="154">
        <f t="shared" ref="DQ174" si="590">DP174+1</f>
        <v>45</v>
      </c>
      <c r="DR174" s="154">
        <f t="shared" ref="DR174" si="591">DQ174+1</f>
        <v>46</v>
      </c>
      <c r="DS174" s="154">
        <f t="shared" ref="DS174" si="592">DR174+1</f>
        <v>47</v>
      </c>
      <c r="DT174" s="154">
        <f t="shared" ref="DT174" si="593">DS174+1</f>
        <v>48</v>
      </c>
      <c r="DU174" s="154">
        <f t="shared" ref="DU174" si="594">DT174+1</f>
        <v>49</v>
      </c>
      <c r="DV174" s="154">
        <f t="shared" ref="DV174" si="595">DU174+1</f>
        <v>50</v>
      </c>
      <c r="DW174" s="6"/>
      <c r="DX174" s="6"/>
      <c r="DY174" s="6"/>
      <c r="DZ174" s="6"/>
      <c r="EA174" s="6"/>
      <c r="EC174" s="173">
        <v>1</v>
      </c>
      <c r="ED174" s="176">
        <f t="shared" ref="ED174:ED205" si="596">IFERROR(INDEX(RTO4CV,$EC174,1),0)</f>
        <v>0</v>
      </c>
      <c r="EE174" s="177">
        <f t="shared" ref="EE174:EH193" si="597">IFERROR(INDEX(RTO4SF,$EC174,EE$7),0)</f>
        <v>0</v>
      </c>
      <c r="EF174" s="177">
        <f t="shared" si="597"/>
        <v>0</v>
      </c>
      <c r="EG174" s="177">
        <f t="shared" si="597"/>
        <v>0</v>
      </c>
      <c r="EH174" s="177">
        <f t="shared" si="597"/>
        <v>0</v>
      </c>
      <c r="EI174" s="177">
        <f t="shared" ref="EI174:EI205" si="598">COUNTIFS(EE174:EH174,"&gt;1")</f>
        <v>0</v>
      </c>
      <c r="EJ174" s="177">
        <f t="shared" ref="EJ174:EJ205" si="599">IFERROR(SUMIFS(EE174:EH174,EE174:EH174,"&gt;1"),0)</f>
        <v>0</v>
      </c>
      <c r="EK174" s="173"/>
      <c r="EL174" s="173" t="s">
        <v>87</v>
      </c>
      <c r="EM174" s="177">
        <f>EE224*EI224</f>
        <v>0</v>
      </c>
      <c r="EN174" s="175"/>
      <c r="EO174" s="173">
        <v>1</v>
      </c>
      <c r="EP174" s="176">
        <f t="shared" ref="EP174:EP205" si="600">IFERROR(INDEX(RTO4CV,$EO174,1),0)</f>
        <v>0</v>
      </c>
      <c r="EQ174" s="177">
        <f>IFERROR(INDEX(RTO4CF,$EO174,'ANVA-MDS'!EE$7),0)</f>
        <v>0</v>
      </c>
      <c r="ER174" s="177">
        <f>IFERROR(INDEX(RTO4CF,$EO174,'ANVA-MDS'!EF$7),0)</f>
        <v>0</v>
      </c>
      <c r="ES174" s="177">
        <f>IFERROR(INDEX(RTO4CF,$EO174,'ANVA-MDS'!EG$7),0)</f>
        <v>0</v>
      </c>
      <c r="ET174" s="177">
        <f>IFERROR(INDEX(RTO4CF,$EO174,'ANVA-MDS'!EH$7),0)</f>
        <v>0</v>
      </c>
      <c r="EU174" s="177">
        <f t="shared" ref="EU174:EU205" si="601">COUNTIFS(EQ174:ET174,"&gt;1")</f>
        <v>0</v>
      </c>
      <c r="EV174" s="177">
        <f t="shared" ref="EV174:EV205" si="602">IFERROR(SUMIFS(EQ174:ET174,EQ174:ET174,"&gt;1"),0)</f>
        <v>0</v>
      </c>
      <c r="EW174" s="173"/>
      <c r="EX174" s="173" t="s">
        <v>87</v>
      </c>
      <c r="EY174" s="182">
        <f>EQ224*EU224</f>
        <v>0</v>
      </c>
      <c r="EZ174" s="175"/>
      <c r="FA174" s="177">
        <f t="shared" ref="FA174:FA205" si="603">EJ174+EV174</f>
        <v>0</v>
      </c>
      <c r="FB174" s="173" t="s">
        <v>87</v>
      </c>
      <c r="FC174" s="187">
        <f>EY174</f>
        <v>0</v>
      </c>
    </row>
    <row r="175" spans="1:159" ht="12.75" customHeight="1" x14ac:dyDescent="0.25">
      <c r="J175" s="84">
        <v>1</v>
      </c>
      <c r="K175" s="185">
        <f t="shared" ref="K175:K206" si="604">IFERROR(INDEX(RTO4SF_ORD,J175,1),"sd")</f>
        <v>0</v>
      </c>
      <c r="L175" s="186">
        <f t="shared" ref="L175:L206" si="605">IFERROR(INDEX(RTO4SF_ORD,J175,2),"sd")</f>
        <v>0</v>
      </c>
      <c r="M175" s="186" t="str">
        <f t="shared" ref="M175:V184" si="606">IF(M$8&gt;$J175,"",IF($K175=0,"",IF($F$179&gt;$G$179,"ns",IF(ABS($L175-INDEX(RTO4SF_ORD,M$8,2))&gt;$B$194,"s","ns"))))</f>
        <v/>
      </c>
      <c r="N175" s="186" t="str">
        <f t="shared" si="606"/>
        <v/>
      </c>
      <c r="O175" s="186" t="str">
        <f t="shared" si="606"/>
        <v/>
      </c>
      <c r="P175" s="186" t="str">
        <f t="shared" si="606"/>
        <v/>
      </c>
      <c r="Q175" s="186" t="str">
        <f t="shared" si="606"/>
        <v/>
      </c>
      <c r="R175" s="186" t="str">
        <f t="shared" si="606"/>
        <v/>
      </c>
      <c r="S175" s="186" t="str">
        <f t="shared" si="606"/>
        <v/>
      </c>
      <c r="T175" s="186" t="str">
        <f t="shared" si="606"/>
        <v/>
      </c>
      <c r="U175" s="186" t="str">
        <f t="shared" si="606"/>
        <v/>
      </c>
      <c r="V175" s="186" t="str">
        <f t="shared" si="606"/>
        <v/>
      </c>
      <c r="W175" s="186" t="str">
        <f t="shared" ref="W175:AF184" si="607">IF(W$8&gt;$J175,"",IF($K175=0,"",IF($F$179&gt;$G$179,"ns",IF(ABS($L175-INDEX(RTO4SF_ORD,W$8,2))&gt;$B$194,"s","ns"))))</f>
        <v/>
      </c>
      <c r="X175" s="186" t="str">
        <f t="shared" si="607"/>
        <v/>
      </c>
      <c r="Y175" s="186" t="str">
        <f t="shared" si="607"/>
        <v/>
      </c>
      <c r="Z175" s="186" t="str">
        <f t="shared" si="607"/>
        <v/>
      </c>
      <c r="AA175" s="186" t="str">
        <f t="shared" si="607"/>
        <v/>
      </c>
      <c r="AB175" s="186" t="str">
        <f t="shared" si="607"/>
        <v/>
      </c>
      <c r="AC175" s="186" t="str">
        <f t="shared" si="607"/>
        <v/>
      </c>
      <c r="AD175" s="186" t="str">
        <f t="shared" si="607"/>
        <v/>
      </c>
      <c r="AE175" s="186" t="str">
        <f t="shared" si="607"/>
        <v/>
      </c>
      <c r="AF175" s="186" t="str">
        <f t="shared" si="607"/>
        <v/>
      </c>
      <c r="AG175" s="186" t="str">
        <f t="shared" ref="AG175:AP184" si="608">IF(AG$8&gt;$J175,"",IF($K175=0,"",IF($F$179&gt;$G$179,"ns",IF(ABS($L175-INDEX(RTO4SF_ORD,AG$8,2))&gt;$B$194,"s","ns"))))</f>
        <v/>
      </c>
      <c r="AH175" s="186" t="str">
        <f t="shared" si="608"/>
        <v/>
      </c>
      <c r="AI175" s="186" t="str">
        <f t="shared" si="608"/>
        <v/>
      </c>
      <c r="AJ175" s="186" t="str">
        <f t="shared" si="608"/>
        <v/>
      </c>
      <c r="AK175" s="186" t="str">
        <f t="shared" si="608"/>
        <v/>
      </c>
      <c r="AL175" s="186" t="str">
        <f t="shared" si="608"/>
        <v/>
      </c>
      <c r="AM175" s="186" t="str">
        <f t="shared" si="608"/>
        <v/>
      </c>
      <c r="AN175" s="186" t="str">
        <f t="shared" si="608"/>
        <v/>
      </c>
      <c r="AO175" s="186" t="str">
        <f t="shared" si="608"/>
        <v/>
      </c>
      <c r="AP175" s="186" t="str">
        <f t="shared" si="608"/>
        <v/>
      </c>
      <c r="AQ175" s="186" t="str">
        <f t="shared" ref="AQ175:AZ184" si="609">IF(AQ$8&gt;$J175,"",IF($K175=0,"",IF($F$179&gt;$G$179,"ns",IF(ABS($L175-INDEX(RTO4SF_ORD,AQ$8,2))&gt;$B$194,"s","ns"))))</f>
        <v/>
      </c>
      <c r="AR175" s="186" t="str">
        <f t="shared" si="609"/>
        <v/>
      </c>
      <c r="AS175" s="186" t="str">
        <f t="shared" si="609"/>
        <v/>
      </c>
      <c r="AT175" s="186" t="str">
        <f t="shared" si="609"/>
        <v/>
      </c>
      <c r="AU175" s="186" t="str">
        <f t="shared" si="609"/>
        <v/>
      </c>
      <c r="AV175" s="186" t="str">
        <f t="shared" si="609"/>
        <v/>
      </c>
      <c r="AW175" s="186" t="str">
        <f t="shared" si="609"/>
        <v/>
      </c>
      <c r="AX175" s="186" t="str">
        <f t="shared" si="609"/>
        <v/>
      </c>
      <c r="AY175" s="186" t="str">
        <f t="shared" si="609"/>
        <v/>
      </c>
      <c r="AZ175" s="186" t="str">
        <f t="shared" si="609"/>
        <v/>
      </c>
      <c r="BA175" s="186" t="str">
        <f t="shared" ref="BA175:BJ184" si="610">IF(BA$8&gt;$J175,"",IF($K175=0,"",IF($F$179&gt;$G$179,"ns",IF(ABS($L175-INDEX(RTO4SF_ORD,BA$8,2))&gt;$B$194,"s","ns"))))</f>
        <v/>
      </c>
      <c r="BB175" s="186" t="str">
        <f t="shared" si="610"/>
        <v/>
      </c>
      <c r="BC175" s="186" t="str">
        <f t="shared" si="610"/>
        <v/>
      </c>
      <c r="BD175" s="186" t="str">
        <f t="shared" si="610"/>
        <v/>
      </c>
      <c r="BE175" s="186" t="str">
        <f t="shared" si="610"/>
        <v/>
      </c>
      <c r="BF175" s="186" t="str">
        <f t="shared" si="610"/>
        <v/>
      </c>
      <c r="BG175" s="186" t="str">
        <f t="shared" si="610"/>
        <v/>
      </c>
      <c r="BH175" s="186" t="str">
        <f t="shared" si="610"/>
        <v/>
      </c>
      <c r="BI175" s="186" t="str">
        <f t="shared" si="610"/>
        <v/>
      </c>
      <c r="BJ175" s="186" t="str">
        <f t="shared" si="610"/>
        <v/>
      </c>
      <c r="BS175" s="6"/>
      <c r="BT175" s="6"/>
      <c r="BV175" s="84">
        <v>1</v>
      </c>
      <c r="BW175" s="185">
        <f t="shared" ref="BW175:BW206" si="611">IFERROR(INDEX(RTO4CF_ORD,BV175,1),"sd")</f>
        <v>0</v>
      </c>
      <c r="BX175" s="186">
        <f t="shared" ref="BX175:BX206" si="612">IFERROR(INDEX(RTO4CF_ORD,BV175,2),"sd")</f>
        <v>0</v>
      </c>
      <c r="BY175" s="186" t="str">
        <f t="shared" ref="BY175:CH184" si="613">IF(BY$8&gt;$BV175,"",IF($BW175=0,"",IF($BR$179&gt;$BS$179,"ns",IF(ABS($BX175-INDEX(RTO4CF_ORD,BY$8,2))&gt;$BN$194,"s","ns"))))</f>
        <v/>
      </c>
      <c r="BZ175" s="186" t="str">
        <f t="shared" si="613"/>
        <v/>
      </c>
      <c r="CA175" s="186" t="str">
        <f t="shared" si="613"/>
        <v/>
      </c>
      <c r="CB175" s="186" t="str">
        <f t="shared" si="613"/>
        <v/>
      </c>
      <c r="CC175" s="186" t="str">
        <f t="shared" si="613"/>
        <v/>
      </c>
      <c r="CD175" s="186" t="str">
        <f t="shared" si="613"/>
        <v/>
      </c>
      <c r="CE175" s="186" t="str">
        <f t="shared" si="613"/>
        <v/>
      </c>
      <c r="CF175" s="186" t="str">
        <f t="shared" si="613"/>
        <v/>
      </c>
      <c r="CG175" s="186" t="str">
        <f t="shared" si="613"/>
        <v/>
      </c>
      <c r="CH175" s="186" t="str">
        <f t="shared" si="613"/>
        <v/>
      </c>
      <c r="CI175" s="186" t="str">
        <f t="shared" ref="CI175:CR184" si="614">IF(CI$8&gt;$BV175,"",IF($BW175=0,"",IF($BR$179&gt;$BS$179,"ns",IF(ABS($BX175-INDEX(RTO4CF_ORD,CI$8,2))&gt;$BN$194,"s","ns"))))</f>
        <v/>
      </c>
      <c r="CJ175" s="186" t="str">
        <f t="shared" si="614"/>
        <v/>
      </c>
      <c r="CK175" s="186" t="str">
        <f t="shared" si="614"/>
        <v/>
      </c>
      <c r="CL175" s="186" t="str">
        <f t="shared" si="614"/>
        <v/>
      </c>
      <c r="CM175" s="186" t="str">
        <f t="shared" si="614"/>
        <v/>
      </c>
      <c r="CN175" s="186" t="str">
        <f t="shared" si="614"/>
        <v/>
      </c>
      <c r="CO175" s="186" t="str">
        <f t="shared" si="614"/>
        <v/>
      </c>
      <c r="CP175" s="186" t="str">
        <f t="shared" si="614"/>
        <v/>
      </c>
      <c r="CQ175" s="186" t="str">
        <f t="shared" si="614"/>
        <v/>
      </c>
      <c r="CR175" s="186" t="str">
        <f t="shared" si="614"/>
        <v/>
      </c>
      <c r="CS175" s="186" t="str">
        <f t="shared" ref="CS175:DB184" si="615">IF(CS$8&gt;$BV175,"",IF($BW175=0,"",IF($BR$179&gt;$BS$179,"ns",IF(ABS($BX175-INDEX(RTO4CF_ORD,CS$8,2))&gt;$BN$194,"s","ns"))))</f>
        <v/>
      </c>
      <c r="CT175" s="186" t="str">
        <f t="shared" si="615"/>
        <v/>
      </c>
      <c r="CU175" s="186" t="str">
        <f t="shared" si="615"/>
        <v/>
      </c>
      <c r="CV175" s="186" t="str">
        <f t="shared" si="615"/>
        <v/>
      </c>
      <c r="CW175" s="186" t="str">
        <f t="shared" si="615"/>
        <v/>
      </c>
      <c r="CX175" s="186" t="str">
        <f t="shared" si="615"/>
        <v/>
      </c>
      <c r="CY175" s="186" t="str">
        <f t="shared" si="615"/>
        <v/>
      </c>
      <c r="CZ175" s="186" t="str">
        <f t="shared" si="615"/>
        <v/>
      </c>
      <c r="DA175" s="186" t="str">
        <f t="shared" si="615"/>
        <v/>
      </c>
      <c r="DB175" s="186" t="str">
        <f t="shared" si="615"/>
        <v/>
      </c>
      <c r="DC175" s="186" t="str">
        <f t="shared" ref="DC175:DL184" si="616">IF(DC$8&gt;$BV175,"",IF($BW175=0,"",IF($BR$179&gt;$BS$179,"ns",IF(ABS($BX175-INDEX(RTO4CF_ORD,DC$8,2))&gt;$BN$194,"s","ns"))))</f>
        <v/>
      </c>
      <c r="DD175" s="186" t="str">
        <f t="shared" si="616"/>
        <v/>
      </c>
      <c r="DE175" s="186" t="str">
        <f t="shared" si="616"/>
        <v/>
      </c>
      <c r="DF175" s="186" t="str">
        <f t="shared" si="616"/>
        <v/>
      </c>
      <c r="DG175" s="186" t="str">
        <f t="shared" si="616"/>
        <v/>
      </c>
      <c r="DH175" s="186" t="str">
        <f t="shared" si="616"/>
        <v/>
      </c>
      <c r="DI175" s="186" t="str">
        <f t="shared" si="616"/>
        <v/>
      </c>
      <c r="DJ175" s="186" t="str">
        <f t="shared" si="616"/>
        <v/>
      </c>
      <c r="DK175" s="186" t="str">
        <f t="shared" si="616"/>
        <v/>
      </c>
      <c r="DL175" s="186" t="str">
        <f t="shared" si="616"/>
        <v/>
      </c>
      <c r="DM175" s="186" t="str">
        <f t="shared" ref="DM175:DV184" si="617">IF(DM$8&gt;$BV175,"",IF($BW175=0,"",IF($BR$179&gt;$BS$179,"ns",IF(ABS($BX175-INDEX(RTO4CF_ORD,DM$8,2))&gt;$BN$194,"s","ns"))))</f>
        <v/>
      </c>
      <c r="DN175" s="186" t="str">
        <f t="shared" si="617"/>
        <v/>
      </c>
      <c r="DO175" s="186" t="str">
        <f t="shared" si="617"/>
        <v/>
      </c>
      <c r="DP175" s="186" t="str">
        <f t="shared" si="617"/>
        <v/>
      </c>
      <c r="DQ175" s="186" t="str">
        <f t="shared" si="617"/>
        <v/>
      </c>
      <c r="DR175" s="186" t="str">
        <f t="shared" si="617"/>
        <v/>
      </c>
      <c r="DS175" s="186" t="str">
        <f t="shared" si="617"/>
        <v/>
      </c>
      <c r="DT175" s="186" t="str">
        <f t="shared" si="617"/>
        <v/>
      </c>
      <c r="DU175" s="186" t="str">
        <f t="shared" si="617"/>
        <v/>
      </c>
      <c r="DV175" s="186" t="str">
        <f t="shared" si="617"/>
        <v/>
      </c>
      <c r="DW175" s="152"/>
      <c r="DX175" s="152"/>
      <c r="DY175" s="152"/>
      <c r="DZ175" s="152"/>
      <c r="EA175" s="152"/>
      <c r="EC175" s="173">
        <f t="shared" ref="EC175:EC206" si="618">EC174+1</f>
        <v>2</v>
      </c>
      <c r="ED175" s="176">
        <f t="shared" si="596"/>
        <v>0</v>
      </c>
      <c r="EE175" s="177">
        <f t="shared" si="597"/>
        <v>0</v>
      </c>
      <c r="EF175" s="177">
        <f t="shared" si="597"/>
        <v>0</v>
      </c>
      <c r="EG175" s="177">
        <f t="shared" si="597"/>
        <v>0</v>
      </c>
      <c r="EH175" s="177">
        <f t="shared" si="597"/>
        <v>0</v>
      </c>
      <c r="EI175" s="177">
        <f t="shared" si="598"/>
        <v>0</v>
      </c>
      <c r="EJ175" s="177">
        <f t="shared" si="599"/>
        <v>0</v>
      </c>
      <c r="EK175" s="173"/>
      <c r="EL175" s="173" t="s">
        <v>88</v>
      </c>
      <c r="EM175" s="177">
        <f>EI174*EI224</f>
        <v>0</v>
      </c>
      <c r="EN175" s="175"/>
      <c r="EO175" s="173">
        <f t="shared" ref="EO175:EO206" si="619">EO174+1</f>
        <v>2</v>
      </c>
      <c r="EP175" s="176">
        <f t="shared" si="600"/>
        <v>0</v>
      </c>
      <c r="EQ175" s="177">
        <f>IFERROR(INDEX(RTO4CF,$EO175,'ANVA-MDS'!EE$7),0)</f>
        <v>0</v>
      </c>
      <c r="ER175" s="177">
        <f>IFERROR(INDEX(RTO4CF,$EO175,'ANVA-MDS'!EF$7),0)</f>
        <v>0</v>
      </c>
      <c r="ES175" s="177">
        <f>IFERROR(INDEX(RTO4CF,$EO175,'ANVA-MDS'!EG$7),0)</f>
        <v>0</v>
      </c>
      <c r="ET175" s="177">
        <f>IFERROR(INDEX(RTO4CF,$EO175,'ANVA-MDS'!EH$7),0)</f>
        <v>0</v>
      </c>
      <c r="EU175" s="177">
        <f t="shared" si="601"/>
        <v>0</v>
      </c>
      <c r="EV175" s="177">
        <f t="shared" si="602"/>
        <v>0</v>
      </c>
      <c r="EW175" s="173"/>
      <c r="EX175" s="173" t="s">
        <v>88</v>
      </c>
      <c r="EY175" s="182">
        <f>EU174*EU224</f>
        <v>0</v>
      </c>
      <c r="EZ175" s="175"/>
      <c r="FA175" s="177">
        <f t="shared" si="603"/>
        <v>0</v>
      </c>
      <c r="FB175" s="173" t="s">
        <v>88</v>
      </c>
      <c r="FC175" s="187">
        <f>EY175</f>
        <v>0</v>
      </c>
    </row>
    <row r="176" spans="1:159" ht="12.75" customHeight="1" x14ac:dyDescent="0.25">
      <c r="A176" s="3" t="s">
        <v>32</v>
      </c>
      <c r="B176" s="165" t="str">
        <f>IF(EI224=-1,"No hay datos disponibles SIN FUNGICIDA",IF(EI224=-2,"Error en los datos SIN FUNGICIDA !!!",IF(F179&gt;G179,"Sin diferencia significativa entre cultivares",IF(B186&gt;C186,"Coeficiente de variación muy alto","Datos sin problemas"))))</f>
        <v>No hay datos disponibles SIN FUNGICIDA</v>
      </c>
      <c r="J176" s="84">
        <v>2</v>
      </c>
      <c r="K176" s="185">
        <f t="shared" si="604"/>
        <v>0</v>
      </c>
      <c r="L176" s="186">
        <f t="shared" si="605"/>
        <v>0</v>
      </c>
      <c r="M176" s="186" t="str">
        <f t="shared" si="606"/>
        <v/>
      </c>
      <c r="N176" s="186" t="str">
        <f t="shared" si="606"/>
        <v/>
      </c>
      <c r="O176" s="186" t="str">
        <f t="shared" si="606"/>
        <v/>
      </c>
      <c r="P176" s="186" t="str">
        <f t="shared" si="606"/>
        <v/>
      </c>
      <c r="Q176" s="186" t="str">
        <f t="shared" si="606"/>
        <v/>
      </c>
      <c r="R176" s="186" t="str">
        <f t="shared" si="606"/>
        <v/>
      </c>
      <c r="S176" s="186" t="str">
        <f t="shared" si="606"/>
        <v/>
      </c>
      <c r="T176" s="186" t="str">
        <f t="shared" si="606"/>
        <v/>
      </c>
      <c r="U176" s="186" t="str">
        <f t="shared" si="606"/>
        <v/>
      </c>
      <c r="V176" s="186" t="str">
        <f t="shared" si="606"/>
        <v/>
      </c>
      <c r="W176" s="186" t="str">
        <f t="shared" si="607"/>
        <v/>
      </c>
      <c r="X176" s="186" t="str">
        <f t="shared" si="607"/>
        <v/>
      </c>
      <c r="Y176" s="186" t="str">
        <f t="shared" si="607"/>
        <v/>
      </c>
      <c r="Z176" s="186" t="str">
        <f t="shared" si="607"/>
        <v/>
      </c>
      <c r="AA176" s="186" t="str">
        <f t="shared" si="607"/>
        <v/>
      </c>
      <c r="AB176" s="186" t="str">
        <f t="shared" si="607"/>
        <v/>
      </c>
      <c r="AC176" s="186" t="str">
        <f t="shared" si="607"/>
        <v/>
      </c>
      <c r="AD176" s="186" t="str">
        <f t="shared" si="607"/>
        <v/>
      </c>
      <c r="AE176" s="186" t="str">
        <f t="shared" si="607"/>
        <v/>
      </c>
      <c r="AF176" s="186" t="str">
        <f t="shared" si="607"/>
        <v/>
      </c>
      <c r="AG176" s="186" t="str">
        <f t="shared" si="608"/>
        <v/>
      </c>
      <c r="AH176" s="186" t="str">
        <f t="shared" si="608"/>
        <v/>
      </c>
      <c r="AI176" s="186" t="str">
        <f t="shared" si="608"/>
        <v/>
      </c>
      <c r="AJ176" s="186" t="str">
        <f t="shared" si="608"/>
        <v/>
      </c>
      <c r="AK176" s="186" t="str">
        <f t="shared" si="608"/>
        <v/>
      </c>
      <c r="AL176" s="186" t="str">
        <f t="shared" si="608"/>
        <v/>
      </c>
      <c r="AM176" s="186" t="str">
        <f t="shared" si="608"/>
        <v/>
      </c>
      <c r="AN176" s="186" t="str">
        <f t="shared" si="608"/>
        <v/>
      </c>
      <c r="AO176" s="186" t="str">
        <f t="shared" si="608"/>
        <v/>
      </c>
      <c r="AP176" s="186" t="str">
        <f t="shared" si="608"/>
        <v/>
      </c>
      <c r="AQ176" s="186" t="str">
        <f t="shared" si="609"/>
        <v/>
      </c>
      <c r="AR176" s="186" t="str">
        <f t="shared" si="609"/>
        <v/>
      </c>
      <c r="AS176" s="186" t="str">
        <f t="shared" si="609"/>
        <v/>
      </c>
      <c r="AT176" s="186" t="str">
        <f t="shared" si="609"/>
        <v/>
      </c>
      <c r="AU176" s="186" t="str">
        <f t="shared" si="609"/>
        <v/>
      </c>
      <c r="AV176" s="186" t="str">
        <f t="shared" si="609"/>
        <v/>
      </c>
      <c r="AW176" s="186" t="str">
        <f t="shared" si="609"/>
        <v/>
      </c>
      <c r="AX176" s="186" t="str">
        <f t="shared" si="609"/>
        <v/>
      </c>
      <c r="AY176" s="186" t="str">
        <f t="shared" si="609"/>
        <v/>
      </c>
      <c r="AZ176" s="186" t="str">
        <f t="shared" si="609"/>
        <v/>
      </c>
      <c r="BA176" s="186" t="str">
        <f t="shared" si="610"/>
        <v/>
      </c>
      <c r="BB176" s="186" t="str">
        <f t="shared" si="610"/>
        <v/>
      </c>
      <c r="BC176" s="186" t="str">
        <f t="shared" si="610"/>
        <v/>
      </c>
      <c r="BD176" s="186" t="str">
        <f t="shared" si="610"/>
        <v/>
      </c>
      <c r="BE176" s="186" t="str">
        <f t="shared" si="610"/>
        <v/>
      </c>
      <c r="BF176" s="186" t="str">
        <f t="shared" si="610"/>
        <v/>
      </c>
      <c r="BG176" s="186" t="str">
        <f t="shared" si="610"/>
        <v/>
      </c>
      <c r="BH176" s="186" t="str">
        <f t="shared" si="610"/>
        <v/>
      </c>
      <c r="BI176" s="186" t="str">
        <f t="shared" si="610"/>
        <v/>
      </c>
      <c r="BJ176" s="186" t="str">
        <f t="shared" si="610"/>
        <v/>
      </c>
      <c r="BM176" s="3" t="s">
        <v>32</v>
      </c>
      <c r="BN176" s="165" t="str">
        <f>IF(EU224=-1,"No hay datos disponibles CON FUNGICIDA",IF(EU224=-2,"Error en los datos CON FUNGICIDA !!!",IF(BR179&gt;BS179,"Sin diferencia significativa entre cultivares",IF(BN186&gt;BO186,"Coeficiente de variación muy alto","Datos sin problemas"))))</f>
        <v>No hay datos disponibles CON FUNGICIDA</v>
      </c>
      <c r="BS176" s="6"/>
      <c r="BT176" s="6"/>
      <c r="BV176" s="84">
        <v>2</v>
      </c>
      <c r="BW176" s="185">
        <f t="shared" si="611"/>
        <v>0</v>
      </c>
      <c r="BX176" s="186">
        <f t="shared" si="612"/>
        <v>0</v>
      </c>
      <c r="BY176" s="186" t="str">
        <f t="shared" si="613"/>
        <v/>
      </c>
      <c r="BZ176" s="186" t="str">
        <f t="shared" si="613"/>
        <v/>
      </c>
      <c r="CA176" s="186" t="str">
        <f t="shared" si="613"/>
        <v/>
      </c>
      <c r="CB176" s="186" t="str">
        <f t="shared" si="613"/>
        <v/>
      </c>
      <c r="CC176" s="186" t="str">
        <f t="shared" si="613"/>
        <v/>
      </c>
      <c r="CD176" s="186" t="str">
        <f t="shared" si="613"/>
        <v/>
      </c>
      <c r="CE176" s="186" t="str">
        <f t="shared" si="613"/>
        <v/>
      </c>
      <c r="CF176" s="186" t="str">
        <f t="shared" si="613"/>
        <v/>
      </c>
      <c r="CG176" s="186" t="str">
        <f t="shared" si="613"/>
        <v/>
      </c>
      <c r="CH176" s="186" t="str">
        <f t="shared" si="613"/>
        <v/>
      </c>
      <c r="CI176" s="186" t="str">
        <f t="shared" si="614"/>
        <v/>
      </c>
      <c r="CJ176" s="186" t="str">
        <f t="shared" si="614"/>
        <v/>
      </c>
      <c r="CK176" s="186" t="str">
        <f t="shared" si="614"/>
        <v/>
      </c>
      <c r="CL176" s="186" t="str">
        <f t="shared" si="614"/>
        <v/>
      </c>
      <c r="CM176" s="186" t="str">
        <f t="shared" si="614"/>
        <v/>
      </c>
      <c r="CN176" s="186" t="str">
        <f t="shared" si="614"/>
        <v/>
      </c>
      <c r="CO176" s="186" t="str">
        <f t="shared" si="614"/>
        <v/>
      </c>
      <c r="CP176" s="186" t="str">
        <f t="shared" si="614"/>
        <v/>
      </c>
      <c r="CQ176" s="186" t="str">
        <f t="shared" si="614"/>
        <v/>
      </c>
      <c r="CR176" s="186" t="str">
        <f t="shared" si="614"/>
        <v/>
      </c>
      <c r="CS176" s="186" t="str">
        <f t="shared" si="615"/>
        <v/>
      </c>
      <c r="CT176" s="186" t="str">
        <f t="shared" si="615"/>
        <v/>
      </c>
      <c r="CU176" s="186" t="str">
        <f t="shared" si="615"/>
        <v/>
      </c>
      <c r="CV176" s="186" t="str">
        <f t="shared" si="615"/>
        <v/>
      </c>
      <c r="CW176" s="186" t="str">
        <f t="shared" si="615"/>
        <v/>
      </c>
      <c r="CX176" s="186" t="str">
        <f t="shared" si="615"/>
        <v/>
      </c>
      <c r="CY176" s="186" t="str">
        <f t="shared" si="615"/>
        <v/>
      </c>
      <c r="CZ176" s="186" t="str">
        <f t="shared" si="615"/>
        <v/>
      </c>
      <c r="DA176" s="186" t="str">
        <f t="shared" si="615"/>
        <v/>
      </c>
      <c r="DB176" s="186" t="str">
        <f t="shared" si="615"/>
        <v/>
      </c>
      <c r="DC176" s="186" t="str">
        <f t="shared" si="616"/>
        <v/>
      </c>
      <c r="DD176" s="186" t="str">
        <f t="shared" si="616"/>
        <v/>
      </c>
      <c r="DE176" s="186" t="str">
        <f t="shared" si="616"/>
        <v/>
      </c>
      <c r="DF176" s="186" t="str">
        <f t="shared" si="616"/>
        <v/>
      </c>
      <c r="DG176" s="186" t="str">
        <f t="shared" si="616"/>
        <v/>
      </c>
      <c r="DH176" s="186" t="str">
        <f t="shared" si="616"/>
        <v/>
      </c>
      <c r="DI176" s="186" t="str">
        <f t="shared" si="616"/>
        <v/>
      </c>
      <c r="DJ176" s="186" t="str">
        <f t="shared" si="616"/>
        <v/>
      </c>
      <c r="DK176" s="186" t="str">
        <f t="shared" si="616"/>
        <v/>
      </c>
      <c r="DL176" s="186" t="str">
        <f t="shared" si="616"/>
        <v/>
      </c>
      <c r="DM176" s="186" t="str">
        <f t="shared" si="617"/>
        <v/>
      </c>
      <c r="DN176" s="186" t="str">
        <f t="shared" si="617"/>
        <v/>
      </c>
      <c r="DO176" s="186" t="str">
        <f t="shared" si="617"/>
        <v/>
      </c>
      <c r="DP176" s="186" t="str">
        <f t="shared" si="617"/>
        <v/>
      </c>
      <c r="DQ176" s="186" t="str">
        <f t="shared" si="617"/>
        <v/>
      </c>
      <c r="DR176" s="186" t="str">
        <f t="shared" si="617"/>
        <v/>
      </c>
      <c r="DS176" s="186" t="str">
        <f t="shared" si="617"/>
        <v/>
      </c>
      <c r="DT176" s="186" t="str">
        <f t="shared" si="617"/>
        <v/>
      </c>
      <c r="DU176" s="186" t="str">
        <f t="shared" si="617"/>
        <v/>
      </c>
      <c r="DV176" s="186" t="str">
        <f t="shared" si="617"/>
        <v/>
      </c>
      <c r="DW176" s="152"/>
      <c r="DX176" s="152"/>
      <c r="DY176" s="152"/>
      <c r="DZ176" s="152"/>
      <c r="EA176" s="152"/>
      <c r="EC176" s="173">
        <f t="shared" si="618"/>
        <v>3</v>
      </c>
      <c r="ED176" s="176">
        <f t="shared" si="596"/>
        <v>0</v>
      </c>
      <c r="EE176" s="177">
        <f t="shared" si="597"/>
        <v>0</v>
      </c>
      <c r="EF176" s="177">
        <f t="shared" si="597"/>
        <v>0</v>
      </c>
      <c r="EG176" s="177">
        <f t="shared" si="597"/>
        <v>0</v>
      </c>
      <c r="EH176" s="177">
        <f t="shared" si="597"/>
        <v>0</v>
      </c>
      <c r="EI176" s="177">
        <f t="shared" si="598"/>
        <v>0</v>
      </c>
      <c r="EJ176" s="177">
        <f t="shared" si="599"/>
        <v>0</v>
      </c>
      <c r="EK176" s="173"/>
      <c r="EL176" s="173" t="s">
        <v>89</v>
      </c>
      <c r="EM176" s="173">
        <f>EM174*EM175</f>
        <v>0</v>
      </c>
      <c r="EN176" s="175"/>
      <c r="EO176" s="173">
        <f t="shared" si="619"/>
        <v>3</v>
      </c>
      <c r="EP176" s="176">
        <f t="shared" si="600"/>
        <v>0</v>
      </c>
      <c r="EQ176" s="177">
        <f>IFERROR(INDEX(RTO4CF,$EO176,'ANVA-MDS'!EE$7),0)</f>
        <v>0</v>
      </c>
      <c r="ER176" s="177">
        <f>IFERROR(INDEX(RTO4CF,$EO176,'ANVA-MDS'!EF$7),0)</f>
        <v>0</v>
      </c>
      <c r="ES176" s="177">
        <f>IFERROR(INDEX(RTO4CF,$EO176,'ANVA-MDS'!EG$7),0)</f>
        <v>0</v>
      </c>
      <c r="ET176" s="177">
        <f>IFERROR(INDEX(RTO4CF,$EO176,'ANVA-MDS'!EH$7),0)</f>
        <v>0</v>
      </c>
      <c r="EU176" s="177">
        <f t="shared" si="601"/>
        <v>0</v>
      </c>
      <c r="EV176" s="177">
        <f t="shared" si="602"/>
        <v>0</v>
      </c>
      <c r="EW176" s="173"/>
      <c r="EX176" s="173" t="s">
        <v>89</v>
      </c>
      <c r="EY176" s="172">
        <f>EY174*EY175</f>
        <v>0</v>
      </c>
      <c r="EZ176" s="175"/>
      <c r="FA176" s="177">
        <f t="shared" si="603"/>
        <v>0</v>
      </c>
      <c r="FB176" s="173" t="s">
        <v>89</v>
      </c>
      <c r="FC176" s="200" t="str">
        <f>IF(FC193&lt;&gt;1,"sd",FC187*FC174*FC175)</f>
        <v>sd</v>
      </c>
    </row>
    <row r="177" spans="1:159" ht="12.75" customHeight="1" x14ac:dyDescent="0.25">
      <c r="J177" s="84">
        <v>3</v>
      </c>
      <c r="K177" s="185">
        <f t="shared" si="604"/>
        <v>0</v>
      </c>
      <c r="L177" s="186">
        <f t="shared" si="605"/>
        <v>0</v>
      </c>
      <c r="M177" s="186" t="str">
        <f t="shared" si="606"/>
        <v/>
      </c>
      <c r="N177" s="186" t="str">
        <f t="shared" si="606"/>
        <v/>
      </c>
      <c r="O177" s="186" t="str">
        <f t="shared" si="606"/>
        <v/>
      </c>
      <c r="P177" s="186" t="str">
        <f t="shared" si="606"/>
        <v/>
      </c>
      <c r="Q177" s="186" t="str">
        <f t="shared" si="606"/>
        <v/>
      </c>
      <c r="R177" s="186" t="str">
        <f t="shared" si="606"/>
        <v/>
      </c>
      <c r="S177" s="186" t="str">
        <f t="shared" si="606"/>
        <v/>
      </c>
      <c r="T177" s="186" t="str">
        <f t="shared" si="606"/>
        <v/>
      </c>
      <c r="U177" s="186" t="str">
        <f t="shared" si="606"/>
        <v/>
      </c>
      <c r="V177" s="186" t="str">
        <f t="shared" si="606"/>
        <v/>
      </c>
      <c r="W177" s="186" t="str">
        <f t="shared" si="607"/>
        <v/>
      </c>
      <c r="X177" s="186" t="str">
        <f t="shared" si="607"/>
        <v/>
      </c>
      <c r="Y177" s="186" t="str">
        <f t="shared" si="607"/>
        <v/>
      </c>
      <c r="Z177" s="186" t="str">
        <f t="shared" si="607"/>
        <v/>
      </c>
      <c r="AA177" s="186" t="str">
        <f t="shared" si="607"/>
        <v/>
      </c>
      <c r="AB177" s="186" t="str">
        <f t="shared" si="607"/>
        <v/>
      </c>
      <c r="AC177" s="186" t="str">
        <f t="shared" si="607"/>
        <v/>
      </c>
      <c r="AD177" s="186" t="str">
        <f t="shared" si="607"/>
        <v/>
      </c>
      <c r="AE177" s="186" t="str">
        <f t="shared" si="607"/>
        <v/>
      </c>
      <c r="AF177" s="186" t="str">
        <f t="shared" si="607"/>
        <v/>
      </c>
      <c r="AG177" s="186" t="str">
        <f t="shared" si="608"/>
        <v/>
      </c>
      <c r="AH177" s="186" t="str">
        <f t="shared" si="608"/>
        <v/>
      </c>
      <c r="AI177" s="186" t="str">
        <f t="shared" si="608"/>
        <v/>
      </c>
      <c r="AJ177" s="186" t="str">
        <f t="shared" si="608"/>
        <v/>
      </c>
      <c r="AK177" s="186" t="str">
        <f t="shared" si="608"/>
        <v/>
      </c>
      <c r="AL177" s="186" t="str">
        <f t="shared" si="608"/>
        <v/>
      </c>
      <c r="AM177" s="186" t="str">
        <f t="shared" si="608"/>
        <v/>
      </c>
      <c r="AN177" s="186" t="str">
        <f t="shared" si="608"/>
        <v/>
      </c>
      <c r="AO177" s="186" t="str">
        <f t="shared" si="608"/>
        <v/>
      </c>
      <c r="AP177" s="186" t="str">
        <f t="shared" si="608"/>
        <v/>
      </c>
      <c r="AQ177" s="186" t="str">
        <f t="shared" si="609"/>
        <v/>
      </c>
      <c r="AR177" s="186" t="str">
        <f t="shared" si="609"/>
        <v/>
      </c>
      <c r="AS177" s="186" t="str">
        <f t="shared" si="609"/>
        <v/>
      </c>
      <c r="AT177" s="186" t="str">
        <f t="shared" si="609"/>
        <v/>
      </c>
      <c r="AU177" s="186" t="str">
        <f t="shared" si="609"/>
        <v/>
      </c>
      <c r="AV177" s="186" t="str">
        <f t="shared" si="609"/>
        <v/>
      </c>
      <c r="AW177" s="186" t="str">
        <f t="shared" si="609"/>
        <v/>
      </c>
      <c r="AX177" s="186" t="str">
        <f t="shared" si="609"/>
        <v/>
      </c>
      <c r="AY177" s="186" t="str">
        <f t="shared" si="609"/>
        <v/>
      </c>
      <c r="AZ177" s="186" t="str">
        <f t="shared" si="609"/>
        <v/>
      </c>
      <c r="BA177" s="186" t="str">
        <f t="shared" si="610"/>
        <v/>
      </c>
      <c r="BB177" s="186" t="str">
        <f t="shared" si="610"/>
        <v/>
      </c>
      <c r="BC177" s="186" t="str">
        <f t="shared" si="610"/>
        <v/>
      </c>
      <c r="BD177" s="186" t="str">
        <f t="shared" si="610"/>
        <v/>
      </c>
      <c r="BE177" s="186" t="str">
        <f t="shared" si="610"/>
        <v/>
      </c>
      <c r="BF177" s="186" t="str">
        <f t="shared" si="610"/>
        <v/>
      </c>
      <c r="BG177" s="186" t="str">
        <f t="shared" si="610"/>
        <v/>
      </c>
      <c r="BH177" s="186" t="str">
        <f t="shared" si="610"/>
        <v/>
      </c>
      <c r="BI177" s="186" t="str">
        <f t="shared" si="610"/>
        <v/>
      </c>
      <c r="BJ177" s="186" t="str">
        <f t="shared" si="610"/>
        <v/>
      </c>
      <c r="BS177" s="6"/>
      <c r="BT177" s="6"/>
      <c r="BV177" s="84">
        <v>3</v>
      </c>
      <c r="BW177" s="185">
        <f t="shared" si="611"/>
        <v>0</v>
      </c>
      <c r="BX177" s="186">
        <f t="shared" si="612"/>
        <v>0</v>
      </c>
      <c r="BY177" s="186" t="str">
        <f t="shared" si="613"/>
        <v/>
      </c>
      <c r="BZ177" s="186" t="str">
        <f t="shared" si="613"/>
        <v/>
      </c>
      <c r="CA177" s="186" t="str">
        <f t="shared" si="613"/>
        <v/>
      </c>
      <c r="CB177" s="186" t="str">
        <f t="shared" si="613"/>
        <v/>
      </c>
      <c r="CC177" s="186" t="str">
        <f t="shared" si="613"/>
        <v/>
      </c>
      <c r="CD177" s="186" t="str">
        <f t="shared" si="613"/>
        <v/>
      </c>
      <c r="CE177" s="186" t="str">
        <f t="shared" si="613"/>
        <v/>
      </c>
      <c r="CF177" s="186" t="str">
        <f t="shared" si="613"/>
        <v/>
      </c>
      <c r="CG177" s="186" t="str">
        <f t="shared" si="613"/>
        <v/>
      </c>
      <c r="CH177" s="186" t="str">
        <f t="shared" si="613"/>
        <v/>
      </c>
      <c r="CI177" s="186" t="str">
        <f t="shared" si="614"/>
        <v/>
      </c>
      <c r="CJ177" s="186" t="str">
        <f t="shared" si="614"/>
        <v/>
      </c>
      <c r="CK177" s="186" t="str">
        <f t="shared" si="614"/>
        <v/>
      </c>
      <c r="CL177" s="186" t="str">
        <f t="shared" si="614"/>
        <v/>
      </c>
      <c r="CM177" s="186" t="str">
        <f t="shared" si="614"/>
        <v/>
      </c>
      <c r="CN177" s="186" t="str">
        <f t="shared" si="614"/>
        <v/>
      </c>
      <c r="CO177" s="186" t="str">
        <f t="shared" si="614"/>
        <v/>
      </c>
      <c r="CP177" s="186" t="str">
        <f t="shared" si="614"/>
        <v/>
      </c>
      <c r="CQ177" s="186" t="str">
        <f t="shared" si="614"/>
        <v/>
      </c>
      <c r="CR177" s="186" t="str">
        <f t="shared" si="614"/>
        <v/>
      </c>
      <c r="CS177" s="186" t="str">
        <f t="shared" si="615"/>
        <v/>
      </c>
      <c r="CT177" s="186" t="str">
        <f t="shared" si="615"/>
        <v/>
      </c>
      <c r="CU177" s="186" t="str">
        <f t="shared" si="615"/>
        <v/>
      </c>
      <c r="CV177" s="186" t="str">
        <f t="shared" si="615"/>
        <v/>
      </c>
      <c r="CW177" s="186" t="str">
        <f t="shared" si="615"/>
        <v/>
      </c>
      <c r="CX177" s="186" t="str">
        <f t="shared" si="615"/>
        <v/>
      </c>
      <c r="CY177" s="186" t="str">
        <f t="shared" si="615"/>
        <v/>
      </c>
      <c r="CZ177" s="186" t="str">
        <f t="shared" si="615"/>
        <v/>
      </c>
      <c r="DA177" s="186" t="str">
        <f t="shared" si="615"/>
        <v/>
      </c>
      <c r="DB177" s="186" t="str">
        <f t="shared" si="615"/>
        <v/>
      </c>
      <c r="DC177" s="186" t="str">
        <f t="shared" si="616"/>
        <v/>
      </c>
      <c r="DD177" s="186" t="str">
        <f t="shared" si="616"/>
        <v/>
      </c>
      <c r="DE177" s="186" t="str">
        <f t="shared" si="616"/>
        <v/>
      </c>
      <c r="DF177" s="186" t="str">
        <f t="shared" si="616"/>
        <v/>
      </c>
      <c r="DG177" s="186" t="str">
        <f t="shared" si="616"/>
        <v/>
      </c>
      <c r="DH177" s="186" t="str">
        <f t="shared" si="616"/>
        <v/>
      </c>
      <c r="DI177" s="186" t="str">
        <f t="shared" si="616"/>
        <v/>
      </c>
      <c r="DJ177" s="186" t="str">
        <f t="shared" si="616"/>
        <v/>
      </c>
      <c r="DK177" s="186" t="str">
        <f t="shared" si="616"/>
        <v/>
      </c>
      <c r="DL177" s="186" t="str">
        <f t="shared" si="616"/>
        <v/>
      </c>
      <c r="DM177" s="186" t="str">
        <f t="shared" si="617"/>
        <v/>
      </c>
      <c r="DN177" s="186" t="str">
        <f t="shared" si="617"/>
        <v/>
      </c>
      <c r="DO177" s="186" t="str">
        <f t="shared" si="617"/>
        <v/>
      </c>
      <c r="DP177" s="186" t="str">
        <f t="shared" si="617"/>
        <v/>
      </c>
      <c r="DQ177" s="186" t="str">
        <f t="shared" si="617"/>
        <v/>
      </c>
      <c r="DR177" s="186" t="str">
        <f t="shared" si="617"/>
        <v/>
      </c>
      <c r="DS177" s="186" t="str">
        <f t="shared" si="617"/>
        <v/>
      </c>
      <c r="DT177" s="186" t="str">
        <f t="shared" si="617"/>
        <v/>
      </c>
      <c r="DU177" s="186" t="str">
        <f t="shared" si="617"/>
        <v/>
      </c>
      <c r="DV177" s="186" t="str">
        <f t="shared" si="617"/>
        <v/>
      </c>
      <c r="DW177" s="152"/>
      <c r="DX177" s="152"/>
      <c r="DY177" s="152"/>
      <c r="DZ177" s="152"/>
      <c r="EA177" s="152"/>
      <c r="EC177" s="173">
        <f t="shared" si="618"/>
        <v>4</v>
      </c>
      <c r="ED177" s="176">
        <f t="shared" si="596"/>
        <v>0</v>
      </c>
      <c r="EE177" s="177">
        <f t="shared" si="597"/>
        <v>0</v>
      </c>
      <c r="EF177" s="177">
        <f t="shared" si="597"/>
        <v>0</v>
      </c>
      <c r="EG177" s="177">
        <f t="shared" si="597"/>
        <v>0</v>
      </c>
      <c r="EH177" s="177">
        <f t="shared" si="597"/>
        <v>0</v>
      </c>
      <c r="EI177" s="177">
        <f t="shared" si="598"/>
        <v>0</v>
      </c>
      <c r="EJ177" s="177">
        <f t="shared" si="599"/>
        <v>0</v>
      </c>
      <c r="EK177" s="173"/>
      <c r="EL177" s="173" t="s">
        <v>90</v>
      </c>
      <c r="EM177" s="172">
        <f>SUMIFS(EE174:EH223,EE174:EH223,"&gt;1")</f>
        <v>0</v>
      </c>
      <c r="EN177" s="175"/>
      <c r="EO177" s="173">
        <f t="shared" si="619"/>
        <v>4</v>
      </c>
      <c r="EP177" s="176">
        <f t="shared" si="600"/>
        <v>0</v>
      </c>
      <c r="EQ177" s="177">
        <f>IFERROR(INDEX(RTO4CF,$EO177,'ANVA-MDS'!EE$7),0)</f>
        <v>0</v>
      </c>
      <c r="ER177" s="177">
        <f>IFERROR(INDEX(RTO4CF,$EO177,'ANVA-MDS'!EF$7),0)</f>
        <v>0</v>
      </c>
      <c r="ES177" s="177">
        <f>IFERROR(INDEX(RTO4CF,$EO177,'ANVA-MDS'!EG$7),0)</f>
        <v>0</v>
      </c>
      <c r="ET177" s="177">
        <f>IFERROR(INDEX(RTO4CF,$EO177,'ANVA-MDS'!EH$7),0)</f>
        <v>0</v>
      </c>
      <c r="EU177" s="177">
        <f t="shared" si="601"/>
        <v>0</v>
      </c>
      <c r="EV177" s="177">
        <f t="shared" si="602"/>
        <v>0</v>
      </c>
      <c r="EW177" s="173"/>
      <c r="EX177" s="173" t="s">
        <v>90</v>
      </c>
      <c r="EY177" s="172">
        <f>SUMIFS(EQ174:ET223,EQ174:ET223,"&gt;1")</f>
        <v>0</v>
      </c>
      <c r="EZ177" s="180"/>
      <c r="FA177" s="177">
        <f t="shared" si="603"/>
        <v>0</v>
      </c>
      <c r="FB177" s="173" t="s">
        <v>90</v>
      </c>
      <c r="FC177" s="200">
        <f>EM177+EY177</f>
        <v>0</v>
      </c>
    </row>
    <row r="178" spans="1:159" ht="12.75" customHeight="1" x14ac:dyDescent="0.25">
      <c r="A178" s="136" t="s">
        <v>33</v>
      </c>
      <c r="B178" s="84" t="s">
        <v>40</v>
      </c>
      <c r="C178" s="117" t="s">
        <v>37</v>
      </c>
      <c r="D178" s="84" t="s">
        <v>38</v>
      </c>
      <c r="E178" s="84" t="s">
        <v>39</v>
      </c>
      <c r="F178" s="84" t="s">
        <v>109</v>
      </c>
      <c r="G178" s="117" t="s">
        <v>154</v>
      </c>
      <c r="J178" s="84">
        <v>4</v>
      </c>
      <c r="K178" s="185">
        <f t="shared" si="604"/>
        <v>0</v>
      </c>
      <c r="L178" s="186">
        <f t="shared" si="605"/>
        <v>0</v>
      </c>
      <c r="M178" s="186" t="str">
        <f t="shared" si="606"/>
        <v/>
      </c>
      <c r="N178" s="186" t="str">
        <f t="shared" si="606"/>
        <v/>
      </c>
      <c r="O178" s="186" t="str">
        <f t="shared" si="606"/>
        <v/>
      </c>
      <c r="P178" s="186" t="str">
        <f t="shared" si="606"/>
        <v/>
      </c>
      <c r="Q178" s="186" t="str">
        <f t="shared" si="606"/>
        <v/>
      </c>
      <c r="R178" s="186" t="str">
        <f t="shared" si="606"/>
        <v/>
      </c>
      <c r="S178" s="186" t="str">
        <f t="shared" si="606"/>
        <v/>
      </c>
      <c r="T178" s="186" t="str">
        <f t="shared" si="606"/>
        <v/>
      </c>
      <c r="U178" s="186" t="str">
        <f t="shared" si="606"/>
        <v/>
      </c>
      <c r="V178" s="186" t="str">
        <f t="shared" si="606"/>
        <v/>
      </c>
      <c r="W178" s="186" t="str">
        <f t="shared" si="607"/>
        <v/>
      </c>
      <c r="X178" s="186" t="str">
        <f t="shared" si="607"/>
        <v/>
      </c>
      <c r="Y178" s="186" t="str">
        <f t="shared" si="607"/>
        <v/>
      </c>
      <c r="Z178" s="186" t="str">
        <f t="shared" si="607"/>
        <v/>
      </c>
      <c r="AA178" s="186" t="str">
        <f t="shared" si="607"/>
        <v/>
      </c>
      <c r="AB178" s="186" t="str">
        <f t="shared" si="607"/>
        <v/>
      </c>
      <c r="AC178" s="186" t="str">
        <f t="shared" si="607"/>
        <v/>
      </c>
      <c r="AD178" s="186" t="str">
        <f t="shared" si="607"/>
        <v/>
      </c>
      <c r="AE178" s="186" t="str">
        <f t="shared" si="607"/>
        <v/>
      </c>
      <c r="AF178" s="186" t="str">
        <f t="shared" si="607"/>
        <v/>
      </c>
      <c r="AG178" s="186" t="str">
        <f t="shared" si="608"/>
        <v/>
      </c>
      <c r="AH178" s="186" t="str">
        <f t="shared" si="608"/>
        <v/>
      </c>
      <c r="AI178" s="186" t="str">
        <f t="shared" si="608"/>
        <v/>
      </c>
      <c r="AJ178" s="186" t="str">
        <f t="shared" si="608"/>
        <v/>
      </c>
      <c r="AK178" s="186" t="str">
        <f t="shared" si="608"/>
        <v/>
      </c>
      <c r="AL178" s="186" t="str">
        <f t="shared" si="608"/>
        <v/>
      </c>
      <c r="AM178" s="186" t="str">
        <f t="shared" si="608"/>
        <v/>
      </c>
      <c r="AN178" s="186" t="str">
        <f t="shared" si="608"/>
        <v/>
      </c>
      <c r="AO178" s="186" t="str">
        <f t="shared" si="608"/>
        <v/>
      </c>
      <c r="AP178" s="186" t="str">
        <f t="shared" si="608"/>
        <v/>
      </c>
      <c r="AQ178" s="186" t="str">
        <f t="shared" si="609"/>
        <v/>
      </c>
      <c r="AR178" s="186" t="str">
        <f t="shared" si="609"/>
        <v/>
      </c>
      <c r="AS178" s="186" t="str">
        <f t="shared" si="609"/>
        <v/>
      </c>
      <c r="AT178" s="186" t="str">
        <f t="shared" si="609"/>
        <v/>
      </c>
      <c r="AU178" s="186" t="str">
        <f t="shared" si="609"/>
        <v/>
      </c>
      <c r="AV178" s="186" t="str">
        <f t="shared" si="609"/>
        <v/>
      </c>
      <c r="AW178" s="186" t="str">
        <f t="shared" si="609"/>
        <v/>
      </c>
      <c r="AX178" s="186" t="str">
        <f t="shared" si="609"/>
        <v/>
      </c>
      <c r="AY178" s="186" t="str">
        <f t="shared" si="609"/>
        <v/>
      </c>
      <c r="AZ178" s="186" t="str">
        <f t="shared" si="609"/>
        <v/>
      </c>
      <c r="BA178" s="186" t="str">
        <f t="shared" si="610"/>
        <v/>
      </c>
      <c r="BB178" s="186" t="str">
        <f t="shared" si="610"/>
        <v/>
      </c>
      <c r="BC178" s="186" t="str">
        <f t="shared" si="610"/>
        <v/>
      </c>
      <c r="BD178" s="186" t="str">
        <f t="shared" si="610"/>
        <v/>
      </c>
      <c r="BE178" s="186" t="str">
        <f t="shared" si="610"/>
        <v/>
      </c>
      <c r="BF178" s="186" t="str">
        <f t="shared" si="610"/>
        <v/>
      </c>
      <c r="BG178" s="186" t="str">
        <f t="shared" si="610"/>
        <v/>
      </c>
      <c r="BH178" s="186" t="str">
        <f t="shared" si="610"/>
        <v/>
      </c>
      <c r="BI178" s="186" t="str">
        <f t="shared" si="610"/>
        <v/>
      </c>
      <c r="BJ178" s="186" t="str">
        <f t="shared" si="610"/>
        <v/>
      </c>
      <c r="BM178" s="136" t="s">
        <v>33</v>
      </c>
      <c r="BN178" s="84" t="s">
        <v>40</v>
      </c>
      <c r="BO178" s="117" t="s">
        <v>37</v>
      </c>
      <c r="BP178" s="84" t="s">
        <v>38</v>
      </c>
      <c r="BQ178" s="84" t="s">
        <v>39</v>
      </c>
      <c r="BR178" s="84" t="s">
        <v>109</v>
      </c>
      <c r="BS178" s="117" t="s">
        <v>154</v>
      </c>
      <c r="BT178" s="6"/>
      <c r="BV178" s="84">
        <v>4</v>
      </c>
      <c r="BW178" s="185">
        <f t="shared" si="611"/>
        <v>0</v>
      </c>
      <c r="BX178" s="186">
        <f t="shared" si="612"/>
        <v>0</v>
      </c>
      <c r="BY178" s="186" t="str">
        <f t="shared" si="613"/>
        <v/>
      </c>
      <c r="BZ178" s="186" t="str">
        <f t="shared" si="613"/>
        <v/>
      </c>
      <c r="CA178" s="186" t="str">
        <f t="shared" si="613"/>
        <v/>
      </c>
      <c r="CB178" s="186" t="str">
        <f t="shared" si="613"/>
        <v/>
      </c>
      <c r="CC178" s="186" t="str">
        <f t="shared" si="613"/>
        <v/>
      </c>
      <c r="CD178" s="186" t="str">
        <f t="shared" si="613"/>
        <v/>
      </c>
      <c r="CE178" s="186" t="str">
        <f t="shared" si="613"/>
        <v/>
      </c>
      <c r="CF178" s="186" t="str">
        <f t="shared" si="613"/>
        <v/>
      </c>
      <c r="CG178" s="186" t="str">
        <f t="shared" si="613"/>
        <v/>
      </c>
      <c r="CH178" s="186" t="str">
        <f t="shared" si="613"/>
        <v/>
      </c>
      <c r="CI178" s="186" t="str">
        <f t="shared" si="614"/>
        <v/>
      </c>
      <c r="CJ178" s="186" t="str">
        <f t="shared" si="614"/>
        <v/>
      </c>
      <c r="CK178" s="186" t="str">
        <f t="shared" si="614"/>
        <v/>
      </c>
      <c r="CL178" s="186" t="str">
        <f t="shared" si="614"/>
        <v/>
      </c>
      <c r="CM178" s="186" t="str">
        <f t="shared" si="614"/>
        <v/>
      </c>
      <c r="CN178" s="186" t="str">
        <f t="shared" si="614"/>
        <v/>
      </c>
      <c r="CO178" s="186" t="str">
        <f t="shared" si="614"/>
        <v/>
      </c>
      <c r="CP178" s="186" t="str">
        <f t="shared" si="614"/>
        <v/>
      </c>
      <c r="CQ178" s="186" t="str">
        <f t="shared" si="614"/>
        <v/>
      </c>
      <c r="CR178" s="186" t="str">
        <f t="shared" si="614"/>
        <v/>
      </c>
      <c r="CS178" s="186" t="str">
        <f t="shared" si="615"/>
        <v/>
      </c>
      <c r="CT178" s="186" t="str">
        <f t="shared" si="615"/>
        <v/>
      </c>
      <c r="CU178" s="186" t="str">
        <f t="shared" si="615"/>
        <v/>
      </c>
      <c r="CV178" s="186" t="str">
        <f t="shared" si="615"/>
        <v/>
      </c>
      <c r="CW178" s="186" t="str">
        <f t="shared" si="615"/>
        <v/>
      </c>
      <c r="CX178" s="186" t="str">
        <f t="shared" si="615"/>
        <v/>
      </c>
      <c r="CY178" s="186" t="str">
        <f t="shared" si="615"/>
        <v/>
      </c>
      <c r="CZ178" s="186" t="str">
        <f t="shared" si="615"/>
        <v/>
      </c>
      <c r="DA178" s="186" t="str">
        <f t="shared" si="615"/>
        <v/>
      </c>
      <c r="DB178" s="186" t="str">
        <f t="shared" si="615"/>
        <v/>
      </c>
      <c r="DC178" s="186" t="str">
        <f t="shared" si="616"/>
        <v/>
      </c>
      <c r="DD178" s="186" t="str">
        <f t="shared" si="616"/>
        <v/>
      </c>
      <c r="DE178" s="186" t="str">
        <f t="shared" si="616"/>
        <v/>
      </c>
      <c r="DF178" s="186" t="str">
        <f t="shared" si="616"/>
        <v/>
      </c>
      <c r="DG178" s="186" t="str">
        <f t="shared" si="616"/>
        <v/>
      </c>
      <c r="DH178" s="186" t="str">
        <f t="shared" si="616"/>
        <v/>
      </c>
      <c r="DI178" s="186" t="str">
        <f t="shared" si="616"/>
        <v/>
      </c>
      <c r="DJ178" s="186" t="str">
        <f t="shared" si="616"/>
        <v/>
      </c>
      <c r="DK178" s="186" t="str">
        <f t="shared" si="616"/>
        <v/>
      </c>
      <c r="DL178" s="186" t="str">
        <f t="shared" si="616"/>
        <v/>
      </c>
      <c r="DM178" s="186" t="str">
        <f t="shared" si="617"/>
        <v/>
      </c>
      <c r="DN178" s="186" t="str">
        <f t="shared" si="617"/>
        <v/>
      </c>
      <c r="DO178" s="186" t="str">
        <f t="shared" si="617"/>
        <v/>
      </c>
      <c r="DP178" s="186" t="str">
        <f t="shared" si="617"/>
        <v/>
      </c>
      <c r="DQ178" s="186" t="str">
        <f t="shared" si="617"/>
        <v/>
      </c>
      <c r="DR178" s="186" t="str">
        <f t="shared" si="617"/>
        <v/>
      </c>
      <c r="DS178" s="186" t="str">
        <f t="shared" si="617"/>
        <v/>
      </c>
      <c r="DT178" s="186" t="str">
        <f t="shared" si="617"/>
        <v/>
      </c>
      <c r="DU178" s="186" t="str">
        <f t="shared" si="617"/>
        <v/>
      </c>
      <c r="DV178" s="186" t="str">
        <f t="shared" si="617"/>
        <v/>
      </c>
      <c r="DW178" s="152"/>
      <c r="DX178" s="152"/>
      <c r="DY178" s="152"/>
      <c r="DZ178" s="152"/>
      <c r="EA178" s="152"/>
      <c r="EC178" s="173">
        <f t="shared" si="618"/>
        <v>5</v>
      </c>
      <c r="ED178" s="176">
        <f t="shared" si="596"/>
        <v>0</v>
      </c>
      <c r="EE178" s="177">
        <f t="shared" si="597"/>
        <v>0</v>
      </c>
      <c r="EF178" s="177">
        <f t="shared" si="597"/>
        <v>0</v>
      </c>
      <c r="EG178" s="177">
        <f t="shared" si="597"/>
        <v>0</v>
      </c>
      <c r="EH178" s="177">
        <f t="shared" si="597"/>
        <v>0</v>
      </c>
      <c r="EI178" s="177">
        <f t="shared" si="598"/>
        <v>0</v>
      </c>
      <c r="EJ178" s="177">
        <f t="shared" si="599"/>
        <v>0</v>
      </c>
      <c r="EK178" s="173"/>
      <c r="EL178" s="173" t="s">
        <v>91</v>
      </c>
      <c r="EM178" s="172" t="str">
        <f>IF(EI224&lt;&gt;1,"sd",EM177/EM176)</f>
        <v>sd</v>
      </c>
      <c r="EN178" s="175"/>
      <c r="EO178" s="173">
        <f t="shared" si="619"/>
        <v>5</v>
      </c>
      <c r="EP178" s="176">
        <f t="shared" si="600"/>
        <v>0</v>
      </c>
      <c r="EQ178" s="177">
        <f>IFERROR(INDEX(RTO4CF,$EO178,'ANVA-MDS'!EE$7),0)</f>
        <v>0</v>
      </c>
      <c r="ER178" s="177">
        <f>IFERROR(INDEX(RTO4CF,$EO178,'ANVA-MDS'!EF$7),0)</f>
        <v>0</v>
      </c>
      <c r="ES178" s="177">
        <f>IFERROR(INDEX(RTO4CF,$EO178,'ANVA-MDS'!EG$7),0)</f>
        <v>0</v>
      </c>
      <c r="ET178" s="177">
        <f>IFERROR(INDEX(RTO4CF,$EO178,'ANVA-MDS'!EH$7),0)</f>
        <v>0</v>
      </c>
      <c r="EU178" s="177">
        <f t="shared" si="601"/>
        <v>0</v>
      </c>
      <c r="EV178" s="177">
        <f t="shared" si="602"/>
        <v>0</v>
      </c>
      <c r="EW178" s="173"/>
      <c r="EX178" s="173" t="s">
        <v>91</v>
      </c>
      <c r="EY178" s="172" t="str">
        <f>IF(EU224&lt;&gt;1,"sd",EY177/EY176)</f>
        <v>sd</v>
      </c>
      <c r="EZ178" s="175"/>
      <c r="FA178" s="177">
        <f t="shared" si="603"/>
        <v>0</v>
      </c>
      <c r="FB178" s="173" t="s">
        <v>91</v>
      </c>
      <c r="FC178" s="172" t="str">
        <f>IF(FC193&lt;&gt;1,"sd",FC177/FC176)</f>
        <v>sd</v>
      </c>
    </row>
    <row r="179" spans="1:159" ht="12.75" customHeight="1" x14ac:dyDescent="0.25">
      <c r="A179" s="86" t="s">
        <v>1</v>
      </c>
      <c r="B179" s="154" t="str">
        <f>'ANVA-MDS'!EM180</f>
        <v>sd</v>
      </c>
      <c r="C179" s="155" t="str">
        <f>'ANVA-MDS'!EM184</f>
        <v>sd</v>
      </c>
      <c r="D179" s="156" t="str">
        <f>IFERROR(C179/B179,"sd")</f>
        <v>sd</v>
      </c>
      <c r="E179" s="156" t="str">
        <f>IFERROR(D179/D181,"sd")</f>
        <v>sd</v>
      </c>
      <c r="F179" s="169" t="str">
        <f>IFERROR(FDIST(E179,B179,B181),"sd")</f>
        <v>sd</v>
      </c>
      <c r="G179" s="84">
        <v>0.05</v>
      </c>
      <c r="H179" s="3" t="str">
        <f>IF(F179&gt;G179,"ns",IF(F179&lt;0.001,"***",IF(F179&lt;0.01,"**",IF(F179&lt;0.05,"*",""))))</f>
        <v>ns</v>
      </c>
      <c r="J179" s="84">
        <v>5</v>
      </c>
      <c r="K179" s="185">
        <f t="shared" si="604"/>
        <v>0</v>
      </c>
      <c r="L179" s="186">
        <f t="shared" si="605"/>
        <v>0</v>
      </c>
      <c r="M179" s="186" t="str">
        <f t="shared" si="606"/>
        <v/>
      </c>
      <c r="N179" s="186" t="str">
        <f t="shared" si="606"/>
        <v/>
      </c>
      <c r="O179" s="186" t="str">
        <f t="shared" si="606"/>
        <v/>
      </c>
      <c r="P179" s="186" t="str">
        <f t="shared" si="606"/>
        <v/>
      </c>
      <c r="Q179" s="186" t="str">
        <f t="shared" si="606"/>
        <v/>
      </c>
      <c r="R179" s="186" t="str">
        <f t="shared" si="606"/>
        <v/>
      </c>
      <c r="S179" s="186" t="str">
        <f t="shared" si="606"/>
        <v/>
      </c>
      <c r="T179" s="186" t="str">
        <f t="shared" si="606"/>
        <v/>
      </c>
      <c r="U179" s="186" t="str">
        <f t="shared" si="606"/>
        <v/>
      </c>
      <c r="V179" s="186" t="str">
        <f t="shared" si="606"/>
        <v/>
      </c>
      <c r="W179" s="186" t="str">
        <f t="shared" si="607"/>
        <v/>
      </c>
      <c r="X179" s="186" t="str">
        <f t="shared" si="607"/>
        <v/>
      </c>
      <c r="Y179" s="186" t="str">
        <f t="shared" si="607"/>
        <v/>
      </c>
      <c r="Z179" s="186" t="str">
        <f t="shared" si="607"/>
        <v/>
      </c>
      <c r="AA179" s="186" t="str">
        <f t="shared" si="607"/>
        <v/>
      </c>
      <c r="AB179" s="186" t="str">
        <f t="shared" si="607"/>
        <v/>
      </c>
      <c r="AC179" s="186" t="str">
        <f t="shared" si="607"/>
        <v/>
      </c>
      <c r="AD179" s="186" t="str">
        <f t="shared" si="607"/>
        <v/>
      </c>
      <c r="AE179" s="186" t="str">
        <f t="shared" si="607"/>
        <v/>
      </c>
      <c r="AF179" s="186" t="str">
        <f t="shared" si="607"/>
        <v/>
      </c>
      <c r="AG179" s="186" t="str">
        <f t="shared" si="608"/>
        <v/>
      </c>
      <c r="AH179" s="186" t="str">
        <f t="shared" si="608"/>
        <v/>
      </c>
      <c r="AI179" s="186" t="str">
        <f t="shared" si="608"/>
        <v/>
      </c>
      <c r="AJ179" s="186" t="str">
        <f t="shared" si="608"/>
        <v/>
      </c>
      <c r="AK179" s="186" t="str">
        <f t="shared" si="608"/>
        <v/>
      </c>
      <c r="AL179" s="186" t="str">
        <f t="shared" si="608"/>
        <v/>
      </c>
      <c r="AM179" s="186" t="str">
        <f t="shared" si="608"/>
        <v/>
      </c>
      <c r="AN179" s="186" t="str">
        <f t="shared" si="608"/>
        <v/>
      </c>
      <c r="AO179" s="186" t="str">
        <f t="shared" si="608"/>
        <v/>
      </c>
      <c r="AP179" s="186" t="str">
        <f t="shared" si="608"/>
        <v/>
      </c>
      <c r="AQ179" s="186" t="str">
        <f t="shared" si="609"/>
        <v/>
      </c>
      <c r="AR179" s="186" t="str">
        <f t="shared" si="609"/>
        <v/>
      </c>
      <c r="AS179" s="186" t="str">
        <f t="shared" si="609"/>
        <v/>
      </c>
      <c r="AT179" s="186" t="str">
        <f t="shared" si="609"/>
        <v/>
      </c>
      <c r="AU179" s="186" t="str">
        <f t="shared" si="609"/>
        <v/>
      </c>
      <c r="AV179" s="186" t="str">
        <f t="shared" si="609"/>
        <v/>
      </c>
      <c r="AW179" s="186" t="str">
        <f t="shared" si="609"/>
        <v/>
      </c>
      <c r="AX179" s="186" t="str">
        <f t="shared" si="609"/>
        <v/>
      </c>
      <c r="AY179" s="186" t="str">
        <f t="shared" si="609"/>
        <v/>
      </c>
      <c r="AZ179" s="186" t="str">
        <f t="shared" si="609"/>
        <v/>
      </c>
      <c r="BA179" s="186" t="str">
        <f t="shared" si="610"/>
        <v/>
      </c>
      <c r="BB179" s="186" t="str">
        <f t="shared" si="610"/>
        <v/>
      </c>
      <c r="BC179" s="186" t="str">
        <f t="shared" si="610"/>
        <v/>
      </c>
      <c r="BD179" s="186" t="str">
        <f t="shared" si="610"/>
        <v/>
      </c>
      <c r="BE179" s="186" t="str">
        <f t="shared" si="610"/>
        <v/>
      </c>
      <c r="BF179" s="186" t="str">
        <f t="shared" si="610"/>
        <v/>
      </c>
      <c r="BG179" s="186" t="str">
        <f t="shared" si="610"/>
        <v/>
      </c>
      <c r="BH179" s="186" t="str">
        <f t="shared" si="610"/>
        <v/>
      </c>
      <c r="BI179" s="186" t="str">
        <f t="shared" si="610"/>
        <v/>
      </c>
      <c r="BJ179" s="186" t="str">
        <f t="shared" si="610"/>
        <v/>
      </c>
      <c r="BM179" s="86" t="s">
        <v>1</v>
      </c>
      <c r="BN179" s="154" t="str">
        <f>'ANVA-MDS'!EY180</f>
        <v>sd</v>
      </c>
      <c r="BO179" s="155" t="str">
        <f>'ANVA-MDS'!EY184</f>
        <v>sd</v>
      </c>
      <c r="BP179" s="156" t="str">
        <f>IFERROR(BO179/BN179,"sd")</f>
        <v>sd</v>
      </c>
      <c r="BQ179" s="156" t="str">
        <f>IFERROR(BP179/BP181,"sd")</f>
        <v>sd</v>
      </c>
      <c r="BR179" s="169" t="str">
        <f>IFERROR(FDIST(BQ179,BN179,BN181),"sd")</f>
        <v>sd</v>
      </c>
      <c r="BS179" s="84">
        <v>0.05</v>
      </c>
      <c r="BT179" s="3" t="str">
        <f>IF(BR179&gt;BS179,"ns",IF(BR179&lt;0.001,"***",IF(BR179&lt;0.01,"**",IF(BR179&lt;0.05,"*",""))))</f>
        <v>ns</v>
      </c>
      <c r="BV179" s="84">
        <v>5</v>
      </c>
      <c r="BW179" s="185">
        <f t="shared" si="611"/>
        <v>0</v>
      </c>
      <c r="BX179" s="186">
        <f t="shared" si="612"/>
        <v>0</v>
      </c>
      <c r="BY179" s="186" t="str">
        <f t="shared" si="613"/>
        <v/>
      </c>
      <c r="BZ179" s="186" t="str">
        <f t="shared" si="613"/>
        <v/>
      </c>
      <c r="CA179" s="186" t="str">
        <f t="shared" si="613"/>
        <v/>
      </c>
      <c r="CB179" s="186" t="str">
        <f t="shared" si="613"/>
        <v/>
      </c>
      <c r="CC179" s="186" t="str">
        <f t="shared" si="613"/>
        <v/>
      </c>
      <c r="CD179" s="186" t="str">
        <f t="shared" si="613"/>
        <v/>
      </c>
      <c r="CE179" s="186" t="str">
        <f t="shared" si="613"/>
        <v/>
      </c>
      <c r="CF179" s="186" t="str">
        <f t="shared" si="613"/>
        <v/>
      </c>
      <c r="CG179" s="186" t="str">
        <f t="shared" si="613"/>
        <v/>
      </c>
      <c r="CH179" s="186" t="str">
        <f t="shared" si="613"/>
        <v/>
      </c>
      <c r="CI179" s="186" t="str">
        <f t="shared" si="614"/>
        <v/>
      </c>
      <c r="CJ179" s="186" t="str">
        <f t="shared" si="614"/>
        <v/>
      </c>
      <c r="CK179" s="186" t="str">
        <f t="shared" si="614"/>
        <v/>
      </c>
      <c r="CL179" s="186" t="str">
        <f t="shared" si="614"/>
        <v/>
      </c>
      <c r="CM179" s="186" t="str">
        <f t="shared" si="614"/>
        <v/>
      </c>
      <c r="CN179" s="186" t="str">
        <f t="shared" si="614"/>
        <v/>
      </c>
      <c r="CO179" s="186" t="str">
        <f t="shared" si="614"/>
        <v/>
      </c>
      <c r="CP179" s="186" t="str">
        <f t="shared" si="614"/>
        <v/>
      </c>
      <c r="CQ179" s="186" t="str">
        <f t="shared" si="614"/>
        <v/>
      </c>
      <c r="CR179" s="186" t="str">
        <f t="shared" si="614"/>
        <v/>
      </c>
      <c r="CS179" s="186" t="str">
        <f t="shared" si="615"/>
        <v/>
      </c>
      <c r="CT179" s="186" t="str">
        <f t="shared" si="615"/>
        <v/>
      </c>
      <c r="CU179" s="186" t="str">
        <f t="shared" si="615"/>
        <v/>
      </c>
      <c r="CV179" s="186" t="str">
        <f t="shared" si="615"/>
        <v/>
      </c>
      <c r="CW179" s="186" t="str">
        <f t="shared" si="615"/>
        <v/>
      </c>
      <c r="CX179" s="186" t="str">
        <f t="shared" si="615"/>
        <v/>
      </c>
      <c r="CY179" s="186" t="str">
        <f t="shared" si="615"/>
        <v/>
      </c>
      <c r="CZ179" s="186" t="str">
        <f t="shared" si="615"/>
        <v/>
      </c>
      <c r="DA179" s="186" t="str">
        <f t="shared" si="615"/>
        <v/>
      </c>
      <c r="DB179" s="186" t="str">
        <f t="shared" si="615"/>
        <v/>
      </c>
      <c r="DC179" s="186" t="str">
        <f t="shared" si="616"/>
        <v/>
      </c>
      <c r="DD179" s="186" t="str">
        <f t="shared" si="616"/>
        <v/>
      </c>
      <c r="DE179" s="186" t="str">
        <f t="shared" si="616"/>
        <v/>
      </c>
      <c r="DF179" s="186" t="str">
        <f t="shared" si="616"/>
        <v/>
      </c>
      <c r="DG179" s="186" t="str">
        <f t="shared" si="616"/>
        <v/>
      </c>
      <c r="DH179" s="186" t="str">
        <f t="shared" si="616"/>
        <v/>
      </c>
      <c r="DI179" s="186" t="str">
        <f t="shared" si="616"/>
        <v/>
      </c>
      <c r="DJ179" s="186" t="str">
        <f t="shared" si="616"/>
        <v/>
      </c>
      <c r="DK179" s="186" t="str">
        <f t="shared" si="616"/>
        <v/>
      </c>
      <c r="DL179" s="186" t="str">
        <f t="shared" si="616"/>
        <v/>
      </c>
      <c r="DM179" s="186" t="str">
        <f t="shared" si="617"/>
        <v/>
      </c>
      <c r="DN179" s="186" t="str">
        <f t="shared" si="617"/>
        <v/>
      </c>
      <c r="DO179" s="186" t="str">
        <f t="shared" si="617"/>
        <v/>
      </c>
      <c r="DP179" s="186" t="str">
        <f t="shared" si="617"/>
        <v/>
      </c>
      <c r="DQ179" s="186" t="str">
        <f t="shared" si="617"/>
        <v/>
      </c>
      <c r="DR179" s="186" t="str">
        <f t="shared" si="617"/>
        <v/>
      </c>
      <c r="DS179" s="186" t="str">
        <f t="shared" si="617"/>
        <v/>
      </c>
      <c r="DT179" s="186" t="str">
        <f t="shared" si="617"/>
        <v/>
      </c>
      <c r="DU179" s="186" t="str">
        <f t="shared" si="617"/>
        <v/>
      </c>
      <c r="DV179" s="186" t="str">
        <f t="shared" si="617"/>
        <v/>
      </c>
      <c r="DW179" s="152"/>
      <c r="DX179" s="152"/>
      <c r="DY179" s="152"/>
      <c r="DZ179" s="152"/>
      <c r="EA179" s="152"/>
      <c r="EC179" s="173">
        <f t="shared" si="618"/>
        <v>6</v>
      </c>
      <c r="ED179" s="176">
        <f t="shared" si="596"/>
        <v>0</v>
      </c>
      <c r="EE179" s="177">
        <f t="shared" si="597"/>
        <v>0</v>
      </c>
      <c r="EF179" s="177">
        <f t="shared" si="597"/>
        <v>0</v>
      </c>
      <c r="EG179" s="177">
        <f t="shared" si="597"/>
        <v>0</v>
      </c>
      <c r="EH179" s="177">
        <f t="shared" si="597"/>
        <v>0</v>
      </c>
      <c r="EI179" s="177">
        <f t="shared" si="598"/>
        <v>0</v>
      </c>
      <c r="EJ179" s="177">
        <f t="shared" si="599"/>
        <v>0</v>
      </c>
      <c r="EK179" s="173"/>
      <c r="EL179" s="173" t="s">
        <v>92</v>
      </c>
      <c r="EM179" s="172" t="str">
        <f>IF(EI224&lt;&gt;1,"sd",EM177^2/EM176)</f>
        <v>sd</v>
      </c>
      <c r="EN179" s="175"/>
      <c r="EO179" s="173">
        <f t="shared" si="619"/>
        <v>6</v>
      </c>
      <c r="EP179" s="176">
        <f t="shared" si="600"/>
        <v>0</v>
      </c>
      <c r="EQ179" s="177">
        <f>IFERROR(INDEX(RTO4CF,$EO179,'ANVA-MDS'!EE$7),0)</f>
        <v>0</v>
      </c>
      <c r="ER179" s="177">
        <f>IFERROR(INDEX(RTO4CF,$EO179,'ANVA-MDS'!EF$7),0)</f>
        <v>0</v>
      </c>
      <c r="ES179" s="177">
        <f>IFERROR(INDEX(RTO4CF,$EO179,'ANVA-MDS'!EG$7),0)</f>
        <v>0</v>
      </c>
      <c r="ET179" s="177">
        <f>IFERROR(INDEX(RTO4CF,$EO179,'ANVA-MDS'!EH$7),0)</f>
        <v>0</v>
      </c>
      <c r="EU179" s="177">
        <f t="shared" si="601"/>
        <v>0</v>
      </c>
      <c r="EV179" s="177">
        <f t="shared" si="602"/>
        <v>0</v>
      </c>
      <c r="EW179" s="173"/>
      <c r="EX179" s="173" t="s">
        <v>92</v>
      </c>
      <c r="EY179" s="172" t="str">
        <f>IF(EU224&lt;&gt;1,"sd",EY177^2/EY176)</f>
        <v>sd</v>
      </c>
      <c r="EZ179" s="175"/>
      <c r="FA179" s="177">
        <f t="shared" si="603"/>
        <v>0</v>
      </c>
      <c r="FB179" s="173" t="s">
        <v>92</v>
      </c>
      <c r="FC179" s="172" t="str">
        <f>IF(FC193&lt;&gt;1,"sd",FC177^2/FC176)</f>
        <v>sd</v>
      </c>
    </row>
    <row r="180" spans="1:159" ht="12.75" customHeight="1" x14ac:dyDescent="0.25">
      <c r="A180" s="86" t="s">
        <v>34</v>
      </c>
      <c r="B180" s="154" t="str">
        <f>'ANVA-MDS'!EM181</f>
        <v>sd</v>
      </c>
      <c r="C180" s="155" t="str">
        <f>'ANVA-MDS'!EM185</f>
        <v>sd</v>
      </c>
      <c r="D180" s="156" t="str">
        <f t="shared" ref="D180:D181" si="620">IFERROR(C180/B180,"sd")</f>
        <v>sd</v>
      </c>
      <c r="E180" s="156" t="str">
        <f>IFERROR(D180/D181,"sd")</f>
        <v>sd</v>
      </c>
      <c r="F180" s="169" t="str">
        <f>IFERROR(FDIST(E180,B180,B181),"sd")</f>
        <v>sd</v>
      </c>
      <c r="G180" s="84">
        <v>0.05</v>
      </c>
      <c r="H180" s="3" t="str">
        <f>IF(F180&gt;G180,"ns",IF(F180&lt;0.001,"***",IF(F180&lt;0.01,"**",IF(F180&lt;0.05,"*",""))))</f>
        <v>ns</v>
      </c>
      <c r="J180" s="84">
        <v>6</v>
      </c>
      <c r="K180" s="185">
        <f t="shared" si="604"/>
        <v>0</v>
      </c>
      <c r="L180" s="186">
        <f t="shared" si="605"/>
        <v>0</v>
      </c>
      <c r="M180" s="186" t="str">
        <f t="shared" si="606"/>
        <v/>
      </c>
      <c r="N180" s="186" t="str">
        <f t="shared" si="606"/>
        <v/>
      </c>
      <c r="O180" s="186" t="str">
        <f t="shared" si="606"/>
        <v/>
      </c>
      <c r="P180" s="186" t="str">
        <f t="shared" si="606"/>
        <v/>
      </c>
      <c r="Q180" s="186" t="str">
        <f t="shared" si="606"/>
        <v/>
      </c>
      <c r="R180" s="186" t="str">
        <f t="shared" si="606"/>
        <v/>
      </c>
      <c r="S180" s="186" t="str">
        <f t="shared" si="606"/>
        <v/>
      </c>
      <c r="T180" s="186" t="str">
        <f t="shared" si="606"/>
        <v/>
      </c>
      <c r="U180" s="186" t="str">
        <f t="shared" si="606"/>
        <v/>
      </c>
      <c r="V180" s="186" t="str">
        <f t="shared" si="606"/>
        <v/>
      </c>
      <c r="W180" s="186" t="str">
        <f t="shared" si="607"/>
        <v/>
      </c>
      <c r="X180" s="186" t="str">
        <f t="shared" si="607"/>
        <v/>
      </c>
      <c r="Y180" s="186" t="str">
        <f t="shared" si="607"/>
        <v/>
      </c>
      <c r="Z180" s="186" t="str">
        <f t="shared" si="607"/>
        <v/>
      </c>
      <c r="AA180" s="186" t="str">
        <f t="shared" si="607"/>
        <v/>
      </c>
      <c r="AB180" s="186" t="str">
        <f t="shared" si="607"/>
        <v/>
      </c>
      <c r="AC180" s="186" t="str">
        <f t="shared" si="607"/>
        <v/>
      </c>
      <c r="AD180" s="186" t="str">
        <f t="shared" si="607"/>
        <v/>
      </c>
      <c r="AE180" s="186" t="str">
        <f t="shared" si="607"/>
        <v/>
      </c>
      <c r="AF180" s="186" t="str">
        <f t="shared" si="607"/>
        <v/>
      </c>
      <c r="AG180" s="186" t="str">
        <f t="shared" si="608"/>
        <v/>
      </c>
      <c r="AH180" s="186" t="str">
        <f t="shared" si="608"/>
        <v/>
      </c>
      <c r="AI180" s="186" t="str">
        <f t="shared" si="608"/>
        <v/>
      </c>
      <c r="AJ180" s="186" t="str">
        <f t="shared" si="608"/>
        <v/>
      </c>
      <c r="AK180" s="186" t="str">
        <f t="shared" si="608"/>
        <v/>
      </c>
      <c r="AL180" s="186" t="str">
        <f t="shared" si="608"/>
        <v/>
      </c>
      <c r="AM180" s="186" t="str">
        <f t="shared" si="608"/>
        <v/>
      </c>
      <c r="AN180" s="186" t="str">
        <f t="shared" si="608"/>
        <v/>
      </c>
      <c r="AO180" s="186" t="str">
        <f t="shared" si="608"/>
        <v/>
      </c>
      <c r="AP180" s="186" t="str">
        <f t="shared" si="608"/>
        <v/>
      </c>
      <c r="AQ180" s="186" t="str">
        <f t="shared" si="609"/>
        <v/>
      </c>
      <c r="AR180" s="186" t="str">
        <f t="shared" si="609"/>
        <v/>
      </c>
      <c r="AS180" s="186" t="str">
        <f t="shared" si="609"/>
        <v/>
      </c>
      <c r="AT180" s="186" t="str">
        <f t="shared" si="609"/>
        <v/>
      </c>
      <c r="AU180" s="186" t="str">
        <f t="shared" si="609"/>
        <v/>
      </c>
      <c r="AV180" s="186" t="str">
        <f t="shared" si="609"/>
        <v/>
      </c>
      <c r="AW180" s="186" t="str">
        <f t="shared" si="609"/>
        <v/>
      </c>
      <c r="AX180" s="186" t="str">
        <f t="shared" si="609"/>
        <v/>
      </c>
      <c r="AY180" s="186" t="str">
        <f t="shared" si="609"/>
        <v/>
      </c>
      <c r="AZ180" s="186" t="str">
        <f t="shared" si="609"/>
        <v/>
      </c>
      <c r="BA180" s="186" t="str">
        <f t="shared" si="610"/>
        <v/>
      </c>
      <c r="BB180" s="186" t="str">
        <f t="shared" si="610"/>
        <v/>
      </c>
      <c r="BC180" s="186" t="str">
        <f t="shared" si="610"/>
        <v/>
      </c>
      <c r="BD180" s="186" t="str">
        <f t="shared" si="610"/>
        <v/>
      </c>
      <c r="BE180" s="186" t="str">
        <f t="shared" si="610"/>
        <v/>
      </c>
      <c r="BF180" s="186" t="str">
        <f t="shared" si="610"/>
        <v/>
      </c>
      <c r="BG180" s="186" t="str">
        <f t="shared" si="610"/>
        <v/>
      </c>
      <c r="BH180" s="186" t="str">
        <f t="shared" si="610"/>
        <v/>
      </c>
      <c r="BI180" s="186" t="str">
        <f t="shared" si="610"/>
        <v/>
      </c>
      <c r="BJ180" s="186" t="str">
        <f t="shared" si="610"/>
        <v/>
      </c>
      <c r="BM180" s="86" t="s">
        <v>34</v>
      </c>
      <c r="BN180" s="154" t="str">
        <f>'ANVA-MDS'!EY181</f>
        <v>sd</v>
      </c>
      <c r="BO180" s="155" t="str">
        <f>'ANVA-MDS'!EY185</f>
        <v>sd</v>
      </c>
      <c r="BP180" s="156" t="str">
        <f t="shared" ref="BP180:BP181" si="621">IFERROR(BO180/BN180,"sd")</f>
        <v>sd</v>
      </c>
      <c r="BQ180" s="156" t="str">
        <f>IFERROR(BP180/BP181,"sd")</f>
        <v>sd</v>
      </c>
      <c r="BR180" s="169" t="str">
        <f>IFERROR(FDIST(BQ180,BN180,BN181),"sd")</f>
        <v>sd</v>
      </c>
      <c r="BS180" s="84">
        <v>0.05</v>
      </c>
      <c r="BT180" s="3" t="str">
        <f>IF(BR180&gt;BS180,"ns",IF(BR180&lt;0.001,"***",IF(BR180&lt;0.01,"**",IF(BR180&lt;0.05,"*",""))))</f>
        <v>ns</v>
      </c>
      <c r="BV180" s="84">
        <v>6</v>
      </c>
      <c r="BW180" s="185">
        <f t="shared" si="611"/>
        <v>0</v>
      </c>
      <c r="BX180" s="186">
        <f t="shared" si="612"/>
        <v>0</v>
      </c>
      <c r="BY180" s="186" t="str">
        <f t="shared" si="613"/>
        <v/>
      </c>
      <c r="BZ180" s="186" t="str">
        <f t="shared" si="613"/>
        <v/>
      </c>
      <c r="CA180" s="186" t="str">
        <f t="shared" si="613"/>
        <v/>
      </c>
      <c r="CB180" s="186" t="str">
        <f t="shared" si="613"/>
        <v/>
      </c>
      <c r="CC180" s="186" t="str">
        <f t="shared" si="613"/>
        <v/>
      </c>
      <c r="CD180" s="186" t="str">
        <f t="shared" si="613"/>
        <v/>
      </c>
      <c r="CE180" s="186" t="str">
        <f t="shared" si="613"/>
        <v/>
      </c>
      <c r="CF180" s="186" t="str">
        <f t="shared" si="613"/>
        <v/>
      </c>
      <c r="CG180" s="186" t="str">
        <f t="shared" si="613"/>
        <v/>
      </c>
      <c r="CH180" s="186" t="str">
        <f t="shared" si="613"/>
        <v/>
      </c>
      <c r="CI180" s="186" t="str">
        <f t="shared" si="614"/>
        <v/>
      </c>
      <c r="CJ180" s="186" t="str">
        <f t="shared" si="614"/>
        <v/>
      </c>
      <c r="CK180" s="186" t="str">
        <f t="shared" si="614"/>
        <v/>
      </c>
      <c r="CL180" s="186" t="str">
        <f t="shared" si="614"/>
        <v/>
      </c>
      <c r="CM180" s="186" t="str">
        <f t="shared" si="614"/>
        <v/>
      </c>
      <c r="CN180" s="186" t="str">
        <f t="shared" si="614"/>
        <v/>
      </c>
      <c r="CO180" s="186" t="str">
        <f t="shared" si="614"/>
        <v/>
      </c>
      <c r="CP180" s="186" t="str">
        <f t="shared" si="614"/>
        <v/>
      </c>
      <c r="CQ180" s="186" t="str">
        <f t="shared" si="614"/>
        <v/>
      </c>
      <c r="CR180" s="186" t="str">
        <f t="shared" si="614"/>
        <v/>
      </c>
      <c r="CS180" s="186" t="str">
        <f t="shared" si="615"/>
        <v/>
      </c>
      <c r="CT180" s="186" t="str">
        <f t="shared" si="615"/>
        <v/>
      </c>
      <c r="CU180" s="186" t="str">
        <f t="shared" si="615"/>
        <v/>
      </c>
      <c r="CV180" s="186" t="str">
        <f t="shared" si="615"/>
        <v/>
      </c>
      <c r="CW180" s="186" t="str">
        <f t="shared" si="615"/>
        <v/>
      </c>
      <c r="CX180" s="186" t="str">
        <f t="shared" si="615"/>
        <v/>
      </c>
      <c r="CY180" s="186" t="str">
        <f t="shared" si="615"/>
        <v/>
      </c>
      <c r="CZ180" s="186" t="str">
        <f t="shared" si="615"/>
        <v/>
      </c>
      <c r="DA180" s="186" t="str">
        <f t="shared" si="615"/>
        <v/>
      </c>
      <c r="DB180" s="186" t="str">
        <f t="shared" si="615"/>
        <v/>
      </c>
      <c r="DC180" s="186" t="str">
        <f t="shared" si="616"/>
        <v/>
      </c>
      <c r="DD180" s="186" t="str">
        <f t="shared" si="616"/>
        <v/>
      </c>
      <c r="DE180" s="186" t="str">
        <f t="shared" si="616"/>
        <v/>
      </c>
      <c r="DF180" s="186" t="str">
        <f t="shared" si="616"/>
        <v/>
      </c>
      <c r="DG180" s="186" t="str">
        <f t="shared" si="616"/>
        <v/>
      </c>
      <c r="DH180" s="186" t="str">
        <f t="shared" si="616"/>
        <v/>
      </c>
      <c r="DI180" s="186" t="str">
        <f t="shared" si="616"/>
        <v/>
      </c>
      <c r="DJ180" s="186" t="str">
        <f t="shared" si="616"/>
        <v/>
      </c>
      <c r="DK180" s="186" t="str">
        <f t="shared" si="616"/>
        <v/>
      </c>
      <c r="DL180" s="186" t="str">
        <f t="shared" si="616"/>
        <v/>
      </c>
      <c r="DM180" s="186" t="str">
        <f t="shared" si="617"/>
        <v/>
      </c>
      <c r="DN180" s="186" t="str">
        <f t="shared" si="617"/>
        <v/>
      </c>
      <c r="DO180" s="186" t="str">
        <f t="shared" si="617"/>
        <v/>
      </c>
      <c r="DP180" s="186" t="str">
        <f t="shared" si="617"/>
        <v/>
      </c>
      <c r="DQ180" s="186" t="str">
        <f t="shared" si="617"/>
        <v/>
      </c>
      <c r="DR180" s="186" t="str">
        <f t="shared" si="617"/>
        <v/>
      </c>
      <c r="DS180" s="186" t="str">
        <f t="shared" si="617"/>
        <v/>
      </c>
      <c r="DT180" s="186" t="str">
        <f t="shared" si="617"/>
        <v/>
      </c>
      <c r="DU180" s="186" t="str">
        <f t="shared" si="617"/>
        <v/>
      </c>
      <c r="DV180" s="186" t="str">
        <f t="shared" si="617"/>
        <v/>
      </c>
      <c r="DW180" s="152"/>
      <c r="DX180" s="152"/>
      <c r="DY180" s="152"/>
      <c r="DZ180" s="152"/>
      <c r="EA180" s="152"/>
      <c r="EC180" s="173">
        <f t="shared" si="618"/>
        <v>7</v>
      </c>
      <c r="ED180" s="176">
        <f t="shared" si="596"/>
        <v>0</v>
      </c>
      <c r="EE180" s="177">
        <f t="shared" si="597"/>
        <v>0</v>
      </c>
      <c r="EF180" s="177">
        <f t="shared" si="597"/>
        <v>0</v>
      </c>
      <c r="EG180" s="177">
        <f t="shared" si="597"/>
        <v>0</v>
      </c>
      <c r="EH180" s="177">
        <f t="shared" si="597"/>
        <v>0</v>
      </c>
      <c r="EI180" s="177">
        <f t="shared" si="598"/>
        <v>0</v>
      </c>
      <c r="EJ180" s="177">
        <f t="shared" si="599"/>
        <v>0</v>
      </c>
      <c r="EK180" s="173"/>
      <c r="EL180" s="173" t="s">
        <v>93</v>
      </c>
      <c r="EM180" s="182" t="str">
        <f>IF(EI224&lt;&gt;1,"sd",EM174-1)</f>
        <v>sd</v>
      </c>
      <c r="EN180" s="175"/>
      <c r="EO180" s="173">
        <f t="shared" si="619"/>
        <v>7</v>
      </c>
      <c r="EP180" s="176">
        <f t="shared" si="600"/>
        <v>0</v>
      </c>
      <c r="EQ180" s="177">
        <f>IFERROR(INDEX(RTO4CF,$EO180,'ANVA-MDS'!EE$7),0)</f>
        <v>0</v>
      </c>
      <c r="ER180" s="177">
        <f>IFERROR(INDEX(RTO4CF,$EO180,'ANVA-MDS'!EF$7),0)</f>
        <v>0</v>
      </c>
      <c r="ES180" s="177">
        <f>IFERROR(INDEX(RTO4CF,$EO180,'ANVA-MDS'!EG$7),0)</f>
        <v>0</v>
      </c>
      <c r="ET180" s="177">
        <f>IFERROR(INDEX(RTO4CF,$EO180,'ANVA-MDS'!EH$7),0)</f>
        <v>0</v>
      </c>
      <c r="EU180" s="177">
        <f t="shared" si="601"/>
        <v>0</v>
      </c>
      <c r="EV180" s="177">
        <f t="shared" si="602"/>
        <v>0</v>
      </c>
      <c r="EW180" s="173"/>
      <c r="EX180" s="173" t="s">
        <v>93</v>
      </c>
      <c r="EY180" s="182" t="str">
        <f>IF(EU224&lt;&gt;1,"sd",EY174-1)</f>
        <v>sd</v>
      </c>
      <c r="EZ180" s="161"/>
      <c r="FA180" s="177">
        <f t="shared" si="603"/>
        <v>0</v>
      </c>
      <c r="FB180" s="173" t="s">
        <v>93</v>
      </c>
      <c r="FC180" s="182" t="str">
        <f>IF(FC193&lt;&gt;1,"sd",FC174-1)</f>
        <v>sd</v>
      </c>
    </row>
    <row r="181" spans="1:159" ht="12.75" customHeight="1" x14ac:dyDescent="0.25">
      <c r="A181" s="86" t="s">
        <v>35</v>
      </c>
      <c r="B181" s="157" t="str">
        <f>'ANVA-MDS'!EM182</f>
        <v>sd</v>
      </c>
      <c r="C181" s="155" t="str">
        <f>'ANVA-MDS'!EM186</f>
        <v>sd</v>
      </c>
      <c r="D181" s="156" t="str">
        <f t="shared" si="620"/>
        <v>sd</v>
      </c>
      <c r="E181" s="158"/>
      <c r="F181" s="158"/>
      <c r="J181" s="84">
        <v>7</v>
      </c>
      <c r="K181" s="185">
        <f t="shared" si="604"/>
        <v>0</v>
      </c>
      <c r="L181" s="186">
        <f t="shared" si="605"/>
        <v>0</v>
      </c>
      <c r="M181" s="186" t="str">
        <f t="shared" si="606"/>
        <v/>
      </c>
      <c r="N181" s="186" t="str">
        <f t="shared" si="606"/>
        <v/>
      </c>
      <c r="O181" s="186" t="str">
        <f t="shared" si="606"/>
        <v/>
      </c>
      <c r="P181" s="186" t="str">
        <f t="shared" si="606"/>
        <v/>
      </c>
      <c r="Q181" s="186" t="str">
        <f t="shared" si="606"/>
        <v/>
      </c>
      <c r="R181" s="186" t="str">
        <f t="shared" si="606"/>
        <v/>
      </c>
      <c r="S181" s="186" t="str">
        <f t="shared" si="606"/>
        <v/>
      </c>
      <c r="T181" s="186" t="str">
        <f t="shared" si="606"/>
        <v/>
      </c>
      <c r="U181" s="186" t="str">
        <f t="shared" si="606"/>
        <v/>
      </c>
      <c r="V181" s="186" t="str">
        <f t="shared" si="606"/>
        <v/>
      </c>
      <c r="W181" s="186" t="str">
        <f t="shared" si="607"/>
        <v/>
      </c>
      <c r="X181" s="186" t="str">
        <f t="shared" si="607"/>
        <v/>
      </c>
      <c r="Y181" s="186" t="str">
        <f t="shared" si="607"/>
        <v/>
      </c>
      <c r="Z181" s="186" t="str">
        <f t="shared" si="607"/>
        <v/>
      </c>
      <c r="AA181" s="186" t="str">
        <f t="shared" si="607"/>
        <v/>
      </c>
      <c r="AB181" s="186" t="str">
        <f t="shared" si="607"/>
        <v/>
      </c>
      <c r="AC181" s="186" t="str">
        <f t="shared" si="607"/>
        <v/>
      </c>
      <c r="AD181" s="186" t="str">
        <f t="shared" si="607"/>
        <v/>
      </c>
      <c r="AE181" s="186" t="str">
        <f t="shared" si="607"/>
        <v/>
      </c>
      <c r="AF181" s="186" t="str">
        <f t="shared" si="607"/>
        <v/>
      </c>
      <c r="AG181" s="186" t="str">
        <f t="shared" si="608"/>
        <v/>
      </c>
      <c r="AH181" s="186" t="str">
        <f t="shared" si="608"/>
        <v/>
      </c>
      <c r="AI181" s="186" t="str">
        <f t="shared" si="608"/>
        <v/>
      </c>
      <c r="AJ181" s="186" t="str">
        <f t="shared" si="608"/>
        <v/>
      </c>
      <c r="AK181" s="186" t="str">
        <f t="shared" si="608"/>
        <v/>
      </c>
      <c r="AL181" s="186" t="str">
        <f t="shared" si="608"/>
        <v/>
      </c>
      <c r="AM181" s="186" t="str">
        <f t="shared" si="608"/>
        <v/>
      </c>
      <c r="AN181" s="186" t="str">
        <f t="shared" si="608"/>
        <v/>
      </c>
      <c r="AO181" s="186" t="str">
        <f t="shared" si="608"/>
        <v/>
      </c>
      <c r="AP181" s="186" t="str">
        <f t="shared" si="608"/>
        <v/>
      </c>
      <c r="AQ181" s="186" t="str">
        <f t="shared" si="609"/>
        <v/>
      </c>
      <c r="AR181" s="186" t="str">
        <f t="shared" si="609"/>
        <v/>
      </c>
      <c r="AS181" s="186" t="str">
        <f t="shared" si="609"/>
        <v/>
      </c>
      <c r="AT181" s="186" t="str">
        <f t="shared" si="609"/>
        <v/>
      </c>
      <c r="AU181" s="186" t="str">
        <f t="shared" si="609"/>
        <v/>
      </c>
      <c r="AV181" s="186" t="str">
        <f t="shared" si="609"/>
        <v/>
      </c>
      <c r="AW181" s="186" t="str">
        <f t="shared" si="609"/>
        <v/>
      </c>
      <c r="AX181" s="186" t="str">
        <f t="shared" si="609"/>
        <v/>
      </c>
      <c r="AY181" s="186" t="str">
        <f t="shared" si="609"/>
        <v/>
      </c>
      <c r="AZ181" s="186" t="str">
        <f t="shared" si="609"/>
        <v/>
      </c>
      <c r="BA181" s="186" t="str">
        <f t="shared" si="610"/>
        <v/>
      </c>
      <c r="BB181" s="186" t="str">
        <f t="shared" si="610"/>
        <v/>
      </c>
      <c r="BC181" s="186" t="str">
        <f t="shared" si="610"/>
        <v/>
      </c>
      <c r="BD181" s="186" t="str">
        <f t="shared" si="610"/>
        <v/>
      </c>
      <c r="BE181" s="186" t="str">
        <f t="shared" si="610"/>
        <v/>
      </c>
      <c r="BF181" s="186" t="str">
        <f t="shared" si="610"/>
        <v/>
      </c>
      <c r="BG181" s="186" t="str">
        <f t="shared" si="610"/>
        <v/>
      </c>
      <c r="BH181" s="186" t="str">
        <f t="shared" si="610"/>
        <v/>
      </c>
      <c r="BI181" s="186" t="str">
        <f t="shared" si="610"/>
        <v/>
      </c>
      <c r="BJ181" s="186" t="str">
        <f t="shared" si="610"/>
        <v/>
      </c>
      <c r="BM181" s="86" t="s">
        <v>35</v>
      </c>
      <c r="BN181" s="157" t="str">
        <f>'ANVA-MDS'!EY182</f>
        <v>sd</v>
      </c>
      <c r="BO181" s="155" t="str">
        <f>'ANVA-MDS'!EY186</f>
        <v>sd</v>
      </c>
      <c r="BP181" s="156" t="str">
        <f t="shared" si="621"/>
        <v>sd</v>
      </c>
      <c r="BQ181" s="158"/>
      <c r="BR181" s="158"/>
      <c r="BS181" s="6"/>
      <c r="BT181" s="6"/>
      <c r="BV181" s="84">
        <v>7</v>
      </c>
      <c r="BW181" s="185">
        <f t="shared" si="611"/>
        <v>0</v>
      </c>
      <c r="BX181" s="186">
        <f t="shared" si="612"/>
        <v>0</v>
      </c>
      <c r="BY181" s="186" t="str">
        <f t="shared" si="613"/>
        <v/>
      </c>
      <c r="BZ181" s="186" t="str">
        <f t="shared" si="613"/>
        <v/>
      </c>
      <c r="CA181" s="186" t="str">
        <f t="shared" si="613"/>
        <v/>
      </c>
      <c r="CB181" s="186" t="str">
        <f t="shared" si="613"/>
        <v/>
      </c>
      <c r="CC181" s="186" t="str">
        <f t="shared" si="613"/>
        <v/>
      </c>
      <c r="CD181" s="186" t="str">
        <f t="shared" si="613"/>
        <v/>
      </c>
      <c r="CE181" s="186" t="str">
        <f t="shared" si="613"/>
        <v/>
      </c>
      <c r="CF181" s="186" t="str">
        <f t="shared" si="613"/>
        <v/>
      </c>
      <c r="CG181" s="186" t="str">
        <f t="shared" si="613"/>
        <v/>
      </c>
      <c r="CH181" s="186" t="str">
        <f t="shared" si="613"/>
        <v/>
      </c>
      <c r="CI181" s="186" t="str">
        <f t="shared" si="614"/>
        <v/>
      </c>
      <c r="CJ181" s="186" t="str">
        <f t="shared" si="614"/>
        <v/>
      </c>
      <c r="CK181" s="186" t="str">
        <f t="shared" si="614"/>
        <v/>
      </c>
      <c r="CL181" s="186" t="str">
        <f t="shared" si="614"/>
        <v/>
      </c>
      <c r="CM181" s="186" t="str">
        <f t="shared" si="614"/>
        <v/>
      </c>
      <c r="CN181" s="186" t="str">
        <f t="shared" si="614"/>
        <v/>
      </c>
      <c r="CO181" s="186" t="str">
        <f t="shared" si="614"/>
        <v/>
      </c>
      <c r="CP181" s="186" t="str">
        <f t="shared" si="614"/>
        <v/>
      </c>
      <c r="CQ181" s="186" t="str">
        <f t="shared" si="614"/>
        <v/>
      </c>
      <c r="CR181" s="186" t="str">
        <f t="shared" si="614"/>
        <v/>
      </c>
      <c r="CS181" s="186" t="str">
        <f t="shared" si="615"/>
        <v/>
      </c>
      <c r="CT181" s="186" t="str">
        <f t="shared" si="615"/>
        <v/>
      </c>
      <c r="CU181" s="186" t="str">
        <f t="shared" si="615"/>
        <v/>
      </c>
      <c r="CV181" s="186" t="str">
        <f t="shared" si="615"/>
        <v/>
      </c>
      <c r="CW181" s="186" t="str">
        <f t="shared" si="615"/>
        <v/>
      </c>
      <c r="CX181" s="186" t="str">
        <f t="shared" si="615"/>
        <v/>
      </c>
      <c r="CY181" s="186" t="str">
        <f t="shared" si="615"/>
        <v/>
      </c>
      <c r="CZ181" s="186" t="str">
        <f t="shared" si="615"/>
        <v/>
      </c>
      <c r="DA181" s="186" t="str">
        <f t="shared" si="615"/>
        <v/>
      </c>
      <c r="DB181" s="186" t="str">
        <f t="shared" si="615"/>
        <v/>
      </c>
      <c r="DC181" s="186" t="str">
        <f t="shared" si="616"/>
        <v/>
      </c>
      <c r="DD181" s="186" t="str">
        <f t="shared" si="616"/>
        <v/>
      </c>
      <c r="DE181" s="186" t="str">
        <f t="shared" si="616"/>
        <v/>
      </c>
      <c r="DF181" s="186" t="str">
        <f t="shared" si="616"/>
        <v/>
      </c>
      <c r="DG181" s="186" t="str">
        <f t="shared" si="616"/>
        <v/>
      </c>
      <c r="DH181" s="186" t="str">
        <f t="shared" si="616"/>
        <v/>
      </c>
      <c r="DI181" s="186" t="str">
        <f t="shared" si="616"/>
        <v/>
      </c>
      <c r="DJ181" s="186" t="str">
        <f t="shared" si="616"/>
        <v/>
      </c>
      <c r="DK181" s="186" t="str">
        <f t="shared" si="616"/>
        <v/>
      </c>
      <c r="DL181" s="186" t="str">
        <f t="shared" si="616"/>
        <v/>
      </c>
      <c r="DM181" s="186" t="str">
        <f t="shared" si="617"/>
        <v/>
      </c>
      <c r="DN181" s="186" t="str">
        <f t="shared" si="617"/>
        <v/>
      </c>
      <c r="DO181" s="186" t="str">
        <f t="shared" si="617"/>
        <v/>
      </c>
      <c r="DP181" s="186" t="str">
        <f t="shared" si="617"/>
        <v/>
      </c>
      <c r="DQ181" s="186" t="str">
        <f t="shared" si="617"/>
        <v/>
      </c>
      <c r="DR181" s="186" t="str">
        <f t="shared" si="617"/>
        <v/>
      </c>
      <c r="DS181" s="186" t="str">
        <f t="shared" si="617"/>
        <v/>
      </c>
      <c r="DT181" s="186" t="str">
        <f t="shared" si="617"/>
        <v/>
      </c>
      <c r="DU181" s="186" t="str">
        <f t="shared" si="617"/>
        <v/>
      </c>
      <c r="DV181" s="186" t="str">
        <f t="shared" si="617"/>
        <v/>
      </c>
      <c r="DW181" s="152"/>
      <c r="DX181" s="152"/>
      <c r="DY181" s="152"/>
      <c r="DZ181" s="152"/>
      <c r="EA181" s="152"/>
      <c r="EC181" s="173">
        <f t="shared" si="618"/>
        <v>8</v>
      </c>
      <c r="ED181" s="176">
        <f t="shared" si="596"/>
        <v>0</v>
      </c>
      <c r="EE181" s="177">
        <f t="shared" si="597"/>
        <v>0</v>
      </c>
      <c r="EF181" s="177">
        <f t="shared" si="597"/>
        <v>0</v>
      </c>
      <c r="EG181" s="177">
        <f t="shared" si="597"/>
        <v>0</v>
      </c>
      <c r="EH181" s="177">
        <f t="shared" si="597"/>
        <v>0</v>
      </c>
      <c r="EI181" s="177">
        <f t="shared" si="598"/>
        <v>0</v>
      </c>
      <c r="EJ181" s="177">
        <f t="shared" si="599"/>
        <v>0</v>
      </c>
      <c r="EK181" s="173"/>
      <c r="EL181" s="173" t="s">
        <v>94</v>
      </c>
      <c r="EM181" s="182" t="str">
        <f>IF(EI224&lt;&gt;1,"sd",EM175-1)</f>
        <v>sd</v>
      </c>
      <c r="EN181" s="175"/>
      <c r="EO181" s="173">
        <f t="shared" si="619"/>
        <v>8</v>
      </c>
      <c r="EP181" s="176">
        <f t="shared" si="600"/>
        <v>0</v>
      </c>
      <c r="EQ181" s="177">
        <f>IFERROR(INDEX(RTO4CF,$EO181,'ANVA-MDS'!EE$7),0)</f>
        <v>0</v>
      </c>
      <c r="ER181" s="177">
        <f>IFERROR(INDEX(RTO4CF,$EO181,'ANVA-MDS'!EF$7),0)</f>
        <v>0</v>
      </c>
      <c r="ES181" s="177">
        <f>IFERROR(INDEX(RTO4CF,$EO181,'ANVA-MDS'!EG$7),0)</f>
        <v>0</v>
      </c>
      <c r="ET181" s="177">
        <f>IFERROR(INDEX(RTO4CF,$EO181,'ANVA-MDS'!EH$7),0)</f>
        <v>0</v>
      </c>
      <c r="EU181" s="177">
        <f t="shared" si="601"/>
        <v>0</v>
      </c>
      <c r="EV181" s="177">
        <f t="shared" si="602"/>
        <v>0</v>
      </c>
      <c r="EW181" s="173"/>
      <c r="EX181" s="173" t="s">
        <v>94</v>
      </c>
      <c r="EY181" s="182" t="str">
        <f>IF(EU224&lt;&gt;1,"sd",EY175-1)</f>
        <v>sd</v>
      </c>
      <c r="EZ181" s="180"/>
      <c r="FA181" s="177">
        <f t="shared" si="603"/>
        <v>0</v>
      </c>
      <c r="FB181" s="173" t="s">
        <v>94</v>
      </c>
      <c r="FC181" s="182" t="str">
        <f>IF(FC193&lt;&gt;1,"sd",(FC175-1)*FC187)</f>
        <v>sd</v>
      </c>
    </row>
    <row r="182" spans="1:159" ht="12.75" customHeight="1" x14ac:dyDescent="0.25">
      <c r="A182" s="86" t="s">
        <v>36</v>
      </c>
      <c r="B182" s="154" t="str">
        <f>EM183</f>
        <v>sd</v>
      </c>
      <c r="C182" s="155" t="str">
        <f>'ANVA-MDS'!EM187</f>
        <v>sd</v>
      </c>
      <c r="D182" s="158"/>
      <c r="E182" s="158"/>
      <c r="F182" s="158"/>
      <c r="J182" s="84">
        <v>8</v>
      </c>
      <c r="K182" s="185">
        <f t="shared" si="604"/>
        <v>0</v>
      </c>
      <c r="L182" s="186">
        <f t="shared" si="605"/>
        <v>0</v>
      </c>
      <c r="M182" s="186" t="str">
        <f t="shared" si="606"/>
        <v/>
      </c>
      <c r="N182" s="186" t="str">
        <f t="shared" si="606"/>
        <v/>
      </c>
      <c r="O182" s="186" t="str">
        <f t="shared" si="606"/>
        <v/>
      </c>
      <c r="P182" s="186" t="str">
        <f t="shared" si="606"/>
        <v/>
      </c>
      <c r="Q182" s="186" t="str">
        <f t="shared" si="606"/>
        <v/>
      </c>
      <c r="R182" s="186" t="str">
        <f t="shared" si="606"/>
        <v/>
      </c>
      <c r="S182" s="186" t="str">
        <f t="shared" si="606"/>
        <v/>
      </c>
      <c r="T182" s="186" t="str">
        <f t="shared" si="606"/>
        <v/>
      </c>
      <c r="U182" s="186" t="str">
        <f t="shared" si="606"/>
        <v/>
      </c>
      <c r="V182" s="186" t="str">
        <f t="shared" si="606"/>
        <v/>
      </c>
      <c r="W182" s="186" t="str">
        <f t="shared" si="607"/>
        <v/>
      </c>
      <c r="X182" s="186" t="str">
        <f t="shared" si="607"/>
        <v/>
      </c>
      <c r="Y182" s="186" t="str">
        <f t="shared" si="607"/>
        <v/>
      </c>
      <c r="Z182" s="186" t="str">
        <f t="shared" si="607"/>
        <v/>
      </c>
      <c r="AA182" s="186" t="str">
        <f t="shared" si="607"/>
        <v/>
      </c>
      <c r="AB182" s="186" t="str">
        <f t="shared" si="607"/>
        <v/>
      </c>
      <c r="AC182" s="186" t="str">
        <f t="shared" si="607"/>
        <v/>
      </c>
      <c r="AD182" s="186" t="str">
        <f t="shared" si="607"/>
        <v/>
      </c>
      <c r="AE182" s="186" t="str">
        <f t="shared" si="607"/>
        <v/>
      </c>
      <c r="AF182" s="186" t="str">
        <f t="shared" si="607"/>
        <v/>
      </c>
      <c r="AG182" s="186" t="str">
        <f t="shared" si="608"/>
        <v/>
      </c>
      <c r="AH182" s="186" t="str">
        <f t="shared" si="608"/>
        <v/>
      </c>
      <c r="AI182" s="186" t="str">
        <f t="shared" si="608"/>
        <v/>
      </c>
      <c r="AJ182" s="186" t="str">
        <f t="shared" si="608"/>
        <v/>
      </c>
      <c r="AK182" s="186" t="str">
        <f t="shared" si="608"/>
        <v/>
      </c>
      <c r="AL182" s="186" t="str">
        <f t="shared" si="608"/>
        <v/>
      </c>
      <c r="AM182" s="186" t="str">
        <f t="shared" si="608"/>
        <v/>
      </c>
      <c r="AN182" s="186" t="str">
        <f t="shared" si="608"/>
        <v/>
      </c>
      <c r="AO182" s="186" t="str">
        <f t="shared" si="608"/>
        <v/>
      </c>
      <c r="AP182" s="186" t="str">
        <f t="shared" si="608"/>
        <v/>
      </c>
      <c r="AQ182" s="186" t="str">
        <f t="shared" si="609"/>
        <v/>
      </c>
      <c r="AR182" s="186" t="str">
        <f t="shared" si="609"/>
        <v/>
      </c>
      <c r="AS182" s="186" t="str">
        <f t="shared" si="609"/>
        <v/>
      </c>
      <c r="AT182" s="186" t="str">
        <f t="shared" si="609"/>
        <v/>
      </c>
      <c r="AU182" s="186" t="str">
        <f t="shared" si="609"/>
        <v/>
      </c>
      <c r="AV182" s="186" t="str">
        <f t="shared" si="609"/>
        <v/>
      </c>
      <c r="AW182" s="186" t="str">
        <f t="shared" si="609"/>
        <v/>
      </c>
      <c r="AX182" s="186" t="str">
        <f t="shared" si="609"/>
        <v/>
      </c>
      <c r="AY182" s="186" t="str">
        <f t="shared" si="609"/>
        <v/>
      </c>
      <c r="AZ182" s="186" t="str">
        <f t="shared" si="609"/>
        <v/>
      </c>
      <c r="BA182" s="186" t="str">
        <f t="shared" si="610"/>
        <v/>
      </c>
      <c r="BB182" s="186" t="str">
        <f t="shared" si="610"/>
        <v/>
      </c>
      <c r="BC182" s="186" t="str">
        <f t="shared" si="610"/>
        <v/>
      </c>
      <c r="BD182" s="186" t="str">
        <f t="shared" si="610"/>
        <v/>
      </c>
      <c r="BE182" s="186" t="str">
        <f t="shared" si="610"/>
        <v/>
      </c>
      <c r="BF182" s="186" t="str">
        <f t="shared" si="610"/>
        <v/>
      </c>
      <c r="BG182" s="186" t="str">
        <f t="shared" si="610"/>
        <v/>
      </c>
      <c r="BH182" s="186" t="str">
        <f t="shared" si="610"/>
        <v/>
      </c>
      <c r="BI182" s="186" t="str">
        <f t="shared" si="610"/>
        <v/>
      </c>
      <c r="BJ182" s="186" t="str">
        <f t="shared" si="610"/>
        <v/>
      </c>
      <c r="BM182" s="86" t="s">
        <v>36</v>
      </c>
      <c r="BN182" s="154" t="str">
        <f>EY183</f>
        <v>sd</v>
      </c>
      <c r="BO182" s="155" t="str">
        <f>'ANVA-MDS'!EY187</f>
        <v>sd</v>
      </c>
      <c r="BP182" s="158"/>
      <c r="BQ182" s="158"/>
      <c r="BR182" s="158"/>
      <c r="BS182" s="6"/>
      <c r="BT182" s="6"/>
      <c r="BV182" s="84">
        <v>8</v>
      </c>
      <c r="BW182" s="185">
        <f t="shared" si="611"/>
        <v>0</v>
      </c>
      <c r="BX182" s="186">
        <f t="shared" si="612"/>
        <v>0</v>
      </c>
      <c r="BY182" s="186" t="str">
        <f t="shared" si="613"/>
        <v/>
      </c>
      <c r="BZ182" s="186" t="str">
        <f t="shared" si="613"/>
        <v/>
      </c>
      <c r="CA182" s="186" t="str">
        <f t="shared" si="613"/>
        <v/>
      </c>
      <c r="CB182" s="186" t="str">
        <f t="shared" si="613"/>
        <v/>
      </c>
      <c r="CC182" s="186" t="str">
        <f t="shared" si="613"/>
        <v/>
      </c>
      <c r="CD182" s="186" t="str">
        <f t="shared" si="613"/>
        <v/>
      </c>
      <c r="CE182" s="186" t="str">
        <f t="shared" si="613"/>
        <v/>
      </c>
      <c r="CF182" s="186" t="str">
        <f t="shared" si="613"/>
        <v/>
      </c>
      <c r="CG182" s="186" t="str">
        <f t="shared" si="613"/>
        <v/>
      </c>
      <c r="CH182" s="186" t="str">
        <f t="shared" si="613"/>
        <v/>
      </c>
      <c r="CI182" s="186" t="str">
        <f t="shared" si="614"/>
        <v/>
      </c>
      <c r="CJ182" s="186" t="str">
        <f t="shared" si="614"/>
        <v/>
      </c>
      <c r="CK182" s="186" t="str">
        <f t="shared" si="614"/>
        <v/>
      </c>
      <c r="CL182" s="186" t="str">
        <f t="shared" si="614"/>
        <v/>
      </c>
      <c r="CM182" s="186" t="str">
        <f t="shared" si="614"/>
        <v/>
      </c>
      <c r="CN182" s="186" t="str">
        <f t="shared" si="614"/>
        <v/>
      </c>
      <c r="CO182" s="186" t="str">
        <f t="shared" si="614"/>
        <v/>
      </c>
      <c r="CP182" s="186" t="str">
        <f t="shared" si="614"/>
        <v/>
      </c>
      <c r="CQ182" s="186" t="str">
        <f t="shared" si="614"/>
        <v/>
      </c>
      <c r="CR182" s="186" t="str">
        <f t="shared" si="614"/>
        <v/>
      </c>
      <c r="CS182" s="186" t="str">
        <f t="shared" si="615"/>
        <v/>
      </c>
      <c r="CT182" s="186" t="str">
        <f t="shared" si="615"/>
        <v/>
      </c>
      <c r="CU182" s="186" t="str">
        <f t="shared" si="615"/>
        <v/>
      </c>
      <c r="CV182" s="186" t="str">
        <f t="shared" si="615"/>
        <v/>
      </c>
      <c r="CW182" s="186" t="str">
        <f t="shared" si="615"/>
        <v/>
      </c>
      <c r="CX182" s="186" t="str">
        <f t="shared" si="615"/>
        <v/>
      </c>
      <c r="CY182" s="186" t="str">
        <f t="shared" si="615"/>
        <v/>
      </c>
      <c r="CZ182" s="186" t="str">
        <f t="shared" si="615"/>
        <v/>
      </c>
      <c r="DA182" s="186" t="str">
        <f t="shared" si="615"/>
        <v/>
      </c>
      <c r="DB182" s="186" t="str">
        <f t="shared" si="615"/>
        <v/>
      </c>
      <c r="DC182" s="186" t="str">
        <f t="shared" si="616"/>
        <v/>
      </c>
      <c r="DD182" s="186" t="str">
        <f t="shared" si="616"/>
        <v/>
      </c>
      <c r="DE182" s="186" t="str">
        <f t="shared" si="616"/>
        <v/>
      </c>
      <c r="DF182" s="186" t="str">
        <f t="shared" si="616"/>
        <v/>
      </c>
      <c r="DG182" s="186" t="str">
        <f t="shared" si="616"/>
        <v/>
      </c>
      <c r="DH182" s="186" t="str">
        <f t="shared" si="616"/>
        <v/>
      </c>
      <c r="DI182" s="186" t="str">
        <f t="shared" si="616"/>
        <v/>
      </c>
      <c r="DJ182" s="186" t="str">
        <f t="shared" si="616"/>
        <v/>
      </c>
      <c r="DK182" s="186" t="str">
        <f t="shared" si="616"/>
        <v/>
      </c>
      <c r="DL182" s="186" t="str">
        <f t="shared" si="616"/>
        <v/>
      </c>
      <c r="DM182" s="186" t="str">
        <f t="shared" si="617"/>
        <v/>
      </c>
      <c r="DN182" s="186" t="str">
        <f t="shared" si="617"/>
        <v/>
      </c>
      <c r="DO182" s="186" t="str">
        <f t="shared" si="617"/>
        <v/>
      </c>
      <c r="DP182" s="186" t="str">
        <f t="shared" si="617"/>
        <v/>
      </c>
      <c r="DQ182" s="186" t="str">
        <f t="shared" si="617"/>
        <v/>
      </c>
      <c r="DR182" s="186" t="str">
        <f t="shared" si="617"/>
        <v/>
      </c>
      <c r="DS182" s="186" t="str">
        <f t="shared" si="617"/>
        <v/>
      </c>
      <c r="DT182" s="186" t="str">
        <f t="shared" si="617"/>
        <v/>
      </c>
      <c r="DU182" s="186" t="str">
        <f t="shared" si="617"/>
        <v/>
      </c>
      <c r="DV182" s="186" t="str">
        <f t="shared" si="617"/>
        <v/>
      </c>
      <c r="DW182" s="152"/>
      <c r="DX182" s="152"/>
      <c r="DY182" s="152"/>
      <c r="DZ182" s="152"/>
      <c r="EA182" s="152"/>
      <c r="EC182" s="173">
        <f t="shared" si="618"/>
        <v>9</v>
      </c>
      <c r="ED182" s="176">
        <f t="shared" si="596"/>
        <v>0</v>
      </c>
      <c r="EE182" s="177">
        <f t="shared" si="597"/>
        <v>0</v>
      </c>
      <c r="EF182" s="177">
        <f t="shared" si="597"/>
        <v>0</v>
      </c>
      <c r="EG182" s="177">
        <f t="shared" si="597"/>
        <v>0</v>
      </c>
      <c r="EH182" s="177">
        <f t="shared" si="597"/>
        <v>0</v>
      </c>
      <c r="EI182" s="177">
        <f t="shared" si="598"/>
        <v>0</v>
      </c>
      <c r="EJ182" s="177">
        <f t="shared" si="599"/>
        <v>0</v>
      </c>
      <c r="EK182" s="173"/>
      <c r="EL182" s="173" t="s">
        <v>95</v>
      </c>
      <c r="EM182" s="172" t="str">
        <f>IF(EI224&lt;&gt;1,"sd",EM180*EM181)</f>
        <v>sd</v>
      </c>
      <c r="EN182" s="175"/>
      <c r="EO182" s="173">
        <f t="shared" si="619"/>
        <v>9</v>
      </c>
      <c r="EP182" s="176">
        <f t="shared" si="600"/>
        <v>0</v>
      </c>
      <c r="EQ182" s="177">
        <f>IFERROR(INDEX(RTO4CF,$EO182,'ANVA-MDS'!EE$7),0)</f>
        <v>0</v>
      </c>
      <c r="ER182" s="177">
        <f>IFERROR(INDEX(RTO4CF,$EO182,'ANVA-MDS'!EF$7),0)</f>
        <v>0</v>
      </c>
      <c r="ES182" s="177">
        <f>IFERROR(INDEX(RTO4CF,$EO182,'ANVA-MDS'!EG$7),0)</f>
        <v>0</v>
      </c>
      <c r="ET182" s="177">
        <f>IFERROR(INDEX(RTO4CF,$EO182,'ANVA-MDS'!EH$7),0)</f>
        <v>0</v>
      </c>
      <c r="EU182" s="177">
        <f t="shared" si="601"/>
        <v>0</v>
      </c>
      <c r="EV182" s="177">
        <f t="shared" si="602"/>
        <v>0</v>
      </c>
      <c r="EW182" s="173"/>
      <c r="EX182" s="173" t="s">
        <v>95</v>
      </c>
      <c r="EY182" s="172" t="str">
        <f>IF(EU224&lt;&gt;1,"sd",EY180*EY181)</f>
        <v>sd</v>
      </c>
      <c r="EZ182" s="180"/>
      <c r="FA182" s="177">
        <f t="shared" si="603"/>
        <v>0</v>
      </c>
      <c r="FB182" s="173" t="s">
        <v>95</v>
      </c>
      <c r="FC182" s="200" t="str">
        <f>IF(FC193&lt;&gt;1,"sd",FC181*FC180)</f>
        <v>sd</v>
      </c>
    </row>
    <row r="183" spans="1:159" ht="12.75" customHeight="1" x14ac:dyDescent="0.25">
      <c r="A183" s="4" t="s">
        <v>309</v>
      </c>
      <c r="J183" s="84">
        <v>9</v>
      </c>
      <c r="K183" s="185">
        <f t="shared" si="604"/>
        <v>0</v>
      </c>
      <c r="L183" s="186">
        <f t="shared" si="605"/>
        <v>0</v>
      </c>
      <c r="M183" s="186" t="str">
        <f t="shared" si="606"/>
        <v/>
      </c>
      <c r="N183" s="186" t="str">
        <f t="shared" si="606"/>
        <v/>
      </c>
      <c r="O183" s="186" t="str">
        <f t="shared" si="606"/>
        <v/>
      </c>
      <c r="P183" s="186" t="str">
        <f t="shared" si="606"/>
        <v/>
      </c>
      <c r="Q183" s="186" t="str">
        <f t="shared" si="606"/>
        <v/>
      </c>
      <c r="R183" s="186" t="str">
        <f t="shared" si="606"/>
        <v/>
      </c>
      <c r="S183" s="186" t="str">
        <f t="shared" si="606"/>
        <v/>
      </c>
      <c r="T183" s="186" t="str">
        <f t="shared" si="606"/>
        <v/>
      </c>
      <c r="U183" s="186" t="str">
        <f t="shared" si="606"/>
        <v/>
      </c>
      <c r="V183" s="186" t="str">
        <f t="shared" si="606"/>
        <v/>
      </c>
      <c r="W183" s="186" t="str">
        <f t="shared" si="607"/>
        <v/>
      </c>
      <c r="X183" s="186" t="str">
        <f t="shared" si="607"/>
        <v/>
      </c>
      <c r="Y183" s="186" t="str">
        <f t="shared" si="607"/>
        <v/>
      </c>
      <c r="Z183" s="186" t="str">
        <f t="shared" si="607"/>
        <v/>
      </c>
      <c r="AA183" s="186" t="str">
        <f t="shared" si="607"/>
        <v/>
      </c>
      <c r="AB183" s="186" t="str">
        <f t="shared" si="607"/>
        <v/>
      </c>
      <c r="AC183" s="186" t="str">
        <f t="shared" si="607"/>
        <v/>
      </c>
      <c r="AD183" s="186" t="str">
        <f t="shared" si="607"/>
        <v/>
      </c>
      <c r="AE183" s="186" t="str">
        <f t="shared" si="607"/>
        <v/>
      </c>
      <c r="AF183" s="186" t="str">
        <f t="shared" si="607"/>
        <v/>
      </c>
      <c r="AG183" s="186" t="str">
        <f t="shared" si="608"/>
        <v/>
      </c>
      <c r="AH183" s="186" t="str">
        <f t="shared" si="608"/>
        <v/>
      </c>
      <c r="AI183" s="186" t="str">
        <f t="shared" si="608"/>
        <v/>
      </c>
      <c r="AJ183" s="186" t="str">
        <f t="shared" si="608"/>
        <v/>
      </c>
      <c r="AK183" s="186" t="str">
        <f t="shared" si="608"/>
        <v/>
      </c>
      <c r="AL183" s="186" t="str">
        <f t="shared" si="608"/>
        <v/>
      </c>
      <c r="AM183" s="186" t="str">
        <f t="shared" si="608"/>
        <v/>
      </c>
      <c r="AN183" s="186" t="str">
        <f t="shared" si="608"/>
        <v/>
      </c>
      <c r="AO183" s="186" t="str">
        <f t="shared" si="608"/>
        <v/>
      </c>
      <c r="AP183" s="186" t="str">
        <f t="shared" si="608"/>
        <v/>
      </c>
      <c r="AQ183" s="186" t="str">
        <f t="shared" si="609"/>
        <v/>
      </c>
      <c r="AR183" s="186" t="str">
        <f t="shared" si="609"/>
        <v/>
      </c>
      <c r="AS183" s="186" t="str">
        <f t="shared" si="609"/>
        <v/>
      </c>
      <c r="AT183" s="186" t="str">
        <f t="shared" si="609"/>
        <v/>
      </c>
      <c r="AU183" s="186" t="str">
        <f t="shared" si="609"/>
        <v/>
      </c>
      <c r="AV183" s="186" t="str">
        <f t="shared" si="609"/>
        <v/>
      </c>
      <c r="AW183" s="186" t="str">
        <f t="shared" si="609"/>
        <v/>
      </c>
      <c r="AX183" s="186" t="str">
        <f t="shared" si="609"/>
        <v/>
      </c>
      <c r="AY183" s="186" t="str">
        <f t="shared" si="609"/>
        <v/>
      </c>
      <c r="AZ183" s="186" t="str">
        <f t="shared" si="609"/>
        <v/>
      </c>
      <c r="BA183" s="186" t="str">
        <f t="shared" si="610"/>
        <v/>
      </c>
      <c r="BB183" s="186" t="str">
        <f t="shared" si="610"/>
        <v/>
      </c>
      <c r="BC183" s="186" t="str">
        <f t="shared" si="610"/>
        <v/>
      </c>
      <c r="BD183" s="186" t="str">
        <f t="shared" si="610"/>
        <v/>
      </c>
      <c r="BE183" s="186" t="str">
        <f t="shared" si="610"/>
        <v/>
      </c>
      <c r="BF183" s="186" t="str">
        <f t="shared" si="610"/>
        <v/>
      </c>
      <c r="BG183" s="186" t="str">
        <f t="shared" si="610"/>
        <v/>
      </c>
      <c r="BH183" s="186" t="str">
        <f t="shared" si="610"/>
        <v/>
      </c>
      <c r="BI183" s="186" t="str">
        <f t="shared" si="610"/>
        <v/>
      </c>
      <c r="BJ183" s="186" t="str">
        <f t="shared" si="610"/>
        <v/>
      </c>
      <c r="BM183" s="4" t="s">
        <v>309</v>
      </c>
      <c r="BS183" s="6"/>
      <c r="BT183" s="6"/>
      <c r="BV183" s="84">
        <v>9</v>
      </c>
      <c r="BW183" s="185">
        <f t="shared" si="611"/>
        <v>0</v>
      </c>
      <c r="BX183" s="186">
        <f t="shared" si="612"/>
        <v>0</v>
      </c>
      <c r="BY183" s="186" t="str">
        <f t="shared" si="613"/>
        <v/>
      </c>
      <c r="BZ183" s="186" t="str">
        <f t="shared" si="613"/>
        <v/>
      </c>
      <c r="CA183" s="186" t="str">
        <f t="shared" si="613"/>
        <v/>
      </c>
      <c r="CB183" s="186" t="str">
        <f t="shared" si="613"/>
        <v/>
      </c>
      <c r="CC183" s="186" t="str">
        <f t="shared" si="613"/>
        <v/>
      </c>
      <c r="CD183" s="186" t="str">
        <f t="shared" si="613"/>
        <v/>
      </c>
      <c r="CE183" s="186" t="str">
        <f t="shared" si="613"/>
        <v/>
      </c>
      <c r="CF183" s="186" t="str">
        <f t="shared" si="613"/>
        <v/>
      </c>
      <c r="CG183" s="186" t="str">
        <f t="shared" si="613"/>
        <v/>
      </c>
      <c r="CH183" s="186" t="str">
        <f t="shared" si="613"/>
        <v/>
      </c>
      <c r="CI183" s="186" t="str">
        <f t="shared" si="614"/>
        <v/>
      </c>
      <c r="CJ183" s="186" t="str">
        <f t="shared" si="614"/>
        <v/>
      </c>
      <c r="CK183" s="186" t="str">
        <f t="shared" si="614"/>
        <v/>
      </c>
      <c r="CL183" s="186" t="str">
        <f t="shared" si="614"/>
        <v/>
      </c>
      <c r="CM183" s="186" t="str">
        <f t="shared" si="614"/>
        <v/>
      </c>
      <c r="CN183" s="186" t="str">
        <f t="shared" si="614"/>
        <v/>
      </c>
      <c r="CO183" s="186" t="str">
        <f t="shared" si="614"/>
        <v/>
      </c>
      <c r="CP183" s="186" t="str">
        <f t="shared" si="614"/>
        <v/>
      </c>
      <c r="CQ183" s="186" t="str">
        <f t="shared" si="614"/>
        <v/>
      </c>
      <c r="CR183" s="186" t="str">
        <f t="shared" si="614"/>
        <v/>
      </c>
      <c r="CS183" s="186" t="str">
        <f t="shared" si="615"/>
        <v/>
      </c>
      <c r="CT183" s="186" t="str">
        <f t="shared" si="615"/>
        <v/>
      </c>
      <c r="CU183" s="186" t="str">
        <f t="shared" si="615"/>
        <v/>
      </c>
      <c r="CV183" s="186" t="str">
        <f t="shared" si="615"/>
        <v/>
      </c>
      <c r="CW183" s="186" t="str">
        <f t="shared" si="615"/>
        <v/>
      </c>
      <c r="CX183" s="186" t="str">
        <f t="shared" si="615"/>
        <v/>
      </c>
      <c r="CY183" s="186" t="str">
        <f t="shared" si="615"/>
        <v/>
      </c>
      <c r="CZ183" s="186" t="str">
        <f t="shared" si="615"/>
        <v/>
      </c>
      <c r="DA183" s="186" t="str">
        <f t="shared" si="615"/>
        <v/>
      </c>
      <c r="DB183" s="186" t="str">
        <f t="shared" si="615"/>
        <v/>
      </c>
      <c r="DC183" s="186" t="str">
        <f t="shared" si="616"/>
        <v/>
      </c>
      <c r="DD183" s="186" t="str">
        <f t="shared" si="616"/>
        <v/>
      </c>
      <c r="DE183" s="186" t="str">
        <f t="shared" si="616"/>
        <v/>
      </c>
      <c r="DF183" s="186" t="str">
        <f t="shared" si="616"/>
        <v/>
      </c>
      <c r="DG183" s="186" t="str">
        <f t="shared" si="616"/>
        <v/>
      </c>
      <c r="DH183" s="186" t="str">
        <f t="shared" si="616"/>
        <v/>
      </c>
      <c r="DI183" s="186" t="str">
        <f t="shared" si="616"/>
        <v/>
      </c>
      <c r="DJ183" s="186" t="str">
        <f t="shared" si="616"/>
        <v/>
      </c>
      <c r="DK183" s="186" t="str">
        <f t="shared" si="616"/>
        <v/>
      </c>
      <c r="DL183" s="186" t="str">
        <f t="shared" si="616"/>
        <v/>
      </c>
      <c r="DM183" s="186" t="str">
        <f t="shared" si="617"/>
        <v/>
      </c>
      <c r="DN183" s="186" t="str">
        <f t="shared" si="617"/>
        <v/>
      </c>
      <c r="DO183" s="186" t="str">
        <f t="shared" si="617"/>
        <v/>
      </c>
      <c r="DP183" s="186" t="str">
        <f t="shared" si="617"/>
        <v/>
      </c>
      <c r="DQ183" s="186" t="str">
        <f t="shared" si="617"/>
        <v/>
      </c>
      <c r="DR183" s="186" t="str">
        <f t="shared" si="617"/>
        <v/>
      </c>
      <c r="DS183" s="186" t="str">
        <f t="shared" si="617"/>
        <v/>
      </c>
      <c r="DT183" s="186" t="str">
        <f t="shared" si="617"/>
        <v/>
      </c>
      <c r="DU183" s="186" t="str">
        <f t="shared" si="617"/>
        <v/>
      </c>
      <c r="DV183" s="186" t="str">
        <f t="shared" si="617"/>
        <v/>
      </c>
      <c r="DW183" s="152"/>
      <c r="DX183" s="152"/>
      <c r="DY183" s="152"/>
      <c r="DZ183" s="152"/>
      <c r="EA183" s="152"/>
      <c r="EC183" s="173">
        <f t="shared" si="618"/>
        <v>10</v>
      </c>
      <c r="ED183" s="176">
        <f t="shared" si="596"/>
        <v>0</v>
      </c>
      <c r="EE183" s="177">
        <f t="shared" si="597"/>
        <v>0</v>
      </c>
      <c r="EF183" s="177">
        <f t="shared" si="597"/>
        <v>0</v>
      </c>
      <c r="EG183" s="177">
        <f t="shared" si="597"/>
        <v>0</v>
      </c>
      <c r="EH183" s="177">
        <f t="shared" si="597"/>
        <v>0</v>
      </c>
      <c r="EI183" s="177">
        <f t="shared" si="598"/>
        <v>0</v>
      </c>
      <c r="EJ183" s="177">
        <f t="shared" si="599"/>
        <v>0</v>
      </c>
      <c r="EK183" s="173"/>
      <c r="EL183" s="173" t="s">
        <v>217</v>
      </c>
      <c r="EM183" s="172" t="str">
        <f>IF(EI224&lt;&gt;1,"sd",SUM(EM180:EM182))</f>
        <v>sd</v>
      </c>
      <c r="EN183" s="175"/>
      <c r="EO183" s="173">
        <f t="shared" si="619"/>
        <v>10</v>
      </c>
      <c r="EP183" s="176">
        <f t="shared" si="600"/>
        <v>0</v>
      </c>
      <c r="EQ183" s="177">
        <f>IFERROR(INDEX(RTO4CF,$EO183,'ANVA-MDS'!EE$7),0)</f>
        <v>0</v>
      </c>
      <c r="ER183" s="177">
        <f>IFERROR(INDEX(RTO4CF,$EO183,'ANVA-MDS'!EF$7),0)</f>
        <v>0</v>
      </c>
      <c r="ES183" s="177">
        <f>IFERROR(INDEX(RTO4CF,$EO183,'ANVA-MDS'!EG$7),0)</f>
        <v>0</v>
      </c>
      <c r="ET183" s="177">
        <f>IFERROR(INDEX(RTO4CF,$EO183,'ANVA-MDS'!EH$7),0)</f>
        <v>0</v>
      </c>
      <c r="EU183" s="177">
        <f t="shared" si="601"/>
        <v>0</v>
      </c>
      <c r="EV183" s="177">
        <f t="shared" si="602"/>
        <v>0</v>
      </c>
      <c r="EW183" s="173"/>
      <c r="EX183" s="173" t="s">
        <v>217</v>
      </c>
      <c r="EY183" s="172" t="str">
        <f>IF(EU224&lt;&gt;1,"sd",SUM(EY180:EY182))</f>
        <v>sd</v>
      </c>
      <c r="EZ183" s="175"/>
      <c r="FA183" s="177">
        <f t="shared" si="603"/>
        <v>0</v>
      </c>
      <c r="FB183" s="173" t="s">
        <v>98</v>
      </c>
      <c r="FC183" s="200" t="str">
        <f t="array" ref="FC183">IF(FC193&lt;&gt;1,"sd",SUM(IF(FA174:FA223&gt;1,(FA174:FA223)^2))/(FC175*FC187)-FC179)</f>
        <v>sd</v>
      </c>
    </row>
    <row r="184" spans="1:159" ht="12.75" customHeight="1" x14ac:dyDescent="0.25">
      <c r="A184" s="5"/>
      <c r="J184" s="84">
        <v>10</v>
      </c>
      <c r="K184" s="185">
        <f t="shared" si="604"/>
        <v>0</v>
      </c>
      <c r="L184" s="186">
        <f t="shared" si="605"/>
        <v>0</v>
      </c>
      <c r="M184" s="186" t="str">
        <f t="shared" si="606"/>
        <v/>
      </c>
      <c r="N184" s="186" t="str">
        <f t="shared" si="606"/>
        <v/>
      </c>
      <c r="O184" s="186" t="str">
        <f t="shared" si="606"/>
        <v/>
      </c>
      <c r="P184" s="186" t="str">
        <f t="shared" si="606"/>
        <v/>
      </c>
      <c r="Q184" s="186" t="str">
        <f t="shared" si="606"/>
        <v/>
      </c>
      <c r="R184" s="186" t="str">
        <f t="shared" si="606"/>
        <v/>
      </c>
      <c r="S184" s="186" t="str">
        <f t="shared" si="606"/>
        <v/>
      </c>
      <c r="T184" s="186" t="str">
        <f t="shared" si="606"/>
        <v/>
      </c>
      <c r="U184" s="186" t="str">
        <f t="shared" si="606"/>
        <v/>
      </c>
      <c r="V184" s="186" t="str">
        <f t="shared" si="606"/>
        <v/>
      </c>
      <c r="W184" s="186" t="str">
        <f t="shared" si="607"/>
        <v/>
      </c>
      <c r="X184" s="186" t="str">
        <f t="shared" si="607"/>
        <v/>
      </c>
      <c r="Y184" s="186" t="str">
        <f t="shared" si="607"/>
        <v/>
      </c>
      <c r="Z184" s="186" t="str">
        <f t="shared" si="607"/>
        <v/>
      </c>
      <c r="AA184" s="186" t="str">
        <f t="shared" si="607"/>
        <v/>
      </c>
      <c r="AB184" s="186" t="str">
        <f t="shared" si="607"/>
        <v/>
      </c>
      <c r="AC184" s="186" t="str">
        <f t="shared" si="607"/>
        <v/>
      </c>
      <c r="AD184" s="186" t="str">
        <f t="shared" si="607"/>
        <v/>
      </c>
      <c r="AE184" s="186" t="str">
        <f t="shared" si="607"/>
        <v/>
      </c>
      <c r="AF184" s="186" t="str">
        <f t="shared" si="607"/>
        <v/>
      </c>
      <c r="AG184" s="186" t="str">
        <f t="shared" si="608"/>
        <v/>
      </c>
      <c r="AH184" s="186" t="str">
        <f t="shared" si="608"/>
        <v/>
      </c>
      <c r="AI184" s="186" t="str">
        <f t="shared" si="608"/>
        <v/>
      </c>
      <c r="AJ184" s="186" t="str">
        <f t="shared" si="608"/>
        <v/>
      </c>
      <c r="AK184" s="186" t="str">
        <f t="shared" si="608"/>
        <v/>
      </c>
      <c r="AL184" s="186" t="str">
        <f t="shared" si="608"/>
        <v/>
      </c>
      <c r="AM184" s="186" t="str">
        <f t="shared" si="608"/>
        <v/>
      </c>
      <c r="AN184" s="186" t="str">
        <f t="shared" si="608"/>
        <v/>
      </c>
      <c r="AO184" s="186" t="str">
        <f t="shared" si="608"/>
        <v/>
      </c>
      <c r="AP184" s="186" t="str">
        <f t="shared" si="608"/>
        <v/>
      </c>
      <c r="AQ184" s="186" t="str">
        <f t="shared" si="609"/>
        <v/>
      </c>
      <c r="AR184" s="186" t="str">
        <f t="shared" si="609"/>
        <v/>
      </c>
      <c r="AS184" s="186" t="str">
        <f t="shared" si="609"/>
        <v/>
      </c>
      <c r="AT184" s="186" t="str">
        <f t="shared" si="609"/>
        <v/>
      </c>
      <c r="AU184" s="186" t="str">
        <f t="shared" si="609"/>
        <v/>
      </c>
      <c r="AV184" s="186" t="str">
        <f t="shared" si="609"/>
        <v/>
      </c>
      <c r="AW184" s="186" t="str">
        <f t="shared" si="609"/>
        <v/>
      </c>
      <c r="AX184" s="186" t="str">
        <f t="shared" si="609"/>
        <v/>
      </c>
      <c r="AY184" s="186" t="str">
        <f t="shared" si="609"/>
        <v/>
      </c>
      <c r="AZ184" s="186" t="str">
        <f t="shared" si="609"/>
        <v/>
      </c>
      <c r="BA184" s="186" t="str">
        <f t="shared" si="610"/>
        <v/>
      </c>
      <c r="BB184" s="186" t="str">
        <f t="shared" si="610"/>
        <v/>
      </c>
      <c r="BC184" s="186" t="str">
        <f t="shared" si="610"/>
        <v/>
      </c>
      <c r="BD184" s="186" t="str">
        <f t="shared" si="610"/>
        <v/>
      </c>
      <c r="BE184" s="186" t="str">
        <f t="shared" si="610"/>
        <v/>
      </c>
      <c r="BF184" s="186" t="str">
        <f t="shared" si="610"/>
        <v/>
      </c>
      <c r="BG184" s="186" t="str">
        <f t="shared" si="610"/>
        <v/>
      </c>
      <c r="BH184" s="186" t="str">
        <f t="shared" si="610"/>
        <v/>
      </c>
      <c r="BI184" s="186" t="str">
        <f t="shared" si="610"/>
        <v/>
      </c>
      <c r="BJ184" s="186" t="str">
        <f t="shared" si="610"/>
        <v/>
      </c>
      <c r="BM184" s="5"/>
      <c r="BS184" s="6"/>
      <c r="BT184" s="6"/>
      <c r="BV184" s="84">
        <v>10</v>
      </c>
      <c r="BW184" s="185">
        <f t="shared" si="611"/>
        <v>0</v>
      </c>
      <c r="BX184" s="186">
        <f t="shared" si="612"/>
        <v>0</v>
      </c>
      <c r="BY184" s="186" t="str">
        <f t="shared" si="613"/>
        <v/>
      </c>
      <c r="BZ184" s="186" t="str">
        <f t="shared" si="613"/>
        <v/>
      </c>
      <c r="CA184" s="186" t="str">
        <f t="shared" si="613"/>
        <v/>
      </c>
      <c r="CB184" s="186" t="str">
        <f t="shared" si="613"/>
        <v/>
      </c>
      <c r="CC184" s="186" t="str">
        <f t="shared" si="613"/>
        <v/>
      </c>
      <c r="CD184" s="186" t="str">
        <f t="shared" si="613"/>
        <v/>
      </c>
      <c r="CE184" s="186" t="str">
        <f t="shared" si="613"/>
        <v/>
      </c>
      <c r="CF184" s="186" t="str">
        <f t="shared" si="613"/>
        <v/>
      </c>
      <c r="CG184" s="186" t="str">
        <f t="shared" si="613"/>
        <v/>
      </c>
      <c r="CH184" s="186" t="str">
        <f t="shared" si="613"/>
        <v/>
      </c>
      <c r="CI184" s="186" t="str">
        <f t="shared" si="614"/>
        <v/>
      </c>
      <c r="CJ184" s="186" t="str">
        <f t="shared" si="614"/>
        <v/>
      </c>
      <c r="CK184" s="186" t="str">
        <f t="shared" si="614"/>
        <v/>
      </c>
      <c r="CL184" s="186" t="str">
        <f t="shared" si="614"/>
        <v/>
      </c>
      <c r="CM184" s="186" t="str">
        <f t="shared" si="614"/>
        <v/>
      </c>
      <c r="CN184" s="186" t="str">
        <f t="shared" si="614"/>
        <v/>
      </c>
      <c r="CO184" s="186" t="str">
        <f t="shared" si="614"/>
        <v/>
      </c>
      <c r="CP184" s="186" t="str">
        <f t="shared" si="614"/>
        <v/>
      </c>
      <c r="CQ184" s="186" t="str">
        <f t="shared" si="614"/>
        <v/>
      </c>
      <c r="CR184" s="186" t="str">
        <f t="shared" si="614"/>
        <v/>
      </c>
      <c r="CS184" s="186" t="str">
        <f t="shared" si="615"/>
        <v/>
      </c>
      <c r="CT184" s="186" t="str">
        <f t="shared" si="615"/>
        <v/>
      </c>
      <c r="CU184" s="186" t="str">
        <f t="shared" si="615"/>
        <v/>
      </c>
      <c r="CV184" s="186" t="str">
        <f t="shared" si="615"/>
        <v/>
      </c>
      <c r="CW184" s="186" t="str">
        <f t="shared" si="615"/>
        <v/>
      </c>
      <c r="CX184" s="186" t="str">
        <f t="shared" si="615"/>
        <v/>
      </c>
      <c r="CY184" s="186" t="str">
        <f t="shared" si="615"/>
        <v/>
      </c>
      <c r="CZ184" s="186" t="str">
        <f t="shared" si="615"/>
        <v/>
      </c>
      <c r="DA184" s="186" t="str">
        <f t="shared" si="615"/>
        <v/>
      </c>
      <c r="DB184" s="186" t="str">
        <f t="shared" si="615"/>
        <v/>
      </c>
      <c r="DC184" s="186" t="str">
        <f t="shared" si="616"/>
        <v/>
      </c>
      <c r="DD184" s="186" t="str">
        <f t="shared" si="616"/>
        <v/>
      </c>
      <c r="DE184" s="186" t="str">
        <f t="shared" si="616"/>
        <v/>
      </c>
      <c r="DF184" s="186" t="str">
        <f t="shared" si="616"/>
        <v/>
      </c>
      <c r="DG184" s="186" t="str">
        <f t="shared" si="616"/>
        <v/>
      </c>
      <c r="DH184" s="186" t="str">
        <f t="shared" si="616"/>
        <v/>
      </c>
      <c r="DI184" s="186" t="str">
        <f t="shared" si="616"/>
        <v/>
      </c>
      <c r="DJ184" s="186" t="str">
        <f t="shared" si="616"/>
        <v/>
      </c>
      <c r="DK184" s="186" t="str">
        <f t="shared" si="616"/>
        <v/>
      </c>
      <c r="DL184" s="186" t="str">
        <f t="shared" si="616"/>
        <v/>
      </c>
      <c r="DM184" s="186" t="str">
        <f t="shared" si="617"/>
        <v/>
      </c>
      <c r="DN184" s="186" t="str">
        <f t="shared" si="617"/>
        <v/>
      </c>
      <c r="DO184" s="186" t="str">
        <f t="shared" si="617"/>
        <v/>
      </c>
      <c r="DP184" s="186" t="str">
        <f t="shared" si="617"/>
        <v/>
      </c>
      <c r="DQ184" s="186" t="str">
        <f t="shared" si="617"/>
        <v/>
      </c>
      <c r="DR184" s="186" t="str">
        <f t="shared" si="617"/>
        <v/>
      </c>
      <c r="DS184" s="186" t="str">
        <f t="shared" si="617"/>
        <v/>
      </c>
      <c r="DT184" s="186" t="str">
        <f t="shared" si="617"/>
        <v/>
      </c>
      <c r="DU184" s="186" t="str">
        <f t="shared" si="617"/>
        <v/>
      </c>
      <c r="DV184" s="186" t="str">
        <f t="shared" si="617"/>
        <v/>
      </c>
      <c r="DW184" s="152"/>
      <c r="DX184" s="152"/>
      <c r="DY184" s="152"/>
      <c r="DZ184" s="152"/>
      <c r="EA184" s="152"/>
      <c r="EC184" s="173">
        <f t="shared" si="618"/>
        <v>11</v>
      </c>
      <c r="ED184" s="176">
        <f t="shared" si="596"/>
        <v>0</v>
      </c>
      <c r="EE184" s="177">
        <f t="shared" si="597"/>
        <v>0</v>
      </c>
      <c r="EF184" s="177">
        <f t="shared" si="597"/>
        <v>0</v>
      </c>
      <c r="EG184" s="177">
        <f t="shared" si="597"/>
        <v>0</v>
      </c>
      <c r="EH184" s="177">
        <f t="shared" si="597"/>
        <v>0</v>
      </c>
      <c r="EI184" s="177">
        <f t="shared" si="598"/>
        <v>0</v>
      </c>
      <c r="EJ184" s="177">
        <f t="shared" si="599"/>
        <v>0</v>
      </c>
      <c r="EK184" s="173"/>
      <c r="EL184" s="173" t="s">
        <v>98</v>
      </c>
      <c r="EM184" s="172" t="str">
        <f t="array" ref="EM184">IF(EI224&lt;&gt;1,"sd",SUM(IF(EJ174:EJ223&gt;1,(EJ174:EJ223)^2))/EM175-EM179)</f>
        <v>sd</v>
      </c>
      <c r="EN184" s="175"/>
      <c r="EO184" s="173">
        <f t="shared" si="619"/>
        <v>11</v>
      </c>
      <c r="EP184" s="176">
        <f t="shared" si="600"/>
        <v>0</v>
      </c>
      <c r="EQ184" s="177">
        <f>IFERROR(INDEX(RTO4CF,$EO184,'ANVA-MDS'!EE$7),0)</f>
        <v>0</v>
      </c>
      <c r="ER184" s="177">
        <f>IFERROR(INDEX(RTO4CF,$EO184,'ANVA-MDS'!EF$7),0)</f>
        <v>0</v>
      </c>
      <c r="ES184" s="177">
        <f>IFERROR(INDEX(RTO4CF,$EO184,'ANVA-MDS'!EG$7),0)</f>
        <v>0</v>
      </c>
      <c r="ET184" s="177">
        <f>IFERROR(INDEX(RTO4CF,$EO184,'ANVA-MDS'!EH$7),0)</f>
        <v>0</v>
      </c>
      <c r="EU184" s="177">
        <f t="shared" si="601"/>
        <v>0</v>
      </c>
      <c r="EV184" s="177">
        <f t="shared" si="602"/>
        <v>0</v>
      </c>
      <c r="EW184" s="173"/>
      <c r="EX184" s="173" t="s">
        <v>98</v>
      </c>
      <c r="EY184" s="172" t="str">
        <f t="array" ref="EY184">IF(EU224&lt;&gt;1,"sd",SUM(IF(EV174:EV223&gt;1,(EV174:EV223)^2))/EY175-EY179)</f>
        <v>sd</v>
      </c>
      <c r="EZ184" s="175"/>
      <c r="FA184" s="177">
        <f t="shared" si="603"/>
        <v>0</v>
      </c>
      <c r="FB184" s="178" t="s">
        <v>124</v>
      </c>
      <c r="FC184" s="200" t="str">
        <f t="array" ref="FC184">IF(FC193&lt;&gt;1,"sd",(SUM(IF(EE225:EH225&gt;1,(EE225:EH225)^2))+SUM(IF(EQ225:ET225&gt;1,(EQ225:ET225)^2)))/FC174-FC191-FC179)</f>
        <v>sd</v>
      </c>
    </row>
    <row r="185" spans="1:159" ht="12.75" customHeight="1" x14ac:dyDescent="0.25">
      <c r="A185" s="4" t="s">
        <v>149</v>
      </c>
      <c r="J185" s="84">
        <v>11</v>
      </c>
      <c r="K185" s="185">
        <f t="shared" si="604"/>
        <v>0</v>
      </c>
      <c r="L185" s="186">
        <f t="shared" si="605"/>
        <v>0</v>
      </c>
      <c r="M185" s="186" t="str">
        <f t="shared" ref="M185:V194" si="622">IF(M$8&gt;$J185,"",IF($K185=0,"",IF($F$179&gt;$G$179,"ns",IF(ABS($L185-INDEX(RTO4SF_ORD,M$8,2))&gt;$B$194,"s","ns"))))</f>
        <v/>
      </c>
      <c r="N185" s="186" t="str">
        <f t="shared" si="622"/>
        <v/>
      </c>
      <c r="O185" s="186" t="str">
        <f t="shared" si="622"/>
        <v/>
      </c>
      <c r="P185" s="186" t="str">
        <f t="shared" si="622"/>
        <v/>
      </c>
      <c r="Q185" s="186" t="str">
        <f t="shared" si="622"/>
        <v/>
      </c>
      <c r="R185" s="186" t="str">
        <f t="shared" si="622"/>
        <v/>
      </c>
      <c r="S185" s="186" t="str">
        <f t="shared" si="622"/>
        <v/>
      </c>
      <c r="T185" s="186" t="str">
        <f t="shared" si="622"/>
        <v/>
      </c>
      <c r="U185" s="186" t="str">
        <f t="shared" si="622"/>
        <v/>
      </c>
      <c r="V185" s="186" t="str">
        <f t="shared" si="622"/>
        <v/>
      </c>
      <c r="W185" s="186" t="str">
        <f t="shared" ref="W185:AF194" si="623">IF(W$8&gt;$J185,"",IF($K185=0,"",IF($F$179&gt;$G$179,"ns",IF(ABS($L185-INDEX(RTO4SF_ORD,W$8,2))&gt;$B$194,"s","ns"))))</f>
        <v/>
      </c>
      <c r="X185" s="186" t="str">
        <f t="shared" si="623"/>
        <v/>
      </c>
      <c r="Y185" s="186" t="str">
        <f t="shared" si="623"/>
        <v/>
      </c>
      <c r="Z185" s="186" t="str">
        <f t="shared" si="623"/>
        <v/>
      </c>
      <c r="AA185" s="186" t="str">
        <f t="shared" si="623"/>
        <v/>
      </c>
      <c r="AB185" s="186" t="str">
        <f t="shared" si="623"/>
        <v/>
      </c>
      <c r="AC185" s="186" t="str">
        <f t="shared" si="623"/>
        <v/>
      </c>
      <c r="AD185" s="186" t="str">
        <f t="shared" si="623"/>
        <v/>
      </c>
      <c r="AE185" s="186" t="str">
        <f t="shared" si="623"/>
        <v/>
      </c>
      <c r="AF185" s="186" t="str">
        <f t="shared" si="623"/>
        <v/>
      </c>
      <c r="AG185" s="186" t="str">
        <f t="shared" ref="AG185:AP194" si="624">IF(AG$8&gt;$J185,"",IF($K185=0,"",IF($F$179&gt;$G$179,"ns",IF(ABS($L185-INDEX(RTO4SF_ORD,AG$8,2))&gt;$B$194,"s","ns"))))</f>
        <v/>
      </c>
      <c r="AH185" s="186" t="str">
        <f t="shared" si="624"/>
        <v/>
      </c>
      <c r="AI185" s="186" t="str">
        <f t="shared" si="624"/>
        <v/>
      </c>
      <c r="AJ185" s="186" t="str">
        <f t="shared" si="624"/>
        <v/>
      </c>
      <c r="AK185" s="186" t="str">
        <f t="shared" si="624"/>
        <v/>
      </c>
      <c r="AL185" s="186" t="str">
        <f t="shared" si="624"/>
        <v/>
      </c>
      <c r="AM185" s="186" t="str">
        <f t="shared" si="624"/>
        <v/>
      </c>
      <c r="AN185" s="186" t="str">
        <f t="shared" si="624"/>
        <v/>
      </c>
      <c r="AO185" s="186" t="str">
        <f t="shared" si="624"/>
        <v/>
      </c>
      <c r="AP185" s="186" t="str">
        <f t="shared" si="624"/>
        <v/>
      </c>
      <c r="AQ185" s="186" t="str">
        <f t="shared" ref="AQ185:AZ194" si="625">IF(AQ$8&gt;$J185,"",IF($K185=0,"",IF($F$179&gt;$G$179,"ns",IF(ABS($L185-INDEX(RTO4SF_ORD,AQ$8,2))&gt;$B$194,"s","ns"))))</f>
        <v/>
      </c>
      <c r="AR185" s="186" t="str">
        <f t="shared" si="625"/>
        <v/>
      </c>
      <c r="AS185" s="186" t="str">
        <f t="shared" si="625"/>
        <v/>
      </c>
      <c r="AT185" s="186" t="str">
        <f t="shared" si="625"/>
        <v/>
      </c>
      <c r="AU185" s="186" t="str">
        <f t="shared" si="625"/>
        <v/>
      </c>
      <c r="AV185" s="186" t="str">
        <f t="shared" si="625"/>
        <v/>
      </c>
      <c r="AW185" s="186" t="str">
        <f t="shared" si="625"/>
        <v/>
      </c>
      <c r="AX185" s="186" t="str">
        <f t="shared" si="625"/>
        <v/>
      </c>
      <c r="AY185" s="186" t="str">
        <f t="shared" si="625"/>
        <v/>
      </c>
      <c r="AZ185" s="186" t="str">
        <f t="shared" si="625"/>
        <v/>
      </c>
      <c r="BA185" s="186" t="str">
        <f t="shared" ref="BA185:BJ194" si="626">IF(BA$8&gt;$J185,"",IF($K185=0,"",IF($F$179&gt;$G$179,"ns",IF(ABS($L185-INDEX(RTO4SF_ORD,BA$8,2))&gt;$B$194,"s","ns"))))</f>
        <v/>
      </c>
      <c r="BB185" s="186" t="str">
        <f t="shared" si="626"/>
        <v/>
      </c>
      <c r="BC185" s="186" t="str">
        <f t="shared" si="626"/>
        <v/>
      </c>
      <c r="BD185" s="186" t="str">
        <f t="shared" si="626"/>
        <v/>
      </c>
      <c r="BE185" s="186" t="str">
        <f t="shared" si="626"/>
        <v/>
      </c>
      <c r="BF185" s="186" t="str">
        <f t="shared" si="626"/>
        <v/>
      </c>
      <c r="BG185" s="186" t="str">
        <f t="shared" si="626"/>
        <v/>
      </c>
      <c r="BH185" s="186" t="str">
        <f t="shared" si="626"/>
        <v/>
      </c>
      <c r="BI185" s="186" t="str">
        <f t="shared" si="626"/>
        <v/>
      </c>
      <c r="BJ185" s="186" t="str">
        <f t="shared" si="626"/>
        <v/>
      </c>
      <c r="BM185" s="4" t="s">
        <v>149</v>
      </c>
      <c r="BS185" s="6"/>
      <c r="BT185" s="6"/>
      <c r="BV185" s="84">
        <v>11</v>
      </c>
      <c r="BW185" s="185">
        <f t="shared" si="611"/>
        <v>0</v>
      </c>
      <c r="BX185" s="186">
        <f t="shared" si="612"/>
        <v>0</v>
      </c>
      <c r="BY185" s="186" t="str">
        <f t="shared" ref="BY185:CH194" si="627">IF(BY$8&gt;$BV185,"",IF($BW185=0,"",IF($BR$179&gt;$BS$179,"ns",IF(ABS($BX185-INDEX(RTO4CF_ORD,BY$8,2))&gt;$BN$194,"s","ns"))))</f>
        <v/>
      </c>
      <c r="BZ185" s="186" t="str">
        <f t="shared" si="627"/>
        <v/>
      </c>
      <c r="CA185" s="186" t="str">
        <f t="shared" si="627"/>
        <v/>
      </c>
      <c r="CB185" s="186" t="str">
        <f t="shared" si="627"/>
        <v/>
      </c>
      <c r="CC185" s="186" t="str">
        <f t="shared" si="627"/>
        <v/>
      </c>
      <c r="CD185" s="186" t="str">
        <f t="shared" si="627"/>
        <v/>
      </c>
      <c r="CE185" s="186" t="str">
        <f t="shared" si="627"/>
        <v/>
      </c>
      <c r="CF185" s="186" t="str">
        <f t="shared" si="627"/>
        <v/>
      </c>
      <c r="CG185" s="186" t="str">
        <f t="shared" si="627"/>
        <v/>
      </c>
      <c r="CH185" s="186" t="str">
        <f t="shared" si="627"/>
        <v/>
      </c>
      <c r="CI185" s="186" t="str">
        <f t="shared" ref="CI185:CR194" si="628">IF(CI$8&gt;$BV185,"",IF($BW185=0,"",IF($BR$179&gt;$BS$179,"ns",IF(ABS($BX185-INDEX(RTO4CF_ORD,CI$8,2))&gt;$BN$194,"s","ns"))))</f>
        <v/>
      </c>
      <c r="CJ185" s="186" t="str">
        <f t="shared" si="628"/>
        <v/>
      </c>
      <c r="CK185" s="186" t="str">
        <f t="shared" si="628"/>
        <v/>
      </c>
      <c r="CL185" s="186" t="str">
        <f t="shared" si="628"/>
        <v/>
      </c>
      <c r="CM185" s="186" t="str">
        <f t="shared" si="628"/>
        <v/>
      </c>
      <c r="CN185" s="186" t="str">
        <f t="shared" si="628"/>
        <v/>
      </c>
      <c r="CO185" s="186" t="str">
        <f t="shared" si="628"/>
        <v/>
      </c>
      <c r="CP185" s="186" t="str">
        <f t="shared" si="628"/>
        <v/>
      </c>
      <c r="CQ185" s="186" t="str">
        <f t="shared" si="628"/>
        <v/>
      </c>
      <c r="CR185" s="186" t="str">
        <f t="shared" si="628"/>
        <v/>
      </c>
      <c r="CS185" s="186" t="str">
        <f t="shared" ref="CS185:DB194" si="629">IF(CS$8&gt;$BV185,"",IF($BW185=0,"",IF($BR$179&gt;$BS$179,"ns",IF(ABS($BX185-INDEX(RTO4CF_ORD,CS$8,2))&gt;$BN$194,"s","ns"))))</f>
        <v/>
      </c>
      <c r="CT185" s="186" t="str">
        <f t="shared" si="629"/>
        <v/>
      </c>
      <c r="CU185" s="186" t="str">
        <f t="shared" si="629"/>
        <v/>
      </c>
      <c r="CV185" s="186" t="str">
        <f t="shared" si="629"/>
        <v/>
      </c>
      <c r="CW185" s="186" t="str">
        <f t="shared" si="629"/>
        <v/>
      </c>
      <c r="CX185" s="186" t="str">
        <f t="shared" si="629"/>
        <v/>
      </c>
      <c r="CY185" s="186" t="str">
        <f t="shared" si="629"/>
        <v/>
      </c>
      <c r="CZ185" s="186" t="str">
        <f t="shared" si="629"/>
        <v/>
      </c>
      <c r="DA185" s="186" t="str">
        <f t="shared" si="629"/>
        <v/>
      </c>
      <c r="DB185" s="186" t="str">
        <f t="shared" si="629"/>
        <v/>
      </c>
      <c r="DC185" s="186" t="str">
        <f t="shared" ref="DC185:DL194" si="630">IF(DC$8&gt;$BV185,"",IF($BW185=0,"",IF($BR$179&gt;$BS$179,"ns",IF(ABS($BX185-INDEX(RTO4CF_ORD,DC$8,2))&gt;$BN$194,"s","ns"))))</f>
        <v/>
      </c>
      <c r="DD185" s="186" t="str">
        <f t="shared" si="630"/>
        <v/>
      </c>
      <c r="DE185" s="186" t="str">
        <f t="shared" si="630"/>
        <v/>
      </c>
      <c r="DF185" s="186" t="str">
        <f t="shared" si="630"/>
        <v/>
      </c>
      <c r="DG185" s="186" t="str">
        <f t="shared" si="630"/>
        <v/>
      </c>
      <c r="DH185" s="186" t="str">
        <f t="shared" si="630"/>
        <v/>
      </c>
      <c r="DI185" s="186" t="str">
        <f t="shared" si="630"/>
        <v/>
      </c>
      <c r="DJ185" s="186" t="str">
        <f t="shared" si="630"/>
        <v/>
      </c>
      <c r="DK185" s="186" t="str">
        <f t="shared" si="630"/>
        <v/>
      </c>
      <c r="DL185" s="186" t="str">
        <f t="shared" si="630"/>
        <v/>
      </c>
      <c r="DM185" s="186" t="str">
        <f t="shared" ref="DM185:DV194" si="631">IF(DM$8&gt;$BV185,"",IF($BW185=0,"",IF($BR$179&gt;$BS$179,"ns",IF(ABS($BX185-INDEX(RTO4CF_ORD,DM$8,2))&gt;$BN$194,"s","ns"))))</f>
        <v/>
      </c>
      <c r="DN185" s="186" t="str">
        <f t="shared" si="631"/>
        <v/>
      </c>
      <c r="DO185" s="186" t="str">
        <f t="shared" si="631"/>
        <v/>
      </c>
      <c r="DP185" s="186" t="str">
        <f t="shared" si="631"/>
        <v/>
      </c>
      <c r="DQ185" s="186" t="str">
        <f t="shared" si="631"/>
        <v/>
      </c>
      <c r="DR185" s="186" t="str">
        <f t="shared" si="631"/>
        <v/>
      </c>
      <c r="DS185" s="186" t="str">
        <f t="shared" si="631"/>
        <v/>
      </c>
      <c r="DT185" s="186" t="str">
        <f t="shared" si="631"/>
        <v/>
      </c>
      <c r="DU185" s="186" t="str">
        <f t="shared" si="631"/>
        <v/>
      </c>
      <c r="DV185" s="186" t="str">
        <f t="shared" si="631"/>
        <v/>
      </c>
      <c r="DW185" s="152"/>
      <c r="DX185" s="152"/>
      <c r="DY185" s="152"/>
      <c r="DZ185" s="152"/>
      <c r="EA185" s="152"/>
      <c r="EC185" s="173">
        <f t="shared" si="618"/>
        <v>12</v>
      </c>
      <c r="ED185" s="176">
        <f t="shared" si="596"/>
        <v>0</v>
      </c>
      <c r="EE185" s="177">
        <f t="shared" si="597"/>
        <v>0</v>
      </c>
      <c r="EF185" s="177">
        <f t="shared" si="597"/>
        <v>0</v>
      </c>
      <c r="EG185" s="177">
        <f t="shared" si="597"/>
        <v>0</v>
      </c>
      <c r="EH185" s="177">
        <f t="shared" si="597"/>
        <v>0</v>
      </c>
      <c r="EI185" s="177">
        <f t="shared" si="598"/>
        <v>0</v>
      </c>
      <c r="EJ185" s="177">
        <f t="shared" si="599"/>
        <v>0</v>
      </c>
      <c r="EK185" s="173"/>
      <c r="EL185" s="173" t="s">
        <v>97</v>
      </c>
      <c r="EM185" s="172" t="str">
        <f t="array" ref="EM185">IF(EI224&lt;&gt;1,"sd",SUM(IF(EE225:EH225&gt;1,(EE225:EH225)^2))/EM174-EM179)</f>
        <v>sd</v>
      </c>
      <c r="EN185" s="175"/>
      <c r="EO185" s="173">
        <f t="shared" si="619"/>
        <v>12</v>
      </c>
      <c r="EP185" s="176">
        <f t="shared" si="600"/>
        <v>0</v>
      </c>
      <c r="EQ185" s="177">
        <f>IFERROR(INDEX(RTO4CF,$EO185,'ANVA-MDS'!EE$7),0)</f>
        <v>0</v>
      </c>
      <c r="ER185" s="177">
        <f>IFERROR(INDEX(RTO4CF,$EO185,'ANVA-MDS'!EF$7),0)</f>
        <v>0</v>
      </c>
      <c r="ES185" s="177">
        <f>IFERROR(INDEX(RTO4CF,$EO185,'ANVA-MDS'!EG$7),0)</f>
        <v>0</v>
      </c>
      <c r="ET185" s="177">
        <f>IFERROR(INDEX(RTO4CF,$EO185,'ANVA-MDS'!EH$7),0)</f>
        <v>0</v>
      </c>
      <c r="EU185" s="177">
        <f t="shared" si="601"/>
        <v>0</v>
      </c>
      <c r="EV185" s="177">
        <f t="shared" si="602"/>
        <v>0</v>
      </c>
      <c r="EW185" s="173"/>
      <c r="EX185" s="173" t="s">
        <v>97</v>
      </c>
      <c r="EY185" s="172" t="str">
        <f t="array" ref="EY185">IF(EU224&lt;&gt;1,"sd",SUM(IF(EQ225:ET225&gt;1,(EQ225:ET225)^2))/EY174-EY179)</f>
        <v>sd</v>
      </c>
      <c r="EZ185" s="175"/>
      <c r="FA185" s="177">
        <f t="shared" si="603"/>
        <v>0</v>
      </c>
      <c r="FB185" s="173" t="s">
        <v>99</v>
      </c>
      <c r="FC185" s="200" t="str">
        <f>IF(FC193&lt;&gt;1,"sd",FC186-FC183-FC191-FC184-FC192)</f>
        <v>sd</v>
      </c>
    </row>
    <row r="186" spans="1:159" ht="12.75" customHeight="1" x14ac:dyDescent="0.25">
      <c r="A186" s="5"/>
      <c r="B186" s="170" t="str">
        <f>'ANVA-MDS'!EM189</f>
        <v>sd</v>
      </c>
      <c r="C186" s="116">
        <v>0.15</v>
      </c>
      <c r="D186" s="3" t="str">
        <f>IF(B186&gt;C186,"ns","*")</f>
        <v>ns</v>
      </c>
      <c r="J186" s="84">
        <v>12</v>
      </c>
      <c r="K186" s="185">
        <f t="shared" si="604"/>
        <v>0</v>
      </c>
      <c r="L186" s="186">
        <f t="shared" si="605"/>
        <v>0</v>
      </c>
      <c r="M186" s="186" t="str">
        <f t="shared" si="622"/>
        <v/>
      </c>
      <c r="N186" s="186" t="str">
        <f t="shared" si="622"/>
        <v/>
      </c>
      <c r="O186" s="186" t="str">
        <f t="shared" si="622"/>
        <v/>
      </c>
      <c r="P186" s="186" t="str">
        <f t="shared" si="622"/>
        <v/>
      </c>
      <c r="Q186" s="186" t="str">
        <f t="shared" si="622"/>
        <v/>
      </c>
      <c r="R186" s="186" t="str">
        <f t="shared" si="622"/>
        <v/>
      </c>
      <c r="S186" s="186" t="str">
        <f t="shared" si="622"/>
        <v/>
      </c>
      <c r="T186" s="186" t="str">
        <f t="shared" si="622"/>
        <v/>
      </c>
      <c r="U186" s="186" t="str">
        <f t="shared" si="622"/>
        <v/>
      </c>
      <c r="V186" s="186" t="str">
        <f t="shared" si="622"/>
        <v/>
      </c>
      <c r="W186" s="186" t="str">
        <f t="shared" si="623"/>
        <v/>
      </c>
      <c r="X186" s="186" t="str">
        <f t="shared" si="623"/>
        <v/>
      </c>
      <c r="Y186" s="186" t="str">
        <f t="shared" si="623"/>
        <v/>
      </c>
      <c r="Z186" s="186" t="str">
        <f t="shared" si="623"/>
        <v/>
      </c>
      <c r="AA186" s="186" t="str">
        <f t="shared" si="623"/>
        <v/>
      </c>
      <c r="AB186" s="186" t="str">
        <f t="shared" si="623"/>
        <v/>
      </c>
      <c r="AC186" s="186" t="str">
        <f t="shared" si="623"/>
        <v/>
      </c>
      <c r="AD186" s="186" t="str">
        <f t="shared" si="623"/>
        <v/>
      </c>
      <c r="AE186" s="186" t="str">
        <f t="shared" si="623"/>
        <v/>
      </c>
      <c r="AF186" s="186" t="str">
        <f t="shared" si="623"/>
        <v/>
      </c>
      <c r="AG186" s="186" t="str">
        <f t="shared" si="624"/>
        <v/>
      </c>
      <c r="AH186" s="186" t="str">
        <f t="shared" si="624"/>
        <v/>
      </c>
      <c r="AI186" s="186" t="str">
        <f t="shared" si="624"/>
        <v/>
      </c>
      <c r="AJ186" s="186" t="str">
        <f t="shared" si="624"/>
        <v/>
      </c>
      <c r="AK186" s="186" t="str">
        <f t="shared" si="624"/>
        <v/>
      </c>
      <c r="AL186" s="186" t="str">
        <f t="shared" si="624"/>
        <v/>
      </c>
      <c r="AM186" s="186" t="str">
        <f t="shared" si="624"/>
        <v/>
      </c>
      <c r="AN186" s="186" t="str">
        <f t="shared" si="624"/>
        <v/>
      </c>
      <c r="AO186" s="186" t="str">
        <f t="shared" si="624"/>
        <v/>
      </c>
      <c r="AP186" s="186" t="str">
        <f t="shared" si="624"/>
        <v/>
      </c>
      <c r="AQ186" s="186" t="str">
        <f t="shared" si="625"/>
        <v/>
      </c>
      <c r="AR186" s="186" t="str">
        <f t="shared" si="625"/>
        <v/>
      </c>
      <c r="AS186" s="186" t="str">
        <f t="shared" si="625"/>
        <v/>
      </c>
      <c r="AT186" s="186" t="str">
        <f t="shared" si="625"/>
        <v/>
      </c>
      <c r="AU186" s="186" t="str">
        <f t="shared" si="625"/>
        <v/>
      </c>
      <c r="AV186" s="186" t="str">
        <f t="shared" si="625"/>
        <v/>
      </c>
      <c r="AW186" s="186" t="str">
        <f t="shared" si="625"/>
        <v/>
      </c>
      <c r="AX186" s="186" t="str">
        <f t="shared" si="625"/>
        <v/>
      </c>
      <c r="AY186" s="186" t="str">
        <f t="shared" si="625"/>
        <v/>
      </c>
      <c r="AZ186" s="186" t="str">
        <f t="shared" si="625"/>
        <v/>
      </c>
      <c r="BA186" s="186" t="str">
        <f t="shared" si="626"/>
        <v/>
      </c>
      <c r="BB186" s="186" t="str">
        <f t="shared" si="626"/>
        <v/>
      </c>
      <c r="BC186" s="186" t="str">
        <f t="shared" si="626"/>
        <v/>
      </c>
      <c r="BD186" s="186" t="str">
        <f t="shared" si="626"/>
        <v/>
      </c>
      <c r="BE186" s="186" t="str">
        <f t="shared" si="626"/>
        <v/>
      </c>
      <c r="BF186" s="186" t="str">
        <f t="shared" si="626"/>
        <v/>
      </c>
      <c r="BG186" s="186" t="str">
        <f t="shared" si="626"/>
        <v/>
      </c>
      <c r="BH186" s="186" t="str">
        <f t="shared" si="626"/>
        <v/>
      </c>
      <c r="BI186" s="186" t="str">
        <f t="shared" si="626"/>
        <v/>
      </c>
      <c r="BJ186" s="186" t="str">
        <f t="shared" si="626"/>
        <v/>
      </c>
      <c r="BM186" s="5"/>
      <c r="BN186" s="170" t="str">
        <f>'ANVA-MDS'!EY189</f>
        <v>sd</v>
      </c>
      <c r="BO186" s="116">
        <v>0.15</v>
      </c>
      <c r="BP186" s="3" t="str">
        <f>IF(BN186&gt;BO186,"ns","*")</f>
        <v>ns</v>
      </c>
      <c r="BS186" s="6"/>
      <c r="BT186" s="6"/>
      <c r="BV186" s="84">
        <v>12</v>
      </c>
      <c r="BW186" s="185">
        <f t="shared" si="611"/>
        <v>0</v>
      </c>
      <c r="BX186" s="186">
        <f t="shared" si="612"/>
        <v>0</v>
      </c>
      <c r="BY186" s="186" t="str">
        <f t="shared" si="627"/>
        <v/>
      </c>
      <c r="BZ186" s="186" t="str">
        <f t="shared" si="627"/>
        <v/>
      </c>
      <c r="CA186" s="186" t="str">
        <f t="shared" si="627"/>
        <v/>
      </c>
      <c r="CB186" s="186" t="str">
        <f t="shared" si="627"/>
        <v/>
      </c>
      <c r="CC186" s="186" t="str">
        <f t="shared" si="627"/>
        <v/>
      </c>
      <c r="CD186" s="186" t="str">
        <f t="shared" si="627"/>
        <v/>
      </c>
      <c r="CE186" s="186" t="str">
        <f t="shared" si="627"/>
        <v/>
      </c>
      <c r="CF186" s="186" t="str">
        <f t="shared" si="627"/>
        <v/>
      </c>
      <c r="CG186" s="186" t="str">
        <f t="shared" si="627"/>
        <v/>
      </c>
      <c r="CH186" s="186" t="str">
        <f t="shared" si="627"/>
        <v/>
      </c>
      <c r="CI186" s="186" t="str">
        <f t="shared" si="628"/>
        <v/>
      </c>
      <c r="CJ186" s="186" t="str">
        <f t="shared" si="628"/>
        <v/>
      </c>
      <c r="CK186" s="186" t="str">
        <f t="shared" si="628"/>
        <v/>
      </c>
      <c r="CL186" s="186" t="str">
        <f t="shared" si="628"/>
        <v/>
      </c>
      <c r="CM186" s="186" t="str">
        <f t="shared" si="628"/>
        <v/>
      </c>
      <c r="CN186" s="186" t="str">
        <f t="shared" si="628"/>
        <v/>
      </c>
      <c r="CO186" s="186" t="str">
        <f t="shared" si="628"/>
        <v/>
      </c>
      <c r="CP186" s="186" t="str">
        <f t="shared" si="628"/>
        <v/>
      </c>
      <c r="CQ186" s="186" t="str">
        <f t="shared" si="628"/>
        <v/>
      </c>
      <c r="CR186" s="186" t="str">
        <f t="shared" si="628"/>
        <v/>
      </c>
      <c r="CS186" s="186" t="str">
        <f t="shared" si="629"/>
        <v/>
      </c>
      <c r="CT186" s="186" t="str">
        <f t="shared" si="629"/>
        <v/>
      </c>
      <c r="CU186" s="186" t="str">
        <f t="shared" si="629"/>
        <v/>
      </c>
      <c r="CV186" s="186" t="str">
        <f t="shared" si="629"/>
        <v/>
      </c>
      <c r="CW186" s="186" t="str">
        <f t="shared" si="629"/>
        <v/>
      </c>
      <c r="CX186" s="186" t="str">
        <f t="shared" si="629"/>
        <v/>
      </c>
      <c r="CY186" s="186" t="str">
        <f t="shared" si="629"/>
        <v/>
      </c>
      <c r="CZ186" s="186" t="str">
        <f t="shared" si="629"/>
        <v/>
      </c>
      <c r="DA186" s="186" t="str">
        <f t="shared" si="629"/>
        <v/>
      </c>
      <c r="DB186" s="186" t="str">
        <f t="shared" si="629"/>
        <v/>
      </c>
      <c r="DC186" s="186" t="str">
        <f t="shared" si="630"/>
        <v/>
      </c>
      <c r="DD186" s="186" t="str">
        <f t="shared" si="630"/>
        <v/>
      </c>
      <c r="DE186" s="186" t="str">
        <f t="shared" si="630"/>
        <v/>
      </c>
      <c r="DF186" s="186" t="str">
        <f t="shared" si="630"/>
        <v/>
      </c>
      <c r="DG186" s="186" t="str">
        <f t="shared" si="630"/>
        <v/>
      </c>
      <c r="DH186" s="186" t="str">
        <f t="shared" si="630"/>
        <v/>
      </c>
      <c r="DI186" s="186" t="str">
        <f t="shared" si="630"/>
        <v/>
      </c>
      <c r="DJ186" s="186" t="str">
        <f t="shared" si="630"/>
        <v/>
      </c>
      <c r="DK186" s="186" t="str">
        <f t="shared" si="630"/>
        <v/>
      </c>
      <c r="DL186" s="186" t="str">
        <f t="shared" si="630"/>
        <v/>
      </c>
      <c r="DM186" s="186" t="str">
        <f t="shared" si="631"/>
        <v/>
      </c>
      <c r="DN186" s="186" t="str">
        <f t="shared" si="631"/>
        <v/>
      </c>
      <c r="DO186" s="186" t="str">
        <f t="shared" si="631"/>
        <v/>
      </c>
      <c r="DP186" s="186" t="str">
        <f t="shared" si="631"/>
        <v/>
      </c>
      <c r="DQ186" s="186" t="str">
        <f t="shared" si="631"/>
        <v/>
      </c>
      <c r="DR186" s="186" t="str">
        <f t="shared" si="631"/>
        <v/>
      </c>
      <c r="DS186" s="186" t="str">
        <f t="shared" si="631"/>
        <v/>
      </c>
      <c r="DT186" s="186" t="str">
        <f t="shared" si="631"/>
        <v/>
      </c>
      <c r="DU186" s="186" t="str">
        <f t="shared" si="631"/>
        <v/>
      </c>
      <c r="DV186" s="186" t="str">
        <f t="shared" si="631"/>
        <v/>
      </c>
      <c r="DW186" s="152"/>
      <c r="DX186" s="152"/>
      <c r="DY186" s="152"/>
      <c r="DZ186" s="152"/>
      <c r="EA186" s="152"/>
      <c r="EC186" s="173">
        <f t="shared" si="618"/>
        <v>13</v>
      </c>
      <c r="ED186" s="176">
        <f t="shared" si="596"/>
        <v>0</v>
      </c>
      <c r="EE186" s="177">
        <f t="shared" si="597"/>
        <v>0</v>
      </c>
      <c r="EF186" s="177">
        <f t="shared" si="597"/>
        <v>0</v>
      </c>
      <c r="EG186" s="177">
        <f t="shared" si="597"/>
        <v>0</v>
      </c>
      <c r="EH186" s="177">
        <f t="shared" si="597"/>
        <v>0</v>
      </c>
      <c r="EI186" s="177">
        <f t="shared" si="598"/>
        <v>0</v>
      </c>
      <c r="EJ186" s="177">
        <f t="shared" si="599"/>
        <v>0</v>
      </c>
      <c r="EK186" s="173"/>
      <c r="EL186" s="173" t="s">
        <v>99</v>
      </c>
      <c r="EM186" s="172" t="str">
        <f>IF(EI224&lt;&gt;1,"sd",EM187-EM185-EM184)</f>
        <v>sd</v>
      </c>
      <c r="EN186" s="175"/>
      <c r="EO186" s="173">
        <f t="shared" si="619"/>
        <v>13</v>
      </c>
      <c r="EP186" s="176">
        <f t="shared" si="600"/>
        <v>0</v>
      </c>
      <c r="EQ186" s="177">
        <f>IFERROR(INDEX(RTO4CF,$EO186,'ANVA-MDS'!EE$7),0)</f>
        <v>0</v>
      </c>
      <c r="ER186" s="177">
        <f>IFERROR(INDEX(RTO4CF,$EO186,'ANVA-MDS'!EF$7),0)</f>
        <v>0</v>
      </c>
      <c r="ES186" s="177">
        <f>IFERROR(INDEX(RTO4CF,$EO186,'ANVA-MDS'!EG$7),0)</f>
        <v>0</v>
      </c>
      <c r="ET186" s="177">
        <f>IFERROR(INDEX(RTO4CF,$EO186,'ANVA-MDS'!EH$7),0)</f>
        <v>0</v>
      </c>
      <c r="EU186" s="177">
        <f t="shared" si="601"/>
        <v>0</v>
      </c>
      <c r="EV186" s="177">
        <f t="shared" si="602"/>
        <v>0</v>
      </c>
      <c r="EW186" s="173"/>
      <c r="EX186" s="173" t="s">
        <v>99</v>
      </c>
      <c r="EY186" s="172" t="str">
        <f>IF(EU224&lt;&gt;1,"sd",EY187-EY185-EY184)</f>
        <v>sd</v>
      </c>
      <c r="EZ186" s="175"/>
      <c r="FA186" s="177">
        <f t="shared" si="603"/>
        <v>0</v>
      </c>
      <c r="FB186" s="173" t="s">
        <v>96</v>
      </c>
      <c r="FC186" s="200" t="str">
        <f t="array" ref="FC186">IF(FC193&lt;&gt;1,"sd",_xlfn.VAR.P(IF(EE174:EH223&gt;1,EE174:EH223),IF(EQ174:ET223&gt;1,EQ174:ET223))*FC176)</f>
        <v>sd</v>
      </c>
    </row>
    <row r="187" spans="1:159" ht="12.75" customHeight="1" x14ac:dyDescent="0.25">
      <c r="A187" s="4"/>
      <c r="J187" s="84">
        <v>13</v>
      </c>
      <c r="K187" s="185">
        <f t="shared" si="604"/>
        <v>0</v>
      </c>
      <c r="L187" s="186">
        <f t="shared" si="605"/>
        <v>0</v>
      </c>
      <c r="M187" s="186" t="str">
        <f t="shared" si="622"/>
        <v/>
      </c>
      <c r="N187" s="186" t="str">
        <f t="shared" si="622"/>
        <v/>
      </c>
      <c r="O187" s="186" t="str">
        <f t="shared" si="622"/>
        <v/>
      </c>
      <c r="P187" s="186" t="str">
        <f t="shared" si="622"/>
        <v/>
      </c>
      <c r="Q187" s="186" t="str">
        <f t="shared" si="622"/>
        <v/>
      </c>
      <c r="R187" s="186" t="str">
        <f t="shared" si="622"/>
        <v/>
      </c>
      <c r="S187" s="186" t="str">
        <f t="shared" si="622"/>
        <v/>
      </c>
      <c r="T187" s="186" t="str">
        <f t="shared" si="622"/>
        <v/>
      </c>
      <c r="U187" s="186" t="str">
        <f t="shared" si="622"/>
        <v/>
      </c>
      <c r="V187" s="186" t="str">
        <f t="shared" si="622"/>
        <v/>
      </c>
      <c r="W187" s="186" t="str">
        <f t="shared" si="623"/>
        <v/>
      </c>
      <c r="X187" s="186" t="str">
        <f t="shared" si="623"/>
        <v/>
      </c>
      <c r="Y187" s="186" t="str">
        <f t="shared" si="623"/>
        <v/>
      </c>
      <c r="Z187" s="186" t="str">
        <f t="shared" si="623"/>
        <v/>
      </c>
      <c r="AA187" s="186" t="str">
        <f t="shared" si="623"/>
        <v/>
      </c>
      <c r="AB187" s="186" t="str">
        <f t="shared" si="623"/>
        <v/>
      </c>
      <c r="AC187" s="186" t="str">
        <f t="shared" si="623"/>
        <v/>
      </c>
      <c r="AD187" s="186" t="str">
        <f t="shared" si="623"/>
        <v/>
      </c>
      <c r="AE187" s="186" t="str">
        <f t="shared" si="623"/>
        <v/>
      </c>
      <c r="AF187" s="186" t="str">
        <f t="shared" si="623"/>
        <v/>
      </c>
      <c r="AG187" s="186" t="str">
        <f t="shared" si="624"/>
        <v/>
      </c>
      <c r="AH187" s="186" t="str">
        <f t="shared" si="624"/>
        <v/>
      </c>
      <c r="AI187" s="186" t="str">
        <f t="shared" si="624"/>
        <v/>
      </c>
      <c r="AJ187" s="186" t="str">
        <f t="shared" si="624"/>
        <v/>
      </c>
      <c r="AK187" s="186" t="str">
        <f t="shared" si="624"/>
        <v/>
      </c>
      <c r="AL187" s="186" t="str">
        <f t="shared" si="624"/>
        <v/>
      </c>
      <c r="AM187" s="186" t="str">
        <f t="shared" si="624"/>
        <v/>
      </c>
      <c r="AN187" s="186" t="str">
        <f t="shared" si="624"/>
        <v/>
      </c>
      <c r="AO187" s="186" t="str">
        <f t="shared" si="624"/>
        <v/>
      </c>
      <c r="AP187" s="186" t="str">
        <f t="shared" si="624"/>
        <v/>
      </c>
      <c r="AQ187" s="186" t="str">
        <f t="shared" si="625"/>
        <v/>
      </c>
      <c r="AR187" s="186" t="str">
        <f t="shared" si="625"/>
        <v/>
      </c>
      <c r="AS187" s="186" t="str">
        <f t="shared" si="625"/>
        <v/>
      </c>
      <c r="AT187" s="186" t="str">
        <f t="shared" si="625"/>
        <v/>
      </c>
      <c r="AU187" s="186" t="str">
        <f t="shared" si="625"/>
        <v/>
      </c>
      <c r="AV187" s="186" t="str">
        <f t="shared" si="625"/>
        <v/>
      </c>
      <c r="AW187" s="186" t="str">
        <f t="shared" si="625"/>
        <v/>
      </c>
      <c r="AX187" s="186" t="str">
        <f t="shared" si="625"/>
        <v/>
      </c>
      <c r="AY187" s="186" t="str">
        <f t="shared" si="625"/>
        <v/>
      </c>
      <c r="AZ187" s="186" t="str">
        <f t="shared" si="625"/>
        <v/>
      </c>
      <c r="BA187" s="186" t="str">
        <f t="shared" si="626"/>
        <v/>
      </c>
      <c r="BB187" s="186" t="str">
        <f t="shared" si="626"/>
        <v/>
      </c>
      <c r="BC187" s="186" t="str">
        <f t="shared" si="626"/>
        <v/>
      </c>
      <c r="BD187" s="186" t="str">
        <f t="shared" si="626"/>
        <v/>
      </c>
      <c r="BE187" s="186" t="str">
        <f t="shared" si="626"/>
        <v/>
      </c>
      <c r="BF187" s="186" t="str">
        <f t="shared" si="626"/>
        <v/>
      </c>
      <c r="BG187" s="186" t="str">
        <f t="shared" si="626"/>
        <v/>
      </c>
      <c r="BH187" s="186" t="str">
        <f t="shared" si="626"/>
        <v/>
      </c>
      <c r="BI187" s="186" t="str">
        <f t="shared" si="626"/>
        <v/>
      </c>
      <c r="BJ187" s="186" t="str">
        <f t="shared" si="626"/>
        <v/>
      </c>
      <c r="BS187" s="6"/>
      <c r="BT187" s="6"/>
      <c r="BV187" s="84">
        <v>13</v>
      </c>
      <c r="BW187" s="185">
        <f t="shared" si="611"/>
        <v>0</v>
      </c>
      <c r="BX187" s="186">
        <f t="shared" si="612"/>
        <v>0</v>
      </c>
      <c r="BY187" s="186" t="str">
        <f t="shared" si="627"/>
        <v/>
      </c>
      <c r="BZ187" s="186" t="str">
        <f t="shared" si="627"/>
        <v/>
      </c>
      <c r="CA187" s="186" t="str">
        <f t="shared" si="627"/>
        <v/>
      </c>
      <c r="CB187" s="186" t="str">
        <f t="shared" si="627"/>
        <v/>
      </c>
      <c r="CC187" s="186" t="str">
        <f t="shared" si="627"/>
        <v/>
      </c>
      <c r="CD187" s="186" t="str">
        <f t="shared" si="627"/>
        <v/>
      </c>
      <c r="CE187" s="186" t="str">
        <f t="shared" si="627"/>
        <v/>
      </c>
      <c r="CF187" s="186" t="str">
        <f t="shared" si="627"/>
        <v/>
      </c>
      <c r="CG187" s="186" t="str">
        <f t="shared" si="627"/>
        <v/>
      </c>
      <c r="CH187" s="186" t="str">
        <f t="shared" si="627"/>
        <v/>
      </c>
      <c r="CI187" s="186" t="str">
        <f t="shared" si="628"/>
        <v/>
      </c>
      <c r="CJ187" s="186" t="str">
        <f t="shared" si="628"/>
        <v/>
      </c>
      <c r="CK187" s="186" t="str">
        <f t="shared" si="628"/>
        <v/>
      </c>
      <c r="CL187" s="186" t="str">
        <f t="shared" si="628"/>
        <v/>
      </c>
      <c r="CM187" s="186" t="str">
        <f t="shared" si="628"/>
        <v/>
      </c>
      <c r="CN187" s="186" t="str">
        <f t="shared" si="628"/>
        <v/>
      </c>
      <c r="CO187" s="186" t="str">
        <f t="shared" si="628"/>
        <v/>
      </c>
      <c r="CP187" s="186" t="str">
        <f t="shared" si="628"/>
        <v/>
      </c>
      <c r="CQ187" s="186" t="str">
        <f t="shared" si="628"/>
        <v/>
      </c>
      <c r="CR187" s="186" t="str">
        <f t="shared" si="628"/>
        <v/>
      </c>
      <c r="CS187" s="186" t="str">
        <f t="shared" si="629"/>
        <v/>
      </c>
      <c r="CT187" s="186" t="str">
        <f t="shared" si="629"/>
        <v/>
      </c>
      <c r="CU187" s="186" t="str">
        <f t="shared" si="629"/>
        <v/>
      </c>
      <c r="CV187" s="186" t="str">
        <f t="shared" si="629"/>
        <v/>
      </c>
      <c r="CW187" s="186" t="str">
        <f t="shared" si="629"/>
        <v/>
      </c>
      <c r="CX187" s="186" t="str">
        <f t="shared" si="629"/>
        <v/>
      </c>
      <c r="CY187" s="186" t="str">
        <f t="shared" si="629"/>
        <v/>
      </c>
      <c r="CZ187" s="186" t="str">
        <f t="shared" si="629"/>
        <v/>
      </c>
      <c r="DA187" s="186" t="str">
        <f t="shared" si="629"/>
        <v/>
      </c>
      <c r="DB187" s="186" t="str">
        <f t="shared" si="629"/>
        <v/>
      </c>
      <c r="DC187" s="186" t="str">
        <f t="shared" si="630"/>
        <v/>
      </c>
      <c r="DD187" s="186" t="str">
        <f t="shared" si="630"/>
        <v/>
      </c>
      <c r="DE187" s="186" t="str">
        <f t="shared" si="630"/>
        <v/>
      </c>
      <c r="DF187" s="186" t="str">
        <f t="shared" si="630"/>
        <v/>
      </c>
      <c r="DG187" s="186" t="str">
        <f t="shared" si="630"/>
        <v/>
      </c>
      <c r="DH187" s="186" t="str">
        <f t="shared" si="630"/>
        <v/>
      </c>
      <c r="DI187" s="186" t="str">
        <f t="shared" si="630"/>
        <v/>
      </c>
      <c r="DJ187" s="186" t="str">
        <f t="shared" si="630"/>
        <v/>
      </c>
      <c r="DK187" s="186" t="str">
        <f t="shared" si="630"/>
        <v/>
      </c>
      <c r="DL187" s="186" t="str">
        <f t="shared" si="630"/>
        <v/>
      </c>
      <c r="DM187" s="186" t="str">
        <f t="shared" si="631"/>
        <v/>
      </c>
      <c r="DN187" s="186" t="str">
        <f t="shared" si="631"/>
        <v/>
      </c>
      <c r="DO187" s="186" t="str">
        <f t="shared" si="631"/>
        <v/>
      </c>
      <c r="DP187" s="186" t="str">
        <f t="shared" si="631"/>
        <v/>
      </c>
      <c r="DQ187" s="186" t="str">
        <f t="shared" si="631"/>
        <v/>
      </c>
      <c r="DR187" s="186" t="str">
        <f t="shared" si="631"/>
        <v/>
      </c>
      <c r="DS187" s="186" t="str">
        <f t="shared" si="631"/>
        <v/>
      </c>
      <c r="DT187" s="186" t="str">
        <f t="shared" si="631"/>
        <v/>
      </c>
      <c r="DU187" s="186" t="str">
        <f t="shared" si="631"/>
        <v/>
      </c>
      <c r="DV187" s="186" t="str">
        <f t="shared" si="631"/>
        <v/>
      </c>
      <c r="DW187" s="152"/>
      <c r="DX187" s="152"/>
      <c r="DY187" s="152"/>
      <c r="DZ187" s="152"/>
      <c r="EA187" s="152"/>
      <c r="EC187" s="173">
        <f t="shared" si="618"/>
        <v>14</v>
      </c>
      <c r="ED187" s="176">
        <f t="shared" si="596"/>
        <v>0</v>
      </c>
      <c r="EE187" s="177">
        <f t="shared" si="597"/>
        <v>0</v>
      </c>
      <c r="EF187" s="177">
        <f t="shared" si="597"/>
        <v>0</v>
      </c>
      <c r="EG187" s="177">
        <f t="shared" si="597"/>
        <v>0</v>
      </c>
      <c r="EH187" s="177">
        <f t="shared" si="597"/>
        <v>0</v>
      </c>
      <c r="EI187" s="177">
        <f t="shared" si="598"/>
        <v>0</v>
      </c>
      <c r="EJ187" s="177">
        <f t="shared" si="599"/>
        <v>0</v>
      </c>
      <c r="EK187" s="173"/>
      <c r="EL187" s="173" t="s">
        <v>96</v>
      </c>
      <c r="EM187" s="172" t="str">
        <f t="array" ref="EM187">IF(EI224&lt;&gt;1,"sd",SUM(IF(EE174:EH223&gt;1,(EE174:EH223)^2))-EM179)</f>
        <v>sd</v>
      </c>
      <c r="EN187" s="175"/>
      <c r="EO187" s="173">
        <f t="shared" si="619"/>
        <v>14</v>
      </c>
      <c r="EP187" s="176">
        <f t="shared" si="600"/>
        <v>0</v>
      </c>
      <c r="EQ187" s="177">
        <f>IFERROR(INDEX(RTO4CF,$EO187,'ANVA-MDS'!EE$7),0)</f>
        <v>0</v>
      </c>
      <c r="ER187" s="177">
        <f>IFERROR(INDEX(RTO4CF,$EO187,'ANVA-MDS'!EF$7),0)</f>
        <v>0</v>
      </c>
      <c r="ES187" s="177">
        <f>IFERROR(INDEX(RTO4CF,$EO187,'ANVA-MDS'!EG$7),0)</f>
        <v>0</v>
      </c>
      <c r="ET187" s="177">
        <f>IFERROR(INDEX(RTO4CF,$EO187,'ANVA-MDS'!EH$7),0)</f>
        <v>0</v>
      </c>
      <c r="EU187" s="177">
        <f t="shared" si="601"/>
        <v>0</v>
      </c>
      <c r="EV187" s="177">
        <f t="shared" si="602"/>
        <v>0</v>
      </c>
      <c r="EW187" s="173"/>
      <c r="EX187" s="173" t="s">
        <v>96</v>
      </c>
      <c r="EY187" s="172" t="str">
        <f t="array" ref="EY187">IF(EU224&lt;&gt;1,"sd",SUM(IF(EQ174:ET223&gt;1,(EQ174:ET223)^2))-EY179)</f>
        <v>sd</v>
      </c>
      <c r="EZ187" s="175"/>
      <c r="FA187" s="177">
        <f t="shared" si="603"/>
        <v>0</v>
      </c>
      <c r="FB187" s="179" t="s">
        <v>121</v>
      </c>
      <c r="FC187" s="200" t="str">
        <f>IF(FC193&lt;&gt;1,"sd",IF(EI224=0,0,1)+IF(EU224=0,0,1))</f>
        <v>sd</v>
      </c>
    </row>
    <row r="188" spans="1:159" ht="12.75" customHeight="1" x14ac:dyDescent="0.25">
      <c r="A188" s="4" t="s">
        <v>150</v>
      </c>
      <c r="J188" s="84">
        <v>14</v>
      </c>
      <c r="K188" s="185">
        <f t="shared" si="604"/>
        <v>0</v>
      </c>
      <c r="L188" s="186">
        <f t="shared" si="605"/>
        <v>0</v>
      </c>
      <c r="M188" s="186" t="str">
        <f t="shared" si="622"/>
        <v/>
      </c>
      <c r="N188" s="186" t="str">
        <f t="shared" si="622"/>
        <v/>
      </c>
      <c r="O188" s="186" t="str">
        <f t="shared" si="622"/>
        <v/>
      </c>
      <c r="P188" s="186" t="str">
        <f t="shared" si="622"/>
        <v/>
      </c>
      <c r="Q188" s="186" t="str">
        <f t="shared" si="622"/>
        <v/>
      </c>
      <c r="R188" s="186" t="str">
        <f t="shared" si="622"/>
        <v/>
      </c>
      <c r="S188" s="186" t="str">
        <f t="shared" si="622"/>
        <v/>
      </c>
      <c r="T188" s="186" t="str">
        <f t="shared" si="622"/>
        <v/>
      </c>
      <c r="U188" s="186" t="str">
        <f t="shared" si="622"/>
        <v/>
      </c>
      <c r="V188" s="186" t="str">
        <f t="shared" si="622"/>
        <v/>
      </c>
      <c r="W188" s="186" t="str">
        <f t="shared" si="623"/>
        <v/>
      </c>
      <c r="X188" s="186" t="str">
        <f t="shared" si="623"/>
        <v/>
      </c>
      <c r="Y188" s="186" t="str">
        <f t="shared" si="623"/>
        <v/>
      </c>
      <c r="Z188" s="186" t="str">
        <f t="shared" si="623"/>
        <v/>
      </c>
      <c r="AA188" s="186" t="str">
        <f t="shared" si="623"/>
        <v/>
      </c>
      <c r="AB188" s="186" t="str">
        <f t="shared" si="623"/>
        <v/>
      </c>
      <c r="AC188" s="186" t="str">
        <f t="shared" si="623"/>
        <v/>
      </c>
      <c r="AD188" s="186" t="str">
        <f t="shared" si="623"/>
        <v/>
      </c>
      <c r="AE188" s="186" t="str">
        <f t="shared" si="623"/>
        <v/>
      </c>
      <c r="AF188" s="186" t="str">
        <f t="shared" si="623"/>
        <v/>
      </c>
      <c r="AG188" s="186" t="str">
        <f t="shared" si="624"/>
        <v/>
      </c>
      <c r="AH188" s="186" t="str">
        <f t="shared" si="624"/>
        <v/>
      </c>
      <c r="AI188" s="186" t="str">
        <f t="shared" si="624"/>
        <v/>
      </c>
      <c r="AJ188" s="186" t="str">
        <f t="shared" si="624"/>
        <v/>
      </c>
      <c r="AK188" s="186" t="str">
        <f t="shared" si="624"/>
        <v/>
      </c>
      <c r="AL188" s="186" t="str">
        <f t="shared" si="624"/>
        <v/>
      </c>
      <c r="AM188" s="186" t="str">
        <f t="shared" si="624"/>
        <v/>
      </c>
      <c r="AN188" s="186" t="str">
        <f t="shared" si="624"/>
        <v/>
      </c>
      <c r="AO188" s="186" t="str">
        <f t="shared" si="624"/>
        <v/>
      </c>
      <c r="AP188" s="186" t="str">
        <f t="shared" si="624"/>
        <v/>
      </c>
      <c r="AQ188" s="186" t="str">
        <f t="shared" si="625"/>
        <v/>
      </c>
      <c r="AR188" s="186" t="str">
        <f t="shared" si="625"/>
        <v/>
      </c>
      <c r="AS188" s="186" t="str">
        <f t="shared" si="625"/>
        <v/>
      </c>
      <c r="AT188" s="186" t="str">
        <f t="shared" si="625"/>
        <v/>
      </c>
      <c r="AU188" s="186" t="str">
        <f t="shared" si="625"/>
        <v/>
      </c>
      <c r="AV188" s="186" t="str">
        <f t="shared" si="625"/>
        <v/>
      </c>
      <c r="AW188" s="186" t="str">
        <f t="shared" si="625"/>
        <v/>
      </c>
      <c r="AX188" s="186" t="str">
        <f t="shared" si="625"/>
        <v/>
      </c>
      <c r="AY188" s="186" t="str">
        <f t="shared" si="625"/>
        <v/>
      </c>
      <c r="AZ188" s="186" t="str">
        <f t="shared" si="625"/>
        <v/>
      </c>
      <c r="BA188" s="186" t="str">
        <f t="shared" si="626"/>
        <v/>
      </c>
      <c r="BB188" s="186" t="str">
        <f t="shared" si="626"/>
        <v/>
      </c>
      <c r="BC188" s="186" t="str">
        <f t="shared" si="626"/>
        <v/>
      </c>
      <c r="BD188" s="186" t="str">
        <f t="shared" si="626"/>
        <v/>
      </c>
      <c r="BE188" s="186" t="str">
        <f t="shared" si="626"/>
        <v/>
      </c>
      <c r="BF188" s="186" t="str">
        <f t="shared" si="626"/>
        <v/>
      </c>
      <c r="BG188" s="186" t="str">
        <f t="shared" si="626"/>
        <v/>
      </c>
      <c r="BH188" s="186" t="str">
        <f t="shared" si="626"/>
        <v/>
      </c>
      <c r="BI188" s="186" t="str">
        <f t="shared" si="626"/>
        <v/>
      </c>
      <c r="BJ188" s="186" t="str">
        <f t="shared" si="626"/>
        <v/>
      </c>
      <c r="BM188" s="4" t="s">
        <v>150</v>
      </c>
      <c r="BS188" s="6"/>
      <c r="BT188" s="6"/>
      <c r="BV188" s="84">
        <v>14</v>
      </c>
      <c r="BW188" s="185">
        <f t="shared" si="611"/>
        <v>0</v>
      </c>
      <c r="BX188" s="186">
        <f t="shared" si="612"/>
        <v>0</v>
      </c>
      <c r="BY188" s="186" t="str">
        <f t="shared" si="627"/>
        <v/>
      </c>
      <c r="BZ188" s="186" t="str">
        <f t="shared" si="627"/>
        <v/>
      </c>
      <c r="CA188" s="186" t="str">
        <f t="shared" si="627"/>
        <v/>
      </c>
      <c r="CB188" s="186" t="str">
        <f t="shared" si="627"/>
        <v/>
      </c>
      <c r="CC188" s="186" t="str">
        <f t="shared" si="627"/>
        <v/>
      </c>
      <c r="CD188" s="186" t="str">
        <f t="shared" si="627"/>
        <v/>
      </c>
      <c r="CE188" s="186" t="str">
        <f t="shared" si="627"/>
        <v/>
      </c>
      <c r="CF188" s="186" t="str">
        <f t="shared" si="627"/>
        <v/>
      </c>
      <c r="CG188" s="186" t="str">
        <f t="shared" si="627"/>
        <v/>
      </c>
      <c r="CH188" s="186" t="str">
        <f t="shared" si="627"/>
        <v/>
      </c>
      <c r="CI188" s="186" t="str">
        <f t="shared" si="628"/>
        <v/>
      </c>
      <c r="CJ188" s="186" t="str">
        <f t="shared" si="628"/>
        <v/>
      </c>
      <c r="CK188" s="186" t="str">
        <f t="shared" si="628"/>
        <v/>
      </c>
      <c r="CL188" s="186" t="str">
        <f t="shared" si="628"/>
        <v/>
      </c>
      <c r="CM188" s="186" t="str">
        <f t="shared" si="628"/>
        <v/>
      </c>
      <c r="CN188" s="186" t="str">
        <f t="shared" si="628"/>
        <v/>
      </c>
      <c r="CO188" s="186" t="str">
        <f t="shared" si="628"/>
        <v/>
      </c>
      <c r="CP188" s="186" t="str">
        <f t="shared" si="628"/>
        <v/>
      </c>
      <c r="CQ188" s="186" t="str">
        <f t="shared" si="628"/>
        <v/>
      </c>
      <c r="CR188" s="186" t="str">
        <f t="shared" si="628"/>
        <v/>
      </c>
      <c r="CS188" s="186" t="str">
        <f t="shared" si="629"/>
        <v/>
      </c>
      <c r="CT188" s="186" t="str">
        <f t="shared" si="629"/>
        <v/>
      </c>
      <c r="CU188" s="186" t="str">
        <f t="shared" si="629"/>
        <v/>
      </c>
      <c r="CV188" s="186" t="str">
        <f t="shared" si="629"/>
        <v/>
      </c>
      <c r="CW188" s="186" t="str">
        <f t="shared" si="629"/>
        <v/>
      </c>
      <c r="CX188" s="186" t="str">
        <f t="shared" si="629"/>
        <v/>
      </c>
      <c r="CY188" s="186" t="str">
        <f t="shared" si="629"/>
        <v/>
      </c>
      <c r="CZ188" s="186" t="str">
        <f t="shared" si="629"/>
        <v/>
      </c>
      <c r="DA188" s="186" t="str">
        <f t="shared" si="629"/>
        <v/>
      </c>
      <c r="DB188" s="186" t="str">
        <f t="shared" si="629"/>
        <v/>
      </c>
      <c r="DC188" s="186" t="str">
        <f t="shared" si="630"/>
        <v/>
      </c>
      <c r="DD188" s="186" t="str">
        <f t="shared" si="630"/>
        <v/>
      </c>
      <c r="DE188" s="186" t="str">
        <f t="shared" si="630"/>
        <v/>
      </c>
      <c r="DF188" s="186" t="str">
        <f t="shared" si="630"/>
        <v/>
      </c>
      <c r="DG188" s="186" t="str">
        <f t="shared" si="630"/>
        <v/>
      </c>
      <c r="DH188" s="186" t="str">
        <f t="shared" si="630"/>
        <v/>
      </c>
      <c r="DI188" s="186" t="str">
        <f t="shared" si="630"/>
        <v/>
      </c>
      <c r="DJ188" s="186" t="str">
        <f t="shared" si="630"/>
        <v/>
      </c>
      <c r="DK188" s="186" t="str">
        <f t="shared" si="630"/>
        <v/>
      </c>
      <c r="DL188" s="186" t="str">
        <f t="shared" si="630"/>
        <v/>
      </c>
      <c r="DM188" s="186" t="str">
        <f t="shared" si="631"/>
        <v/>
      </c>
      <c r="DN188" s="186" t="str">
        <f t="shared" si="631"/>
        <v/>
      </c>
      <c r="DO188" s="186" t="str">
        <f t="shared" si="631"/>
        <v/>
      </c>
      <c r="DP188" s="186" t="str">
        <f t="shared" si="631"/>
        <v/>
      </c>
      <c r="DQ188" s="186" t="str">
        <f t="shared" si="631"/>
        <v/>
      </c>
      <c r="DR188" s="186" t="str">
        <f t="shared" si="631"/>
        <v/>
      </c>
      <c r="DS188" s="186" t="str">
        <f t="shared" si="631"/>
        <v/>
      </c>
      <c r="DT188" s="186" t="str">
        <f t="shared" si="631"/>
        <v/>
      </c>
      <c r="DU188" s="186" t="str">
        <f t="shared" si="631"/>
        <v/>
      </c>
      <c r="DV188" s="186" t="str">
        <f t="shared" si="631"/>
        <v/>
      </c>
      <c r="DW188" s="152"/>
      <c r="DX188" s="152"/>
      <c r="DY188" s="152"/>
      <c r="DZ188" s="152"/>
      <c r="EA188" s="152"/>
      <c r="EC188" s="173">
        <f t="shared" si="618"/>
        <v>15</v>
      </c>
      <c r="ED188" s="176">
        <f t="shared" si="596"/>
        <v>0</v>
      </c>
      <c r="EE188" s="177">
        <f t="shared" si="597"/>
        <v>0</v>
      </c>
      <c r="EF188" s="177">
        <f t="shared" si="597"/>
        <v>0</v>
      </c>
      <c r="EG188" s="177">
        <f t="shared" si="597"/>
        <v>0</v>
      </c>
      <c r="EH188" s="177">
        <f t="shared" si="597"/>
        <v>0</v>
      </c>
      <c r="EI188" s="177">
        <f t="shared" si="598"/>
        <v>0</v>
      </c>
      <c r="EJ188" s="177">
        <f t="shared" si="599"/>
        <v>0</v>
      </c>
      <c r="EK188" s="173"/>
      <c r="EL188" s="173" t="s">
        <v>100</v>
      </c>
      <c r="EM188" s="172" t="str">
        <f>IF(EI224&lt;&gt;1,"sd",EM186/EM182)</f>
        <v>sd</v>
      </c>
      <c r="EN188" s="175"/>
      <c r="EO188" s="173">
        <f t="shared" si="619"/>
        <v>15</v>
      </c>
      <c r="EP188" s="176">
        <f t="shared" si="600"/>
        <v>0</v>
      </c>
      <c r="EQ188" s="177">
        <f>IFERROR(INDEX(RTO4CF,$EO188,'ANVA-MDS'!EE$7),0)</f>
        <v>0</v>
      </c>
      <c r="ER188" s="177">
        <f>IFERROR(INDEX(RTO4CF,$EO188,'ANVA-MDS'!EF$7),0)</f>
        <v>0</v>
      </c>
      <c r="ES188" s="177">
        <f>IFERROR(INDEX(RTO4CF,$EO188,'ANVA-MDS'!EG$7),0)</f>
        <v>0</v>
      </c>
      <c r="ET188" s="177">
        <f>IFERROR(INDEX(RTO4CF,$EO188,'ANVA-MDS'!EH$7),0)</f>
        <v>0</v>
      </c>
      <c r="EU188" s="177">
        <f t="shared" si="601"/>
        <v>0</v>
      </c>
      <c r="EV188" s="177">
        <f t="shared" si="602"/>
        <v>0</v>
      </c>
      <c r="EW188" s="173"/>
      <c r="EX188" s="173" t="s">
        <v>100</v>
      </c>
      <c r="EY188" s="172" t="str">
        <f>IF(EU224&lt;&gt;1,"sd",EY186/EY182)</f>
        <v>sd</v>
      </c>
      <c r="EZ188" s="175"/>
      <c r="FA188" s="177">
        <f t="shared" si="603"/>
        <v>0</v>
      </c>
      <c r="FB188" s="179" t="s">
        <v>122</v>
      </c>
      <c r="FC188" s="200" t="str">
        <f>IF(FC193&lt;&gt;1,"sd",FC187-1)</f>
        <v>sd</v>
      </c>
    </row>
    <row r="189" spans="1:159" ht="12.75" customHeight="1" x14ac:dyDescent="0.25">
      <c r="B189" s="156" t="str">
        <f>'ANVA-MDS'!EM193</f>
        <v>sd</v>
      </c>
      <c r="J189" s="84">
        <v>15</v>
      </c>
      <c r="K189" s="185">
        <f t="shared" si="604"/>
        <v>0</v>
      </c>
      <c r="L189" s="186">
        <f t="shared" si="605"/>
        <v>0</v>
      </c>
      <c r="M189" s="186" t="str">
        <f t="shared" si="622"/>
        <v/>
      </c>
      <c r="N189" s="186" t="str">
        <f t="shared" si="622"/>
        <v/>
      </c>
      <c r="O189" s="186" t="str">
        <f t="shared" si="622"/>
        <v/>
      </c>
      <c r="P189" s="186" t="str">
        <f t="shared" si="622"/>
        <v/>
      </c>
      <c r="Q189" s="186" t="str">
        <f t="shared" si="622"/>
        <v/>
      </c>
      <c r="R189" s="186" t="str">
        <f t="shared" si="622"/>
        <v/>
      </c>
      <c r="S189" s="186" t="str">
        <f t="shared" si="622"/>
        <v/>
      </c>
      <c r="T189" s="186" t="str">
        <f t="shared" si="622"/>
        <v/>
      </c>
      <c r="U189" s="186" t="str">
        <f t="shared" si="622"/>
        <v/>
      </c>
      <c r="V189" s="186" t="str">
        <f t="shared" si="622"/>
        <v/>
      </c>
      <c r="W189" s="186" t="str">
        <f t="shared" si="623"/>
        <v/>
      </c>
      <c r="X189" s="186" t="str">
        <f t="shared" si="623"/>
        <v/>
      </c>
      <c r="Y189" s="186" t="str">
        <f t="shared" si="623"/>
        <v/>
      </c>
      <c r="Z189" s="186" t="str">
        <f t="shared" si="623"/>
        <v/>
      </c>
      <c r="AA189" s="186" t="str">
        <f t="shared" si="623"/>
        <v/>
      </c>
      <c r="AB189" s="186" t="str">
        <f t="shared" si="623"/>
        <v/>
      </c>
      <c r="AC189" s="186" t="str">
        <f t="shared" si="623"/>
        <v/>
      </c>
      <c r="AD189" s="186" t="str">
        <f t="shared" si="623"/>
        <v/>
      </c>
      <c r="AE189" s="186" t="str">
        <f t="shared" si="623"/>
        <v/>
      </c>
      <c r="AF189" s="186" t="str">
        <f t="shared" si="623"/>
        <v/>
      </c>
      <c r="AG189" s="186" t="str">
        <f t="shared" si="624"/>
        <v/>
      </c>
      <c r="AH189" s="186" t="str">
        <f t="shared" si="624"/>
        <v/>
      </c>
      <c r="AI189" s="186" t="str">
        <f t="shared" si="624"/>
        <v/>
      </c>
      <c r="AJ189" s="186" t="str">
        <f t="shared" si="624"/>
        <v/>
      </c>
      <c r="AK189" s="186" t="str">
        <f t="shared" si="624"/>
        <v/>
      </c>
      <c r="AL189" s="186" t="str">
        <f t="shared" si="624"/>
        <v/>
      </c>
      <c r="AM189" s="186" t="str">
        <f t="shared" si="624"/>
        <v/>
      </c>
      <c r="AN189" s="186" t="str">
        <f t="shared" si="624"/>
        <v/>
      </c>
      <c r="AO189" s="186" t="str">
        <f t="shared" si="624"/>
        <v/>
      </c>
      <c r="AP189" s="186" t="str">
        <f t="shared" si="624"/>
        <v/>
      </c>
      <c r="AQ189" s="186" t="str">
        <f t="shared" si="625"/>
        <v/>
      </c>
      <c r="AR189" s="186" t="str">
        <f t="shared" si="625"/>
        <v/>
      </c>
      <c r="AS189" s="186" t="str">
        <f t="shared" si="625"/>
        <v/>
      </c>
      <c r="AT189" s="186" t="str">
        <f t="shared" si="625"/>
        <v/>
      </c>
      <c r="AU189" s="186" t="str">
        <f t="shared" si="625"/>
        <v/>
      </c>
      <c r="AV189" s="186" t="str">
        <f t="shared" si="625"/>
        <v/>
      </c>
      <c r="AW189" s="186" t="str">
        <f t="shared" si="625"/>
        <v/>
      </c>
      <c r="AX189" s="186" t="str">
        <f t="shared" si="625"/>
        <v/>
      </c>
      <c r="AY189" s="186" t="str">
        <f t="shared" si="625"/>
        <v/>
      </c>
      <c r="AZ189" s="186" t="str">
        <f t="shared" si="625"/>
        <v/>
      </c>
      <c r="BA189" s="186" t="str">
        <f t="shared" si="626"/>
        <v/>
      </c>
      <c r="BB189" s="186" t="str">
        <f t="shared" si="626"/>
        <v/>
      </c>
      <c r="BC189" s="186" t="str">
        <f t="shared" si="626"/>
        <v/>
      </c>
      <c r="BD189" s="186" t="str">
        <f t="shared" si="626"/>
        <v/>
      </c>
      <c r="BE189" s="186" t="str">
        <f t="shared" si="626"/>
        <v/>
      </c>
      <c r="BF189" s="186" t="str">
        <f t="shared" si="626"/>
        <v/>
      </c>
      <c r="BG189" s="186" t="str">
        <f t="shared" si="626"/>
        <v/>
      </c>
      <c r="BH189" s="186" t="str">
        <f t="shared" si="626"/>
        <v/>
      </c>
      <c r="BI189" s="186" t="str">
        <f t="shared" si="626"/>
        <v/>
      </c>
      <c r="BJ189" s="186" t="str">
        <f t="shared" si="626"/>
        <v/>
      </c>
      <c r="BM189" s="5"/>
      <c r="BN189" s="156" t="str">
        <f>'ANVA-MDS'!EY193</f>
        <v>sd</v>
      </c>
      <c r="BS189" s="6"/>
      <c r="BT189" s="6"/>
      <c r="BV189" s="84">
        <v>15</v>
      </c>
      <c r="BW189" s="185">
        <f t="shared" si="611"/>
        <v>0</v>
      </c>
      <c r="BX189" s="186">
        <f t="shared" si="612"/>
        <v>0</v>
      </c>
      <c r="BY189" s="186" t="str">
        <f t="shared" si="627"/>
        <v/>
      </c>
      <c r="BZ189" s="186" t="str">
        <f t="shared" si="627"/>
        <v/>
      </c>
      <c r="CA189" s="186" t="str">
        <f t="shared" si="627"/>
        <v/>
      </c>
      <c r="CB189" s="186" t="str">
        <f t="shared" si="627"/>
        <v/>
      </c>
      <c r="CC189" s="186" t="str">
        <f t="shared" si="627"/>
        <v/>
      </c>
      <c r="CD189" s="186" t="str">
        <f t="shared" si="627"/>
        <v/>
      </c>
      <c r="CE189" s="186" t="str">
        <f t="shared" si="627"/>
        <v/>
      </c>
      <c r="CF189" s="186" t="str">
        <f t="shared" si="627"/>
        <v/>
      </c>
      <c r="CG189" s="186" t="str">
        <f t="shared" si="627"/>
        <v/>
      </c>
      <c r="CH189" s="186" t="str">
        <f t="shared" si="627"/>
        <v/>
      </c>
      <c r="CI189" s="186" t="str">
        <f t="shared" si="628"/>
        <v/>
      </c>
      <c r="CJ189" s="186" t="str">
        <f t="shared" si="628"/>
        <v/>
      </c>
      <c r="CK189" s="186" t="str">
        <f t="shared" si="628"/>
        <v/>
      </c>
      <c r="CL189" s="186" t="str">
        <f t="shared" si="628"/>
        <v/>
      </c>
      <c r="CM189" s="186" t="str">
        <f t="shared" si="628"/>
        <v/>
      </c>
      <c r="CN189" s="186" t="str">
        <f t="shared" si="628"/>
        <v/>
      </c>
      <c r="CO189" s="186" t="str">
        <f t="shared" si="628"/>
        <v/>
      </c>
      <c r="CP189" s="186" t="str">
        <f t="shared" si="628"/>
        <v/>
      </c>
      <c r="CQ189" s="186" t="str">
        <f t="shared" si="628"/>
        <v/>
      </c>
      <c r="CR189" s="186" t="str">
        <f t="shared" si="628"/>
        <v/>
      </c>
      <c r="CS189" s="186" t="str">
        <f t="shared" si="629"/>
        <v/>
      </c>
      <c r="CT189" s="186" t="str">
        <f t="shared" si="629"/>
        <v/>
      </c>
      <c r="CU189" s="186" t="str">
        <f t="shared" si="629"/>
        <v/>
      </c>
      <c r="CV189" s="186" t="str">
        <f t="shared" si="629"/>
        <v/>
      </c>
      <c r="CW189" s="186" t="str">
        <f t="shared" si="629"/>
        <v/>
      </c>
      <c r="CX189" s="186" t="str">
        <f t="shared" si="629"/>
        <v/>
      </c>
      <c r="CY189" s="186" t="str">
        <f t="shared" si="629"/>
        <v/>
      </c>
      <c r="CZ189" s="186" t="str">
        <f t="shared" si="629"/>
        <v/>
      </c>
      <c r="DA189" s="186" t="str">
        <f t="shared" si="629"/>
        <v/>
      </c>
      <c r="DB189" s="186" t="str">
        <f t="shared" si="629"/>
        <v/>
      </c>
      <c r="DC189" s="186" t="str">
        <f t="shared" si="630"/>
        <v/>
      </c>
      <c r="DD189" s="186" t="str">
        <f t="shared" si="630"/>
        <v/>
      </c>
      <c r="DE189" s="186" t="str">
        <f t="shared" si="630"/>
        <v/>
      </c>
      <c r="DF189" s="186" t="str">
        <f t="shared" si="630"/>
        <v/>
      </c>
      <c r="DG189" s="186" t="str">
        <f t="shared" si="630"/>
        <v/>
      </c>
      <c r="DH189" s="186" t="str">
        <f t="shared" si="630"/>
        <v/>
      </c>
      <c r="DI189" s="186" t="str">
        <f t="shared" si="630"/>
        <v/>
      </c>
      <c r="DJ189" s="186" t="str">
        <f t="shared" si="630"/>
        <v/>
      </c>
      <c r="DK189" s="186" t="str">
        <f t="shared" si="630"/>
        <v/>
      </c>
      <c r="DL189" s="186" t="str">
        <f t="shared" si="630"/>
        <v/>
      </c>
      <c r="DM189" s="186" t="str">
        <f t="shared" si="631"/>
        <v/>
      </c>
      <c r="DN189" s="186" t="str">
        <f t="shared" si="631"/>
        <v/>
      </c>
      <c r="DO189" s="186" t="str">
        <f t="shared" si="631"/>
        <v/>
      </c>
      <c r="DP189" s="186" t="str">
        <f t="shared" si="631"/>
        <v/>
      </c>
      <c r="DQ189" s="186" t="str">
        <f t="shared" si="631"/>
        <v/>
      </c>
      <c r="DR189" s="186" t="str">
        <f t="shared" si="631"/>
        <v/>
      </c>
      <c r="DS189" s="186" t="str">
        <f t="shared" si="631"/>
        <v/>
      </c>
      <c r="DT189" s="186" t="str">
        <f t="shared" si="631"/>
        <v/>
      </c>
      <c r="DU189" s="186" t="str">
        <f t="shared" si="631"/>
        <v/>
      </c>
      <c r="DV189" s="186" t="str">
        <f t="shared" si="631"/>
        <v/>
      </c>
      <c r="DW189" s="152"/>
      <c r="DX189" s="152"/>
      <c r="DY189" s="152"/>
      <c r="DZ189" s="152"/>
      <c r="EA189" s="152"/>
      <c r="EC189" s="173">
        <f t="shared" si="618"/>
        <v>16</v>
      </c>
      <c r="ED189" s="176">
        <f t="shared" si="596"/>
        <v>0</v>
      </c>
      <c r="EE189" s="177">
        <f t="shared" si="597"/>
        <v>0</v>
      </c>
      <c r="EF189" s="177">
        <f t="shared" si="597"/>
        <v>0</v>
      </c>
      <c r="EG189" s="177">
        <f t="shared" si="597"/>
        <v>0</v>
      </c>
      <c r="EH189" s="177">
        <f t="shared" si="597"/>
        <v>0</v>
      </c>
      <c r="EI189" s="177">
        <f t="shared" si="598"/>
        <v>0</v>
      </c>
      <c r="EJ189" s="177">
        <f t="shared" si="599"/>
        <v>0</v>
      </c>
      <c r="EK189" s="173"/>
      <c r="EL189" s="173" t="s">
        <v>101</v>
      </c>
      <c r="EM189" s="183" t="str">
        <f>IF(EI224&lt;&gt;1,"sd",SQRT(EM188)/EM178)</f>
        <v>sd</v>
      </c>
      <c r="EN189" s="175"/>
      <c r="EO189" s="173">
        <f t="shared" si="619"/>
        <v>16</v>
      </c>
      <c r="EP189" s="176">
        <f t="shared" si="600"/>
        <v>0</v>
      </c>
      <c r="EQ189" s="177">
        <f>IFERROR(INDEX(RTO4CF,$EO189,'ANVA-MDS'!EE$7),0)</f>
        <v>0</v>
      </c>
      <c r="ER189" s="177">
        <f>IFERROR(INDEX(RTO4CF,$EO189,'ANVA-MDS'!EF$7),0)</f>
        <v>0</v>
      </c>
      <c r="ES189" s="177">
        <f>IFERROR(INDEX(RTO4CF,$EO189,'ANVA-MDS'!EG$7),0)</f>
        <v>0</v>
      </c>
      <c r="ET189" s="177">
        <f>IFERROR(INDEX(RTO4CF,$EO189,'ANVA-MDS'!EH$7),0)</f>
        <v>0</v>
      </c>
      <c r="EU189" s="177">
        <f t="shared" si="601"/>
        <v>0</v>
      </c>
      <c r="EV189" s="177">
        <f t="shared" si="602"/>
        <v>0</v>
      </c>
      <c r="EW189" s="173"/>
      <c r="EX189" s="173" t="s">
        <v>101</v>
      </c>
      <c r="EY189" s="183" t="str">
        <f>IF(EU224&lt;&gt;1,"sd",SQRT(EY188)/EY178)</f>
        <v>sd</v>
      </c>
      <c r="EZ189" s="175"/>
      <c r="FA189" s="177">
        <f t="shared" si="603"/>
        <v>0</v>
      </c>
      <c r="FB189" s="179" t="s">
        <v>126</v>
      </c>
      <c r="FC189" s="200" t="str">
        <f>IF(FC193&lt;&gt;1,"sd",FC188*FC180)</f>
        <v>sd</v>
      </c>
    </row>
    <row r="190" spans="1:159" ht="12.75" customHeight="1" x14ac:dyDescent="0.25">
      <c r="A190" s="5"/>
      <c r="J190" s="84">
        <v>16</v>
      </c>
      <c r="K190" s="185">
        <f t="shared" si="604"/>
        <v>0</v>
      </c>
      <c r="L190" s="186">
        <f t="shared" si="605"/>
        <v>0</v>
      </c>
      <c r="M190" s="186" t="str">
        <f t="shared" si="622"/>
        <v/>
      </c>
      <c r="N190" s="186" t="str">
        <f t="shared" si="622"/>
        <v/>
      </c>
      <c r="O190" s="186" t="str">
        <f t="shared" si="622"/>
        <v/>
      </c>
      <c r="P190" s="186" t="str">
        <f t="shared" si="622"/>
        <v/>
      </c>
      <c r="Q190" s="186" t="str">
        <f t="shared" si="622"/>
        <v/>
      </c>
      <c r="R190" s="186" t="str">
        <f t="shared" si="622"/>
        <v/>
      </c>
      <c r="S190" s="186" t="str">
        <f t="shared" si="622"/>
        <v/>
      </c>
      <c r="T190" s="186" t="str">
        <f t="shared" si="622"/>
        <v/>
      </c>
      <c r="U190" s="186" t="str">
        <f t="shared" si="622"/>
        <v/>
      </c>
      <c r="V190" s="186" t="str">
        <f t="shared" si="622"/>
        <v/>
      </c>
      <c r="W190" s="186" t="str">
        <f t="shared" si="623"/>
        <v/>
      </c>
      <c r="X190" s="186" t="str">
        <f t="shared" si="623"/>
        <v/>
      </c>
      <c r="Y190" s="186" t="str">
        <f t="shared" si="623"/>
        <v/>
      </c>
      <c r="Z190" s="186" t="str">
        <f t="shared" si="623"/>
        <v/>
      </c>
      <c r="AA190" s="186" t="str">
        <f t="shared" si="623"/>
        <v/>
      </c>
      <c r="AB190" s="186" t="str">
        <f t="shared" si="623"/>
        <v/>
      </c>
      <c r="AC190" s="186" t="str">
        <f t="shared" si="623"/>
        <v/>
      </c>
      <c r="AD190" s="186" t="str">
        <f t="shared" si="623"/>
        <v/>
      </c>
      <c r="AE190" s="186" t="str">
        <f t="shared" si="623"/>
        <v/>
      </c>
      <c r="AF190" s="186" t="str">
        <f t="shared" si="623"/>
        <v/>
      </c>
      <c r="AG190" s="186" t="str">
        <f t="shared" si="624"/>
        <v/>
      </c>
      <c r="AH190" s="186" t="str">
        <f t="shared" si="624"/>
        <v/>
      </c>
      <c r="AI190" s="186" t="str">
        <f t="shared" si="624"/>
        <v/>
      </c>
      <c r="AJ190" s="186" t="str">
        <f t="shared" si="624"/>
        <v/>
      </c>
      <c r="AK190" s="186" t="str">
        <f t="shared" si="624"/>
        <v/>
      </c>
      <c r="AL190" s="186" t="str">
        <f t="shared" si="624"/>
        <v/>
      </c>
      <c r="AM190" s="186" t="str">
        <f t="shared" si="624"/>
        <v/>
      </c>
      <c r="AN190" s="186" t="str">
        <f t="shared" si="624"/>
        <v/>
      </c>
      <c r="AO190" s="186" t="str">
        <f t="shared" si="624"/>
        <v/>
      </c>
      <c r="AP190" s="186" t="str">
        <f t="shared" si="624"/>
        <v/>
      </c>
      <c r="AQ190" s="186" t="str">
        <f t="shared" si="625"/>
        <v/>
      </c>
      <c r="AR190" s="186" t="str">
        <f t="shared" si="625"/>
        <v/>
      </c>
      <c r="AS190" s="186" t="str">
        <f t="shared" si="625"/>
        <v/>
      </c>
      <c r="AT190" s="186" t="str">
        <f t="shared" si="625"/>
        <v/>
      </c>
      <c r="AU190" s="186" t="str">
        <f t="shared" si="625"/>
        <v/>
      </c>
      <c r="AV190" s="186" t="str">
        <f t="shared" si="625"/>
        <v/>
      </c>
      <c r="AW190" s="186" t="str">
        <f t="shared" si="625"/>
        <v/>
      </c>
      <c r="AX190" s="186" t="str">
        <f t="shared" si="625"/>
        <v/>
      </c>
      <c r="AY190" s="186" t="str">
        <f t="shared" si="625"/>
        <v/>
      </c>
      <c r="AZ190" s="186" t="str">
        <f t="shared" si="625"/>
        <v/>
      </c>
      <c r="BA190" s="186" t="str">
        <f t="shared" si="626"/>
        <v/>
      </c>
      <c r="BB190" s="186" t="str">
        <f t="shared" si="626"/>
        <v/>
      </c>
      <c r="BC190" s="186" t="str">
        <f t="shared" si="626"/>
        <v/>
      </c>
      <c r="BD190" s="186" t="str">
        <f t="shared" si="626"/>
        <v/>
      </c>
      <c r="BE190" s="186" t="str">
        <f t="shared" si="626"/>
        <v/>
      </c>
      <c r="BF190" s="186" t="str">
        <f t="shared" si="626"/>
        <v/>
      </c>
      <c r="BG190" s="186" t="str">
        <f t="shared" si="626"/>
        <v/>
      </c>
      <c r="BH190" s="186" t="str">
        <f t="shared" si="626"/>
        <v/>
      </c>
      <c r="BI190" s="186" t="str">
        <f t="shared" si="626"/>
        <v/>
      </c>
      <c r="BJ190" s="186" t="str">
        <f t="shared" si="626"/>
        <v/>
      </c>
      <c r="BM190" s="5"/>
      <c r="BS190" s="6"/>
      <c r="BT190" s="6"/>
      <c r="BV190" s="84">
        <v>16</v>
      </c>
      <c r="BW190" s="185">
        <f t="shared" si="611"/>
        <v>0</v>
      </c>
      <c r="BX190" s="186">
        <f t="shared" si="612"/>
        <v>0</v>
      </c>
      <c r="BY190" s="186" t="str">
        <f t="shared" si="627"/>
        <v/>
      </c>
      <c r="BZ190" s="186" t="str">
        <f t="shared" si="627"/>
        <v/>
      </c>
      <c r="CA190" s="186" t="str">
        <f t="shared" si="627"/>
        <v/>
      </c>
      <c r="CB190" s="186" t="str">
        <f t="shared" si="627"/>
        <v/>
      </c>
      <c r="CC190" s="186" t="str">
        <f t="shared" si="627"/>
        <v/>
      </c>
      <c r="CD190" s="186" t="str">
        <f t="shared" si="627"/>
        <v/>
      </c>
      <c r="CE190" s="186" t="str">
        <f t="shared" si="627"/>
        <v/>
      </c>
      <c r="CF190" s="186" t="str">
        <f t="shared" si="627"/>
        <v/>
      </c>
      <c r="CG190" s="186" t="str">
        <f t="shared" si="627"/>
        <v/>
      </c>
      <c r="CH190" s="186" t="str">
        <f t="shared" si="627"/>
        <v/>
      </c>
      <c r="CI190" s="186" t="str">
        <f t="shared" si="628"/>
        <v/>
      </c>
      <c r="CJ190" s="186" t="str">
        <f t="shared" si="628"/>
        <v/>
      </c>
      <c r="CK190" s="186" t="str">
        <f t="shared" si="628"/>
        <v/>
      </c>
      <c r="CL190" s="186" t="str">
        <f t="shared" si="628"/>
        <v/>
      </c>
      <c r="CM190" s="186" t="str">
        <f t="shared" si="628"/>
        <v/>
      </c>
      <c r="CN190" s="186" t="str">
        <f t="shared" si="628"/>
        <v/>
      </c>
      <c r="CO190" s="186" t="str">
        <f t="shared" si="628"/>
        <v/>
      </c>
      <c r="CP190" s="186" t="str">
        <f t="shared" si="628"/>
        <v/>
      </c>
      <c r="CQ190" s="186" t="str">
        <f t="shared" si="628"/>
        <v/>
      </c>
      <c r="CR190" s="186" t="str">
        <f t="shared" si="628"/>
        <v/>
      </c>
      <c r="CS190" s="186" t="str">
        <f t="shared" si="629"/>
        <v/>
      </c>
      <c r="CT190" s="186" t="str">
        <f t="shared" si="629"/>
        <v/>
      </c>
      <c r="CU190" s="186" t="str">
        <f t="shared" si="629"/>
        <v/>
      </c>
      <c r="CV190" s="186" t="str">
        <f t="shared" si="629"/>
        <v/>
      </c>
      <c r="CW190" s="186" t="str">
        <f t="shared" si="629"/>
        <v/>
      </c>
      <c r="CX190" s="186" t="str">
        <f t="shared" si="629"/>
        <v/>
      </c>
      <c r="CY190" s="186" t="str">
        <f t="shared" si="629"/>
        <v/>
      </c>
      <c r="CZ190" s="186" t="str">
        <f t="shared" si="629"/>
        <v/>
      </c>
      <c r="DA190" s="186" t="str">
        <f t="shared" si="629"/>
        <v/>
      </c>
      <c r="DB190" s="186" t="str">
        <f t="shared" si="629"/>
        <v/>
      </c>
      <c r="DC190" s="186" t="str">
        <f t="shared" si="630"/>
        <v/>
      </c>
      <c r="DD190" s="186" t="str">
        <f t="shared" si="630"/>
        <v/>
      </c>
      <c r="DE190" s="186" t="str">
        <f t="shared" si="630"/>
        <v/>
      </c>
      <c r="DF190" s="186" t="str">
        <f t="shared" si="630"/>
        <v/>
      </c>
      <c r="DG190" s="186" t="str">
        <f t="shared" si="630"/>
        <v/>
      </c>
      <c r="DH190" s="186" t="str">
        <f t="shared" si="630"/>
        <v/>
      </c>
      <c r="DI190" s="186" t="str">
        <f t="shared" si="630"/>
        <v/>
      </c>
      <c r="DJ190" s="186" t="str">
        <f t="shared" si="630"/>
        <v/>
      </c>
      <c r="DK190" s="186" t="str">
        <f t="shared" si="630"/>
        <v/>
      </c>
      <c r="DL190" s="186" t="str">
        <f t="shared" si="630"/>
        <v/>
      </c>
      <c r="DM190" s="186" t="str">
        <f t="shared" si="631"/>
        <v/>
      </c>
      <c r="DN190" s="186" t="str">
        <f t="shared" si="631"/>
        <v/>
      </c>
      <c r="DO190" s="186" t="str">
        <f t="shared" si="631"/>
        <v/>
      </c>
      <c r="DP190" s="186" t="str">
        <f t="shared" si="631"/>
        <v/>
      </c>
      <c r="DQ190" s="186" t="str">
        <f t="shared" si="631"/>
        <v/>
      </c>
      <c r="DR190" s="186" t="str">
        <f t="shared" si="631"/>
        <v/>
      </c>
      <c r="DS190" s="186" t="str">
        <f t="shared" si="631"/>
        <v/>
      </c>
      <c r="DT190" s="186" t="str">
        <f t="shared" si="631"/>
        <v/>
      </c>
      <c r="DU190" s="186" t="str">
        <f t="shared" si="631"/>
        <v/>
      </c>
      <c r="DV190" s="186" t="str">
        <f t="shared" si="631"/>
        <v/>
      </c>
      <c r="DW190" s="152"/>
      <c r="DX190" s="152"/>
      <c r="DY190" s="152"/>
      <c r="DZ190" s="152"/>
      <c r="EA190" s="152"/>
      <c r="EC190" s="173">
        <f t="shared" si="618"/>
        <v>17</v>
      </c>
      <c r="ED190" s="176">
        <f t="shared" si="596"/>
        <v>0</v>
      </c>
      <c r="EE190" s="177">
        <f t="shared" si="597"/>
        <v>0</v>
      </c>
      <c r="EF190" s="177">
        <f t="shared" si="597"/>
        <v>0</v>
      </c>
      <c r="EG190" s="177">
        <f t="shared" si="597"/>
        <v>0</v>
      </c>
      <c r="EH190" s="177">
        <f t="shared" si="597"/>
        <v>0</v>
      </c>
      <c r="EI190" s="177">
        <f t="shared" si="598"/>
        <v>0</v>
      </c>
      <c r="EJ190" s="177">
        <f t="shared" si="599"/>
        <v>0</v>
      </c>
      <c r="EK190" s="173"/>
      <c r="EL190" s="173" t="s">
        <v>102</v>
      </c>
      <c r="EM190" s="172" t="str">
        <f>IF(EI224&lt;&gt;1,"sd",SQRT(EM188/EM175))</f>
        <v>sd</v>
      </c>
      <c r="EN190" s="175"/>
      <c r="EO190" s="173">
        <f t="shared" si="619"/>
        <v>17</v>
      </c>
      <c r="EP190" s="176">
        <f t="shared" si="600"/>
        <v>0</v>
      </c>
      <c r="EQ190" s="177">
        <f>IFERROR(INDEX(RTO4CF,$EO190,'ANVA-MDS'!EE$7),0)</f>
        <v>0</v>
      </c>
      <c r="ER190" s="177">
        <f>IFERROR(INDEX(RTO4CF,$EO190,'ANVA-MDS'!EF$7),0)</f>
        <v>0</v>
      </c>
      <c r="ES190" s="177">
        <f>IFERROR(INDEX(RTO4CF,$EO190,'ANVA-MDS'!EG$7),0)</f>
        <v>0</v>
      </c>
      <c r="ET190" s="177">
        <f>IFERROR(INDEX(RTO4CF,$EO190,'ANVA-MDS'!EH$7),0)</f>
        <v>0</v>
      </c>
      <c r="EU190" s="177">
        <f t="shared" si="601"/>
        <v>0</v>
      </c>
      <c r="EV190" s="177">
        <f t="shared" si="602"/>
        <v>0</v>
      </c>
      <c r="EW190" s="173"/>
      <c r="EX190" s="173" t="s">
        <v>102</v>
      </c>
      <c r="EY190" s="172" t="str">
        <f>IF(EU224&lt;&gt;1,"sd",SQRT(EY188/EY175))</f>
        <v>sd</v>
      </c>
      <c r="EZ190" s="175"/>
      <c r="FA190" s="177">
        <f t="shared" si="603"/>
        <v>0</v>
      </c>
      <c r="FB190" s="173" t="s">
        <v>217</v>
      </c>
      <c r="FC190" s="200" t="str">
        <f>IF(FC193&lt;&gt;1,"sd",FC180+FC181+FC182+FC188+FC189)</f>
        <v>sd</v>
      </c>
    </row>
    <row r="191" spans="1:159" ht="12.75" customHeight="1" x14ac:dyDescent="0.25">
      <c r="A191" s="5"/>
      <c r="J191" s="84">
        <v>17</v>
      </c>
      <c r="K191" s="185">
        <f t="shared" si="604"/>
        <v>0</v>
      </c>
      <c r="L191" s="186">
        <f t="shared" si="605"/>
        <v>0</v>
      </c>
      <c r="M191" s="186" t="str">
        <f t="shared" si="622"/>
        <v/>
      </c>
      <c r="N191" s="186" t="str">
        <f t="shared" si="622"/>
        <v/>
      </c>
      <c r="O191" s="186" t="str">
        <f t="shared" si="622"/>
        <v/>
      </c>
      <c r="P191" s="186" t="str">
        <f t="shared" si="622"/>
        <v/>
      </c>
      <c r="Q191" s="186" t="str">
        <f t="shared" si="622"/>
        <v/>
      </c>
      <c r="R191" s="186" t="str">
        <f t="shared" si="622"/>
        <v/>
      </c>
      <c r="S191" s="186" t="str">
        <f t="shared" si="622"/>
        <v/>
      </c>
      <c r="T191" s="186" t="str">
        <f t="shared" si="622"/>
        <v/>
      </c>
      <c r="U191" s="186" t="str">
        <f t="shared" si="622"/>
        <v/>
      </c>
      <c r="V191" s="186" t="str">
        <f t="shared" si="622"/>
        <v/>
      </c>
      <c r="W191" s="186" t="str">
        <f t="shared" si="623"/>
        <v/>
      </c>
      <c r="X191" s="186" t="str">
        <f t="shared" si="623"/>
        <v/>
      </c>
      <c r="Y191" s="186" t="str">
        <f t="shared" si="623"/>
        <v/>
      </c>
      <c r="Z191" s="186" t="str">
        <f t="shared" si="623"/>
        <v/>
      </c>
      <c r="AA191" s="186" t="str">
        <f t="shared" si="623"/>
        <v/>
      </c>
      <c r="AB191" s="186" t="str">
        <f t="shared" si="623"/>
        <v/>
      </c>
      <c r="AC191" s="186" t="str">
        <f t="shared" si="623"/>
        <v/>
      </c>
      <c r="AD191" s="186" t="str">
        <f t="shared" si="623"/>
        <v/>
      </c>
      <c r="AE191" s="186" t="str">
        <f t="shared" si="623"/>
        <v/>
      </c>
      <c r="AF191" s="186" t="str">
        <f t="shared" si="623"/>
        <v/>
      </c>
      <c r="AG191" s="186" t="str">
        <f t="shared" si="624"/>
        <v/>
      </c>
      <c r="AH191" s="186" t="str">
        <f t="shared" si="624"/>
        <v/>
      </c>
      <c r="AI191" s="186" t="str">
        <f t="shared" si="624"/>
        <v/>
      </c>
      <c r="AJ191" s="186" t="str">
        <f t="shared" si="624"/>
        <v/>
      </c>
      <c r="AK191" s="186" t="str">
        <f t="shared" si="624"/>
        <v/>
      </c>
      <c r="AL191" s="186" t="str">
        <f t="shared" si="624"/>
        <v/>
      </c>
      <c r="AM191" s="186" t="str">
        <f t="shared" si="624"/>
        <v/>
      </c>
      <c r="AN191" s="186" t="str">
        <f t="shared" si="624"/>
        <v/>
      </c>
      <c r="AO191" s="186" t="str">
        <f t="shared" si="624"/>
        <v/>
      </c>
      <c r="AP191" s="186" t="str">
        <f t="shared" si="624"/>
        <v/>
      </c>
      <c r="AQ191" s="186" t="str">
        <f t="shared" si="625"/>
        <v/>
      </c>
      <c r="AR191" s="186" t="str">
        <f t="shared" si="625"/>
        <v/>
      </c>
      <c r="AS191" s="186" t="str">
        <f t="shared" si="625"/>
        <v/>
      </c>
      <c r="AT191" s="186" t="str">
        <f t="shared" si="625"/>
        <v/>
      </c>
      <c r="AU191" s="186" t="str">
        <f t="shared" si="625"/>
        <v/>
      </c>
      <c r="AV191" s="186" t="str">
        <f t="shared" si="625"/>
        <v/>
      </c>
      <c r="AW191" s="186" t="str">
        <f t="shared" si="625"/>
        <v/>
      </c>
      <c r="AX191" s="186" t="str">
        <f t="shared" si="625"/>
        <v/>
      </c>
      <c r="AY191" s="186" t="str">
        <f t="shared" si="625"/>
        <v/>
      </c>
      <c r="AZ191" s="186" t="str">
        <f t="shared" si="625"/>
        <v/>
      </c>
      <c r="BA191" s="186" t="str">
        <f t="shared" si="626"/>
        <v/>
      </c>
      <c r="BB191" s="186" t="str">
        <f t="shared" si="626"/>
        <v/>
      </c>
      <c r="BC191" s="186" t="str">
        <f t="shared" si="626"/>
        <v/>
      </c>
      <c r="BD191" s="186" t="str">
        <f t="shared" si="626"/>
        <v/>
      </c>
      <c r="BE191" s="186" t="str">
        <f t="shared" si="626"/>
        <v/>
      </c>
      <c r="BF191" s="186" t="str">
        <f t="shared" si="626"/>
        <v/>
      </c>
      <c r="BG191" s="186" t="str">
        <f t="shared" si="626"/>
        <v/>
      </c>
      <c r="BH191" s="186" t="str">
        <f t="shared" si="626"/>
        <v/>
      </c>
      <c r="BI191" s="186" t="str">
        <f t="shared" si="626"/>
        <v/>
      </c>
      <c r="BJ191" s="186" t="str">
        <f t="shared" si="626"/>
        <v/>
      </c>
      <c r="BM191" s="5"/>
      <c r="BS191" s="6"/>
      <c r="BT191" s="6"/>
      <c r="BV191" s="84">
        <v>17</v>
      </c>
      <c r="BW191" s="185">
        <f t="shared" si="611"/>
        <v>0</v>
      </c>
      <c r="BX191" s="186">
        <f t="shared" si="612"/>
        <v>0</v>
      </c>
      <c r="BY191" s="186" t="str">
        <f t="shared" si="627"/>
        <v/>
      </c>
      <c r="BZ191" s="186" t="str">
        <f t="shared" si="627"/>
        <v/>
      </c>
      <c r="CA191" s="186" t="str">
        <f t="shared" si="627"/>
        <v/>
      </c>
      <c r="CB191" s="186" t="str">
        <f t="shared" si="627"/>
        <v/>
      </c>
      <c r="CC191" s="186" t="str">
        <f t="shared" si="627"/>
        <v/>
      </c>
      <c r="CD191" s="186" t="str">
        <f t="shared" si="627"/>
        <v/>
      </c>
      <c r="CE191" s="186" t="str">
        <f t="shared" si="627"/>
        <v/>
      </c>
      <c r="CF191" s="186" t="str">
        <f t="shared" si="627"/>
        <v/>
      </c>
      <c r="CG191" s="186" t="str">
        <f t="shared" si="627"/>
        <v/>
      </c>
      <c r="CH191" s="186" t="str">
        <f t="shared" si="627"/>
        <v/>
      </c>
      <c r="CI191" s="186" t="str">
        <f t="shared" si="628"/>
        <v/>
      </c>
      <c r="CJ191" s="186" t="str">
        <f t="shared" si="628"/>
        <v/>
      </c>
      <c r="CK191" s="186" t="str">
        <f t="shared" si="628"/>
        <v/>
      </c>
      <c r="CL191" s="186" t="str">
        <f t="shared" si="628"/>
        <v/>
      </c>
      <c r="CM191" s="186" t="str">
        <f t="shared" si="628"/>
        <v/>
      </c>
      <c r="CN191" s="186" t="str">
        <f t="shared" si="628"/>
        <v/>
      </c>
      <c r="CO191" s="186" t="str">
        <f t="shared" si="628"/>
        <v/>
      </c>
      <c r="CP191" s="186" t="str">
        <f t="shared" si="628"/>
        <v/>
      </c>
      <c r="CQ191" s="186" t="str">
        <f t="shared" si="628"/>
        <v/>
      </c>
      <c r="CR191" s="186" t="str">
        <f t="shared" si="628"/>
        <v/>
      </c>
      <c r="CS191" s="186" t="str">
        <f t="shared" si="629"/>
        <v/>
      </c>
      <c r="CT191" s="186" t="str">
        <f t="shared" si="629"/>
        <v/>
      </c>
      <c r="CU191" s="186" t="str">
        <f t="shared" si="629"/>
        <v/>
      </c>
      <c r="CV191" s="186" t="str">
        <f t="shared" si="629"/>
        <v/>
      </c>
      <c r="CW191" s="186" t="str">
        <f t="shared" si="629"/>
        <v/>
      </c>
      <c r="CX191" s="186" t="str">
        <f t="shared" si="629"/>
        <v/>
      </c>
      <c r="CY191" s="186" t="str">
        <f t="shared" si="629"/>
        <v/>
      </c>
      <c r="CZ191" s="186" t="str">
        <f t="shared" si="629"/>
        <v/>
      </c>
      <c r="DA191" s="186" t="str">
        <f t="shared" si="629"/>
        <v/>
      </c>
      <c r="DB191" s="186" t="str">
        <f t="shared" si="629"/>
        <v/>
      </c>
      <c r="DC191" s="186" t="str">
        <f t="shared" si="630"/>
        <v/>
      </c>
      <c r="DD191" s="186" t="str">
        <f t="shared" si="630"/>
        <v/>
      </c>
      <c r="DE191" s="186" t="str">
        <f t="shared" si="630"/>
        <v/>
      </c>
      <c r="DF191" s="186" t="str">
        <f t="shared" si="630"/>
        <v/>
      </c>
      <c r="DG191" s="186" t="str">
        <f t="shared" si="630"/>
        <v/>
      </c>
      <c r="DH191" s="186" t="str">
        <f t="shared" si="630"/>
        <v/>
      </c>
      <c r="DI191" s="186" t="str">
        <f t="shared" si="630"/>
        <v/>
      </c>
      <c r="DJ191" s="186" t="str">
        <f t="shared" si="630"/>
        <v/>
      </c>
      <c r="DK191" s="186" t="str">
        <f t="shared" si="630"/>
        <v/>
      </c>
      <c r="DL191" s="186" t="str">
        <f t="shared" si="630"/>
        <v/>
      </c>
      <c r="DM191" s="186" t="str">
        <f t="shared" si="631"/>
        <v/>
      </c>
      <c r="DN191" s="186" t="str">
        <f t="shared" si="631"/>
        <v/>
      </c>
      <c r="DO191" s="186" t="str">
        <f t="shared" si="631"/>
        <v/>
      </c>
      <c r="DP191" s="186" t="str">
        <f t="shared" si="631"/>
        <v/>
      </c>
      <c r="DQ191" s="186" t="str">
        <f t="shared" si="631"/>
        <v/>
      </c>
      <c r="DR191" s="186" t="str">
        <f t="shared" si="631"/>
        <v/>
      </c>
      <c r="DS191" s="186" t="str">
        <f t="shared" si="631"/>
        <v/>
      </c>
      <c r="DT191" s="186" t="str">
        <f t="shared" si="631"/>
        <v/>
      </c>
      <c r="DU191" s="186" t="str">
        <f t="shared" si="631"/>
        <v/>
      </c>
      <c r="DV191" s="186" t="str">
        <f t="shared" si="631"/>
        <v/>
      </c>
      <c r="DW191" s="152"/>
      <c r="DX191" s="152"/>
      <c r="DY191" s="152"/>
      <c r="DZ191" s="152"/>
      <c r="EA191" s="152"/>
      <c r="EC191" s="173">
        <f t="shared" si="618"/>
        <v>18</v>
      </c>
      <c r="ED191" s="176">
        <f t="shared" si="596"/>
        <v>0</v>
      </c>
      <c r="EE191" s="177">
        <f t="shared" si="597"/>
        <v>0</v>
      </c>
      <c r="EF191" s="177">
        <f t="shared" si="597"/>
        <v>0</v>
      </c>
      <c r="EG191" s="177">
        <f t="shared" si="597"/>
        <v>0</v>
      </c>
      <c r="EH191" s="177">
        <f t="shared" si="597"/>
        <v>0</v>
      </c>
      <c r="EI191" s="177">
        <f t="shared" si="598"/>
        <v>0</v>
      </c>
      <c r="EJ191" s="177">
        <f t="shared" si="599"/>
        <v>0</v>
      </c>
      <c r="EK191" s="173"/>
      <c r="EL191" s="173" t="s">
        <v>103</v>
      </c>
      <c r="EM191" s="172" t="str">
        <f>IF(EI224&lt;&gt;1,"sd",EM190*SQRT(2))</f>
        <v>sd</v>
      </c>
      <c r="EN191" s="175"/>
      <c r="EO191" s="173">
        <f t="shared" si="619"/>
        <v>18</v>
      </c>
      <c r="EP191" s="176">
        <f t="shared" si="600"/>
        <v>0</v>
      </c>
      <c r="EQ191" s="177">
        <f>IFERROR(INDEX(RTO4CF,$EO191,'ANVA-MDS'!EE$7),0)</f>
        <v>0</v>
      </c>
      <c r="ER191" s="177">
        <f>IFERROR(INDEX(RTO4CF,$EO191,'ANVA-MDS'!EF$7),0)</f>
        <v>0</v>
      </c>
      <c r="ES191" s="177">
        <f>IFERROR(INDEX(RTO4CF,$EO191,'ANVA-MDS'!EG$7),0)</f>
        <v>0</v>
      </c>
      <c r="ET191" s="177">
        <f>IFERROR(INDEX(RTO4CF,$EO191,'ANVA-MDS'!EH$7),0)</f>
        <v>0</v>
      </c>
      <c r="EU191" s="177">
        <f t="shared" si="601"/>
        <v>0</v>
      </c>
      <c r="EV191" s="177">
        <f t="shared" si="602"/>
        <v>0</v>
      </c>
      <c r="EW191" s="173"/>
      <c r="EX191" s="173" t="s">
        <v>103</v>
      </c>
      <c r="EY191" s="172" t="str">
        <f>IF(EU224&lt;&gt;1,"sd",EY190*SQRT(2))</f>
        <v>sd</v>
      </c>
      <c r="EZ191" s="175"/>
      <c r="FA191" s="177">
        <f t="shared" si="603"/>
        <v>0</v>
      </c>
      <c r="FB191" s="179" t="s">
        <v>123</v>
      </c>
      <c r="FC191" s="200" t="str">
        <f>IF(FC193&lt;&gt;1,"sd",(EM177^2+EY177^2)/(FC174*FC175)-FC179)</f>
        <v>sd</v>
      </c>
    </row>
    <row r="192" spans="1:159" ht="12.75" customHeight="1" x14ac:dyDescent="0.25">
      <c r="A192" s="4" t="s">
        <v>310</v>
      </c>
      <c r="J192" s="84">
        <v>18</v>
      </c>
      <c r="K192" s="185">
        <f t="shared" si="604"/>
        <v>0</v>
      </c>
      <c r="L192" s="186">
        <f t="shared" si="605"/>
        <v>0</v>
      </c>
      <c r="M192" s="186" t="str">
        <f t="shared" si="622"/>
        <v/>
      </c>
      <c r="N192" s="186" t="str">
        <f t="shared" si="622"/>
        <v/>
      </c>
      <c r="O192" s="186" t="str">
        <f t="shared" si="622"/>
        <v/>
      </c>
      <c r="P192" s="186" t="str">
        <f t="shared" si="622"/>
        <v/>
      </c>
      <c r="Q192" s="186" t="str">
        <f t="shared" si="622"/>
        <v/>
      </c>
      <c r="R192" s="186" t="str">
        <f t="shared" si="622"/>
        <v/>
      </c>
      <c r="S192" s="186" t="str">
        <f t="shared" si="622"/>
        <v/>
      </c>
      <c r="T192" s="186" t="str">
        <f t="shared" si="622"/>
        <v/>
      </c>
      <c r="U192" s="186" t="str">
        <f t="shared" si="622"/>
        <v/>
      </c>
      <c r="V192" s="186" t="str">
        <f t="shared" si="622"/>
        <v/>
      </c>
      <c r="W192" s="186" t="str">
        <f t="shared" si="623"/>
        <v/>
      </c>
      <c r="X192" s="186" t="str">
        <f t="shared" si="623"/>
        <v/>
      </c>
      <c r="Y192" s="186" t="str">
        <f t="shared" si="623"/>
        <v/>
      </c>
      <c r="Z192" s="186" t="str">
        <f t="shared" si="623"/>
        <v/>
      </c>
      <c r="AA192" s="186" t="str">
        <f t="shared" si="623"/>
        <v/>
      </c>
      <c r="AB192" s="186" t="str">
        <f t="shared" si="623"/>
        <v/>
      </c>
      <c r="AC192" s="186" t="str">
        <f t="shared" si="623"/>
        <v/>
      </c>
      <c r="AD192" s="186" t="str">
        <f t="shared" si="623"/>
        <v/>
      </c>
      <c r="AE192" s="186" t="str">
        <f t="shared" si="623"/>
        <v/>
      </c>
      <c r="AF192" s="186" t="str">
        <f t="shared" si="623"/>
        <v/>
      </c>
      <c r="AG192" s="186" t="str">
        <f t="shared" si="624"/>
        <v/>
      </c>
      <c r="AH192" s="186" t="str">
        <f t="shared" si="624"/>
        <v/>
      </c>
      <c r="AI192" s="186" t="str">
        <f t="shared" si="624"/>
        <v/>
      </c>
      <c r="AJ192" s="186" t="str">
        <f t="shared" si="624"/>
        <v/>
      </c>
      <c r="AK192" s="186" t="str">
        <f t="shared" si="624"/>
        <v/>
      </c>
      <c r="AL192" s="186" t="str">
        <f t="shared" si="624"/>
        <v/>
      </c>
      <c r="AM192" s="186" t="str">
        <f t="shared" si="624"/>
        <v/>
      </c>
      <c r="AN192" s="186" t="str">
        <f t="shared" si="624"/>
        <v/>
      </c>
      <c r="AO192" s="186" t="str">
        <f t="shared" si="624"/>
        <v/>
      </c>
      <c r="AP192" s="186" t="str">
        <f t="shared" si="624"/>
        <v/>
      </c>
      <c r="AQ192" s="186" t="str">
        <f t="shared" si="625"/>
        <v/>
      </c>
      <c r="AR192" s="186" t="str">
        <f t="shared" si="625"/>
        <v/>
      </c>
      <c r="AS192" s="186" t="str">
        <f t="shared" si="625"/>
        <v/>
      </c>
      <c r="AT192" s="186" t="str">
        <f t="shared" si="625"/>
        <v/>
      </c>
      <c r="AU192" s="186" t="str">
        <f t="shared" si="625"/>
        <v/>
      </c>
      <c r="AV192" s="186" t="str">
        <f t="shared" si="625"/>
        <v/>
      </c>
      <c r="AW192" s="186" t="str">
        <f t="shared" si="625"/>
        <v/>
      </c>
      <c r="AX192" s="186" t="str">
        <f t="shared" si="625"/>
        <v/>
      </c>
      <c r="AY192" s="186" t="str">
        <f t="shared" si="625"/>
        <v/>
      </c>
      <c r="AZ192" s="186" t="str">
        <f t="shared" si="625"/>
        <v/>
      </c>
      <c r="BA192" s="186" t="str">
        <f t="shared" si="626"/>
        <v/>
      </c>
      <c r="BB192" s="186" t="str">
        <f t="shared" si="626"/>
        <v/>
      </c>
      <c r="BC192" s="186" t="str">
        <f t="shared" si="626"/>
        <v/>
      </c>
      <c r="BD192" s="186" t="str">
        <f t="shared" si="626"/>
        <v/>
      </c>
      <c r="BE192" s="186" t="str">
        <f t="shared" si="626"/>
        <v/>
      </c>
      <c r="BF192" s="186" t="str">
        <f t="shared" si="626"/>
        <v/>
      </c>
      <c r="BG192" s="186" t="str">
        <f t="shared" si="626"/>
        <v/>
      </c>
      <c r="BH192" s="186" t="str">
        <f t="shared" si="626"/>
        <v/>
      </c>
      <c r="BI192" s="186" t="str">
        <f t="shared" si="626"/>
        <v/>
      </c>
      <c r="BJ192" s="186" t="str">
        <f t="shared" si="626"/>
        <v/>
      </c>
      <c r="BM192" s="4" t="s">
        <v>310</v>
      </c>
      <c r="BS192" s="6"/>
      <c r="BT192" s="6"/>
      <c r="BV192" s="84">
        <v>18</v>
      </c>
      <c r="BW192" s="185">
        <f t="shared" si="611"/>
        <v>0</v>
      </c>
      <c r="BX192" s="186">
        <f t="shared" si="612"/>
        <v>0</v>
      </c>
      <c r="BY192" s="186" t="str">
        <f t="shared" si="627"/>
        <v/>
      </c>
      <c r="BZ192" s="186" t="str">
        <f t="shared" si="627"/>
        <v/>
      </c>
      <c r="CA192" s="186" t="str">
        <f t="shared" si="627"/>
        <v/>
      </c>
      <c r="CB192" s="186" t="str">
        <f t="shared" si="627"/>
        <v/>
      </c>
      <c r="CC192" s="186" t="str">
        <f t="shared" si="627"/>
        <v/>
      </c>
      <c r="CD192" s="186" t="str">
        <f t="shared" si="627"/>
        <v/>
      </c>
      <c r="CE192" s="186" t="str">
        <f t="shared" si="627"/>
        <v/>
      </c>
      <c r="CF192" s="186" t="str">
        <f t="shared" si="627"/>
        <v/>
      </c>
      <c r="CG192" s="186" t="str">
        <f t="shared" si="627"/>
        <v/>
      </c>
      <c r="CH192" s="186" t="str">
        <f t="shared" si="627"/>
        <v/>
      </c>
      <c r="CI192" s="186" t="str">
        <f t="shared" si="628"/>
        <v/>
      </c>
      <c r="CJ192" s="186" t="str">
        <f t="shared" si="628"/>
        <v/>
      </c>
      <c r="CK192" s="186" t="str">
        <f t="shared" si="628"/>
        <v/>
      </c>
      <c r="CL192" s="186" t="str">
        <f t="shared" si="628"/>
        <v/>
      </c>
      <c r="CM192" s="186" t="str">
        <f t="shared" si="628"/>
        <v/>
      </c>
      <c r="CN192" s="186" t="str">
        <f t="shared" si="628"/>
        <v/>
      </c>
      <c r="CO192" s="186" t="str">
        <f t="shared" si="628"/>
        <v/>
      </c>
      <c r="CP192" s="186" t="str">
        <f t="shared" si="628"/>
        <v/>
      </c>
      <c r="CQ192" s="186" t="str">
        <f t="shared" si="628"/>
        <v/>
      </c>
      <c r="CR192" s="186" t="str">
        <f t="shared" si="628"/>
        <v/>
      </c>
      <c r="CS192" s="186" t="str">
        <f t="shared" si="629"/>
        <v/>
      </c>
      <c r="CT192" s="186" t="str">
        <f t="shared" si="629"/>
        <v/>
      </c>
      <c r="CU192" s="186" t="str">
        <f t="shared" si="629"/>
        <v/>
      </c>
      <c r="CV192" s="186" t="str">
        <f t="shared" si="629"/>
        <v/>
      </c>
      <c r="CW192" s="186" t="str">
        <f t="shared" si="629"/>
        <v/>
      </c>
      <c r="CX192" s="186" t="str">
        <f t="shared" si="629"/>
        <v/>
      </c>
      <c r="CY192" s="186" t="str">
        <f t="shared" si="629"/>
        <v/>
      </c>
      <c r="CZ192" s="186" t="str">
        <f t="shared" si="629"/>
        <v/>
      </c>
      <c r="DA192" s="186" t="str">
        <f t="shared" si="629"/>
        <v/>
      </c>
      <c r="DB192" s="186" t="str">
        <f t="shared" si="629"/>
        <v/>
      </c>
      <c r="DC192" s="186" t="str">
        <f t="shared" si="630"/>
        <v/>
      </c>
      <c r="DD192" s="186" t="str">
        <f t="shared" si="630"/>
        <v/>
      </c>
      <c r="DE192" s="186" t="str">
        <f t="shared" si="630"/>
        <v/>
      </c>
      <c r="DF192" s="186" t="str">
        <f t="shared" si="630"/>
        <v/>
      </c>
      <c r="DG192" s="186" t="str">
        <f t="shared" si="630"/>
        <v/>
      </c>
      <c r="DH192" s="186" t="str">
        <f t="shared" si="630"/>
        <v/>
      </c>
      <c r="DI192" s="186" t="str">
        <f t="shared" si="630"/>
        <v/>
      </c>
      <c r="DJ192" s="186" t="str">
        <f t="shared" si="630"/>
        <v/>
      </c>
      <c r="DK192" s="186" t="str">
        <f t="shared" si="630"/>
        <v/>
      </c>
      <c r="DL192" s="186" t="str">
        <f t="shared" si="630"/>
        <v/>
      </c>
      <c r="DM192" s="186" t="str">
        <f t="shared" si="631"/>
        <v/>
      </c>
      <c r="DN192" s="186" t="str">
        <f t="shared" si="631"/>
        <v/>
      </c>
      <c r="DO192" s="186" t="str">
        <f t="shared" si="631"/>
        <v/>
      </c>
      <c r="DP192" s="186" t="str">
        <f t="shared" si="631"/>
        <v/>
      </c>
      <c r="DQ192" s="186" t="str">
        <f t="shared" si="631"/>
        <v/>
      </c>
      <c r="DR192" s="186" t="str">
        <f t="shared" si="631"/>
        <v/>
      </c>
      <c r="DS192" s="186" t="str">
        <f t="shared" si="631"/>
        <v/>
      </c>
      <c r="DT192" s="186" t="str">
        <f t="shared" si="631"/>
        <v/>
      </c>
      <c r="DU192" s="186" t="str">
        <f t="shared" si="631"/>
        <v/>
      </c>
      <c r="DV192" s="186" t="str">
        <f t="shared" si="631"/>
        <v/>
      </c>
      <c r="DW192" s="152"/>
      <c r="DX192" s="152"/>
      <c r="DY192" s="152"/>
      <c r="DZ192" s="152"/>
      <c r="EA192" s="152"/>
      <c r="EC192" s="173">
        <f t="shared" si="618"/>
        <v>19</v>
      </c>
      <c r="ED192" s="176">
        <f t="shared" si="596"/>
        <v>0</v>
      </c>
      <c r="EE192" s="177">
        <f t="shared" si="597"/>
        <v>0</v>
      </c>
      <c r="EF192" s="177">
        <f t="shared" si="597"/>
        <v>0</v>
      </c>
      <c r="EG192" s="177">
        <f t="shared" si="597"/>
        <v>0</v>
      </c>
      <c r="EH192" s="177">
        <f t="shared" si="597"/>
        <v>0</v>
      </c>
      <c r="EI192" s="177">
        <f t="shared" si="598"/>
        <v>0</v>
      </c>
      <c r="EJ192" s="177">
        <f t="shared" si="599"/>
        <v>0</v>
      </c>
      <c r="EK192" s="173"/>
      <c r="EL192" s="173" t="s">
        <v>104</v>
      </c>
      <c r="EM192" s="172" t="str">
        <f>IF(EI224&lt;&gt;1,"sd",TINV(0.05,EM182)*EM191)</f>
        <v>sd</v>
      </c>
      <c r="EN192" s="175"/>
      <c r="EO192" s="173">
        <f t="shared" si="619"/>
        <v>19</v>
      </c>
      <c r="EP192" s="176">
        <f t="shared" si="600"/>
        <v>0</v>
      </c>
      <c r="EQ192" s="177">
        <f>IFERROR(INDEX(RTO4CF,$EO192,'ANVA-MDS'!EE$7),0)</f>
        <v>0</v>
      </c>
      <c r="ER192" s="177">
        <f>IFERROR(INDEX(RTO4CF,$EO192,'ANVA-MDS'!EF$7),0)</f>
        <v>0</v>
      </c>
      <c r="ES192" s="177">
        <f>IFERROR(INDEX(RTO4CF,$EO192,'ANVA-MDS'!EG$7),0)</f>
        <v>0</v>
      </c>
      <c r="ET192" s="177">
        <f>IFERROR(INDEX(RTO4CF,$EO192,'ANVA-MDS'!EH$7),0)</f>
        <v>0</v>
      </c>
      <c r="EU192" s="177">
        <f t="shared" si="601"/>
        <v>0</v>
      </c>
      <c r="EV192" s="177">
        <f t="shared" si="602"/>
        <v>0</v>
      </c>
      <c r="EW192" s="173"/>
      <c r="EX192" s="173" t="s">
        <v>104</v>
      </c>
      <c r="EY192" s="172" t="str">
        <f>IF(EU224&lt;&gt;1,"sd",TINV(0.05,EY182)*EY191)</f>
        <v>sd</v>
      </c>
      <c r="EZ192" s="175"/>
      <c r="FA192" s="177">
        <f t="shared" si="603"/>
        <v>0</v>
      </c>
      <c r="FB192" s="179" t="s">
        <v>125</v>
      </c>
      <c r="FC192" s="200" t="str">
        <f t="array" ref="FC192">IF(FC193&lt;&gt;1,"sd",(SUM(IF(EJ174:EJ223&gt;1,(EJ174:EJ223)^2))+SUM(IF(EV174:EV223&gt;1,(EV174:EV223)^2)))/FC175-FC183-FC191-FC179)</f>
        <v>sd</v>
      </c>
    </row>
    <row r="193" spans="1:159" ht="12.75" customHeight="1" x14ac:dyDescent="0.25">
      <c r="A193" s="5" t="s">
        <v>41</v>
      </c>
      <c r="J193" s="84">
        <v>19</v>
      </c>
      <c r="K193" s="185">
        <f t="shared" si="604"/>
        <v>0</v>
      </c>
      <c r="L193" s="186">
        <f t="shared" si="605"/>
        <v>0</v>
      </c>
      <c r="M193" s="186" t="str">
        <f t="shared" si="622"/>
        <v/>
      </c>
      <c r="N193" s="186" t="str">
        <f t="shared" si="622"/>
        <v/>
      </c>
      <c r="O193" s="186" t="str">
        <f t="shared" si="622"/>
        <v/>
      </c>
      <c r="P193" s="186" t="str">
        <f t="shared" si="622"/>
        <v/>
      </c>
      <c r="Q193" s="186" t="str">
        <f t="shared" si="622"/>
        <v/>
      </c>
      <c r="R193" s="186" t="str">
        <f t="shared" si="622"/>
        <v/>
      </c>
      <c r="S193" s="186" t="str">
        <f t="shared" si="622"/>
        <v/>
      </c>
      <c r="T193" s="186" t="str">
        <f t="shared" si="622"/>
        <v/>
      </c>
      <c r="U193" s="186" t="str">
        <f t="shared" si="622"/>
        <v/>
      </c>
      <c r="V193" s="186" t="str">
        <f t="shared" si="622"/>
        <v/>
      </c>
      <c r="W193" s="186" t="str">
        <f t="shared" si="623"/>
        <v/>
      </c>
      <c r="X193" s="186" t="str">
        <f t="shared" si="623"/>
        <v/>
      </c>
      <c r="Y193" s="186" t="str">
        <f t="shared" si="623"/>
        <v/>
      </c>
      <c r="Z193" s="186" t="str">
        <f t="shared" si="623"/>
        <v/>
      </c>
      <c r="AA193" s="186" t="str">
        <f t="shared" si="623"/>
        <v/>
      </c>
      <c r="AB193" s="186" t="str">
        <f t="shared" si="623"/>
        <v/>
      </c>
      <c r="AC193" s="186" t="str">
        <f t="shared" si="623"/>
        <v/>
      </c>
      <c r="AD193" s="186" t="str">
        <f t="shared" si="623"/>
        <v/>
      </c>
      <c r="AE193" s="186" t="str">
        <f t="shared" si="623"/>
        <v/>
      </c>
      <c r="AF193" s="186" t="str">
        <f t="shared" si="623"/>
        <v/>
      </c>
      <c r="AG193" s="186" t="str">
        <f t="shared" si="624"/>
        <v/>
      </c>
      <c r="AH193" s="186" t="str">
        <f t="shared" si="624"/>
        <v/>
      </c>
      <c r="AI193" s="186" t="str">
        <f t="shared" si="624"/>
        <v/>
      </c>
      <c r="AJ193" s="186" t="str">
        <f t="shared" si="624"/>
        <v/>
      </c>
      <c r="AK193" s="186" t="str">
        <f t="shared" si="624"/>
        <v/>
      </c>
      <c r="AL193" s="186" t="str">
        <f t="shared" si="624"/>
        <v/>
      </c>
      <c r="AM193" s="186" t="str">
        <f t="shared" si="624"/>
        <v/>
      </c>
      <c r="AN193" s="186" t="str">
        <f t="shared" si="624"/>
        <v/>
      </c>
      <c r="AO193" s="186" t="str">
        <f t="shared" si="624"/>
        <v/>
      </c>
      <c r="AP193" s="186" t="str">
        <f t="shared" si="624"/>
        <v/>
      </c>
      <c r="AQ193" s="186" t="str">
        <f t="shared" si="625"/>
        <v/>
      </c>
      <c r="AR193" s="186" t="str">
        <f t="shared" si="625"/>
        <v/>
      </c>
      <c r="AS193" s="186" t="str">
        <f t="shared" si="625"/>
        <v/>
      </c>
      <c r="AT193" s="186" t="str">
        <f t="shared" si="625"/>
        <v/>
      </c>
      <c r="AU193" s="186" t="str">
        <f t="shared" si="625"/>
        <v/>
      </c>
      <c r="AV193" s="186" t="str">
        <f t="shared" si="625"/>
        <v/>
      </c>
      <c r="AW193" s="186" t="str">
        <f t="shared" si="625"/>
        <v/>
      </c>
      <c r="AX193" s="186" t="str">
        <f t="shared" si="625"/>
        <v/>
      </c>
      <c r="AY193" s="186" t="str">
        <f t="shared" si="625"/>
        <v/>
      </c>
      <c r="AZ193" s="186" t="str">
        <f t="shared" si="625"/>
        <v/>
      </c>
      <c r="BA193" s="186" t="str">
        <f t="shared" si="626"/>
        <v/>
      </c>
      <c r="BB193" s="186" t="str">
        <f t="shared" si="626"/>
        <v/>
      </c>
      <c r="BC193" s="186" t="str">
        <f t="shared" si="626"/>
        <v/>
      </c>
      <c r="BD193" s="186" t="str">
        <f t="shared" si="626"/>
        <v/>
      </c>
      <c r="BE193" s="186" t="str">
        <f t="shared" si="626"/>
        <v/>
      </c>
      <c r="BF193" s="186" t="str">
        <f t="shared" si="626"/>
        <v/>
      </c>
      <c r="BG193" s="186" t="str">
        <f t="shared" si="626"/>
        <v/>
      </c>
      <c r="BH193" s="186" t="str">
        <f t="shared" si="626"/>
        <v/>
      </c>
      <c r="BI193" s="186" t="str">
        <f t="shared" si="626"/>
        <v/>
      </c>
      <c r="BJ193" s="186" t="str">
        <f t="shared" si="626"/>
        <v/>
      </c>
      <c r="BM193" s="5" t="s">
        <v>41</v>
      </c>
      <c r="BS193" s="6"/>
      <c r="BT193" s="6"/>
      <c r="BV193" s="84">
        <v>19</v>
      </c>
      <c r="BW193" s="185">
        <f t="shared" si="611"/>
        <v>0</v>
      </c>
      <c r="BX193" s="186">
        <f t="shared" si="612"/>
        <v>0</v>
      </c>
      <c r="BY193" s="186" t="str">
        <f t="shared" si="627"/>
        <v/>
      </c>
      <c r="BZ193" s="186" t="str">
        <f t="shared" si="627"/>
        <v/>
      </c>
      <c r="CA193" s="186" t="str">
        <f t="shared" si="627"/>
        <v/>
      </c>
      <c r="CB193" s="186" t="str">
        <f t="shared" si="627"/>
        <v/>
      </c>
      <c r="CC193" s="186" t="str">
        <f t="shared" si="627"/>
        <v/>
      </c>
      <c r="CD193" s="186" t="str">
        <f t="shared" si="627"/>
        <v/>
      </c>
      <c r="CE193" s="186" t="str">
        <f t="shared" si="627"/>
        <v/>
      </c>
      <c r="CF193" s="186" t="str">
        <f t="shared" si="627"/>
        <v/>
      </c>
      <c r="CG193" s="186" t="str">
        <f t="shared" si="627"/>
        <v/>
      </c>
      <c r="CH193" s="186" t="str">
        <f t="shared" si="627"/>
        <v/>
      </c>
      <c r="CI193" s="186" t="str">
        <f t="shared" si="628"/>
        <v/>
      </c>
      <c r="CJ193" s="186" t="str">
        <f t="shared" si="628"/>
        <v/>
      </c>
      <c r="CK193" s="186" t="str">
        <f t="shared" si="628"/>
        <v/>
      </c>
      <c r="CL193" s="186" t="str">
        <f t="shared" si="628"/>
        <v/>
      </c>
      <c r="CM193" s="186" t="str">
        <f t="shared" si="628"/>
        <v/>
      </c>
      <c r="CN193" s="186" t="str">
        <f t="shared" si="628"/>
        <v/>
      </c>
      <c r="CO193" s="186" t="str">
        <f t="shared" si="628"/>
        <v/>
      </c>
      <c r="CP193" s="186" t="str">
        <f t="shared" si="628"/>
        <v/>
      </c>
      <c r="CQ193" s="186" t="str">
        <f t="shared" si="628"/>
        <v/>
      </c>
      <c r="CR193" s="186" t="str">
        <f t="shared" si="628"/>
        <v/>
      </c>
      <c r="CS193" s="186" t="str">
        <f t="shared" si="629"/>
        <v/>
      </c>
      <c r="CT193" s="186" t="str">
        <f t="shared" si="629"/>
        <v/>
      </c>
      <c r="CU193" s="186" t="str">
        <f t="shared" si="629"/>
        <v/>
      </c>
      <c r="CV193" s="186" t="str">
        <f t="shared" si="629"/>
        <v/>
      </c>
      <c r="CW193" s="186" t="str">
        <f t="shared" si="629"/>
        <v/>
      </c>
      <c r="CX193" s="186" t="str">
        <f t="shared" si="629"/>
        <v/>
      </c>
      <c r="CY193" s="186" t="str">
        <f t="shared" si="629"/>
        <v/>
      </c>
      <c r="CZ193" s="186" t="str">
        <f t="shared" si="629"/>
        <v/>
      </c>
      <c r="DA193" s="186" t="str">
        <f t="shared" si="629"/>
        <v/>
      </c>
      <c r="DB193" s="186" t="str">
        <f t="shared" si="629"/>
        <v/>
      </c>
      <c r="DC193" s="186" t="str">
        <f t="shared" si="630"/>
        <v/>
      </c>
      <c r="DD193" s="186" t="str">
        <f t="shared" si="630"/>
        <v/>
      </c>
      <c r="DE193" s="186" t="str">
        <f t="shared" si="630"/>
        <v/>
      </c>
      <c r="DF193" s="186" t="str">
        <f t="shared" si="630"/>
        <v/>
      </c>
      <c r="DG193" s="186" t="str">
        <f t="shared" si="630"/>
        <v/>
      </c>
      <c r="DH193" s="186" t="str">
        <f t="shared" si="630"/>
        <v/>
      </c>
      <c r="DI193" s="186" t="str">
        <f t="shared" si="630"/>
        <v/>
      </c>
      <c r="DJ193" s="186" t="str">
        <f t="shared" si="630"/>
        <v/>
      </c>
      <c r="DK193" s="186" t="str">
        <f t="shared" si="630"/>
        <v/>
      </c>
      <c r="DL193" s="186" t="str">
        <f t="shared" si="630"/>
        <v/>
      </c>
      <c r="DM193" s="186" t="str">
        <f t="shared" si="631"/>
        <v/>
      </c>
      <c r="DN193" s="186" t="str">
        <f t="shared" si="631"/>
        <v/>
      </c>
      <c r="DO193" s="186" t="str">
        <f t="shared" si="631"/>
        <v/>
      </c>
      <c r="DP193" s="186" t="str">
        <f t="shared" si="631"/>
        <v/>
      </c>
      <c r="DQ193" s="186" t="str">
        <f t="shared" si="631"/>
        <v/>
      </c>
      <c r="DR193" s="186" t="str">
        <f t="shared" si="631"/>
        <v/>
      </c>
      <c r="DS193" s="186" t="str">
        <f t="shared" si="631"/>
        <v/>
      </c>
      <c r="DT193" s="186" t="str">
        <f t="shared" si="631"/>
        <v/>
      </c>
      <c r="DU193" s="186" t="str">
        <f t="shared" si="631"/>
        <v/>
      </c>
      <c r="DV193" s="186" t="str">
        <f t="shared" si="631"/>
        <v/>
      </c>
      <c r="DW193" s="152"/>
      <c r="DX193" s="152"/>
      <c r="DY193" s="152"/>
      <c r="DZ193" s="152"/>
      <c r="EA193" s="152"/>
      <c r="EC193" s="173">
        <f t="shared" si="618"/>
        <v>20</v>
      </c>
      <c r="ED193" s="176">
        <f t="shared" si="596"/>
        <v>0</v>
      </c>
      <c r="EE193" s="177">
        <f t="shared" si="597"/>
        <v>0</v>
      </c>
      <c r="EF193" s="177">
        <f t="shared" si="597"/>
        <v>0</v>
      </c>
      <c r="EG193" s="177">
        <f t="shared" si="597"/>
        <v>0</v>
      </c>
      <c r="EH193" s="177">
        <f t="shared" si="597"/>
        <v>0</v>
      </c>
      <c r="EI193" s="177">
        <f t="shared" si="598"/>
        <v>0</v>
      </c>
      <c r="EJ193" s="177">
        <f t="shared" si="599"/>
        <v>0</v>
      </c>
      <c r="EK193" s="173"/>
      <c r="EL193" s="173" t="s">
        <v>110</v>
      </c>
      <c r="EM193" s="172" t="str">
        <f>IF(EI224&lt;&gt;1,"sd",EM184/EM187)</f>
        <v>sd</v>
      </c>
      <c r="EN193" s="175"/>
      <c r="EO193" s="173">
        <f t="shared" si="619"/>
        <v>20</v>
      </c>
      <c r="EP193" s="176">
        <f t="shared" si="600"/>
        <v>0</v>
      </c>
      <c r="EQ193" s="177">
        <f>IFERROR(INDEX(RTO4CF,$EO193,'ANVA-MDS'!EE$7),0)</f>
        <v>0</v>
      </c>
      <c r="ER193" s="177">
        <f>IFERROR(INDEX(RTO4CF,$EO193,'ANVA-MDS'!EF$7),0)</f>
        <v>0</v>
      </c>
      <c r="ES193" s="177">
        <f>IFERROR(INDEX(RTO4CF,$EO193,'ANVA-MDS'!EG$7),0)</f>
        <v>0</v>
      </c>
      <c r="ET193" s="177">
        <f>IFERROR(INDEX(RTO4CF,$EO193,'ANVA-MDS'!EH$7),0)</f>
        <v>0</v>
      </c>
      <c r="EU193" s="177">
        <f t="shared" si="601"/>
        <v>0</v>
      </c>
      <c r="EV193" s="177">
        <f t="shared" si="602"/>
        <v>0</v>
      </c>
      <c r="EW193" s="173"/>
      <c r="EX193" s="173" t="s">
        <v>110</v>
      </c>
      <c r="EY193" s="172" t="str">
        <f>IF(EU224&lt;&gt;1,"sd",EY184/EY187)</f>
        <v>sd</v>
      </c>
      <c r="EZ193" s="175"/>
      <c r="FA193" s="177">
        <f t="shared" si="603"/>
        <v>0</v>
      </c>
      <c r="FB193" s="175" t="s">
        <v>218</v>
      </c>
      <c r="FC193" s="202">
        <f>IF(EI224&lt;&gt;1,EI224,IF(EU224&lt;&gt;1,EU224,1))</f>
        <v>-1</v>
      </c>
    </row>
    <row r="194" spans="1:159" ht="12.75" customHeight="1" x14ac:dyDescent="0.25">
      <c r="A194" s="5"/>
      <c r="B194" s="156" t="str">
        <f>'ANVA-MDS'!EM192</f>
        <v>sd</v>
      </c>
      <c r="J194" s="84">
        <v>20</v>
      </c>
      <c r="K194" s="185">
        <f t="shared" si="604"/>
        <v>0</v>
      </c>
      <c r="L194" s="186">
        <f t="shared" si="605"/>
        <v>0</v>
      </c>
      <c r="M194" s="186" t="str">
        <f t="shared" si="622"/>
        <v/>
      </c>
      <c r="N194" s="186" t="str">
        <f t="shared" si="622"/>
        <v/>
      </c>
      <c r="O194" s="186" t="str">
        <f t="shared" si="622"/>
        <v/>
      </c>
      <c r="P194" s="186" t="str">
        <f t="shared" si="622"/>
        <v/>
      </c>
      <c r="Q194" s="186" t="str">
        <f t="shared" si="622"/>
        <v/>
      </c>
      <c r="R194" s="186" t="str">
        <f t="shared" si="622"/>
        <v/>
      </c>
      <c r="S194" s="186" t="str">
        <f t="shared" si="622"/>
        <v/>
      </c>
      <c r="T194" s="186" t="str">
        <f t="shared" si="622"/>
        <v/>
      </c>
      <c r="U194" s="186" t="str">
        <f t="shared" si="622"/>
        <v/>
      </c>
      <c r="V194" s="186" t="str">
        <f t="shared" si="622"/>
        <v/>
      </c>
      <c r="W194" s="186" t="str">
        <f t="shared" si="623"/>
        <v/>
      </c>
      <c r="X194" s="186" t="str">
        <f t="shared" si="623"/>
        <v/>
      </c>
      <c r="Y194" s="186" t="str">
        <f t="shared" si="623"/>
        <v/>
      </c>
      <c r="Z194" s="186" t="str">
        <f t="shared" si="623"/>
        <v/>
      </c>
      <c r="AA194" s="186" t="str">
        <f t="shared" si="623"/>
        <v/>
      </c>
      <c r="AB194" s="186" t="str">
        <f t="shared" si="623"/>
        <v/>
      </c>
      <c r="AC194" s="186" t="str">
        <f t="shared" si="623"/>
        <v/>
      </c>
      <c r="AD194" s="186" t="str">
        <f t="shared" si="623"/>
        <v/>
      </c>
      <c r="AE194" s="186" t="str">
        <f t="shared" si="623"/>
        <v/>
      </c>
      <c r="AF194" s="186" t="str">
        <f t="shared" si="623"/>
        <v/>
      </c>
      <c r="AG194" s="186" t="str">
        <f t="shared" si="624"/>
        <v/>
      </c>
      <c r="AH194" s="186" t="str">
        <f t="shared" si="624"/>
        <v/>
      </c>
      <c r="AI194" s="186" t="str">
        <f t="shared" si="624"/>
        <v/>
      </c>
      <c r="AJ194" s="186" t="str">
        <f t="shared" si="624"/>
        <v/>
      </c>
      <c r="AK194" s="186" t="str">
        <f t="shared" si="624"/>
        <v/>
      </c>
      <c r="AL194" s="186" t="str">
        <f t="shared" si="624"/>
        <v/>
      </c>
      <c r="AM194" s="186" t="str">
        <f t="shared" si="624"/>
        <v/>
      </c>
      <c r="AN194" s="186" t="str">
        <f t="shared" si="624"/>
        <v/>
      </c>
      <c r="AO194" s="186" t="str">
        <f t="shared" si="624"/>
        <v/>
      </c>
      <c r="AP194" s="186" t="str">
        <f t="shared" si="624"/>
        <v/>
      </c>
      <c r="AQ194" s="186" t="str">
        <f t="shared" si="625"/>
        <v/>
      </c>
      <c r="AR194" s="186" t="str">
        <f t="shared" si="625"/>
        <v/>
      </c>
      <c r="AS194" s="186" t="str">
        <f t="shared" si="625"/>
        <v/>
      </c>
      <c r="AT194" s="186" t="str">
        <f t="shared" si="625"/>
        <v/>
      </c>
      <c r="AU194" s="186" t="str">
        <f t="shared" si="625"/>
        <v/>
      </c>
      <c r="AV194" s="186" t="str">
        <f t="shared" si="625"/>
        <v/>
      </c>
      <c r="AW194" s="186" t="str">
        <f t="shared" si="625"/>
        <v/>
      </c>
      <c r="AX194" s="186" t="str">
        <f t="shared" si="625"/>
        <v/>
      </c>
      <c r="AY194" s="186" t="str">
        <f t="shared" si="625"/>
        <v/>
      </c>
      <c r="AZ194" s="186" t="str">
        <f t="shared" si="625"/>
        <v/>
      </c>
      <c r="BA194" s="186" t="str">
        <f t="shared" si="626"/>
        <v/>
      </c>
      <c r="BB194" s="186" t="str">
        <f t="shared" si="626"/>
        <v/>
      </c>
      <c r="BC194" s="186" t="str">
        <f t="shared" si="626"/>
        <v/>
      </c>
      <c r="BD194" s="186" t="str">
        <f t="shared" si="626"/>
        <v/>
      </c>
      <c r="BE194" s="186" t="str">
        <f t="shared" si="626"/>
        <v/>
      </c>
      <c r="BF194" s="186" t="str">
        <f t="shared" si="626"/>
        <v/>
      </c>
      <c r="BG194" s="186" t="str">
        <f t="shared" si="626"/>
        <v/>
      </c>
      <c r="BH194" s="186" t="str">
        <f t="shared" si="626"/>
        <v/>
      </c>
      <c r="BI194" s="186" t="str">
        <f t="shared" si="626"/>
        <v/>
      </c>
      <c r="BJ194" s="186" t="str">
        <f t="shared" si="626"/>
        <v/>
      </c>
      <c r="BM194" s="5"/>
      <c r="BN194" s="156" t="str">
        <f>'ANVA-MDS'!EY192</f>
        <v>sd</v>
      </c>
      <c r="BS194" s="6"/>
      <c r="BT194" s="6"/>
      <c r="BV194" s="84">
        <v>20</v>
      </c>
      <c r="BW194" s="185">
        <f t="shared" si="611"/>
        <v>0</v>
      </c>
      <c r="BX194" s="186">
        <f t="shared" si="612"/>
        <v>0</v>
      </c>
      <c r="BY194" s="186" t="str">
        <f t="shared" si="627"/>
        <v/>
      </c>
      <c r="BZ194" s="186" t="str">
        <f t="shared" si="627"/>
        <v/>
      </c>
      <c r="CA194" s="186" t="str">
        <f t="shared" si="627"/>
        <v/>
      </c>
      <c r="CB194" s="186" t="str">
        <f t="shared" si="627"/>
        <v/>
      </c>
      <c r="CC194" s="186" t="str">
        <f t="shared" si="627"/>
        <v/>
      </c>
      <c r="CD194" s="186" t="str">
        <f t="shared" si="627"/>
        <v/>
      </c>
      <c r="CE194" s="186" t="str">
        <f t="shared" si="627"/>
        <v/>
      </c>
      <c r="CF194" s="186" t="str">
        <f t="shared" si="627"/>
        <v/>
      </c>
      <c r="CG194" s="186" t="str">
        <f t="shared" si="627"/>
        <v/>
      </c>
      <c r="CH194" s="186" t="str">
        <f t="shared" si="627"/>
        <v/>
      </c>
      <c r="CI194" s="186" t="str">
        <f t="shared" si="628"/>
        <v/>
      </c>
      <c r="CJ194" s="186" t="str">
        <f t="shared" si="628"/>
        <v/>
      </c>
      <c r="CK194" s="186" t="str">
        <f t="shared" si="628"/>
        <v/>
      </c>
      <c r="CL194" s="186" t="str">
        <f t="shared" si="628"/>
        <v/>
      </c>
      <c r="CM194" s="186" t="str">
        <f t="shared" si="628"/>
        <v/>
      </c>
      <c r="CN194" s="186" t="str">
        <f t="shared" si="628"/>
        <v/>
      </c>
      <c r="CO194" s="186" t="str">
        <f t="shared" si="628"/>
        <v/>
      </c>
      <c r="CP194" s="186" t="str">
        <f t="shared" si="628"/>
        <v/>
      </c>
      <c r="CQ194" s="186" t="str">
        <f t="shared" si="628"/>
        <v/>
      </c>
      <c r="CR194" s="186" t="str">
        <f t="shared" si="628"/>
        <v/>
      </c>
      <c r="CS194" s="186" t="str">
        <f t="shared" si="629"/>
        <v/>
      </c>
      <c r="CT194" s="186" t="str">
        <f t="shared" si="629"/>
        <v/>
      </c>
      <c r="CU194" s="186" t="str">
        <f t="shared" si="629"/>
        <v/>
      </c>
      <c r="CV194" s="186" t="str">
        <f t="shared" si="629"/>
        <v/>
      </c>
      <c r="CW194" s="186" t="str">
        <f t="shared" si="629"/>
        <v/>
      </c>
      <c r="CX194" s="186" t="str">
        <f t="shared" si="629"/>
        <v/>
      </c>
      <c r="CY194" s="186" t="str">
        <f t="shared" si="629"/>
        <v/>
      </c>
      <c r="CZ194" s="186" t="str">
        <f t="shared" si="629"/>
        <v/>
      </c>
      <c r="DA194" s="186" t="str">
        <f t="shared" si="629"/>
        <v/>
      </c>
      <c r="DB194" s="186" t="str">
        <f t="shared" si="629"/>
        <v/>
      </c>
      <c r="DC194" s="186" t="str">
        <f t="shared" si="630"/>
        <v/>
      </c>
      <c r="DD194" s="186" t="str">
        <f t="shared" si="630"/>
        <v/>
      </c>
      <c r="DE194" s="186" t="str">
        <f t="shared" si="630"/>
        <v/>
      </c>
      <c r="DF194" s="186" t="str">
        <f t="shared" si="630"/>
        <v/>
      </c>
      <c r="DG194" s="186" t="str">
        <f t="shared" si="630"/>
        <v/>
      </c>
      <c r="DH194" s="186" t="str">
        <f t="shared" si="630"/>
        <v/>
      </c>
      <c r="DI194" s="186" t="str">
        <f t="shared" si="630"/>
        <v/>
      </c>
      <c r="DJ194" s="186" t="str">
        <f t="shared" si="630"/>
        <v/>
      </c>
      <c r="DK194" s="186" t="str">
        <f t="shared" si="630"/>
        <v/>
      </c>
      <c r="DL194" s="186" t="str">
        <f t="shared" si="630"/>
        <v/>
      </c>
      <c r="DM194" s="186" t="str">
        <f t="shared" si="631"/>
        <v/>
      </c>
      <c r="DN194" s="186" t="str">
        <f t="shared" si="631"/>
        <v/>
      </c>
      <c r="DO194" s="186" t="str">
        <f t="shared" si="631"/>
        <v/>
      </c>
      <c r="DP194" s="186" t="str">
        <f t="shared" si="631"/>
        <v/>
      </c>
      <c r="DQ194" s="186" t="str">
        <f t="shared" si="631"/>
        <v/>
      </c>
      <c r="DR194" s="186" t="str">
        <f t="shared" si="631"/>
        <v/>
      </c>
      <c r="DS194" s="186" t="str">
        <f t="shared" si="631"/>
        <v/>
      </c>
      <c r="DT194" s="186" t="str">
        <f t="shared" si="631"/>
        <v/>
      </c>
      <c r="DU194" s="186" t="str">
        <f t="shared" si="631"/>
        <v/>
      </c>
      <c r="DV194" s="186" t="str">
        <f t="shared" si="631"/>
        <v/>
      </c>
      <c r="DW194" s="152"/>
      <c r="DX194" s="152"/>
      <c r="DY194" s="152"/>
      <c r="DZ194" s="152"/>
      <c r="EA194" s="152"/>
      <c r="EC194" s="173">
        <f t="shared" si="618"/>
        <v>21</v>
      </c>
      <c r="ED194" s="176">
        <f t="shared" si="596"/>
        <v>0</v>
      </c>
      <c r="EE194" s="177">
        <f t="shared" ref="EE194:EH213" si="632">IFERROR(INDEX(RTO4SF,$EC194,EE$7),0)</f>
        <v>0</v>
      </c>
      <c r="EF194" s="177">
        <f t="shared" si="632"/>
        <v>0</v>
      </c>
      <c r="EG194" s="177">
        <f t="shared" si="632"/>
        <v>0</v>
      </c>
      <c r="EH194" s="177">
        <f t="shared" si="632"/>
        <v>0</v>
      </c>
      <c r="EI194" s="177">
        <f t="shared" si="598"/>
        <v>0</v>
      </c>
      <c r="EJ194" s="177">
        <f t="shared" si="599"/>
        <v>0</v>
      </c>
      <c r="EK194" s="173"/>
      <c r="EL194" s="175"/>
      <c r="EM194" s="175"/>
      <c r="EN194" s="175"/>
      <c r="EO194" s="173">
        <f t="shared" si="619"/>
        <v>21</v>
      </c>
      <c r="EP194" s="176">
        <f t="shared" si="600"/>
        <v>0</v>
      </c>
      <c r="EQ194" s="177">
        <f>IFERROR(INDEX(RTO4CF,$EO194,'ANVA-MDS'!EE$7),0)</f>
        <v>0</v>
      </c>
      <c r="ER194" s="177">
        <f>IFERROR(INDEX(RTO4CF,$EO194,'ANVA-MDS'!EF$7),0)</f>
        <v>0</v>
      </c>
      <c r="ES194" s="177">
        <f>IFERROR(INDEX(RTO4CF,$EO194,'ANVA-MDS'!EG$7),0)</f>
        <v>0</v>
      </c>
      <c r="ET194" s="177">
        <f>IFERROR(INDEX(RTO4CF,$EO194,'ANVA-MDS'!EH$7),0)</f>
        <v>0</v>
      </c>
      <c r="EU194" s="177">
        <f t="shared" si="601"/>
        <v>0</v>
      </c>
      <c r="EV194" s="177">
        <f t="shared" si="602"/>
        <v>0</v>
      </c>
      <c r="EW194" s="173"/>
      <c r="EX194" s="175"/>
      <c r="EY194" s="175"/>
      <c r="EZ194" s="175"/>
      <c r="FA194" s="177">
        <f t="shared" si="603"/>
        <v>0</v>
      </c>
    </row>
    <row r="195" spans="1:159" ht="12.75" customHeight="1" x14ac:dyDescent="0.25">
      <c r="A195" s="5" t="s">
        <v>151</v>
      </c>
      <c r="J195" s="84">
        <v>21</v>
      </c>
      <c r="K195" s="185">
        <f t="shared" si="604"/>
        <v>0</v>
      </c>
      <c r="L195" s="186">
        <f t="shared" si="605"/>
        <v>0</v>
      </c>
      <c r="M195" s="186" t="str">
        <f t="shared" ref="M195:V204" si="633">IF(M$8&gt;$J195,"",IF($K195=0,"",IF($F$179&gt;$G$179,"ns",IF(ABS($L195-INDEX(RTO4SF_ORD,M$8,2))&gt;$B$194,"s","ns"))))</f>
        <v/>
      </c>
      <c r="N195" s="186" t="str">
        <f t="shared" si="633"/>
        <v/>
      </c>
      <c r="O195" s="186" t="str">
        <f t="shared" si="633"/>
        <v/>
      </c>
      <c r="P195" s="186" t="str">
        <f t="shared" si="633"/>
        <v/>
      </c>
      <c r="Q195" s="186" t="str">
        <f t="shared" si="633"/>
        <v/>
      </c>
      <c r="R195" s="186" t="str">
        <f t="shared" si="633"/>
        <v/>
      </c>
      <c r="S195" s="186" t="str">
        <f t="shared" si="633"/>
        <v/>
      </c>
      <c r="T195" s="186" t="str">
        <f t="shared" si="633"/>
        <v/>
      </c>
      <c r="U195" s="186" t="str">
        <f t="shared" si="633"/>
        <v/>
      </c>
      <c r="V195" s="186" t="str">
        <f t="shared" si="633"/>
        <v/>
      </c>
      <c r="W195" s="186" t="str">
        <f t="shared" ref="W195:AF204" si="634">IF(W$8&gt;$J195,"",IF($K195=0,"",IF($F$179&gt;$G$179,"ns",IF(ABS($L195-INDEX(RTO4SF_ORD,W$8,2))&gt;$B$194,"s","ns"))))</f>
        <v/>
      </c>
      <c r="X195" s="186" t="str">
        <f t="shared" si="634"/>
        <v/>
      </c>
      <c r="Y195" s="186" t="str">
        <f t="shared" si="634"/>
        <v/>
      </c>
      <c r="Z195" s="186" t="str">
        <f t="shared" si="634"/>
        <v/>
      </c>
      <c r="AA195" s="186" t="str">
        <f t="shared" si="634"/>
        <v/>
      </c>
      <c r="AB195" s="186" t="str">
        <f t="shared" si="634"/>
        <v/>
      </c>
      <c r="AC195" s="186" t="str">
        <f t="shared" si="634"/>
        <v/>
      </c>
      <c r="AD195" s="186" t="str">
        <f t="shared" si="634"/>
        <v/>
      </c>
      <c r="AE195" s="186" t="str">
        <f t="shared" si="634"/>
        <v/>
      </c>
      <c r="AF195" s="186" t="str">
        <f t="shared" si="634"/>
        <v/>
      </c>
      <c r="AG195" s="186" t="str">
        <f t="shared" ref="AG195:AP204" si="635">IF(AG$8&gt;$J195,"",IF($K195=0,"",IF($F$179&gt;$G$179,"ns",IF(ABS($L195-INDEX(RTO4SF_ORD,AG$8,2))&gt;$B$194,"s","ns"))))</f>
        <v/>
      </c>
      <c r="AH195" s="186" t="str">
        <f t="shared" si="635"/>
        <v/>
      </c>
      <c r="AI195" s="186" t="str">
        <f t="shared" si="635"/>
        <v/>
      </c>
      <c r="AJ195" s="186" t="str">
        <f t="shared" si="635"/>
        <v/>
      </c>
      <c r="AK195" s="186" t="str">
        <f t="shared" si="635"/>
        <v/>
      </c>
      <c r="AL195" s="186" t="str">
        <f t="shared" si="635"/>
        <v/>
      </c>
      <c r="AM195" s="186" t="str">
        <f t="shared" si="635"/>
        <v/>
      </c>
      <c r="AN195" s="186" t="str">
        <f t="shared" si="635"/>
        <v/>
      </c>
      <c r="AO195" s="186" t="str">
        <f t="shared" si="635"/>
        <v/>
      </c>
      <c r="AP195" s="186" t="str">
        <f t="shared" si="635"/>
        <v/>
      </c>
      <c r="AQ195" s="186" t="str">
        <f t="shared" ref="AQ195:AZ204" si="636">IF(AQ$8&gt;$J195,"",IF($K195=0,"",IF($F$179&gt;$G$179,"ns",IF(ABS($L195-INDEX(RTO4SF_ORD,AQ$8,2))&gt;$B$194,"s","ns"))))</f>
        <v/>
      </c>
      <c r="AR195" s="186" t="str">
        <f t="shared" si="636"/>
        <v/>
      </c>
      <c r="AS195" s="186" t="str">
        <f t="shared" si="636"/>
        <v/>
      </c>
      <c r="AT195" s="186" t="str">
        <f t="shared" si="636"/>
        <v/>
      </c>
      <c r="AU195" s="186" t="str">
        <f t="shared" si="636"/>
        <v/>
      </c>
      <c r="AV195" s="186" t="str">
        <f t="shared" si="636"/>
        <v/>
      </c>
      <c r="AW195" s="186" t="str">
        <f t="shared" si="636"/>
        <v/>
      </c>
      <c r="AX195" s="186" t="str">
        <f t="shared" si="636"/>
        <v/>
      </c>
      <c r="AY195" s="186" t="str">
        <f t="shared" si="636"/>
        <v/>
      </c>
      <c r="AZ195" s="186" t="str">
        <f t="shared" si="636"/>
        <v/>
      </c>
      <c r="BA195" s="186" t="str">
        <f t="shared" ref="BA195:BJ204" si="637">IF(BA$8&gt;$J195,"",IF($K195=0,"",IF($F$179&gt;$G$179,"ns",IF(ABS($L195-INDEX(RTO4SF_ORD,BA$8,2))&gt;$B$194,"s","ns"))))</f>
        <v/>
      </c>
      <c r="BB195" s="186" t="str">
        <f t="shared" si="637"/>
        <v/>
      </c>
      <c r="BC195" s="186" t="str">
        <f t="shared" si="637"/>
        <v/>
      </c>
      <c r="BD195" s="186" t="str">
        <f t="shared" si="637"/>
        <v/>
      </c>
      <c r="BE195" s="186" t="str">
        <f t="shared" si="637"/>
        <v/>
      </c>
      <c r="BF195" s="186" t="str">
        <f t="shared" si="637"/>
        <v/>
      </c>
      <c r="BG195" s="186" t="str">
        <f t="shared" si="637"/>
        <v/>
      </c>
      <c r="BH195" s="186" t="str">
        <f t="shared" si="637"/>
        <v/>
      </c>
      <c r="BI195" s="186" t="str">
        <f t="shared" si="637"/>
        <v/>
      </c>
      <c r="BJ195" s="186" t="str">
        <f t="shared" si="637"/>
        <v/>
      </c>
      <c r="BM195" s="5" t="s">
        <v>151</v>
      </c>
      <c r="BS195" s="6"/>
      <c r="BT195" s="6"/>
      <c r="BV195" s="84">
        <v>21</v>
      </c>
      <c r="BW195" s="185">
        <f t="shared" si="611"/>
        <v>0</v>
      </c>
      <c r="BX195" s="186">
        <f t="shared" si="612"/>
        <v>0</v>
      </c>
      <c r="BY195" s="186" t="str">
        <f t="shared" ref="BY195:CH204" si="638">IF(BY$8&gt;$BV195,"",IF($BW195=0,"",IF($BR$179&gt;$BS$179,"ns",IF(ABS($BX195-INDEX(RTO4CF_ORD,BY$8,2))&gt;$BN$194,"s","ns"))))</f>
        <v/>
      </c>
      <c r="BZ195" s="186" t="str">
        <f t="shared" si="638"/>
        <v/>
      </c>
      <c r="CA195" s="186" t="str">
        <f t="shared" si="638"/>
        <v/>
      </c>
      <c r="CB195" s="186" t="str">
        <f t="shared" si="638"/>
        <v/>
      </c>
      <c r="CC195" s="186" t="str">
        <f t="shared" si="638"/>
        <v/>
      </c>
      <c r="CD195" s="186" t="str">
        <f t="shared" si="638"/>
        <v/>
      </c>
      <c r="CE195" s="186" t="str">
        <f t="shared" si="638"/>
        <v/>
      </c>
      <c r="CF195" s="186" t="str">
        <f t="shared" si="638"/>
        <v/>
      </c>
      <c r="CG195" s="186" t="str">
        <f t="shared" si="638"/>
        <v/>
      </c>
      <c r="CH195" s="186" t="str">
        <f t="shared" si="638"/>
        <v/>
      </c>
      <c r="CI195" s="186" t="str">
        <f t="shared" ref="CI195:CR204" si="639">IF(CI$8&gt;$BV195,"",IF($BW195=0,"",IF($BR$179&gt;$BS$179,"ns",IF(ABS($BX195-INDEX(RTO4CF_ORD,CI$8,2))&gt;$BN$194,"s","ns"))))</f>
        <v/>
      </c>
      <c r="CJ195" s="186" t="str">
        <f t="shared" si="639"/>
        <v/>
      </c>
      <c r="CK195" s="186" t="str">
        <f t="shared" si="639"/>
        <v/>
      </c>
      <c r="CL195" s="186" t="str">
        <f t="shared" si="639"/>
        <v/>
      </c>
      <c r="CM195" s="186" t="str">
        <f t="shared" si="639"/>
        <v/>
      </c>
      <c r="CN195" s="186" t="str">
        <f t="shared" si="639"/>
        <v/>
      </c>
      <c r="CO195" s="186" t="str">
        <f t="shared" si="639"/>
        <v/>
      </c>
      <c r="CP195" s="186" t="str">
        <f t="shared" si="639"/>
        <v/>
      </c>
      <c r="CQ195" s="186" t="str">
        <f t="shared" si="639"/>
        <v/>
      </c>
      <c r="CR195" s="186" t="str">
        <f t="shared" si="639"/>
        <v/>
      </c>
      <c r="CS195" s="186" t="str">
        <f t="shared" ref="CS195:DB204" si="640">IF(CS$8&gt;$BV195,"",IF($BW195=0,"",IF($BR$179&gt;$BS$179,"ns",IF(ABS($BX195-INDEX(RTO4CF_ORD,CS$8,2))&gt;$BN$194,"s","ns"))))</f>
        <v/>
      </c>
      <c r="CT195" s="186" t="str">
        <f t="shared" si="640"/>
        <v/>
      </c>
      <c r="CU195" s="186" t="str">
        <f t="shared" si="640"/>
        <v/>
      </c>
      <c r="CV195" s="186" t="str">
        <f t="shared" si="640"/>
        <v/>
      </c>
      <c r="CW195" s="186" t="str">
        <f t="shared" si="640"/>
        <v/>
      </c>
      <c r="CX195" s="186" t="str">
        <f t="shared" si="640"/>
        <v/>
      </c>
      <c r="CY195" s="186" t="str">
        <f t="shared" si="640"/>
        <v/>
      </c>
      <c r="CZ195" s="186" t="str">
        <f t="shared" si="640"/>
        <v/>
      </c>
      <c r="DA195" s="186" t="str">
        <f t="shared" si="640"/>
        <v/>
      </c>
      <c r="DB195" s="186" t="str">
        <f t="shared" si="640"/>
        <v/>
      </c>
      <c r="DC195" s="186" t="str">
        <f t="shared" ref="DC195:DL204" si="641">IF(DC$8&gt;$BV195,"",IF($BW195=0,"",IF($BR$179&gt;$BS$179,"ns",IF(ABS($BX195-INDEX(RTO4CF_ORD,DC$8,2))&gt;$BN$194,"s","ns"))))</f>
        <v/>
      </c>
      <c r="DD195" s="186" t="str">
        <f t="shared" si="641"/>
        <v/>
      </c>
      <c r="DE195" s="186" t="str">
        <f t="shared" si="641"/>
        <v/>
      </c>
      <c r="DF195" s="186" t="str">
        <f t="shared" si="641"/>
        <v/>
      </c>
      <c r="DG195" s="186" t="str">
        <f t="shared" si="641"/>
        <v/>
      </c>
      <c r="DH195" s="186" t="str">
        <f t="shared" si="641"/>
        <v/>
      </c>
      <c r="DI195" s="186" t="str">
        <f t="shared" si="641"/>
        <v/>
      </c>
      <c r="DJ195" s="186" t="str">
        <f t="shared" si="641"/>
        <v/>
      </c>
      <c r="DK195" s="186" t="str">
        <f t="shared" si="641"/>
        <v/>
      </c>
      <c r="DL195" s="186" t="str">
        <f t="shared" si="641"/>
        <v/>
      </c>
      <c r="DM195" s="186" t="str">
        <f t="shared" ref="DM195:DV204" si="642">IF(DM$8&gt;$BV195,"",IF($BW195=0,"",IF($BR$179&gt;$BS$179,"ns",IF(ABS($BX195-INDEX(RTO4CF_ORD,DM$8,2))&gt;$BN$194,"s","ns"))))</f>
        <v/>
      </c>
      <c r="DN195" s="186" t="str">
        <f t="shared" si="642"/>
        <v/>
      </c>
      <c r="DO195" s="186" t="str">
        <f t="shared" si="642"/>
        <v/>
      </c>
      <c r="DP195" s="186" t="str">
        <f t="shared" si="642"/>
        <v/>
      </c>
      <c r="DQ195" s="186" t="str">
        <f t="shared" si="642"/>
        <v/>
      </c>
      <c r="DR195" s="186" t="str">
        <f t="shared" si="642"/>
        <v/>
      </c>
      <c r="DS195" s="186" t="str">
        <f t="shared" si="642"/>
        <v/>
      </c>
      <c r="DT195" s="186" t="str">
        <f t="shared" si="642"/>
        <v/>
      </c>
      <c r="DU195" s="186" t="str">
        <f t="shared" si="642"/>
        <v/>
      </c>
      <c r="DV195" s="186" t="str">
        <f t="shared" si="642"/>
        <v/>
      </c>
      <c r="DW195" s="152"/>
      <c r="DX195" s="152"/>
      <c r="DY195" s="152"/>
      <c r="DZ195" s="152"/>
      <c r="EA195" s="152"/>
      <c r="EC195" s="173">
        <f t="shared" si="618"/>
        <v>22</v>
      </c>
      <c r="ED195" s="176">
        <f t="shared" si="596"/>
        <v>0</v>
      </c>
      <c r="EE195" s="177">
        <f t="shared" si="632"/>
        <v>0</v>
      </c>
      <c r="EF195" s="177">
        <f t="shared" si="632"/>
        <v>0</v>
      </c>
      <c r="EG195" s="177">
        <f t="shared" si="632"/>
        <v>0</v>
      </c>
      <c r="EH195" s="177">
        <f t="shared" si="632"/>
        <v>0</v>
      </c>
      <c r="EI195" s="177">
        <f t="shared" si="598"/>
        <v>0</v>
      </c>
      <c r="EJ195" s="177">
        <f t="shared" si="599"/>
        <v>0</v>
      </c>
      <c r="EK195" s="173"/>
      <c r="EL195" s="175"/>
      <c r="EM195" s="175"/>
      <c r="EN195" s="175"/>
      <c r="EO195" s="173">
        <f t="shared" si="619"/>
        <v>22</v>
      </c>
      <c r="EP195" s="176">
        <f t="shared" si="600"/>
        <v>0</v>
      </c>
      <c r="EQ195" s="177">
        <f>IFERROR(INDEX(RTO4CF,$EO195,'ANVA-MDS'!EE$7),0)</f>
        <v>0</v>
      </c>
      <c r="ER195" s="177">
        <f>IFERROR(INDEX(RTO4CF,$EO195,'ANVA-MDS'!EF$7),0)</f>
        <v>0</v>
      </c>
      <c r="ES195" s="177">
        <f>IFERROR(INDEX(RTO4CF,$EO195,'ANVA-MDS'!EG$7),0)</f>
        <v>0</v>
      </c>
      <c r="ET195" s="177">
        <f>IFERROR(INDEX(RTO4CF,$EO195,'ANVA-MDS'!EH$7),0)</f>
        <v>0</v>
      </c>
      <c r="EU195" s="177">
        <f t="shared" si="601"/>
        <v>0</v>
      </c>
      <c r="EV195" s="177">
        <f t="shared" si="602"/>
        <v>0</v>
      </c>
      <c r="EW195" s="173"/>
      <c r="EX195" s="175"/>
      <c r="EY195" s="175"/>
      <c r="EZ195" s="175"/>
      <c r="FA195" s="177">
        <f t="shared" si="603"/>
        <v>0</v>
      </c>
    </row>
    <row r="196" spans="1:159" ht="12.75" customHeight="1" x14ac:dyDescent="0.25">
      <c r="A196" s="5" t="s">
        <v>152</v>
      </c>
      <c r="J196" s="84">
        <v>22</v>
      </c>
      <c r="K196" s="185">
        <f t="shared" si="604"/>
        <v>0</v>
      </c>
      <c r="L196" s="186">
        <f t="shared" si="605"/>
        <v>0</v>
      </c>
      <c r="M196" s="186" t="str">
        <f t="shared" si="633"/>
        <v/>
      </c>
      <c r="N196" s="186" t="str">
        <f t="shared" si="633"/>
        <v/>
      </c>
      <c r="O196" s="186" t="str">
        <f t="shared" si="633"/>
        <v/>
      </c>
      <c r="P196" s="186" t="str">
        <f t="shared" si="633"/>
        <v/>
      </c>
      <c r="Q196" s="186" t="str">
        <f t="shared" si="633"/>
        <v/>
      </c>
      <c r="R196" s="186" t="str">
        <f t="shared" si="633"/>
        <v/>
      </c>
      <c r="S196" s="186" t="str">
        <f t="shared" si="633"/>
        <v/>
      </c>
      <c r="T196" s="186" t="str">
        <f t="shared" si="633"/>
        <v/>
      </c>
      <c r="U196" s="186" t="str">
        <f t="shared" si="633"/>
        <v/>
      </c>
      <c r="V196" s="186" t="str">
        <f t="shared" si="633"/>
        <v/>
      </c>
      <c r="W196" s="186" t="str">
        <f t="shared" si="634"/>
        <v/>
      </c>
      <c r="X196" s="186" t="str">
        <f t="shared" si="634"/>
        <v/>
      </c>
      <c r="Y196" s="186" t="str">
        <f t="shared" si="634"/>
        <v/>
      </c>
      <c r="Z196" s="186" t="str">
        <f t="shared" si="634"/>
        <v/>
      </c>
      <c r="AA196" s="186" t="str">
        <f t="shared" si="634"/>
        <v/>
      </c>
      <c r="AB196" s="186" t="str">
        <f t="shared" si="634"/>
        <v/>
      </c>
      <c r="AC196" s="186" t="str">
        <f t="shared" si="634"/>
        <v/>
      </c>
      <c r="AD196" s="186" t="str">
        <f t="shared" si="634"/>
        <v/>
      </c>
      <c r="AE196" s="186" t="str">
        <f t="shared" si="634"/>
        <v/>
      </c>
      <c r="AF196" s="186" t="str">
        <f t="shared" si="634"/>
        <v/>
      </c>
      <c r="AG196" s="186" t="str">
        <f t="shared" si="635"/>
        <v/>
      </c>
      <c r="AH196" s="186" t="str">
        <f t="shared" si="635"/>
        <v/>
      </c>
      <c r="AI196" s="186" t="str">
        <f t="shared" si="635"/>
        <v/>
      </c>
      <c r="AJ196" s="186" t="str">
        <f t="shared" si="635"/>
        <v/>
      </c>
      <c r="AK196" s="186" t="str">
        <f t="shared" si="635"/>
        <v/>
      </c>
      <c r="AL196" s="186" t="str">
        <f t="shared" si="635"/>
        <v/>
      </c>
      <c r="AM196" s="186" t="str">
        <f t="shared" si="635"/>
        <v/>
      </c>
      <c r="AN196" s="186" t="str">
        <f t="shared" si="635"/>
        <v/>
      </c>
      <c r="AO196" s="186" t="str">
        <f t="shared" si="635"/>
        <v/>
      </c>
      <c r="AP196" s="186" t="str">
        <f t="shared" si="635"/>
        <v/>
      </c>
      <c r="AQ196" s="186" t="str">
        <f t="shared" si="636"/>
        <v/>
      </c>
      <c r="AR196" s="186" t="str">
        <f t="shared" si="636"/>
        <v/>
      </c>
      <c r="AS196" s="186" t="str">
        <f t="shared" si="636"/>
        <v/>
      </c>
      <c r="AT196" s="186" t="str">
        <f t="shared" si="636"/>
        <v/>
      </c>
      <c r="AU196" s="186" t="str">
        <f t="shared" si="636"/>
        <v/>
      </c>
      <c r="AV196" s="186" t="str">
        <f t="shared" si="636"/>
        <v/>
      </c>
      <c r="AW196" s="186" t="str">
        <f t="shared" si="636"/>
        <v/>
      </c>
      <c r="AX196" s="186" t="str">
        <f t="shared" si="636"/>
        <v/>
      </c>
      <c r="AY196" s="186" t="str">
        <f t="shared" si="636"/>
        <v/>
      </c>
      <c r="AZ196" s="186" t="str">
        <f t="shared" si="636"/>
        <v/>
      </c>
      <c r="BA196" s="186" t="str">
        <f t="shared" si="637"/>
        <v/>
      </c>
      <c r="BB196" s="186" t="str">
        <f t="shared" si="637"/>
        <v/>
      </c>
      <c r="BC196" s="186" t="str">
        <f t="shared" si="637"/>
        <v/>
      </c>
      <c r="BD196" s="186" t="str">
        <f t="shared" si="637"/>
        <v/>
      </c>
      <c r="BE196" s="186" t="str">
        <f t="shared" si="637"/>
        <v/>
      </c>
      <c r="BF196" s="186" t="str">
        <f t="shared" si="637"/>
        <v/>
      </c>
      <c r="BG196" s="186" t="str">
        <f t="shared" si="637"/>
        <v/>
      </c>
      <c r="BH196" s="186" t="str">
        <f t="shared" si="637"/>
        <v/>
      </c>
      <c r="BI196" s="186" t="str">
        <f t="shared" si="637"/>
        <v/>
      </c>
      <c r="BJ196" s="186" t="str">
        <f t="shared" si="637"/>
        <v/>
      </c>
      <c r="BM196" s="5" t="s">
        <v>152</v>
      </c>
      <c r="BS196" s="6"/>
      <c r="BT196" s="6"/>
      <c r="BV196" s="84">
        <v>22</v>
      </c>
      <c r="BW196" s="185">
        <f t="shared" si="611"/>
        <v>0</v>
      </c>
      <c r="BX196" s="186">
        <f t="shared" si="612"/>
        <v>0</v>
      </c>
      <c r="BY196" s="186" t="str">
        <f t="shared" si="638"/>
        <v/>
      </c>
      <c r="BZ196" s="186" t="str">
        <f t="shared" si="638"/>
        <v/>
      </c>
      <c r="CA196" s="186" t="str">
        <f t="shared" si="638"/>
        <v/>
      </c>
      <c r="CB196" s="186" t="str">
        <f t="shared" si="638"/>
        <v/>
      </c>
      <c r="CC196" s="186" t="str">
        <f t="shared" si="638"/>
        <v/>
      </c>
      <c r="CD196" s="186" t="str">
        <f t="shared" si="638"/>
        <v/>
      </c>
      <c r="CE196" s="186" t="str">
        <f t="shared" si="638"/>
        <v/>
      </c>
      <c r="CF196" s="186" t="str">
        <f t="shared" si="638"/>
        <v/>
      </c>
      <c r="CG196" s="186" t="str">
        <f t="shared" si="638"/>
        <v/>
      </c>
      <c r="CH196" s="186" t="str">
        <f t="shared" si="638"/>
        <v/>
      </c>
      <c r="CI196" s="186" t="str">
        <f t="shared" si="639"/>
        <v/>
      </c>
      <c r="CJ196" s="186" t="str">
        <f t="shared" si="639"/>
        <v/>
      </c>
      <c r="CK196" s="186" t="str">
        <f t="shared" si="639"/>
        <v/>
      </c>
      <c r="CL196" s="186" t="str">
        <f t="shared" si="639"/>
        <v/>
      </c>
      <c r="CM196" s="186" t="str">
        <f t="shared" si="639"/>
        <v/>
      </c>
      <c r="CN196" s="186" t="str">
        <f t="shared" si="639"/>
        <v/>
      </c>
      <c r="CO196" s="186" t="str">
        <f t="shared" si="639"/>
        <v/>
      </c>
      <c r="CP196" s="186" t="str">
        <f t="shared" si="639"/>
        <v/>
      </c>
      <c r="CQ196" s="186" t="str">
        <f t="shared" si="639"/>
        <v/>
      </c>
      <c r="CR196" s="186" t="str">
        <f t="shared" si="639"/>
        <v/>
      </c>
      <c r="CS196" s="186" t="str">
        <f t="shared" si="640"/>
        <v/>
      </c>
      <c r="CT196" s="186" t="str">
        <f t="shared" si="640"/>
        <v/>
      </c>
      <c r="CU196" s="186" t="str">
        <f t="shared" si="640"/>
        <v/>
      </c>
      <c r="CV196" s="186" t="str">
        <f t="shared" si="640"/>
        <v/>
      </c>
      <c r="CW196" s="186" t="str">
        <f t="shared" si="640"/>
        <v/>
      </c>
      <c r="CX196" s="186" t="str">
        <f t="shared" si="640"/>
        <v/>
      </c>
      <c r="CY196" s="186" t="str">
        <f t="shared" si="640"/>
        <v/>
      </c>
      <c r="CZ196" s="186" t="str">
        <f t="shared" si="640"/>
        <v/>
      </c>
      <c r="DA196" s="186" t="str">
        <f t="shared" si="640"/>
        <v/>
      </c>
      <c r="DB196" s="186" t="str">
        <f t="shared" si="640"/>
        <v/>
      </c>
      <c r="DC196" s="186" t="str">
        <f t="shared" si="641"/>
        <v/>
      </c>
      <c r="DD196" s="186" t="str">
        <f t="shared" si="641"/>
        <v/>
      </c>
      <c r="DE196" s="186" t="str">
        <f t="shared" si="641"/>
        <v/>
      </c>
      <c r="DF196" s="186" t="str">
        <f t="shared" si="641"/>
        <v/>
      </c>
      <c r="DG196" s="186" t="str">
        <f t="shared" si="641"/>
        <v/>
      </c>
      <c r="DH196" s="186" t="str">
        <f t="shared" si="641"/>
        <v/>
      </c>
      <c r="DI196" s="186" t="str">
        <f t="shared" si="641"/>
        <v/>
      </c>
      <c r="DJ196" s="186" t="str">
        <f t="shared" si="641"/>
        <v/>
      </c>
      <c r="DK196" s="186" t="str">
        <f t="shared" si="641"/>
        <v/>
      </c>
      <c r="DL196" s="186" t="str">
        <f t="shared" si="641"/>
        <v/>
      </c>
      <c r="DM196" s="186" t="str">
        <f t="shared" si="642"/>
        <v/>
      </c>
      <c r="DN196" s="186" t="str">
        <f t="shared" si="642"/>
        <v/>
      </c>
      <c r="DO196" s="186" t="str">
        <f t="shared" si="642"/>
        <v/>
      </c>
      <c r="DP196" s="186" t="str">
        <f t="shared" si="642"/>
        <v/>
      </c>
      <c r="DQ196" s="186" t="str">
        <f t="shared" si="642"/>
        <v/>
      </c>
      <c r="DR196" s="186" t="str">
        <f t="shared" si="642"/>
        <v/>
      </c>
      <c r="DS196" s="186" t="str">
        <f t="shared" si="642"/>
        <v/>
      </c>
      <c r="DT196" s="186" t="str">
        <f t="shared" si="642"/>
        <v/>
      </c>
      <c r="DU196" s="186" t="str">
        <f t="shared" si="642"/>
        <v/>
      </c>
      <c r="DV196" s="186" t="str">
        <f t="shared" si="642"/>
        <v/>
      </c>
      <c r="DW196" s="152"/>
      <c r="DX196" s="152"/>
      <c r="DY196" s="152"/>
      <c r="DZ196" s="152"/>
      <c r="EA196" s="152"/>
      <c r="EC196" s="173">
        <f t="shared" si="618"/>
        <v>23</v>
      </c>
      <c r="ED196" s="176">
        <f t="shared" si="596"/>
        <v>0</v>
      </c>
      <c r="EE196" s="177">
        <f t="shared" si="632"/>
        <v>0</v>
      </c>
      <c r="EF196" s="177">
        <f t="shared" si="632"/>
        <v>0</v>
      </c>
      <c r="EG196" s="177">
        <f t="shared" si="632"/>
        <v>0</v>
      </c>
      <c r="EH196" s="177">
        <f t="shared" si="632"/>
        <v>0</v>
      </c>
      <c r="EI196" s="177">
        <f t="shared" si="598"/>
        <v>0</v>
      </c>
      <c r="EJ196" s="177">
        <f t="shared" si="599"/>
        <v>0</v>
      </c>
      <c r="EK196" s="173"/>
      <c r="EL196" s="175"/>
      <c r="EM196" s="175"/>
      <c r="EN196" s="175"/>
      <c r="EO196" s="173">
        <f t="shared" si="619"/>
        <v>23</v>
      </c>
      <c r="EP196" s="176">
        <f t="shared" si="600"/>
        <v>0</v>
      </c>
      <c r="EQ196" s="177">
        <f>IFERROR(INDEX(RTO4CF,$EO196,'ANVA-MDS'!EE$7),0)</f>
        <v>0</v>
      </c>
      <c r="ER196" s="177">
        <f>IFERROR(INDEX(RTO4CF,$EO196,'ANVA-MDS'!EF$7),0)</f>
        <v>0</v>
      </c>
      <c r="ES196" s="177">
        <f>IFERROR(INDEX(RTO4CF,$EO196,'ANVA-MDS'!EG$7),0)</f>
        <v>0</v>
      </c>
      <c r="ET196" s="177">
        <f>IFERROR(INDEX(RTO4CF,$EO196,'ANVA-MDS'!EH$7),0)</f>
        <v>0</v>
      </c>
      <c r="EU196" s="177">
        <f t="shared" si="601"/>
        <v>0</v>
      </c>
      <c r="EV196" s="177">
        <f t="shared" si="602"/>
        <v>0</v>
      </c>
      <c r="EW196" s="173"/>
      <c r="EX196" s="175"/>
      <c r="EY196" s="175"/>
      <c r="EZ196" s="175"/>
      <c r="FA196" s="177">
        <f t="shared" si="603"/>
        <v>0</v>
      </c>
    </row>
    <row r="197" spans="1:159" ht="12.75" customHeight="1" x14ac:dyDescent="0.25">
      <c r="A197" s="6"/>
      <c r="J197" s="84">
        <v>23</v>
      </c>
      <c r="K197" s="185">
        <f t="shared" si="604"/>
        <v>0</v>
      </c>
      <c r="L197" s="186">
        <f t="shared" si="605"/>
        <v>0</v>
      </c>
      <c r="M197" s="186" t="str">
        <f t="shared" si="633"/>
        <v/>
      </c>
      <c r="N197" s="186" t="str">
        <f t="shared" si="633"/>
        <v/>
      </c>
      <c r="O197" s="186" t="str">
        <f t="shared" si="633"/>
        <v/>
      </c>
      <c r="P197" s="186" t="str">
        <f t="shared" si="633"/>
        <v/>
      </c>
      <c r="Q197" s="186" t="str">
        <f t="shared" si="633"/>
        <v/>
      </c>
      <c r="R197" s="186" t="str">
        <f t="shared" si="633"/>
        <v/>
      </c>
      <c r="S197" s="186" t="str">
        <f t="shared" si="633"/>
        <v/>
      </c>
      <c r="T197" s="186" t="str">
        <f t="shared" si="633"/>
        <v/>
      </c>
      <c r="U197" s="186" t="str">
        <f t="shared" si="633"/>
        <v/>
      </c>
      <c r="V197" s="186" t="str">
        <f t="shared" si="633"/>
        <v/>
      </c>
      <c r="W197" s="186" t="str">
        <f t="shared" si="634"/>
        <v/>
      </c>
      <c r="X197" s="186" t="str">
        <f t="shared" si="634"/>
        <v/>
      </c>
      <c r="Y197" s="186" t="str">
        <f t="shared" si="634"/>
        <v/>
      </c>
      <c r="Z197" s="186" t="str">
        <f t="shared" si="634"/>
        <v/>
      </c>
      <c r="AA197" s="186" t="str">
        <f t="shared" si="634"/>
        <v/>
      </c>
      <c r="AB197" s="186" t="str">
        <f t="shared" si="634"/>
        <v/>
      </c>
      <c r="AC197" s="186" t="str">
        <f t="shared" si="634"/>
        <v/>
      </c>
      <c r="AD197" s="186" t="str">
        <f t="shared" si="634"/>
        <v/>
      </c>
      <c r="AE197" s="186" t="str">
        <f t="shared" si="634"/>
        <v/>
      </c>
      <c r="AF197" s="186" t="str">
        <f t="shared" si="634"/>
        <v/>
      </c>
      <c r="AG197" s="186" t="str">
        <f t="shared" si="635"/>
        <v/>
      </c>
      <c r="AH197" s="186" t="str">
        <f t="shared" si="635"/>
        <v/>
      </c>
      <c r="AI197" s="186" t="str">
        <f t="shared" si="635"/>
        <v/>
      </c>
      <c r="AJ197" s="186" t="str">
        <f t="shared" si="635"/>
        <v/>
      </c>
      <c r="AK197" s="186" t="str">
        <f t="shared" si="635"/>
        <v/>
      </c>
      <c r="AL197" s="186" t="str">
        <f t="shared" si="635"/>
        <v/>
      </c>
      <c r="AM197" s="186" t="str">
        <f t="shared" si="635"/>
        <v/>
      </c>
      <c r="AN197" s="186" t="str">
        <f t="shared" si="635"/>
        <v/>
      </c>
      <c r="AO197" s="186" t="str">
        <f t="shared" si="635"/>
        <v/>
      </c>
      <c r="AP197" s="186" t="str">
        <f t="shared" si="635"/>
        <v/>
      </c>
      <c r="AQ197" s="186" t="str">
        <f t="shared" si="636"/>
        <v/>
      </c>
      <c r="AR197" s="186" t="str">
        <f t="shared" si="636"/>
        <v/>
      </c>
      <c r="AS197" s="186" t="str">
        <f t="shared" si="636"/>
        <v/>
      </c>
      <c r="AT197" s="186" t="str">
        <f t="shared" si="636"/>
        <v/>
      </c>
      <c r="AU197" s="186" t="str">
        <f t="shared" si="636"/>
        <v/>
      </c>
      <c r="AV197" s="186" t="str">
        <f t="shared" si="636"/>
        <v/>
      </c>
      <c r="AW197" s="186" t="str">
        <f t="shared" si="636"/>
        <v/>
      </c>
      <c r="AX197" s="186" t="str">
        <f t="shared" si="636"/>
        <v/>
      </c>
      <c r="AY197" s="186" t="str">
        <f t="shared" si="636"/>
        <v/>
      </c>
      <c r="AZ197" s="186" t="str">
        <f t="shared" si="636"/>
        <v/>
      </c>
      <c r="BA197" s="186" t="str">
        <f t="shared" si="637"/>
        <v/>
      </c>
      <c r="BB197" s="186" t="str">
        <f t="shared" si="637"/>
        <v/>
      </c>
      <c r="BC197" s="186" t="str">
        <f t="shared" si="637"/>
        <v/>
      </c>
      <c r="BD197" s="186" t="str">
        <f t="shared" si="637"/>
        <v/>
      </c>
      <c r="BE197" s="186" t="str">
        <f t="shared" si="637"/>
        <v/>
      </c>
      <c r="BF197" s="186" t="str">
        <f t="shared" si="637"/>
        <v/>
      </c>
      <c r="BG197" s="186" t="str">
        <f t="shared" si="637"/>
        <v/>
      </c>
      <c r="BH197" s="186" t="str">
        <f t="shared" si="637"/>
        <v/>
      </c>
      <c r="BI197" s="186" t="str">
        <f t="shared" si="637"/>
        <v/>
      </c>
      <c r="BJ197" s="186" t="str">
        <f t="shared" si="637"/>
        <v/>
      </c>
      <c r="BM197" s="6"/>
      <c r="BS197" s="6"/>
      <c r="BT197" s="6"/>
      <c r="BU197" s="115"/>
      <c r="BV197" s="84">
        <v>23</v>
      </c>
      <c r="BW197" s="185">
        <f t="shared" si="611"/>
        <v>0</v>
      </c>
      <c r="BX197" s="186">
        <f t="shared" si="612"/>
        <v>0</v>
      </c>
      <c r="BY197" s="186" t="str">
        <f t="shared" si="638"/>
        <v/>
      </c>
      <c r="BZ197" s="186" t="str">
        <f t="shared" si="638"/>
        <v/>
      </c>
      <c r="CA197" s="186" t="str">
        <f t="shared" si="638"/>
        <v/>
      </c>
      <c r="CB197" s="186" t="str">
        <f t="shared" si="638"/>
        <v/>
      </c>
      <c r="CC197" s="186" t="str">
        <f t="shared" si="638"/>
        <v/>
      </c>
      <c r="CD197" s="186" t="str">
        <f t="shared" si="638"/>
        <v/>
      </c>
      <c r="CE197" s="186" t="str">
        <f t="shared" si="638"/>
        <v/>
      </c>
      <c r="CF197" s="186" t="str">
        <f t="shared" si="638"/>
        <v/>
      </c>
      <c r="CG197" s="186" t="str">
        <f t="shared" si="638"/>
        <v/>
      </c>
      <c r="CH197" s="186" t="str">
        <f t="shared" si="638"/>
        <v/>
      </c>
      <c r="CI197" s="186" t="str">
        <f t="shared" si="639"/>
        <v/>
      </c>
      <c r="CJ197" s="186" t="str">
        <f t="shared" si="639"/>
        <v/>
      </c>
      <c r="CK197" s="186" t="str">
        <f t="shared" si="639"/>
        <v/>
      </c>
      <c r="CL197" s="186" t="str">
        <f t="shared" si="639"/>
        <v/>
      </c>
      <c r="CM197" s="186" t="str">
        <f t="shared" si="639"/>
        <v/>
      </c>
      <c r="CN197" s="186" t="str">
        <f t="shared" si="639"/>
        <v/>
      </c>
      <c r="CO197" s="186" t="str">
        <f t="shared" si="639"/>
        <v/>
      </c>
      <c r="CP197" s="186" t="str">
        <f t="shared" si="639"/>
        <v/>
      </c>
      <c r="CQ197" s="186" t="str">
        <f t="shared" si="639"/>
        <v/>
      </c>
      <c r="CR197" s="186" t="str">
        <f t="shared" si="639"/>
        <v/>
      </c>
      <c r="CS197" s="186" t="str">
        <f t="shared" si="640"/>
        <v/>
      </c>
      <c r="CT197" s="186" t="str">
        <f t="shared" si="640"/>
        <v/>
      </c>
      <c r="CU197" s="186" t="str">
        <f t="shared" si="640"/>
        <v/>
      </c>
      <c r="CV197" s="186" t="str">
        <f t="shared" si="640"/>
        <v/>
      </c>
      <c r="CW197" s="186" t="str">
        <f t="shared" si="640"/>
        <v/>
      </c>
      <c r="CX197" s="186" t="str">
        <f t="shared" si="640"/>
        <v/>
      </c>
      <c r="CY197" s="186" t="str">
        <f t="shared" si="640"/>
        <v/>
      </c>
      <c r="CZ197" s="186" t="str">
        <f t="shared" si="640"/>
        <v/>
      </c>
      <c r="DA197" s="186" t="str">
        <f t="shared" si="640"/>
        <v/>
      </c>
      <c r="DB197" s="186" t="str">
        <f t="shared" si="640"/>
        <v/>
      </c>
      <c r="DC197" s="186" t="str">
        <f t="shared" si="641"/>
        <v/>
      </c>
      <c r="DD197" s="186" t="str">
        <f t="shared" si="641"/>
        <v/>
      </c>
      <c r="DE197" s="186" t="str">
        <f t="shared" si="641"/>
        <v/>
      </c>
      <c r="DF197" s="186" t="str">
        <f t="shared" si="641"/>
        <v/>
      </c>
      <c r="DG197" s="186" t="str">
        <f t="shared" si="641"/>
        <v/>
      </c>
      <c r="DH197" s="186" t="str">
        <f t="shared" si="641"/>
        <v/>
      </c>
      <c r="DI197" s="186" t="str">
        <f t="shared" si="641"/>
        <v/>
      </c>
      <c r="DJ197" s="186" t="str">
        <f t="shared" si="641"/>
        <v/>
      </c>
      <c r="DK197" s="186" t="str">
        <f t="shared" si="641"/>
        <v/>
      </c>
      <c r="DL197" s="186" t="str">
        <f t="shared" si="641"/>
        <v/>
      </c>
      <c r="DM197" s="186" t="str">
        <f t="shared" si="642"/>
        <v/>
      </c>
      <c r="DN197" s="186" t="str">
        <f t="shared" si="642"/>
        <v/>
      </c>
      <c r="DO197" s="186" t="str">
        <f t="shared" si="642"/>
        <v/>
      </c>
      <c r="DP197" s="186" t="str">
        <f t="shared" si="642"/>
        <v/>
      </c>
      <c r="DQ197" s="186" t="str">
        <f t="shared" si="642"/>
        <v/>
      </c>
      <c r="DR197" s="186" t="str">
        <f t="shared" si="642"/>
        <v/>
      </c>
      <c r="DS197" s="186" t="str">
        <f t="shared" si="642"/>
        <v/>
      </c>
      <c r="DT197" s="186" t="str">
        <f t="shared" si="642"/>
        <v/>
      </c>
      <c r="DU197" s="186" t="str">
        <f t="shared" si="642"/>
        <v/>
      </c>
      <c r="DV197" s="186" t="str">
        <f t="shared" si="642"/>
        <v/>
      </c>
      <c r="DW197" s="152"/>
      <c r="DX197" s="152"/>
      <c r="DY197" s="152"/>
      <c r="DZ197" s="152"/>
      <c r="EA197" s="152"/>
      <c r="EC197" s="173">
        <f t="shared" si="618"/>
        <v>24</v>
      </c>
      <c r="ED197" s="176">
        <f t="shared" si="596"/>
        <v>0</v>
      </c>
      <c r="EE197" s="177">
        <f t="shared" si="632"/>
        <v>0</v>
      </c>
      <c r="EF197" s="177">
        <f t="shared" si="632"/>
        <v>0</v>
      </c>
      <c r="EG197" s="177">
        <f t="shared" si="632"/>
        <v>0</v>
      </c>
      <c r="EH197" s="177">
        <f t="shared" si="632"/>
        <v>0</v>
      </c>
      <c r="EI197" s="177">
        <f t="shared" si="598"/>
        <v>0</v>
      </c>
      <c r="EJ197" s="177">
        <f t="shared" si="599"/>
        <v>0</v>
      </c>
      <c r="EK197" s="173"/>
      <c r="EL197" s="175"/>
      <c r="EM197" s="175"/>
      <c r="EN197" s="175"/>
      <c r="EO197" s="173">
        <f t="shared" si="619"/>
        <v>24</v>
      </c>
      <c r="EP197" s="176">
        <f t="shared" si="600"/>
        <v>0</v>
      </c>
      <c r="EQ197" s="177">
        <f>IFERROR(INDEX(RTO4CF,$EO197,'ANVA-MDS'!EE$7),0)</f>
        <v>0</v>
      </c>
      <c r="ER197" s="177">
        <f>IFERROR(INDEX(RTO4CF,$EO197,'ANVA-MDS'!EF$7),0)</f>
        <v>0</v>
      </c>
      <c r="ES197" s="177">
        <f>IFERROR(INDEX(RTO4CF,$EO197,'ANVA-MDS'!EG$7),0)</f>
        <v>0</v>
      </c>
      <c r="ET197" s="177">
        <f>IFERROR(INDEX(RTO4CF,$EO197,'ANVA-MDS'!EH$7),0)</f>
        <v>0</v>
      </c>
      <c r="EU197" s="177">
        <f t="shared" si="601"/>
        <v>0</v>
      </c>
      <c r="EV197" s="177">
        <f t="shared" si="602"/>
        <v>0</v>
      </c>
      <c r="EW197" s="173"/>
      <c r="EX197" s="175"/>
      <c r="EY197" s="175"/>
      <c r="EZ197" s="175"/>
      <c r="FA197" s="177">
        <f t="shared" si="603"/>
        <v>0</v>
      </c>
      <c r="FB197" s="179"/>
      <c r="FC197" s="175"/>
    </row>
    <row r="198" spans="1:159" ht="12.75" customHeight="1" x14ac:dyDescent="0.25">
      <c r="A198" s="4" t="s">
        <v>153</v>
      </c>
      <c r="J198" s="84">
        <v>24</v>
      </c>
      <c r="K198" s="185">
        <f t="shared" si="604"/>
        <v>0</v>
      </c>
      <c r="L198" s="186">
        <f t="shared" si="605"/>
        <v>0</v>
      </c>
      <c r="M198" s="186" t="str">
        <f t="shared" si="633"/>
        <v/>
      </c>
      <c r="N198" s="186" t="str">
        <f t="shared" si="633"/>
        <v/>
      </c>
      <c r="O198" s="186" t="str">
        <f t="shared" si="633"/>
        <v/>
      </c>
      <c r="P198" s="186" t="str">
        <f t="shared" si="633"/>
        <v/>
      </c>
      <c r="Q198" s="186" t="str">
        <f t="shared" si="633"/>
        <v/>
      </c>
      <c r="R198" s="186" t="str">
        <f t="shared" si="633"/>
        <v/>
      </c>
      <c r="S198" s="186" t="str">
        <f t="shared" si="633"/>
        <v/>
      </c>
      <c r="T198" s="186" t="str">
        <f t="shared" si="633"/>
        <v/>
      </c>
      <c r="U198" s="186" t="str">
        <f t="shared" si="633"/>
        <v/>
      </c>
      <c r="V198" s="186" t="str">
        <f t="shared" si="633"/>
        <v/>
      </c>
      <c r="W198" s="186" t="str">
        <f t="shared" si="634"/>
        <v/>
      </c>
      <c r="X198" s="186" t="str">
        <f t="shared" si="634"/>
        <v/>
      </c>
      <c r="Y198" s="186" t="str">
        <f t="shared" si="634"/>
        <v/>
      </c>
      <c r="Z198" s="186" t="str">
        <f t="shared" si="634"/>
        <v/>
      </c>
      <c r="AA198" s="186" t="str">
        <f t="shared" si="634"/>
        <v/>
      </c>
      <c r="AB198" s="186" t="str">
        <f t="shared" si="634"/>
        <v/>
      </c>
      <c r="AC198" s="186" t="str">
        <f t="shared" si="634"/>
        <v/>
      </c>
      <c r="AD198" s="186" t="str">
        <f t="shared" si="634"/>
        <v/>
      </c>
      <c r="AE198" s="186" t="str">
        <f t="shared" si="634"/>
        <v/>
      </c>
      <c r="AF198" s="186" t="str">
        <f t="shared" si="634"/>
        <v/>
      </c>
      <c r="AG198" s="186" t="str">
        <f t="shared" si="635"/>
        <v/>
      </c>
      <c r="AH198" s="186" t="str">
        <f t="shared" si="635"/>
        <v/>
      </c>
      <c r="AI198" s="186" t="str">
        <f t="shared" si="635"/>
        <v/>
      </c>
      <c r="AJ198" s="186" t="str">
        <f t="shared" si="635"/>
        <v/>
      </c>
      <c r="AK198" s="186" t="str">
        <f t="shared" si="635"/>
        <v/>
      </c>
      <c r="AL198" s="186" t="str">
        <f t="shared" si="635"/>
        <v/>
      </c>
      <c r="AM198" s="186" t="str">
        <f t="shared" si="635"/>
        <v/>
      </c>
      <c r="AN198" s="186" t="str">
        <f t="shared" si="635"/>
        <v/>
      </c>
      <c r="AO198" s="186" t="str">
        <f t="shared" si="635"/>
        <v/>
      </c>
      <c r="AP198" s="186" t="str">
        <f t="shared" si="635"/>
        <v/>
      </c>
      <c r="AQ198" s="186" t="str">
        <f t="shared" si="636"/>
        <v/>
      </c>
      <c r="AR198" s="186" t="str">
        <f t="shared" si="636"/>
        <v/>
      </c>
      <c r="AS198" s="186" t="str">
        <f t="shared" si="636"/>
        <v/>
      </c>
      <c r="AT198" s="186" t="str">
        <f t="shared" si="636"/>
        <v/>
      </c>
      <c r="AU198" s="186" t="str">
        <f t="shared" si="636"/>
        <v/>
      </c>
      <c r="AV198" s="186" t="str">
        <f t="shared" si="636"/>
        <v/>
      </c>
      <c r="AW198" s="186" t="str">
        <f t="shared" si="636"/>
        <v/>
      </c>
      <c r="AX198" s="186" t="str">
        <f t="shared" si="636"/>
        <v/>
      </c>
      <c r="AY198" s="186" t="str">
        <f t="shared" si="636"/>
        <v/>
      </c>
      <c r="AZ198" s="186" t="str">
        <f t="shared" si="636"/>
        <v/>
      </c>
      <c r="BA198" s="186" t="str">
        <f t="shared" si="637"/>
        <v/>
      </c>
      <c r="BB198" s="186" t="str">
        <f t="shared" si="637"/>
        <v/>
      </c>
      <c r="BC198" s="186" t="str">
        <f t="shared" si="637"/>
        <v/>
      </c>
      <c r="BD198" s="186" t="str">
        <f t="shared" si="637"/>
        <v/>
      </c>
      <c r="BE198" s="186" t="str">
        <f t="shared" si="637"/>
        <v/>
      </c>
      <c r="BF198" s="186" t="str">
        <f t="shared" si="637"/>
        <v/>
      </c>
      <c r="BG198" s="186" t="str">
        <f t="shared" si="637"/>
        <v/>
      </c>
      <c r="BH198" s="186" t="str">
        <f t="shared" si="637"/>
        <v/>
      </c>
      <c r="BI198" s="186" t="str">
        <f t="shared" si="637"/>
        <v/>
      </c>
      <c r="BJ198" s="186" t="str">
        <f t="shared" si="637"/>
        <v/>
      </c>
      <c r="BM198" s="4" t="s">
        <v>153</v>
      </c>
      <c r="BS198" s="6"/>
      <c r="BT198" s="6"/>
      <c r="BU198" s="6"/>
      <c r="BV198" s="84">
        <v>24</v>
      </c>
      <c r="BW198" s="185">
        <f t="shared" si="611"/>
        <v>0</v>
      </c>
      <c r="BX198" s="186">
        <f t="shared" si="612"/>
        <v>0</v>
      </c>
      <c r="BY198" s="186" t="str">
        <f t="shared" si="638"/>
        <v/>
      </c>
      <c r="BZ198" s="186" t="str">
        <f t="shared" si="638"/>
        <v/>
      </c>
      <c r="CA198" s="186" t="str">
        <f t="shared" si="638"/>
        <v/>
      </c>
      <c r="CB198" s="186" t="str">
        <f t="shared" si="638"/>
        <v/>
      </c>
      <c r="CC198" s="186" t="str">
        <f t="shared" si="638"/>
        <v/>
      </c>
      <c r="CD198" s="186" t="str">
        <f t="shared" si="638"/>
        <v/>
      </c>
      <c r="CE198" s="186" t="str">
        <f t="shared" si="638"/>
        <v/>
      </c>
      <c r="CF198" s="186" t="str">
        <f t="shared" si="638"/>
        <v/>
      </c>
      <c r="CG198" s="186" t="str">
        <f t="shared" si="638"/>
        <v/>
      </c>
      <c r="CH198" s="186" t="str">
        <f t="shared" si="638"/>
        <v/>
      </c>
      <c r="CI198" s="186" t="str">
        <f t="shared" si="639"/>
        <v/>
      </c>
      <c r="CJ198" s="186" t="str">
        <f t="shared" si="639"/>
        <v/>
      </c>
      <c r="CK198" s="186" t="str">
        <f t="shared" si="639"/>
        <v/>
      </c>
      <c r="CL198" s="186" t="str">
        <f t="shared" si="639"/>
        <v/>
      </c>
      <c r="CM198" s="186" t="str">
        <f t="shared" si="639"/>
        <v/>
      </c>
      <c r="CN198" s="186" t="str">
        <f t="shared" si="639"/>
        <v/>
      </c>
      <c r="CO198" s="186" t="str">
        <f t="shared" si="639"/>
        <v/>
      </c>
      <c r="CP198" s="186" t="str">
        <f t="shared" si="639"/>
        <v/>
      </c>
      <c r="CQ198" s="186" t="str">
        <f t="shared" si="639"/>
        <v/>
      </c>
      <c r="CR198" s="186" t="str">
        <f t="shared" si="639"/>
        <v/>
      </c>
      <c r="CS198" s="186" t="str">
        <f t="shared" si="640"/>
        <v/>
      </c>
      <c r="CT198" s="186" t="str">
        <f t="shared" si="640"/>
        <v/>
      </c>
      <c r="CU198" s="186" t="str">
        <f t="shared" si="640"/>
        <v/>
      </c>
      <c r="CV198" s="186" t="str">
        <f t="shared" si="640"/>
        <v/>
      </c>
      <c r="CW198" s="186" t="str">
        <f t="shared" si="640"/>
        <v/>
      </c>
      <c r="CX198" s="186" t="str">
        <f t="shared" si="640"/>
        <v/>
      </c>
      <c r="CY198" s="186" t="str">
        <f t="shared" si="640"/>
        <v/>
      </c>
      <c r="CZ198" s="186" t="str">
        <f t="shared" si="640"/>
        <v/>
      </c>
      <c r="DA198" s="186" t="str">
        <f t="shared" si="640"/>
        <v/>
      </c>
      <c r="DB198" s="186" t="str">
        <f t="shared" si="640"/>
        <v/>
      </c>
      <c r="DC198" s="186" t="str">
        <f t="shared" si="641"/>
        <v/>
      </c>
      <c r="DD198" s="186" t="str">
        <f t="shared" si="641"/>
        <v/>
      </c>
      <c r="DE198" s="186" t="str">
        <f t="shared" si="641"/>
        <v/>
      </c>
      <c r="DF198" s="186" t="str">
        <f t="shared" si="641"/>
        <v/>
      </c>
      <c r="DG198" s="186" t="str">
        <f t="shared" si="641"/>
        <v/>
      </c>
      <c r="DH198" s="186" t="str">
        <f t="shared" si="641"/>
        <v/>
      </c>
      <c r="DI198" s="186" t="str">
        <f t="shared" si="641"/>
        <v/>
      </c>
      <c r="DJ198" s="186" t="str">
        <f t="shared" si="641"/>
        <v/>
      </c>
      <c r="DK198" s="186" t="str">
        <f t="shared" si="641"/>
        <v/>
      </c>
      <c r="DL198" s="186" t="str">
        <f t="shared" si="641"/>
        <v/>
      </c>
      <c r="DM198" s="186" t="str">
        <f t="shared" si="642"/>
        <v/>
      </c>
      <c r="DN198" s="186" t="str">
        <f t="shared" si="642"/>
        <v/>
      </c>
      <c r="DO198" s="186" t="str">
        <f t="shared" si="642"/>
        <v/>
      </c>
      <c r="DP198" s="186" t="str">
        <f t="shared" si="642"/>
        <v/>
      </c>
      <c r="DQ198" s="186" t="str">
        <f t="shared" si="642"/>
        <v/>
      </c>
      <c r="DR198" s="186" t="str">
        <f t="shared" si="642"/>
        <v/>
      </c>
      <c r="DS198" s="186" t="str">
        <f t="shared" si="642"/>
        <v/>
      </c>
      <c r="DT198" s="186" t="str">
        <f t="shared" si="642"/>
        <v/>
      </c>
      <c r="DU198" s="186" t="str">
        <f t="shared" si="642"/>
        <v/>
      </c>
      <c r="DV198" s="186" t="str">
        <f t="shared" si="642"/>
        <v/>
      </c>
      <c r="DW198" s="152"/>
      <c r="DX198" s="152"/>
      <c r="DY198" s="152"/>
      <c r="DZ198" s="152"/>
      <c r="EA198" s="152"/>
      <c r="EC198" s="173">
        <f t="shared" si="618"/>
        <v>25</v>
      </c>
      <c r="ED198" s="176">
        <f t="shared" si="596"/>
        <v>0</v>
      </c>
      <c r="EE198" s="177">
        <f t="shared" si="632"/>
        <v>0</v>
      </c>
      <c r="EF198" s="177">
        <f t="shared" si="632"/>
        <v>0</v>
      </c>
      <c r="EG198" s="177">
        <f t="shared" si="632"/>
        <v>0</v>
      </c>
      <c r="EH198" s="177">
        <f t="shared" si="632"/>
        <v>0</v>
      </c>
      <c r="EI198" s="177">
        <f t="shared" si="598"/>
        <v>0</v>
      </c>
      <c r="EJ198" s="177">
        <f t="shared" si="599"/>
        <v>0</v>
      </c>
      <c r="EK198" s="173"/>
      <c r="EL198" s="175"/>
      <c r="EM198" s="175"/>
      <c r="EN198" s="175"/>
      <c r="EO198" s="173">
        <f t="shared" si="619"/>
        <v>25</v>
      </c>
      <c r="EP198" s="176">
        <f t="shared" si="600"/>
        <v>0</v>
      </c>
      <c r="EQ198" s="177">
        <f>IFERROR(INDEX(RTO4CF,$EO198,'ANVA-MDS'!EE$7),0)</f>
        <v>0</v>
      </c>
      <c r="ER198" s="177">
        <f>IFERROR(INDEX(RTO4CF,$EO198,'ANVA-MDS'!EF$7),0)</f>
        <v>0</v>
      </c>
      <c r="ES198" s="177">
        <f>IFERROR(INDEX(RTO4CF,$EO198,'ANVA-MDS'!EG$7),0)</f>
        <v>0</v>
      </c>
      <c r="ET198" s="177">
        <f>IFERROR(INDEX(RTO4CF,$EO198,'ANVA-MDS'!EH$7),0)</f>
        <v>0</v>
      </c>
      <c r="EU198" s="177">
        <f t="shared" si="601"/>
        <v>0</v>
      </c>
      <c r="EV198" s="177">
        <f t="shared" si="602"/>
        <v>0</v>
      </c>
      <c r="EW198" s="173"/>
      <c r="EX198" s="175"/>
      <c r="EY198" s="175"/>
      <c r="EZ198" s="175"/>
      <c r="FA198" s="177">
        <f t="shared" si="603"/>
        <v>0</v>
      </c>
    </row>
    <row r="199" spans="1:159" ht="12.75" customHeight="1" x14ac:dyDescent="0.25">
      <c r="B199" s="156" t="str">
        <f>'ANVA-MDS'!EM178</f>
        <v>sd</v>
      </c>
      <c r="J199" s="84">
        <v>25</v>
      </c>
      <c r="K199" s="185">
        <f t="shared" si="604"/>
        <v>0</v>
      </c>
      <c r="L199" s="186">
        <f t="shared" si="605"/>
        <v>0</v>
      </c>
      <c r="M199" s="186" t="str">
        <f t="shared" si="633"/>
        <v/>
      </c>
      <c r="N199" s="186" t="str">
        <f t="shared" si="633"/>
        <v/>
      </c>
      <c r="O199" s="186" t="str">
        <f t="shared" si="633"/>
        <v/>
      </c>
      <c r="P199" s="186" t="str">
        <f t="shared" si="633"/>
        <v/>
      </c>
      <c r="Q199" s="186" t="str">
        <f t="shared" si="633"/>
        <v/>
      </c>
      <c r="R199" s="186" t="str">
        <f t="shared" si="633"/>
        <v/>
      </c>
      <c r="S199" s="186" t="str">
        <f t="shared" si="633"/>
        <v/>
      </c>
      <c r="T199" s="186" t="str">
        <f t="shared" si="633"/>
        <v/>
      </c>
      <c r="U199" s="186" t="str">
        <f t="shared" si="633"/>
        <v/>
      </c>
      <c r="V199" s="186" t="str">
        <f t="shared" si="633"/>
        <v/>
      </c>
      <c r="W199" s="186" t="str">
        <f t="shared" si="634"/>
        <v/>
      </c>
      <c r="X199" s="186" t="str">
        <f t="shared" si="634"/>
        <v/>
      </c>
      <c r="Y199" s="186" t="str">
        <f t="shared" si="634"/>
        <v/>
      </c>
      <c r="Z199" s="186" t="str">
        <f t="shared" si="634"/>
        <v/>
      </c>
      <c r="AA199" s="186" t="str">
        <f t="shared" si="634"/>
        <v/>
      </c>
      <c r="AB199" s="186" t="str">
        <f t="shared" si="634"/>
        <v/>
      </c>
      <c r="AC199" s="186" t="str">
        <f t="shared" si="634"/>
        <v/>
      </c>
      <c r="AD199" s="186" t="str">
        <f t="shared" si="634"/>
        <v/>
      </c>
      <c r="AE199" s="186" t="str">
        <f t="shared" si="634"/>
        <v/>
      </c>
      <c r="AF199" s="186" t="str">
        <f t="shared" si="634"/>
        <v/>
      </c>
      <c r="AG199" s="186" t="str">
        <f t="shared" si="635"/>
        <v/>
      </c>
      <c r="AH199" s="186" t="str">
        <f t="shared" si="635"/>
        <v/>
      </c>
      <c r="AI199" s="186" t="str">
        <f t="shared" si="635"/>
        <v/>
      </c>
      <c r="AJ199" s="186" t="str">
        <f t="shared" si="635"/>
        <v/>
      </c>
      <c r="AK199" s="186" t="str">
        <f t="shared" si="635"/>
        <v/>
      </c>
      <c r="AL199" s="186" t="str">
        <f t="shared" si="635"/>
        <v/>
      </c>
      <c r="AM199" s="186" t="str">
        <f t="shared" si="635"/>
        <v/>
      </c>
      <c r="AN199" s="186" t="str">
        <f t="shared" si="635"/>
        <v/>
      </c>
      <c r="AO199" s="186" t="str">
        <f t="shared" si="635"/>
        <v/>
      </c>
      <c r="AP199" s="186" t="str">
        <f t="shared" si="635"/>
        <v/>
      </c>
      <c r="AQ199" s="186" t="str">
        <f t="shared" si="636"/>
        <v/>
      </c>
      <c r="AR199" s="186" t="str">
        <f t="shared" si="636"/>
        <v/>
      </c>
      <c r="AS199" s="186" t="str">
        <f t="shared" si="636"/>
        <v/>
      </c>
      <c r="AT199" s="186" t="str">
        <f t="shared" si="636"/>
        <v/>
      </c>
      <c r="AU199" s="186" t="str">
        <f t="shared" si="636"/>
        <v/>
      </c>
      <c r="AV199" s="186" t="str">
        <f t="shared" si="636"/>
        <v/>
      </c>
      <c r="AW199" s="186" t="str">
        <f t="shared" si="636"/>
        <v/>
      </c>
      <c r="AX199" s="186" t="str">
        <f t="shared" si="636"/>
        <v/>
      </c>
      <c r="AY199" s="186" t="str">
        <f t="shared" si="636"/>
        <v/>
      </c>
      <c r="AZ199" s="186" t="str">
        <f t="shared" si="636"/>
        <v/>
      </c>
      <c r="BA199" s="186" t="str">
        <f t="shared" si="637"/>
        <v/>
      </c>
      <c r="BB199" s="186" t="str">
        <f t="shared" si="637"/>
        <v/>
      </c>
      <c r="BC199" s="186" t="str">
        <f t="shared" si="637"/>
        <v/>
      </c>
      <c r="BD199" s="186" t="str">
        <f t="shared" si="637"/>
        <v/>
      </c>
      <c r="BE199" s="186" t="str">
        <f t="shared" si="637"/>
        <v/>
      </c>
      <c r="BF199" s="186" t="str">
        <f t="shared" si="637"/>
        <v/>
      </c>
      <c r="BG199" s="186" t="str">
        <f t="shared" si="637"/>
        <v/>
      </c>
      <c r="BH199" s="186" t="str">
        <f t="shared" si="637"/>
        <v/>
      </c>
      <c r="BI199" s="186" t="str">
        <f t="shared" si="637"/>
        <v/>
      </c>
      <c r="BJ199" s="186" t="str">
        <f t="shared" si="637"/>
        <v/>
      </c>
      <c r="BN199" s="156" t="str">
        <f>'ANVA-MDS'!EY178</f>
        <v>sd</v>
      </c>
      <c r="BS199" s="6"/>
      <c r="BT199" s="6"/>
      <c r="BV199" s="84">
        <v>25</v>
      </c>
      <c r="BW199" s="185">
        <f t="shared" si="611"/>
        <v>0</v>
      </c>
      <c r="BX199" s="186">
        <f t="shared" si="612"/>
        <v>0</v>
      </c>
      <c r="BY199" s="186" t="str">
        <f t="shared" si="638"/>
        <v/>
      </c>
      <c r="BZ199" s="186" t="str">
        <f t="shared" si="638"/>
        <v/>
      </c>
      <c r="CA199" s="186" t="str">
        <f t="shared" si="638"/>
        <v/>
      </c>
      <c r="CB199" s="186" t="str">
        <f t="shared" si="638"/>
        <v/>
      </c>
      <c r="CC199" s="186" t="str">
        <f t="shared" si="638"/>
        <v/>
      </c>
      <c r="CD199" s="186" t="str">
        <f t="shared" si="638"/>
        <v/>
      </c>
      <c r="CE199" s="186" t="str">
        <f t="shared" si="638"/>
        <v/>
      </c>
      <c r="CF199" s="186" t="str">
        <f t="shared" si="638"/>
        <v/>
      </c>
      <c r="CG199" s="186" t="str">
        <f t="shared" si="638"/>
        <v/>
      </c>
      <c r="CH199" s="186" t="str">
        <f t="shared" si="638"/>
        <v/>
      </c>
      <c r="CI199" s="186" t="str">
        <f t="shared" si="639"/>
        <v/>
      </c>
      <c r="CJ199" s="186" t="str">
        <f t="shared" si="639"/>
        <v/>
      </c>
      <c r="CK199" s="186" t="str">
        <f t="shared" si="639"/>
        <v/>
      </c>
      <c r="CL199" s="186" t="str">
        <f t="shared" si="639"/>
        <v/>
      </c>
      <c r="CM199" s="186" t="str">
        <f t="shared" si="639"/>
        <v/>
      </c>
      <c r="CN199" s="186" t="str">
        <f t="shared" si="639"/>
        <v/>
      </c>
      <c r="CO199" s="186" t="str">
        <f t="shared" si="639"/>
        <v/>
      </c>
      <c r="CP199" s="186" t="str">
        <f t="shared" si="639"/>
        <v/>
      </c>
      <c r="CQ199" s="186" t="str">
        <f t="shared" si="639"/>
        <v/>
      </c>
      <c r="CR199" s="186" t="str">
        <f t="shared" si="639"/>
        <v/>
      </c>
      <c r="CS199" s="186" t="str">
        <f t="shared" si="640"/>
        <v/>
      </c>
      <c r="CT199" s="186" t="str">
        <f t="shared" si="640"/>
        <v/>
      </c>
      <c r="CU199" s="186" t="str">
        <f t="shared" si="640"/>
        <v/>
      </c>
      <c r="CV199" s="186" t="str">
        <f t="shared" si="640"/>
        <v/>
      </c>
      <c r="CW199" s="186" t="str">
        <f t="shared" si="640"/>
        <v/>
      </c>
      <c r="CX199" s="186" t="str">
        <f t="shared" si="640"/>
        <v/>
      </c>
      <c r="CY199" s="186" t="str">
        <f t="shared" si="640"/>
        <v/>
      </c>
      <c r="CZ199" s="186" t="str">
        <f t="shared" si="640"/>
        <v/>
      </c>
      <c r="DA199" s="186" t="str">
        <f t="shared" si="640"/>
        <v/>
      </c>
      <c r="DB199" s="186" t="str">
        <f t="shared" si="640"/>
        <v/>
      </c>
      <c r="DC199" s="186" t="str">
        <f t="shared" si="641"/>
        <v/>
      </c>
      <c r="DD199" s="186" t="str">
        <f t="shared" si="641"/>
        <v/>
      </c>
      <c r="DE199" s="186" t="str">
        <f t="shared" si="641"/>
        <v/>
      </c>
      <c r="DF199" s="186" t="str">
        <f t="shared" si="641"/>
        <v/>
      </c>
      <c r="DG199" s="186" t="str">
        <f t="shared" si="641"/>
        <v/>
      </c>
      <c r="DH199" s="186" t="str">
        <f t="shared" si="641"/>
        <v/>
      </c>
      <c r="DI199" s="186" t="str">
        <f t="shared" si="641"/>
        <v/>
      </c>
      <c r="DJ199" s="186" t="str">
        <f t="shared" si="641"/>
        <v/>
      </c>
      <c r="DK199" s="186" t="str">
        <f t="shared" si="641"/>
        <v/>
      </c>
      <c r="DL199" s="186" t="str">
        <f t="shared" si="641"/>
        <v/>
      </c>
      <c r="DM199" s="186" t="str">
        <f t="shared" si="642"/>
        <v/>
      </c>
      <c r="DN199" s="186" t="str">
        <f t="shared" si="642"/>
        <v/>
      </c>
      <c r="DO199" s="186" t="str">
        <f t="shared" si="642"/>
        <v/>
      </c>
      <c r="DP199" s="186" t="str">
        <f t="shared" si="642"/>
        <v/>
      </c>
      <c r="DQ199" s="186" t="str">
        <f t="shared" si="642"/>
        <v/>
      </c>
      <c r="DR199" s="186" t="str">
        <f t="shared" si="642"/>
        <v/>
      </c>
      <c r="DS199" s="186" t="str">
        <f t="shared" si="642"/>
        <v/>
      </c>
      <c r="DT199" s="186" t="str">
        <f t="shared" si="642"/>
        <v/>
      </c>
      <c r="DU199" s="186" t="str">
        <f t="shared" si="642"/>
        <v/>
      </c>
      <c r="DV199" s="186" t="str">
        <f t="shared" si="642"/>
        <v/>
      </c>
      <c r="DW199" s="152"/>
      <c r="DX199" s="152"/>
      <c r="DY199" s="152"/>
      <c r="DZ199" s="152"/>
      <c r="EA199" s="152"/>
      <c r="EC199" s="173">
        <f t="shared" si="618"/>
        <v>26</v>
      </c>
      <c r="ED199" s="176">
        <f t="shared" si="596"/>
        <v>0</v>
      </c>
      <c r="EE199" s="177">
        <f t="shared" si="632"/>
        <v>0</v>
      </c>
      <c r="EF199" s="177">
        <f t="shared" si="632"/>
        <v>0</v>
      </c>
      <c r="EG199" s="177">
        <f t="shared" si="632"/>
        <v>0</v>
      </c>
      <c r="EH199" s="177">
        <f t="shared" si="632"/>
        <v>0</v>
      </c>
      <c r="EI199" s="177">
        <f t="shared" si="598"/>
        <v>0</v>
      </c>
      <c r="EJ199" s="177">
        <f t="shared" si="599"/>
        <v>0</v>
      </c>
      <c r="EK199" s="173"/>
      <c r="EL199" s="175"/>
      <c r="EM199" s="175"/>
      <c r="EN199" s="175"/>
      <c r="EO199" s="173">
        <f t="shared" si="619"/>
        <v>26</v>
      </c>
      <c r="EP199" s="176">
        <f t="shared" si="600"/>
        <v>0</v>
      </c>
      <c r="EQ199" s="177">
        <f>IFERROR(INDEX(RTO4CF,$EO199,'ANVA-MDS'!EE$7),0)</f>
        <v>0</v>
      </c>
      <c r="ER199" s="177">
        <f>IFERROR(INDEX(RTO4CF,$EO199,'ANVA-MDS'!EF$7),0)</f>
        <v>0</v>
      </c>
      <c r="ES199" s="177">
        <f>IFERROR(INDEX(RTO4CF,$EO199,'ANVA-MDS'!EG$7),0)</f>
        <v>0</v>
      </c>
      <c r="ET199" s="177">
        <f>IFERROR(INDEX(RTO4CF,$EO199,'ANVA-MDS'!EH$7),0)</f>
        <v>0</v>
      </c>
      <c r="EU199" s="177">
        <f t="shared" si="601"/>
        <v>0</v>
      </c>
      <c r="EV199" s="177">
        <f t="shared" si="602"/>
        <v>0</v>
      </c>
      <c r="EW199" s="173"/>
      <c r="EX199" s="175"/>
      <c r="EY199" s="175"/>
      <c r="EZ199" s="175"/>
      <c r="FA199" s="177">
        <f t="shared" si="603"/>
        <v>0</v>
      </c>
      <c r="FB199" s="175"/>
      <c r="FC199" s="175"/>
    </row>
    <row r="200" spans="1:159" ht="12.75" customHeight="1" x14ac:dyDescent="0.25">
      <c r="J200" s="84">
        <v>26</v>
      </c>
      <c r="K200" s="185">
        <f t="shared" si="604"/>
        <v>0</v>
      </c>
      <c r="L200" s="186">
        <f t="shared" si="605"/>
        <v>0</v>
      </c>
      <c r="M200" s="186" t="str">
        <f t="shared" si="633"/>
        <v/>
      </c>
      <c r="N200" s="186" t="str">
        <f t="shared" si="633"/>
        <v/>
      </c>
      <c r="O200" s="186" t="str">
        <f t="shared" si="633"/>
        <v/>
      </c>
      <c r="P200" s="186" t="str">
        <f t="shared" si="633"/>
        <v/>
      </c>
      <c r="Q200" s="186" t="str">
        <f t="shared" si="633"/>
        <v/>
      </c>
      <c r="R200" s="186" t="str">
        <f t="shared" si="633"/>
        <v/>
      </c>
      <c r="S200" s="186" t="str">
        <f t="shared" si="633"/>
        <v/>
      </c>
      <c r="T200" s="186" t="str">
        <f t="shared" si="633"/>
        <v/>
      </c>
      <c r="U200" s="186" t="str">
        <f t="shared" si="633"/>
        <v/>
      </c>
      <c r="V200" s="186" t="str">
        <f t="shared" si="633"/>
        <v/>
      </c>
      <c r="W200" s="186" t="str">
        <f t="shared" si="634"/>
        <v/>
      </c>
      <c r="X200" s="186" t="str">
        <f t="shared" si="634"/>
        <v/>
      </c>
      <c r="Y200" s="186" t="str">
        <f t="shared" si="634"/>
        <v/>
      </c>
      <c r="Z200" s="186" t="str">
        <f t="shared" si="634"/>
        <v/>
      </c>
      <c r="AA200" s="186" t="str">
        <f t="shared" si="634"/>
        <v/>
      </c>
      <c r="AB200" s="186" t="str">
        <f t="shared" si="634"/>
        <v/>
      </c>
      <c r="AC200" s="186" t="str">
        <f t="shared" si="634"/>
        <v/>
      </c>
      <c r="AD200" s="186" t="str">
        <f t="shared" si="634"/>
        <v/>
      </c>
      <c r="AE200" s="186" t="str">
        <f t="shared" si="634"/>
        <v/>
      </c>
      <c r="AF200" s="186" t="str">
        <f t="shared" si="634"/>
        <v/>
      </c>
      <c r="AG200" s="186" t="str">
        <f t="shared" si="635"/>
        <v/>
      </c>
      <c r="AH200" s="186" t="str">
        <f t="shared" si="635"/>
        <v/>
      </c>
      <c r="AI200" s="186" t="str">
        <f t="shared" si="635"/>
        <v/>
      </c>
      <c r="AJ200" s="186" t="str">
        <f t="shared" si="635"/>
        <v/>
      </c>
      <c r="AK200" s="186" t="str">
        <f t="shared" si="635"/>
        <v/>
      </c>
      <c r="AL200" s="186" t="str">
        <f t="shared" si="635"/>
        <v/>
      </c>
      <c r="AM200" s="186" t="str">
        <f t="shared" si="635"/>
        <v/>
      </c>
      <c r="AN200" s="186" t="str">
        <f t="shared" si="635"/>
        <v/>
      </c>
      <c r="AO200" s="186" t="str">
        <f t="shared" si="635"/>
        <v/>
      </c>
      <c r="AP200" s="186" t="str">
        <f t="shared" si="635"/>
        <v/>
      </c>
      <c r="AQ200" s="186" t="str">
        <f t="shared" si="636"/>
        <v/>
      </c>
      <c r="AR200" s="186" t="str">
        <f t="shared" si="636"/>
        <v/>
      </c>
      <c r="AS200" s="186" t="str">
        <f t="shared" si="636"/>
        <v/>
      </c>
      <c r="AT200" s="186" t="str">
        <f t="shared" si="636"/>
        <v/>
      </c>
      <c r="AU200" s="186" t="str">
        <f t="shared" si="636"/>
        <v/>
      </c>
      <c r="AV200" s="186" t="str">
        <f t="shared" si="636"/>
        <v/>
      </c>
      <c r="AW200" s="186" t="str">
        <f t="shared" si="636"/>
        <v/>
      </c>
      <c r="AX200" s="186" t="str">
        <f t="shared" si="636"/>
        <v/>
      </c>
      <c r="AY200" s="186" t="str">
        <f t="shared" si="636"/>
        <v/>
      </c>
      <c r="AZ200" s="186" t="str">
        <f t="shared" si="636"/>
        <v/>
      </c>
      <c r="BA200" s="186" t="str">
        <f t="shared" si="637"/>
        <v/>
      </c>
      <c r="BB200" s="186" t="str">
        <f t="shared" si="637"/>
        <v/>
      </c>
      <c r="BC200" s="186" t="str">
        <f t="shared" si="637"/>
        <v/>
      </c>
      <c r="BD200" s="186" t="str">
        <f t="shared" si="637"/>
        <v/>
      </c>
      <c r="BE200" s="186" t="str">
        <f t="shared" si="637"/>
        <v/>
      </c>
      <c r="BF200" s="186" t="str">
        <f t="shared" si="637"/>
        <v/>
      </c>
      <c r="BG200" s="186" t="str">
        <f t="shared" si="637"/>
        <v/>
      </c>
      <c r="BH200" s="186" t="str">
        <f t="shared" si="637"/>
        <v/>
      </c>
      <c r="BI200" s="186" t="str">
        <f t="shared" si="637"/>
        <v/>
      </c>
      <c r="BJ200" s="186" t="str">
        <f t="shared" si="637"/>
        <v/>
      </c>
      <c r="BS200" s="6"/>
      <c r="BT200" s="6"/>
      <c r="BV200" s="84">
        <v>26</v>
      </c>
      <c r="BW200" s="185">
        <f t="shared" si="611"/>
        <v>0</v>
      </c>
      <c r="BX200" s="186">
        <f t="shared" si="612"/>
        <v>0</v>
      </c>
      <c r="BY200" s="186" t="str">
        <f t="shared" si="638"/>
        <v/>
      </c>
      <c r="BZ200" s="186" t="str">
        <f t="shared" si="638"/>
        <v/>
      </c>
      <c r="CA200" s="186" t="str">
        <f t="shared" si="638"/>
        <v/>
      </c>
      <c r="CB200" s="186" t="str">
        <f t="shared" si="638"/>
        <v/>
      </c>
      <c r="CC200" s="186" t="str">
        <f t="shared" si="638"/>
        <v/>
      </c>
      <c r="CD200" s="186" t="str">
        <f t="shared" si="638"/>
        <v/>
      </c>
      <c r="CE200" s="186" t="str">
        <f t="shared" si="638"/>
        <v/>
      </c>
      <c r="CF200" s="186" t="str">
        <f t="shared" si="638"/>
        <v/>
      </c>
      <c r="CG200" s="186" t="str">
        <f t="shared" si="638"/>
        <v/>
      </c>
      <c r="CH200" s="186" t="str">
        <f t="shared" si="638"/>
        <v/>
      </c>
      <c r="CI200" s="186" t="str">
        <f t="shared" si="639"/>
        <v/>
      </c>
      <c r="CJ200" s="186" t="str">
        <f t="shared" si="639"/>
        <v/>
      </c>
      <c r="CK200" s="186" t="str">
        <f t="shared" si="639"/>
        <v/>
      </c>
      <c r="CL200" s="186" t="str">
        <f t="shared" si="639"/>
        <v/>
      </c>
      <c r="CM200" s="186" t="str">
        <f t="shared" si="639"/>
        <v/>
      </c>
      <c r="CN200" s="186" t="str">
        <f t="shared" si="639"/>
        <v/>
      </c>
      <c r="CO200" s="186" t="str">
        <f t="shared" si="639"/>
        <v/>
      </c>
      <c r="CP200" s="186" t="str">
        <f t="shared" si="639"/>
        <v/>
      </c>
      <c r="CQ200" s="186" t="str">
        <f t="shared" si="639"/>
        <v/>
      </c>
      <c r="CR200" s="186" t="str">
        <f t="shared" si="639"/>
        <v/>
      </c>
      <c r="CS200" s="186" t="str">
        <f t="shared" si="640"/>
        <v/>
      </c>
      <c r="CT200" s="186" t="str">
        <f t="shared" si="640"/>
        <v/>
      </c>
      <c r="CU200" s="186" t="str">
        <f t="shared" si="640"/>
        <v/>
      </c>
      <c r="CV200" s="186" t="str">
        <f t="shared" si="640"/>
        <v/>
      </c>
      <c r="CW200" s="186" t="str">
        <f t="shared" si="640"/>
        <v/>
      </c>
      <c r="CX200" s="186" t="str">
        <f t="shared" si="640"/>
        <v/>
      </c>
      <c r="CY200" s="186" t="str">
        <f t="shared" si="640"/>
        <v/>
      </c>
      <c r="CZ200" s="186" t="str">
        <f t="shared" si="640"/>
        <v/>
      </c>
      <c r="DA200" s="186" t="str">
        <f t="shared" si="640"/>
        <v/>
      </c>
      <c r="DB200" s="186" t="str">
        <f t="shared" si="640"/>
        <v/>
      </c>
      <c r="DC200" s="186" t="str">
        <f t="shared" si="641"/>
        <v/>
      </c>
      <c r="DD200" s="186" t="str">
        <f t="shared" si="641"/>
        <v/>
      </c>
      <c r="DE200" s="186" t="str">
        <f t="shared" si="641"/>
        <v/>
      </c>
      <c r="DF200" s="186" t="str">
        <f t="shared" si="641"/>
        <v/>
      </c>
      <c r="DG200" s="186" t="str">
        <f t="shared" si="641"/>
        <v/>
      </c>
      <c r="DH200" s="186" t="str">
        <f t="shared" si="641"/>
        <v/>
      </c>
      <c r="DI200" s="186" t="str">
        <f t="shared" si="641"/>
        <v/>
      </c>
      <c r="DJ200" s="186" t="str">
        <f t="shared" si="641"/>
        <v/>
      </c>
      <c r="DK200" s="186" t="str">
        <f t="shared" si="641"/>
        <v/>
      </c>
      <c r="DL200" s="186" t="str">
        <f t="shared" si="641"/>
        <v/>
      </c>
      <c r="DM200" s="186" t="str">
        <f t="shared" si="642"/>
        <v/>
      </c>
      <c r="DN200" s="186" t="str">
        <f t="shared" si="642"/>
        <v/>
      </c>
      <c r="DO200" s="186" t="str">
        <f t="shared" si="642"/>
        <v/>
      </c>
      <c r="DP200" s="186" t="str">
        <f t="shared" si="642"/>
        <v/>
      </c>
      <c r="DQ200" s="186" t="str">
        <f t="shared" si="642"/>
        <v/>
      </c>
      <c r="DR200" s="186" t="str">
        <f t="shared" si="642"/>
        <v/>
      </c>
      <c r="DS200" s="186" t="str">
        <f t="shared" si="642"/>
        <v/>
      </c>
      <c r="DT200" s="186" t="str">
        <f t="shared" si="642"/>
        <v/>
      </c>
      <c r="DU200" s="186" t="str">
        <f t="shared" si="642"/>
        <v/>
      </c>
      <c r="DV200" s="186" t="str">
        <f t="shared" si="642"/>
        <v/>
      </c>
      <c r="DW200" s="152"/>
      <c r="DX200" s="152"/>
      <c r="DY200" s="152"/>
      <c r="DZ200" s="152"/>
      <c r="EA200" s="152"/>
      <c r="EB200" s="5"/>
      <c r="EC200" s="173">
        <f t="shared" si="618"/>
        <v>27</v>
      </c>
      <c r="ED200" s="176">
        <f t="shared" si="596"/>
        <v>0</v>
      </c>
      <c r="EE200" s="177">
        <f t="shared" si="632"/>
        <v>0</v>
      </c>
      <c r="EF200" s="177">
        <f t="shared" si="632"/>
        <v>0</v>
      </c>
      <c r="EG200" s="177">
        <f t="shared" si="632"/>
        <v>0</v>
      </c>
      <c r="EH200" s="177">
        <f t="shared" si="632"/>
        <v>0</v>
      </c>
      <c r="EI200" s="177">
        <f t="shared" si="598"/>
        <v>0</v>
      </c>
      <c r="EJ200" s="177">
        <f t="shared" si="599"/>
        <v>0</v>
      </c>
      <c r="EK200" s="173"/>
      <c r="EL200" s="175"/>
      <c r="EM200" s="175"/>
      <c r="EN200" s="175"/>
      <c r="EO200" s="173">
        <f t="shared" si="619"/>
        <v>27</v>
      </c>
      <c r="EP200" s="176">
        <f t="shared" si="600"/>
        <v>0</v>
      </c>
      <c r="EQ200" s="177">
        <f>IFERROR(INDEX(RTO4CF,$EO200,'ANVA-MDS'!EE$7),0)</f>
        <v>0</v>
      </c>
      <c r="ER200" s="177">
        <f>IFERROR(INDEX(RTO4CF,$EO200,'ANVA-MDS'!EF$7),0)</f>
        <v>0</v>
      </c>
      <c r="ES200" s="177">
        <f>IFERROR(INDEX(RTO4CF,$EO200,'ANVA-MDS'!EG$7),0)</f>
        <v>0</v>
      </c>
      <c r="ET200" s="177">
        <f>IFERROR(INDEX(RTO4CF,$EO200,'ANVA-MDS'!EH$7),0)</f>
        <v>0</v>
      </c>
      <c r="EU200" s="177">
        <f t="shared" si="601"/>
        <v>0</v>
      </c>
      <c r="EV200" s="177">
        <f t="shared" si="602"/>
        <v>0</v>
      </c>
      <c r="EW200" s="173"/>
      <c r="EX200" s="175"/>
      <c r="EY200" s="175"/>
      <c r="EZ200" s="175"/>
      <c r="FA200" s="177">
        <f t="shared" si="603"/>
        <v>0</v>
      </c>
      <c r="FB200" s="175"/>
      <c r="FC200" s="175"/>
    </row>
    <row r="201" spans="1:159" ht="12.75" customHeight="1" x14ac:dyDescent="0.25">
      <c r="J201" s="84">
        <v>27</v>
      </c>
      <c r="K201" s="185">
        <f t="shared" si="604"/>
        <v>0</v>
      </c>
      <c r="L201" s="186">
        <f t="shared" si="605"/>
        <v>0</v>
      </c>
      <c r="M201" s="186" t="str">
        <f t="shared" si="633"/>
        <v/>
      </c>
      <c r="N201" s="186" t="str">
        <f t="shared" si="633"/>
        <v/>
      </c>
      <c r="O201" s="186" t="str">
        <f t="shared" si="633"/>
        <v/>
      </c>
      <c r="P201" s="186" t="str">
        <f t="shared" si="633"/>
        <v/>
      </c>
      <c r="Q201" s="186" t="str">
        <f t="shared" si="633"/>
        <v/>
      </c>
      <c r="R201" s="186" t="str">
        <f t="shared" si="633"/>
        <v/>
      </c>
      <c r="S201" s="186" t="str">
        <f t="shared" si="633"/>
        <v/>
      </c>
      <c r="T201" s="186" t="str">
        <f t="shared" si="633"/>
        <v/>
      </c>
      <c r="U201" s="186" t="str">
        <f t="shared" si="633"/>
        <v/>
      </c>
      <c r="V201" s="186" t="str">
        <f t="shared" si="633"/>
        <v/>
      </c>
      <c r="W201" s="186" t="str">
        <f t="shared" si="634"/>
        <v/>
      </c>
      <c r="X201" s="186" t="str">
        <f t="shared" si="634"/>
        <v/>
      </c>
      <c r="Y201" s="186" t="str">
        <f t="shared" si="634"/>
        <v/>
      </c>
      <c r="Z201" s="186" t="str">
        <f t="shared" si="634"/>
        <v/>
      </c>
      <c r="AA201" s="186" t="str">
        <f t="shared" si="634"/>
        <v/>
      </c>
      <c r="AB201" s="186" t="str">
        <f t="shared" si="634"/>
        <v/>
      </c>
      <c r="AC201" s="186" t="str">
        <f t="shared" si="634"/>
        <v/>
      </c>
      <c r="AD201" s="186" t="str">
        <f t="shared" si="634"/>
        <v/>
      </c>
      <c r="AE201" s="186" t="str">
        <f t="shared" si="634"/>
        <v/>
      </c>
      <c r="AF201" s="186" t="str">
        <f t="shared" si="634"/>
        <v/>
      </c>
      <c r="AG201" s="186" t="str">
        <f t="shared" si="635"/>
        <v/>
      </c>
      <c r="AH201" s="186" t="str">
        <f t="shared" si="635"/>
        <v/>
      </c>
      <c r="AI201" s="186" t="str">
        <f t="shared" si="635"/>
        <v/>
      </c>
      <c r="AJ201" s="186" t="str">
        <f t="shared" si="635"/>
        <v/>
      </c>
      <c r="AK201" s="186" t="str">
        <f t="shared" si="635"/>
        <v/>
      </c>
      <c r="AL201" s="186" t="str">
        <f t="shared" si="635"/>
        <v/>
      </c>
      <c r="AM201" s="186" t="str">
        <f t="shared" si="635"/>
        <v/>
      </c>
      <c r="AN201" s="186" t="str">
        <f t="shared" si="635"/>
        <v/>
      </c>
      <c r="AO201" s="186" t="str">
        <f t="shared" si="635"/>
        <v/>
      </c>
      <c r="AP201" s="186" t="str">
        <f t="shared" si="635"/>
        <v/>
      </c>
      <c r="AQ201" s="186" t="str">
        <f t="shared" si="636"/>
        <v/>
      </c>
      <c r="AR201" s="186" t="str">
        <f t="shared" si="636"/>
        <v/>
      </c>
      <c r="AS201" s="186" t="str">
        <f t="shared" si="636"/>
        <v/>
      </c>
      <c r="AT201" s="186" t="str">
        <f t="shared" si="636"/>
        <v/>
      </c>
      <c r="AU201" s="186" t="str">
        <f t="shared" si="636"/>
        <v/>
      </c>
      <c r="AV201" s="186" t="str">
        <f t="shared" si="636"/>
        <v/>
      </c>
      <c r="AW201" s="186" t="str">
        <f t="shared" si="636"/>
        <v/>
      </c>
      <c r="AX201" s="186" t="str">
        <f t="shared" si="636"/>
        <v/>
      </c>
      <c r="AY201" s="186" t="str">
        <f t="shared" si="636"/>
        <v/>
      </c>
      <c r="AZ201" s="186" t="str">
        <f t="shared" si="636"/>
        <v/>
      </c>
      <c r="BA201" s="186" t="str">
        <f t="shared" si="637"/>
        <v/>
      </c>
      <c r="BB201" s="186" t="str">
        <f t="shared" si="637"/>
        <v/>
      </c>
      <c r="BC201" s="186" t="str">
        <f t="shared" si="637"/>
        <v/>
      </c>
      <c r="BD201" s="186" t="str">
        <f t="shared" si="637"/>
        <v/>
      </c>
      <c r="BE201" s="186" t="str">
        <f t="shared" si="637"/>
        <v/>
      </c>
      <c r="BF201" s="186" t="str">
        <f t="shared" si="637"/>
        <v/>
      </c>
      <c r="BG201" s="186" t="str">
        <f t="shared" si="637"/>
        <v/>
      </c>
      <c r="BH201" s="186" t="str">
        <f t="shared" si="637"/>
        <v/>
      </c>
      <c r="BI201" s="186" t="str">
        <f t="shared" si="637"/>
        <v/>
      </c>
      <c r="BJ201" s="186" t="str">
        <f t="shared" si="637"/>
        <v/>
      </c>
      <c r="BS201" s="6"/>
      <c r="BT201" s="6"/>
      <c r="BV201" s="84">
        <v>27</v>
      </c>
      <c r="BW201" s="185">
        <f t="shared" si="611"/>
        <v>0</v>
      </c>
      <c r="BX201" s="186">
        <f t="shared" si="612"/>
        <v>0</v>
      </c>
      <c r="BY201" s="186" t="str">
        <f t="shared" si="638"/>
        <v/>
      </c>
      <c r="BZ201" s="186" t="str">
        <f t="shared" si="638"/>
        <v/>
      </c>
      <c r="CA201" s="186" t="str">
        <f t="shared" si="638"/>
        <v/>
      </c>
      <c r="CB201" s="186" t="str">
        <f t="shared" si="638"/>
        <v/>
      </c>
      <c r="CC201" s="186" t="str">
        <f t="shared" si="638"/>
        <v/>
      </c>
      <c r="CD201" s="186" t="str">
        <f t="shared" si="638"/>
        <v/>
      </c>
      <c r="CE201" s="186" t="str">
        <f t="shared" si="638"/>
        <v/>
      </c>
      <c r="CF201" s="186" t="str">
        <f t="shared" si="638"/>
        <v/>
      </c>
      <c r="CG201" s="186" t="str">
        <f t="shared" si="638"/>
        <v/>
      </c>
      <c r="CH201" s="186" t="str">
        <f t="shared" si="638"/>
        <v/>
      </c>
      <c r="CI201" s="186" t="str">
        <f t="shared" si="639"/>
        <v/>
      </c>
      <c r="CJ201" s="186" t="str">
        <f t="shared" si="639"/>
        <v/>
      </c>
      <c r="CK201" s="186" t="str">
        <f t="shared" si="639"/>
        <v/>
      </c>
      <c r="CL201" s="186" t="str">
        <f t="shared" si="639"/>
        <v/>
      </c>
      <c r="CM201" s="186" t="str">
        <f t="shared" si="639"/>
        <v/>
      </c>
      <c r="CN201" s="186" t="str">
        <f t="shared" si="639"/>
        <v/>
      </c>
      <c r="CO201" s="186" t="str">
        <f t="shared" si="639"/>
        <v/>
      </c>
      <c r="CP201" s="186" t="str">
        <f t="shared" si="639"/>
        <v/>
      </c>
      <c r="CQ201" s="186" t="str">
        <f t="shared" si="639"/>
        <v/>
      </c>
      <c r="CR201" s="186" t="str">
        <f t="shared" si="639"/>
        <v/>
      </c>
      <c r="CS201" s="186" t="str">
        <f t="shared" si="640"/>
        <v/>
      </c>
      <c r="CT201" s="186" t="str">
        <f t="shared" si="640"/>
        <v/>
      </c>
      <c r="CU201" s="186" t="str">
        <f t="shared" si="640"/>
        <v/>
      </c>
      <c r="CV201" s="186" t="str">
        <f t="shared" si="640"/>
        <v/>
      </c>
      <c r="CW201" s="186" t="str">
        <f t="shared" si="640"/>
        <v/>
      </c>
      <c r="CX201" s="186" t="str">
        <f t="shared" si="640"/>
        <v/>
      </c>
      <c r="CY201" s="186" t="str">
        <f t="shared" si="640"/>
        <v/>
      </c>
      <c r="CZ201" s="186" t="str">
        <f t="shared" si="640"/>
        <v/>
      </c>
      <c r="DA201" s="186" t="str">
        <f t="shared" si="640"/>
        <v/>
      </c>
      <c r="DB201" s="186" t="str">
        <f t="shared" si="640"/>
        <v/>
      </c>
      <c r="DC201" s="186" t="str">
        <f t="shared" si="641"/>
        <v/>
      </c>
      <c r="DD201" s="186" t="str">
        <f t="shared" si="641"/>
        <v/>
      </c>
      <c r="DE201" s="186" t="str">
        <f t="shared" si="641"/>
        <v/>
      </c>
      <c r="DF201" s="186" t="str">
        <f t="shared" si="641"/>
        <v/>
      </c>
      <c r="DG201" s="186" t="str">
        <f t="shared" si="641"/>
        <v/>
      </c>
      <c r="DH201" s="186" t="str">
        <f t="shared" si="641"/>
        <v/>
      </c>
      <c r="DI201" s="186" t="str">
        <f t="shared" si="641"/>
        <v/>
      </c>
      <c r="DJ201" s="186" t="str">
        <f t="shared" si="641"/>
        <v/>
      </c>
      <c r="DK201" s="186" t="str">
        <f t="shared" si="641"/>
        <v/>
      </c>
      <c r="DL201" s="186" t="str">
        <f t="shared" si="641"/>
        <v/>
      </c>
      <c r="DM201" s="186" t="str">
        <f t="shared" si="642"/>
        <v/>
      </c>
      <c r="DN201" s="186" t="str">
        <f t="shared" si="642"/>
        <v/>
      </c>
      <c r="DO201" s="186" t="str">
        <f t="shared" si="642"/>
        <v/>
      </c>
      <c r="DP201" s="186" t="str">
        <f t="shared" si="642"/>
        <v/>
      </c>
      <c r="DQ201" s="186" t="str">
        <f t="shared" si="642"/>
        <v/>
      </c>
      <c r="DR201" s="186" t="str">
        <f t="shared" si="642"/>
        <v/>
      </c>
      <c r="DS201" s="186" t="str">
        <f t="shared" si="642"/>
        <v/>
      </c>
      <c r="DT201" s="186" t="str">
        <f t="shared" si="642"/>
        <v/>
      </c>
      <c r="DU201" s="186" t="str">
        <f t="shared" si="642"/>
        <v/>
      </c>
      <c r="DV201" s="186" t="str">
        <f t="shared" si="642"/>
        <v/>
      </c>
      <c r="DW201" s="152"/>
      <c r="DX201" s="152"/>
      <c r="DY201" s="152"/>
      <c r="DZ201" s="152"/>
      <c r="EA201" s="152"/>
      <c r="EC201" s="173">
        <f t="shared" si="618"/>
        <v>28</v>
      </c>
      <c r="ED201" s="176">
        <f t="shared" si="596"/>
        <v>0</v>
      </c>
      <c r="EE201" s="177">
        <f t="shared" si="632"/>
        <v>0</v>
      </c>
      <c r="EF201" s="177">
        <f t="shared" si="632"/>
        <v>0</v>
      </c>
      <c r="EG201" s="177">
        <f t="shared" si="632"/>
        <v>0</v>
      </c>
      <c r="EH201" s="177">
        <f t="shared" si="632"/>
        <v>0</v>
      </c>
      <c r="EI201" s="177">
        <f t="shared" si="598"/>
        <v>0</v>
      </c>
      <c r="EJ201" s="177">
        <f t="shared" si="599"/>
        <v>0</v>
      </c>
      <c r="EK201" s="173"/>
      <c r="EL201" s="173"/>
      <c r="EM201" s="173"/>
      <c r="EN201" s="175"/>
      <c r="EO201" s="173">
        <f t="shared" si="619"/>
        <v>28</v>
      </c>
      <c r="EP201" s="176">
        <f t="shared" si="600"/>
        <v>0</v>
      </c>
      <c r="EQ201" s="177">
        <f>IFERROR(INDEX(RTO4CF,$EO201,'ANVA-MDS'!EE$7),0)</f>
        <v>0</v>
      </c>
      <c r="ER201" s="177">
        <f>IFERROR(INDEX(RTO4CF,$EO201,'ANVA-MDS'!EF$7),0)</f>
        <v>0</v>
      </c>
      <c r="ES201" s="177">
        <f>IFERROR(INDEX(RTO4CF,$EO201,'ANVA-MDS'!EG$7),0)</f>
        <v>0</v>
      </c>
      <c r="ET201" s="177">
        <f>IFERROR(INDEX(RTO4CF,$EO201,'ANVA-MDS'!EH$7),0)</f>
        <v>0</v>
      </c>
      <c r="EU201" s="177">
        <f t="shared" si="601"/>
        <v>0</v>
      </c>
      <c r="EV201" s="177">
        <f t="shared" si="602"/>
        <v>0</v>
      </c>
      <c r="EW201" s="173"/>
      <c r="EX201" s="173"/>
      <c r="EY201" s="173"/>
      <c r="EZ201" s="175"/>
      <c r="FA201" s="177">
        <f t="shared" si="603"/>
        <v>0</v>
      </c>
      <c r="FB201" s="175"/>
      <c r="FC201" s="175"/>
    </row>
    <row r="202" spans="1:159" ht="12.75" customHeight="1" x14ac:dyDescent="0.25">
      <c r="J202" s="84">
        <v>28</v>
      </c>
      <c r="K202" s="185">
        <f t="shared" si="604"/>
        <v>0</v>
      </c>
      <c r="L202" s="186">
        <f t="shared" si="605"/>
        <v>0</v>
      </c>
      <c r="M202" s="186" t="str">
        <f t="shared" si="633"/>
        <v/>
      </c>
      <c r="N202" s="186" t="str">
        <f t="shared" si="633"/>
        <v/>
      </c>
      <c r="O202" s="186" t="str">
        <f t="shared" si="633"/>
        <v/>
      </c>
      <c r="P202" s="186" t="str">
        <f t="shared" si="633"/>
        <v/>
      </c>
      <c r="Q202" s="186" t="str">
        <f t="shared" si="633"/>
        <v/>
      </c>
      <c r="R202" s="186" t="str">
        <f t="shared" si="633"/>
        <v/>
      </c>
      <c r="S202" s="186" t="str">
        <f t="shared" si="633"/>
        <v/>
      </c>
      <c r="T202" s="186" t="str">
        <f t="shared" si="633"/>
        <v/>
      </c>
      <c r="U202" s="186" t="str">
        <f t="shared" si="633"/>
        <v/>
      </c>
      <c r="V202" s="186" t="str">
        <f t="shared" si="633"/>
        <v/>
      </c>
      <c r="W202" s="186" t="str">
        <f t="shared" si="634"/>
        <v/>
      </c>
      <c r="X202" s="186" t="str">
        <f t="shared" si="634"/>
        <v/>
      </c>
      <c r="Y202" s="186" t="str">
        <f t="shared" si="634"/>
        <v/>
      </c>
      <c r="Z202" s="186" t="str">
        <f t="shared" si="634"/>
        <v/>
      </c>
      <c r="AA202" s="186" t="str">
        <f t="shared" si="634"/>
        <v/>
      </c>
      <c r="AB202" s="186" t="str">
        <f t="shared" si="634"/>
        <v/>
      </c>
      <c r="AC202" s="186" t="str">
        <f t="shared" si="634"/>
        <v/>
      </c>
      <c r="AD202" s="186" t="str">
        <f t="shared" si="634"/>
        <v/>
      </c>
      <c r="AE202" s="186" t="str">
        <f t="shared" si="634"/>
        <v/>
      </c>
      <c r="AF202" s="186" t="str">
        <f t="shared" si="634"/>
        <v/>
      </c>
      <c r="AG202" s="186" t="str">
        <f t="shared" si="635"/>
        <v/>
      </c>
      <c r="AH202" s="186" t="str">
        <f t="shared" si="635"/>
        <v/>
      </c>
      <c r="AI202" s="186" t="str">
        <f t="shared" si="635"/>
        <v/>
      </c>
      <c r="AJ202" s="186" t="str">
        <f t="shared" si="635"/>
        <v/>
      </c>
      <c r="AK202" s="186" t="str">
        <f t="shared" si="635"/>
        <v/>
      </c>
      <c r="AL202" s="186" t="str">
        <f t="shared" si="635"/>
        <v/>
      </c>
      <c r="AM202" s="186" t="str">
        <f t="shared" si="635"/>
        <v/>
      </c>
      <c r="AN202" s="186" t="str">
        <f t="shared" si="635"/>
        <v/>
      </c>
      <c r="AO202" s="186" t="str">
        <f t="shared" si="635"/>
        <v/>
      </c>
      <c r="AP202" s="186" t="str">
        <f t="shared" si="635"/>
        <v/>
      </c>
      <c r="AQ202" s="186" t="str">
        <f t="shared" si="636"/>
        <v/>
      </c>
      <c r="AR202" s="186" t="str">
        <f t="shared" si="636"/>
        <v/>
      </c>
      <c r="AS202" s="186" t="str">
        <f t="shared" si="636"/>
        <v/>
      </c>
      <c r="AT202" s="186" t="str">
        <f t="shared" si="636"/>
        <v/>
      </c>
      <c r="AU202" s="186" t="str">
        <f t="shared" si="636"/>
        <v/>
      </c>
      <c r="AV202" s="186" t="str">
        <f t="shared" si="636"/>
        <v/>
      </c>
      <c r="AW202" s="186" t="str">
        <f t="shared" si="636"/>
        <v/>
      </c>
      <c r="AX202" s="186" t="str">
        <f t="shared" si="636"/>
        <v/>
      </c>
      <c r="AY202" s="186" t="str">
        <f t="shared" si="636"/>
        <v/>
      </c>
      <c r="AZ202" s="186" t="str">
        <f t="shared" si="636"/>
        <v/>
      </c>
      <c r="BA202" s="186" t="str">
        <f t="shared" si="637"/>
        <v/>
      </c>
      <c r="BB202" s="186" t="str">
        <f t="shared" si="637"/>
        <v/>
      </c>
      <c r="BC202" s="186" t="str">
        <f t="shared" si="637"/>
        <v/>
      </c>
      <c r="BD202" s="186" t="str">
        <f t="shared" si="637"/>
        <v/>
      </c>
      <c r="BE202" s="186" t="str">
        <f t="shared" si="637"/>
        <v/>
      </c>
      <c r="BF202" s="186" t="str">
        <f t="shared" si="637"/>
        <v/>
      </c>
      <c r="BG202" s="186" t="str">
        <f t="shared" si="637"/>
        <v/>
      </c>
      <c r="BH202" s="186" t="str">
        <f t="shared" si="637"/>
        <v/>
      </c>
      <c r="BI202" s="186" t="str">
        <f t="shared" si="637"/>
        <v/>
      </c>
      <c r="BJ202" s="186" t="str">
        <f t="shared" si="637"/>
        <v/>
      </c>
      <c r="BS202" s="6"/>
      <c r="BT202" s="6"/>
      <c r="BV202" s="84">
        <v>28</v>
      </c>
      <c r="BW202" s="185">
        <f t="shared" si="611"/>
        <v>0</v>
      </c>
      <c r="BX202" s="186">
        <f t="shared" si="612"/>
        <v>0</v>
      </c>
      <c r="BY202" s="186" t="str">
        <f t="shared" si="638"/>
        <v/>
      </c>
      <c r="BZ202" s="186" t="str">
        <f t="shared" si="638"/>
        <v/>
      </c>
      <c r="CA202" s="186" t="str">
        <f t="shared" si="638"/>
        <v/>
      </c>
      <c r="CB202" s="186" t="str">
        <f t="shared" si="638"/>
        <v/>
      </c>
      <c r="CC202" s="186" t="str">
        <f t="shared" si="638"/>
        <v/>
      </c>
      <c r="CD202" s="186" t="str">
        <f t="shared" si="638"/>
        <v/>
      </c>
      <c r="CE202" s="186" t="str">
        <f t="shared" si="638"/>
        <v/>
      </c>
      <c r="CF202" s="186" t="str">
        <f t="shared" si="638"/>
        <v/>
      </c>
      <c r="CG202" s="186" t="str">
        <f t="shared" si="638"/>
        <v/>
      </c>
      <c r="CH202" s="186" t="str">
        <f t="shared" si="638"/>
        <v/>
      </c>
      <c r="CI202" s="186" t="str">
        <f t="shared" si="639"/>
        <v/>
      </c>
      <c r="CJ202" s="186" t="str">
        <f t="shared" si="639"/>
        <v/>
      </c>
      <c r="CK202" s="186" t="str">
        <f t="shared" si="639"/>
        <v/>
      </c>
      <c r="CL202" s="186" t="str">
        <f t="shared" si="639"/>
        <v/>
      </c>
      <c r="CM202" s="186" t="str">
        <f t="shared" si="639"/>
        <v/>
      </c>
      <c r="CN202" s="186" t="str">
        <f t="shared" si="639"/>
        <v/>
      </c>
      <c r="CO202" s="186" t="str">
        <f t="shared" si="639"/>
        <v/>
      </c>
      <c r="CP202" s="186" t="str">
        <f t="shared" si="639"/>
        <v/>
      </c>
      <c r="CQ202" s="186" t="str">
        <f t="shared" si="639"/>
        <v/>
      </c>
      <c r="CR202" s="186" t="str">
        <f t="shared" si="639"/>
        <v/>
      </c>
      <c r="CS202" s="186" t="str">
        <f t="shared" si="640"/>
        <v/>
      </c>
      <c r="CT202" s="186" t="str">
        <f t="shared" si="640"/>
        <v/>
      </c>
      <c r="CU202" s="186" t="str">
        <f t="shared" si="640"/>
        <v/>
      </c>
      <c r="CV202" s="186" t="str">
        <f t="shared" si="640"/>
        <v/>
      </c>
      <c r="CW202" s="186" t="str">
        <f t="shared" si="640"/>
        <v/>
      </c>
      <c r="CX202" s="186" t="str">
        <f t="shared" si="640"/>
        <v/>
      </c>
      <c r="CY202" s="186" t="str">
        <f t="shared" si="640"/>
        <v/>
      </c>
      <c r="CZ202" s="186" t="str">
        <f t="shared" si="640"/>
        <v/>
      </c>
      <c r="DA202" s="186" t="str">
        <f t="shared" si="640"/>
        <v/>
      </c>
      <c r="DB202" s="186" t="str">
        <f t="shared" si="640"/>
        <v/>
      </c>
      <c r="DC202" s="186" t="str">
        <f t="shared" si="641"/>
        <v/>
      </c>
      <c r="DD202" s="186" t="str">
        <f t="shared" si="641"/>
        <v/>
      </c>
      <c r="DE202" s="186" t="str">
        <f t="shared" si="641"/>
        <v/>
      </c>
      <c r="DF202" s="186" t="str">
        <f t="shared" si="641"/>
        <v/>
      </c>
      <c r="DG202" s="186" t="str">
        <f t="shared" si="641"/>
        <v/>
      </c>
      <c r="DH202" s="186" t="str">
        <f t="shared" si="641"/>
        <v/>
      </c>
      <c r="DI202" s="186" t="str">
        <f t="shared" si="641"/>
        <v/>
      </c>
      <c r="DJ202" s="186" t="str">
        <f t="shared" si="641"/>
        <v/>
      </c>
      <c r="DK202" s="186" t="str">
        <f t="shared" si="641"/>
        <v/>
      </c>
      <c r="DL202" s="186" t="str">
        <f t="shared" si="641"/>
        <v/>
      </c>
      <c r="DM202" s="186" t="str">
        <f t="shared" si="642"/>
        <v/>
      </c>
      <c r="DN202" s="186" t="str">
        <f t="shared" si="642"/>
        <v/>
      </c>
      <c r="DO202" s="186" t="str">
        <f t="shared" si="642"/>
        <v/>
      </c>
      <c r="DP202" s="186" t="str">
        <f t="shared" si="642"/>
        <v/>
      </c>
      <c r="DQ202" s="186" t="str">
        <f t="shared" si="642"/>
        <v/>
      </c>
      <c r="DR202" s="186" t="str">
        <f t="shared" si="642"/>
        <v/>
      </c>
      <c r="DS202" s="186" t="str">
        <f t="shared" si="642"/>
        <v/>
      </c>
      <c r="DT202" s="186" t="str">
        <f t="shared" si="642"/>
        <v/>
      </c>
      <c r="DU202" s="186" t="str">
        <f t="shared" si="642"/>
        <v/>
      </c>
      <c r="DV202" s="186" t="str">
        <f t="shared" si="642"/>
        <v/>
      </c>
      <c r="DW202" s="152"/>
      <c r="DX202" s="152"/>
      <c r="DY202" s="152"/>
      <c r="DZ202" s="152"/>
      <c r="EA202" s="152"/>
      <c r="EC202" s="173">
        <f t="shared" si="618"/>
        <v>29</v>
      </c>
      <c r="ED202" s="176">
        <f t="shared" si="596"/>
        <v>0</v>
      </c>
      <c r="EE202" s="177">
        <f t="shared" si="632"/>
        <v>0</v>
      </c>
      <c r="EF202" s="177">
        <f t="shared" si="632"/>
        <v>0</v>
      </c>
      <c r="EG202" s="177">
        <f t="shared" si="632"/>
        <v>0</v>
      </c>
      <c r="EH202" s="177">
        <f t="shared" si="632"/>
        <v>0</v>
      </c>
      <c r="EI202" s="177">
        <f t="shared" si="598"/>
        <v>0</v>
      </c>
      <c r="EJ202" s="177">
        <f t="shared" si="599"/>
        <v>0</v>
      </c>
      <c r="EK202" s="173"/>
      <c r="EL202" s="173"/>
      <c r="EM202" s="173"/>
      <c r="EN202" s="175"/>
      <c r="EO202" s="173">
        <f t="shared" si="619"/>
        <v>29</v>
      </c>
      <c r="EP202" s="176">
        <f t="shared" si="600"/>
        <v>0</v>
      </c>
      <c r="EQ202" s="177">
        <f>IFERROR(INDEX(RTO4CF,$EO202,'ANVA-MDS'!EE$7),0)</f>
        <v>0</v>
      </c>
      <c r="ER202" s="177">
        <f>IFERROR(INDEX(RTO4CF,$EO202,'ANVA-MDS'!EF$7),0)</f>
        <v>0</v>
      </c>
      <c r="ES202" s="177">
        <f>IFERROR(INDEX(RTO4CF,$EO202,'ANVA-MDS'!EG$7),0)</f>
        <v>0</v>
      </c>
      <c r="ET202" s="177">
        <f>IFERROR(INDEX(RTO4CF,$EO202,'ANVA-MDS'!EH$7),0)</f>
        <v>0</v>
      </c>
      <c r="EU202" s="177">
        <f t="shared" si="601"/>
        <v>0</v>
      </c>
      <c r="EV202" s="177">
        <f t="shared" si="602"/>
        <v>0</v>
      </c>
      <c r="EW202" s="173"/>
      <c r="EX202" s="173"/>
      <c r="EY202" s="173"/>
      <c r="EZ202" s="175"/>
      <c r="FA202" s="177">
        <f t="shared" si="603"/>
        <v>0</v>
      </c>
      <c r="FB202" s="175"/>
      <c r="FC202" s="175"/>
    </row>
    <row r="203" spans="1:159" ht="12.75" customHeight="1" x14ac:dyDescent="0.25">
      <c r="J203" s="84">
        <v>29</v>
      </c>
      <c r="K203" s="185">
        <f t="shared" si="604"/>
        <v>0</v>
      </c>
      <c r="L203" s="186">
        <f t="shared" si="605"/>
        <v>0</v>
      </c>
      <c r="M203" s="186" t="str">
        <f t="shared" si="633"/>
        <v/>
      </c>
      <c r="N203" s="186" t="str">
        <f t="shared" si="633"/>
        <v/>
      </c>
      <c r="O203" s="186" t="str">
        <f t="shared" si="633"/>
        <v/>
      </c>
      <c r="P203" s="186" t="str">
        <f t="shared" si="633"/>
        <v/>
      </c>
      <c r="Q203" s="186" t="str">
        <f t="shared" si="633"/>
        <v/>
      </c>
      <c r="R203" s="186" t="str">
        <f t="shared" si="633"/>
        <v/>
      </c>
      <c r="S203" s="186" t="str">
        <f t="shared" si="633"/>
        <v/>
      </c>
      <c r="T203" s="186" t="str">
        <f t="shared" si="633"/>
        <v/>
      </c>
      <c r="U203" s="186" t="str">
        <f t="shared" si="633"/>
        <v/>
      </c>
      <c r="V203" s="186" t="str">
        <f t="shared" si="633"/>
        <v/>
      </c>
      <c r="W203" s="186" t="str">
        <f t="shared" si="634"/>
        <v/>
      </c>
      <c r="X203" s="186" t="str">
        <f t="shared" si="634"/>
        <v/>
      </c>
      <c r="Y203" s="186" t="str">
        <f t="shared" si="634"/>
        <v/>
      </c>
      <c r="Z203" s="186" t="str">
        <f t="shared" si="634"/>
        <v/>
      </c>
      <c r="AA203" s="186" t="str">
        <f t="shared" si="634"/>
        <v/>
      </c>
      <c r="AB203" s="186" t="str">
        <f t="shared" si="634"/>
        <v/>
      </c>
      <c r="AC203" s="186" t="str">
        <f t="shared" si="634"/>
        <v/>
      </c>
      <c r="AD203" s="186" t="str">
        <f t="shared" si="634"/>
        <v/>
      </c>
      <c r="AE203" s="186" t="str">
        <f t="shared" si="634"/>
        <v/>
      </c>
      <c r="AF203" s="186" t="str">
        <f t="shared" si="634"/>
        <v/>
      </c>
      <c r="AG203" s="186" t="str">
        <f t="shared" si="635"/>
        <v/>
      </c>
      <c r="AH203" s="186" t="str">
        <f t="shared" si="635"/>
        <v/>
      </c>
      <c r="AI203" s="186" t="str">
        <f t="shared" si="635"/>
        <v/>
      </c>
      <c r="AJ203" s="186" t="str">
        <f t="shared" si="635"/>
        <v/>
      </c>
      <c r="AK203" s="186" t="str">
        <f t="shared" si="635"/>
        <v/>
      </c>
      <c r="AL203" s="186" t="str">
        <f t="shared" si="635"/>
        <v/>
      </c>
      <c r="AM203" s="186" t="str">
        <f t="shared" si="635"/>
        <v/>
      </c>
      <c r="AN203" s="186" t="str">
        <f t="shared" si="635"/>
        <v/>
      </c>
      <c r="AO203" s="186" t="str">
        <f t="shared" si="635"/>
        <v/>
      </c>
      <c r="AP203" s="186" t="str">
        <f t="shared" si="635"/>
        <v/>
      </c>
      <c r="AQ203" s="186" t="str">
        <f t="shared" si="636"/>
        <v/>
      </c>
      <c r="AR203" s="186" t="str">
        <f t="shared" si="636"/>
        <v/>
      </c>
      <c r="AS203" s="186" t="str">
        <f t="shared" si="636"/>
        <v/>
      </c>
      <c r="AT203" s="186" t="str">
        <f t="shared" si="636"/>
        <v/>
      </c>
      <c r="AU203" s="186" t="str">
        <f t="shared" si="636"/>
        <v/>
      </c>
      <c r="AV203" s="186" t="str">
        <f t="shared" si="636"/>
        <v/>
      </c>
      <c r="AW203" s="186" t="str">
        <f t="shared" si="636"/>
        <v/>
      </c>
      <c r="AX203" s="186" t="str">
        <f t="shared" si="636"/>
        <v/>
      </c>
      <c r="AY203" s="186" t="str">
        <f t="shared" si="636"/>
        <v/>
      </c>
      <c r="AZ203" s="186" t="str">
        <f t="shared" si="636"/>
        <v/>
      </c>
      <c r="BA203" s="186" t="str">
        <f t="shared" si="637"/>
        <v/>
      </c>
      <c r="BB203" s="186" t="str">
        <f t="shared" si="637"/>
        <v/>
      </c>
      <c r="BC203" s="186" t="str">
        <f t="shared" si="637"/>
        <v/>
      </c>
      <c r="BD203" s="186" t="str">
        <f t="shared" si="637"/>
        <v/>
      </c>
      <c r="BE203" s="186" t="str">
        <f t="shared" si="637"/>
        <v/>
      </c>
      <c r="BF203" s="186" t="str">
        <f t="shared" si="637"/>
        <v/>
      </c>
      <c r="BG203" s="186" t="str">
        <f t="shared" si="637"/>
        <v/>
      </c>
      <c r="BH203" s="186" t="str">
        <f t="shared" si="637"/>
        <v/>
      </c>
      <c r="BI203" s="186" t="str">
        <f t="shared" si="637"/>
        <v/>
      </c>
      <c r="BJ203" s="186" t="str">
        <f t="shared" si="637"/>
        <v/>
      </c>
      <c r="BS203" s="6"/>
      <c r="BT203" s="6"/>
      <c r="BV203" s="84">
        <v>29</v>
      </c>
      <c r="BW203" s="185">
        <f t="shared" si="611"/>
        <v>0</v>
      </c>
      <c r="BX203" s="186">
        <f t="shared" si="612"/>
        <v>0</v>
      </c>
      <c r="BY203" s="186" t="str">
        <f t="shared" si="638"/>
        <v/>
      </c>
      <c r="BZ203" s="186" t="str">
        <f t="shared" si="638"/>
        <v/>
      </c>
      <c r="CA203" s="186" t="str">
        <f t="shared" si="638"/>
        <v/>
      </c>
      <c r="CB203" s="186" t="str">
        <f t="shared" si="638"/>
        <v/>
      </c>
      <c r="CC203" s="186" t="str">
        <f t="shared" si="638"/>
        <v/>
      </c>
      <c r="CD203" s="186" t="str">
        <f t="shared" si="638"/>
        <v/>
      </c>
      <c r="CE203" s="186" t="str">
        <f t="shared" si="638"/>
        <v/>
      </c>
      <c r="CF203" s="186" t="str">
        <f t="shared" si="638"/>
        <v/>
      </c>
      <c r="CG203" s="186" t="str">
        <f t="shared" si="638"/>
        <v/>
      </c>
      <c r="CH203" s="186" t="str">
        <f t="shared" si="638"/>
        <v/>
      </c>
      <c r="CI203" s="186" t="str">
        <f t="shared" si="639"/>
        <v/>
      </c>
      <c r="CJ203" s="186" t="str">
        <f t="shared" si="639"/>
        <v/>
      </c>
      <c r="CK203" s="186" t="str">
        <f t="shared" si="639"/>
        <v/>
      </c>
      <c r="CL203" s="186" t="str">
        <f t="shared" si="639"/>
        <v/>
      </c>
      <c r="CM203" s="186" t="str">
        <f t="shared" si="639"/>
        <v/>
      </c>
      <c r="CN203" s="186" t="str">
        <f t="shared" si="639"/>
        <v/>
      </c>
      <c r="CO203" s="186" t="str">
        <f t="shared" si="639"/>
        <v/>
      </c>
      <c r="CP203" s="186" t="str">
        <f t="shared" si="639"/>
        <v/>
      </c>
      <c r="CQ203" s="186" t="str">
        <f t="shared" si="639"/>
        <v/>
      </c>
      <c r="CR203" s="186" t="str">
        <f t="shared" si="639"/>
        <v/>
      </c>
      <c r="CS203" s="186" t="str">
        <f t="shared" si="640"/>
        <v/>
      </c>
      <c r="CT203" s="186" t="str">
        <f t="shared" si="640"/>
        <v/>
      </c>
      <c r="CU203" s="186" t="str">
        <f t="shared" si="640"/>
        <v/>
      </c>
      <c r="CV203" s="186" t="str">
        <f t="shared" si="640"/>
        <v/>
      </c>
      <c r="CW203" s="186" t="str">
        <f t="shared" si="640"/>
        <v/>
      </c>
      <c r="CX203" s="186" t="str">
        <f t="shared" si="640"/>
        <v/>
      </c>
      <c r="CY203" s="186" t="str">
        <f t="shared" si="640"/>
        <v/>
      </c>
      <c r="CZ203" s="186" t="str">
        <f t="shared" si="640"/>
        <v/>
      </c>
      <c r="DA203" s="186" t="str">
        <f t="shared" si="640"/>
        <v/>
      </c>
      <c r="DB203" s="186" t="str">
        <f t="shared" si="640"/>
        <v/>
      </c>
      <c r="DC203" s="186" t="str">
        <f t="shared" si="641"/>
        <v/>
      </c>
      <c r="DD203" s="186" t="str">
        <f t="shared" si="641"/>
        <v/>
      </c>
      <c r="DE203" s="186" t="str">
        <f t="shared" si="641"/>
        <v/>
      </c>
      <c r="DF203" s="186" t="str">
        <f t="shared" si="641"/>
        <v/>
      </c>
      <c r="DG203" s="186" t="str">
        <f t="shared" si="641"/>
        <v/>
      </c>
      <c r="DH203" s="186" t="str">
        <f t="shared" si="641"/>
        <v/>
      </c>
      <c r="DI203" s="186" t="str">
        <f t="shared" si="641"/>
        <v/>
      </c>
      <c r="DJ203" s="186" t="str">
        <f t="shared" si="641"/>
        <v/>
      </c>
      <c r="DK203" s="186" t="str">
        <f t="shared" si="641"/>
        <v/>
      </c>
      <c r="DL203" s="186" t="str">
        <f t="shared" si="641"/>
        <v/>
      </c>
      <c r="DM203" s="186" t="str">
        <f t="shared" si="642"/>
        <v/>
      </c>
      <c r="DN203" s="186" t="str">
        <f t="shared" si="642"/>
        <v/>
      </c>
      <c r="DO203" s="186" t="str">
        <f t="shared" si="642"/>
        <v/>
      </c>
      <c r="DP203" s="186" t="str">
        <f t="shared" si="642"/>
        <v/>
      </c>
      <c r="DQ203" s="186" t="str">
        <f t="shared" si="642"/>
        <v/>
      </c>
      <c r="DR203" s="186" t="str">
        <f t="shared" si="642"/>
        <v/>
      </c>
      <c r="DS203" s="186" t="str">
        <f t="shared" si="642"/>
        <v/>
      </c>
      <c r="DT203" s="186" t="str">
        <f t="shared" si="642"/>
        <v/>
      </c>
      <c r="DU203" s="186" t="str">
        <f t="shared" si="642"/>
        <v/>
      </c>
      <c r="DV203" s="186" t="str">
        <f t="shared" si="642"/>
        <v/>
      </c>
      <c r="DW203" s="152"/>
      <c r="DX203" s="152"/>
      <c r="DY203" s="152"/>
      <c r="DZ203" s="152"/>
      <c r="EA203" s="152"/>
      <c r="EB203" s="6"/>
      <c r="EC203" s="173">
        <f t="shared" si="618"/>
        <v>30</v>
      </c>
      <c r="ED203" s="176">
        <f t="shared" si="596"/>
        <v>0</v>
      </c>
      <c r="EE203" s="177">
        <f t="shared" si="632"/>
        <v>0</v>
      </c>
      <c r="EF203" s="177">
        <f t="shared" si="632"/>
        <v>0</v>
      </c>
      <c r="EG203" s="177">
        <f t="shared" si="632"/>
        <v>0</v>
      </c>
      <c r="EH203" s="177">
        <f t="shared" si="632"/>
        <v>0</v>
      </c>
      <c r="EI203" s="177">
        <f t="shared" si="598"/>
        <v>0</v>
      </c>
      <c r="EJ203" s="177">
        <f t="shared" si="599"/>
        <v>0</v>
      </c>
      <c r="EK203" s="173"/>
      <c r="EL203" s="173"/>
      <c r="EM203" s="173"/>
      <c r="EN203" s="175"/>
      <c r="EO203" s="173">
        <f t="shared" si="619"/>
        <v>30</v>
      </c>
      <c r="EP203" s="176">
        <f t="shared" si="600"/>
        <v>0</v>
      </c>
      <c r="EQ203" s="177">
        <f>IFERROR(INDEX(RTO4CF,$EO203,'ANVA-MDS'!EE$7),0)</f>
        <v>0</v>
      </c>
      <c r="ER203" s="177">
        <f>IFERROR(INDEX(RTO4CF,$EO203,'ANVA-MDS'!EF$7),0)</f>
        <v>0</v>
      </c>
      <c r="ES203" s="177">
        <f>IFERROR(INDEX(RTO4CF,$EO203,'ANVA-MDS'!EG$7),0)</f>
        <v>0</v>
      </c>
      <c r="ET203" s="177">
        <f>IFERROR(INDEX(RTO4CF,$EO203,'ANVA-MDS'!EH$7),0)</f>
        <v>0</v>
      </c>
      <c r="EU203" s="177">
        <f t="shared" si="601"/>
        <v>0</v>
      </c>
      <c r="EV203" s="177">
        <f t="shared" si="602"/>
        <v>0</v>
      </c>
      <c r="EW203" s="173"/>
      <c r="EX203" s="173"/>
      <c r="EY203" s="173"/>
      <c r="EZ203" s="175"/>
      <c r="FA203" s="177">
        <f t="shared" si="603"/>
        <v>0</v>
      </c>
      <c r="FB203" s="175"/>
      <c r="FC203" s="175"/>
    </row>
    <row r="204" spans="1:159" ht="12.75" customHeight="1" x14ac:dyDescent="0.25">
      <c r="J204" s="84">
        <v>30</v>
      </c>
      <c r="K204" s="185">
        <f t="shared" si="604"/>
        <v>0</v>
      </c>
      <c r="L204" s="186">
        <f t="shared" si="605"/>
        <v>0</v>
      </c>
      <c r="M204" s="186" t="str">
        <f t="shared" si="633"/>
        <v/>
      </c>
      <c r="N204" s="186" t="str">
        <f t="shared" si="633"/>
        <v/>
      </c>
      <c r="O204" s="186" t="str">
        <f t="shared" si="633"/>
        <v/>
      </c>
      <c r="P204" s="186" t="str">
        <f t="shared" si="633"/>
        <v/>
      </c>
      <c r="Q204" s="186" t="str">
        <f t="shared" si="633"/>
        <v/>
      </c>
      <c r="R204" s="186" t="str">
        <f t="shared" si="633"/>
        <v/>
      </c>
      <c r="S204" s="186" t="str">
        <f t="shared" si="633"/>
        <v/>
      </c>
      <c r="T204" s="186" t="str">
        <f t="shared" si="633"/>
        <v/>
      </c>
      <c r="U204" s="186" t="str">
        <f t="shared" si="633"/>
        <v/>
      </c>
      <c r="V204" s="186" t="str">
        <f t="shared" si="633"/>
        <v/>
      </c>
      <c r="W204" s="186" t="str">
        <f t="shared" si="634"/>
        <v/>
      </c>
      <c r="X204" s="186" t="str">
        <f t="shared" si="634"/>
        <v/>
      </c>
      <c r="Y204" s="186" t="str">
        <f t="shared" si="634"/>
        <v/>
      </c>
      <c r="Z204" s="186" t="str">
        <f t="shared" si="634"/>
        <v/>
      </c>
      <c r="AA204" s="186" t="str">
        <f t="shared" si="634"/>
        <v/>
      </c>
      <c r="AB204" s="186" t="str">
        <f t="shared" si="634"/>
        <v/>
      </c>
      <c r="AC204" s="186" t="str">
        <f t="shared" si="634"/>
        <v/>
      </c>
      <c r="AD204" s="186" t="str">
        <f t="shared" si="634"/>
        <v/>
      </c>
      <c r="AE204" s="186" t="str">
        <f t="shared" si="634"/>
        <v/>
      </c>
      <c r="AF204" s="186" t="str">
        <f t="shared" si="634"/>
        <v/>
      </c>
      <c r="AG204" s="186" t="str">
        <f t="shared" si="635"/>
        <v/>
      </c>
      <c r="AH204" s="186" t="str">
        <f t="shared" si="635"/>
        <v/>
      </c>
      <c r="AI204" s="186" t="str">
        <f t="shared" si="635"/>
        <v/>
      </c>
      <c r="AJ204" s="186" t="str">
        <f t="shared" si="635"/>
        <v/>
      </c>
      <c r="AK204" s="186" t="str">
        <f t="shared" si="635"/>
        <v/>
      </c>
      <c r="AL204" s="186" t="str">
        <f t="shared" si="635"/>
        <v/>
      </c>
      <c r="AM204" s="186" t="str">
        <f t="shared" si="635"/>
        <v/>
      </c>
      <c r="AN204" s="186" t="str">
        <f t="shared" si="635"/>
        <v/>
      </c>
      <c r="AO204" s="186" t="str">
        <f t="shared" si="635"/>
        <v/>
      </c>
      <c r="AP204" s="186" t="str">
        <f t="shared" si="635"/>
        <v/>
      </c>
      <c r="AQ204" s="186" t="str">
        <f t="shared" si="636"/>
        <v/>
      </c>
      <c r="AR204" s="186" t="str">
        <f t="shared" si="636"/>
        <v/>
      </c>
      <c r="AS204" s="186" t="str">
        <f t="shared" si="636"/>
        <v/>
      </c>
      <c r="AT204" s="186" t="str">
        <f t="shared" si="636"/>
        <v/>
      </c>
      <c r="AU204" s="186" t="str">
        <f t="shared" si="636"/>
        <v/>
      </c>
      <c r="AV204" s="186" t="str">
        <f t="shared" si="636"/>
        <v/>
      </c>
      <c r="AW204" s="186" t="str">
        <f t="shared" si="636"/>
        <v/>
      </c>
      <c r="AX204" s="186" t="str">
        <f t="shared" si="636"/>
        <v/>
      </c>
      <c r="AY204" s="186" t="str">
        <f t="shared" si="636"/>
        <v/>
      </c>
      <c r="AZ204" s="186" t="str">
        <f t="shared" si="636"/>
        <v/>
      </c>
      <c r="BA204" s="186" t="str">
        <f t="shared" si="637"/>
        <v/>
      </c>
      <c r="BB204" s="186" t="str">
        <f t="shared" si="637"/>
        <v/>
      </c>
      <c r="BC204" s="186" t="str">
        <f t="shared" si="637"/>
        <v/>
      </c>
      <c r="BD204" s="186" t="str">
        <f t="shared" si="637"/>
        <v/>
      </c>
      <c r="BE204" s="186" t="str">
        <f t="shared" si="637"/>
        <v/>
      </c>
      <c r="BF204" s="186" t="str">
        <f t="shared" si="637"/>
        <v/>
      </c>
      <c r="BG204" s="186" t="str">
        <f t="shared" si="637"/>
        <v/>
      </c>
      <c r="BH204" s="186" t="str">
        <f t="shared" si="637"/>
        <v/>
      </c>
      <c r="BI204" s="186" t="str">
        <f t="shared" si="637"/>
        <v/>
      </c>
      <c r="BJ204" s="186" t="str">
        <f t="shared" si="637"/>
        <v/>
      </c>
      <c r="BS204" s="6"/>
      <c r="BT204" s="6"/>
      <c r="BV204" s="84">
        <v>30</v>
      </c>
      <c r="BW204" s="185">
        <f t="shared" si="611"/>
        <v>0</v>
      </c>
      <c r="BX204" s="186">
        <f t="shared" si="612"/>
        <v>0</v>
      </c>
      <c r="BY204" s="186" t="str">
        <f t="shared" si="638"/>
        <v/>
      </c>
      <c r="BZ204" s="186" t="str">
        <f t="shared" si="638"/>
        <v/>
      </c>
      <c r="CA204" s="186" t="str">
        <f t="shared" si="638"/>
        <v/>
      </c>
      <c r="CB204" s="186" t="str">
        <f t="shared" si="638"/>
        <v/>
      </c>
      <c r="CC204" s="186" t="str">
        <f t="shared" si="638"/>
        <v/>
      </c>
      <c r="CD204" s="186" t="str">
        <f t="shared" si="638"/>
        <v/>
      </c>
      <c r="CE204" s="186" t="str">
        <f t="shared" si="638"/>
        <v/>
      </c>
      <c r="CF204" s="186" t="str">
        <f t="shared" si="638"/>
        <v/>
      </c>
      <c r="CG204" s="186" t="str">
        <f t="shared" si="638"/>
        <v/>
      </c>
      <c r="CH204" s="186" t="str">
        <f t="shared" si="638"/>
        <v/>
      </c>
      <c r="CI204" s="186" t="str">
        <f t="shared" si="639"/>
        <v/>
      </c>
      <c r="CJ204" s="186" t="str">
        <f t="shared" si="639"/>
        <v/>
      </c>
      <c r="CK204" s="186" t="str">
        <f t="shared" si="639"/>
        <v/>
      </c>
      <c r="CL204" s="186" t="str">
        <f t="shared" si="639"/>
        <v/>
      </c>
      <c r="CM204" s="186" t="str">
        <f t="shared" si="639"/>
        <v/>
      </c>
      <c r="CN204" s="186" t="str">
        <f t="shared" si="639"/>
        <v/>
      </c>
      <c r="CO204" s="186" t="str">
        <f t="shared" si="639"/>
        <v/>
      </c>
      <c r="CP204" s="186" t="str">
        <f t="shared" si="639"/>
        <v/>
      </c>
      <c r="CQ204" s="186" t="str">
        <f t="shared" si="639"/>
        <v/>
      </c>
      <c r="CR204" s="186" t="str">
        <f t="shared" si="639"/>
        <v/>
      </c>
      <c r="CS204" s="186" t="str">
        <f t="shared" si="640"/>
        <v/>
      </c>
      <c r="CT204" s="186" t="str">
        <f t="shared" si="640"/>
        <v/>
      </c>
      <c r="CU204" s="186" t="str">
        <f t="shared" si="640"/>
        <v/>
      </c>
      <c r="CV204" s="186" t="str">
        <f t="shared" si="640"/>
        <v/>
      </c>
      <c r="CW204" s="186" t="str">
        <f t="shared" si="640"/>
        <v/>
      </c>
      <c r="CX204" s="186" t="str">
        <f t="shared" si="640"/>
        <v/>
      </c>
      <c r="CY204" s="186" t="str">
        <f t="shared" si="640"/>
        <v/>
      </c>
      <c r="CZ204" s="186" t="str">
        <f t="shared" si="640"/>
        <v/>
      </c>
      <c r="DA204" s="186" t="str">
        <f t="shared" si="640"/>
        <v/>
      </c>
      <c r="DB204" s="186" t="str">
        <f t="shared" si="640"/>
        <v/>
      </c>
      <c r="DC204" s="186" t="str">
        <f t="shared" si="641"/>
        <v/>
      </c>
      <c r="DD204" s="186" t="str">
        <f t="shared" si="641"/>
        <v/>
      </c>
      <c r="DE204" s="186" t="str">
        <f t="shared" si="641"/>
        <v/>
      </c>
      <c r="DF204" s="186" t="str">
        <f t="shared" si="641"/>
        <v/>
      </c>
      <c r="DG204" s="186" t="str">
        <f t="shared" si="641"/>
        <v/>
      </c>
      <c r="DH204" s="186" t="str">
        <f t="shared" si="641"/>
        <v/>
      </c>
      <c r="DI204" s="186" t="str">
        <f t="shared" si="641"/>
        <v/>
      </c>
      <c r="DJ204" s="186" t="str">
        <f t="shared" si="641"/>
        <v/>
      </c>
      <c r="DK204" s="186" t="str">
        <f t="shared" si="641"/>
        <v/>
      </c>
      <c r="DL204" s="186" t="str">
        <f t="shared" si="641"/>
        <v/>
      </c>
      <c r="DM204" s="186" t="str">
        <f t="shared" si="642"/>
        <v/>
      </c>
      <c r="DN204" s="186" t="str">
        <f t="shared" si="642"/>
        <v/>
      </c>
      <c r="DO204" s="186" t="str">
        <f t="shared" si="642"/>
        <v/>
      </c>
      <c r="DP204" s="186" t="str">
        <f t="shared" si="642"/>
        <v/>
      </c>
      <c r="DQ204" s="186" t="str">
        <f t="shared" si="642"/>
        <v/>
      </c>
      <c r="DR204" s="186" t="str">
        <f t="shared" si="642"/>
        <v/>
      </c>
      <c r="DS204" s="186" t="str">
        <f t="shared" si="642"/>
        <v/>
      </c>
      <c r="DT204" s="186" t="str">
        <f t="shared" si="642"/>
        <v/>
      </c>
      <c r="DU204" s="186" t="str">
        <f t="shared" si="642"/>
        <v/>
      </c>
      <c r="DV204" s="186" t="str">
        <f t="shared" si="642"/>
        <v/>
      </c>
      <c r="DW204" s="152"/>
      <c r="DX204" s="152"/>
      <c r="DY204" s="152"/>
      <c r="DZ204" s="152"/>
      <c r="EA204" s="152"/>
      <c r="EB204" s="5"/>
      <c r="EC204" s="173">
        <f t="shared" si="618"/>
        <v>31</v>
      </c>
      <c r="ED204" s="176">
        <f t="shared" si="596"/>
        <v>0</v>
      </c>
      <c r="EE204" s="177">
        <f t="shared" si="632"/>
        <v>0</v>
      </c>
      <c r="EF204" s="177">
        <f t="shared" si="632"/>
        <v>0</v>
      </c>
      <c r="EG204" s="177">
        <f t="shared" si="632"/>
        <v>0</v>
      </c>
      <c r="EH204" s="177">
        <f t="shared" si="632"/>
        <v>0</v>
      </c>
      <c r="EI204" s="177">
        <f t="shared" si="598"/>
        <v>0</v>
      </c>
      <c r="EJ204" s="177">
        <f t="shared" si="599"/>
        <v>0</v>
      </c>
      <c r="EK204" s="173"/>
      <c r="EL204" s="173"/>
      <c r="EM204" s="173"/>
      <c r="EN204" s="175"/>
      <c r="EO204" s="173">
        <f t="shared" si="619"/>
        <v>31</v>
      </c>
      <c r="EP204" s="176">
        <f t="shared" si="600"/>
        <v>0</v>
      </c>
      <c r="EQ204" s="177">
        <f>IFERROR(INDEX(RTO4CF,$EO204,'ANVA-MDS'!EE$7),0)</f>
        <v>0</v>
      </c>
      <c r="ER204" s="177">
        <f>IFERROR(INDEX(RTO4CF,$EO204,'ANVA-MDS'!EF$7),0)</f>
        <v>0</v>
      </c>
      <c r="ES204" s="177">
        <f>IFERROR(INDEX(RTO4CF,$EO204,'ANVA-MDS'!EG$7),0)</f>
        <v>0</v>
      </c>
      <c r="ET204" s="177">
        <f>IFERROR(INDEX(RTO4CF,$EO204,'ANVA-MDS'!EH$7),0)</f>
        <v>0</v>
      </c>
      <c r="EU204" s="177">
        <f t="shared" si="601"/>
        <v>0</v>
      </c>
      <c r="EV204" s="177">
        <f t="shared" si="602"/>
        <v>0</v>
      </c>
      <c r="EW204" s="173"/>
      <c r="EX204" s="173"/>
      <c r="EY204" s="173"/>
      <c r="EZ204" s="175"/>
      <c r="FA204" s="177">
        <f t="shared" si="603"/>
        <v>0</v>
      </c>
      <c r="FB204" s="175"/>
      <c r="FC204" s="175"/>
    </row>
    <row r="205" spans="1:159" ht="12.75" customHeight="1" x14ac:dyDescent="0.25">
      <c r="J205" s="84">
        <v>31</v>
      </c>
      <c r="K205" s="185">
        <f t="shared" si="604"/>
        <v>0</v>
      </c>
      <c r="L205" s="186">
        <f t="shared" si="605"/>
        <v>0</v>
      </c>
      <c r="M205" s="186" t="str">
        <f t="shared" ref="M205:V214" si="643">IF(M$8&gt;$J205,"",IF($K205=0,"",IF($F$179&gt;$G$179,"ns",IF(ABS($L205-INDEX(RTO4SF_ORD,M$8,2))&gt;$B$194,"s","ns"))))</f>
        <v/>
      </c>
      <c r="N205" s="186" t="str">
        <f t="shared" si="643"/>
        <v/>
      </c>
      <c r="O205" s="186" t="str">
        <f t="shared" si="643"/>
        <v/>
      </c>
      <c r="P205" s="186" t="str">
        <f t="shared" si="643"/>
        <v/>
      </c>
      <c r="Q205" s="186" t="str">
        <f t="shared" si="643"/>
        <v/>
      </c>
      <c r="R205" s="186" t="str">
        <f t="shared" si="643"/>
        <v/>
      </c>
      <c r="S205" s="186" t="str">
        <f t="shared" si="643"/>
        <v/>
      </c>
      <c r="T205" s="186" t="str">
        <f t="shared" si="643"/>
        <v/>
      </c>
      <c r="U205" s="186" t="str">
        <f t="shared" si="643"/>
        <v/>
      </c>
      <c r="V205" s="186" t="str">
        <f t="shared" si="643"/>
        <v/>
      </c>
      <c r="W205" s="186" t="str">
        <f t="shared" ref="W205:AF214" si="644">IF(W$8&gt;$J205,"",IF($K205=0,"",IF($F$179&gt;$G$179,"ns",IF(ABS($L205-INDEX(RTO4SF_ORD,W$8,2))&gt;$B$194,"s","ns"))))</f>
        <v/>
      </c>
      <c r="X205" s="186" t="str">
        <f t="shared" si="644"/>
        <v/>
      </c>
      <c r="Y205" s="186" t="str">
        <f t="shared" si="644"/>
        <v/>
      </c>
      <c r="Z205" s="186" t="str">
        <f t="shared" si="644"/>
        <v/>
      </c>
      <c r="AA205" s="186" t="str">
        <f t="shared" si="644"/>
        <v/>
      </c>
      <c r="AB205" s="186" t="str">
        <f t="shared" si="644"/>
        <v/>
      </c>
      <c r="AC205" s="186" t="str">
        <f t="shared" si="644"/>
        <v/>
      </c>
      <c r="AD205" s="186" t="str">
        <f t="shared" si="644"/>
        <v/>
      </c>
      <c r="AE205" s="186" t="str">
        <f t="shared" si="644"/>
        <v/>
      </c>
      <c r="AF205" s="186" t="str">
        <f t="shared" si="644"/>
        <v/>
      </c>
      <c r="AG205" s="186" t="str">
        <f t="shared" ref="AG205:AP214" si="645">IF(AG$8&gt;$J205,"",IF($K205=0,"",IF($F$179&gt;$G$179,"ns",IF(ABS($L205-INDEX(RTO4SF_ORD,AG$8,2))&gt;$B$194,"s","ns"))))</f>
        <v/>
      </c>
      <c r="AH205" s="186" t="str">
        <f t="shared" si="645"/>
        <v/>
      </c>
      <c r="AI205" s="186" t="str">
        <f t="shared" si="645"/>
        <v/>
      </c>
      <c r="AJ205" s="186" t="str">
        <f t="shared" si="645"/>
        <v/>
      </c>
      <c r="AK205" s="186" t="str">
        <f t="shared" si="645"/>
        <v/>
      </c>
      <c r="AL205" s="186" t="str">
        <f t="shared" si="645"/>
        <v/>
      </c>
      <c r="AM205" s="186" t="str">
        <f t="shared" si="645"/>
        <v/>
      </c>
      <c r="AN205" s="186" t="str">
        <f t="shared" si="645"/>
        <v/>
      </c>
      <c r="AO205" s="186" t="str">
        <f t="shared" si="645"/>
        <v/>
      </c>
      <c r="AP205" s="186" t="str">
        <f t="shared" si="645"/>
        <v/>
      </c>
      <c r="AQ205" s="186" t="str">
        <f t="shared" ref="AQ205:AZ214" si="646">IF(AQ$8&gt;$J205,"",IF($K205=0,"",IF($F$179&gt;$G$179,"ns",IF(ABS($L205-INDEX(RTO4SF_ORD,AQ$8,2))&gt;$B$194,"s","ns"))))</f>
        <v/>
      </c>
      <c r="AR205" s="186" t="str">
        <f t="shared" si="646"/>
        <v/>
      </c>
      <c r="AS205" s="186" t="str">
        <f t="shared" si="646"/>
        <v/>
      </c>
      <c r="AT205" s="186" t="str">
        <f t="shared" si="646"/>
        <v/>
      </c>
      <c r="AU205" s="186" t="str">
        <f t="shared" si="646"/>
        <v/>
      </c>
      <c r="AV205" s="186" t="str">
        <f t="shared" si="646"/>
        <v/>
      </c>
      <c r="AW205" s="186" t="str">
        <f t="shared" si="646"/>
        <v/>
      </c>
      <c r="AX205" s="186" t="str">
        <f t="shared" si="646"/>
        <v/>
      </c>
      <c r="AY205" s="186" t="str">
        <f t="shared" si="646"/>
        <v/>
      </c>
      <c r="AZ205" s="186" t="str">
        <f t="shared" si="646"/>
        <v/>
      </c>
      <c r="BA205" s="186" t="str">
        <f t="shared" ref="BA205:BJ214" si="647">IF(BA$8&gt;$J205,"",IF($K205=0,"",IF($F$179&gt;$G$179,"ns",IF(ABS($L205-INDEX(RTO4SF_ORD,BA$8,2))&gt;$B$194,"s","ns"))))</f>
        <v/>
      </c>
      <c r="BB205" s="186" t="str">
        <f t="shared" si="647"/>
        <v/>
      </c>
      <c r="BC205" s="186" t="str">
        <f t="shared" si="647"/>
        <v/>
      </c>
      <c r="BD205" s="186" t="str">
        <f t="shared" si="647"/>
        <v/>
      </c>
      <c r="BE205" s="186" t="str">
        <f t="shared" si="647"/>
        <v/>
      </c>
      <c r="BF205" s="186" t="str">
        <f t="shared" si="647"/>
        <v/>
      </c>
      <c r="BG205" s="186" t="str">
        <f t="shared" si="647"/>
        <v/>
      </c>
      <c r="BH205" s="186" t="str">
        <f t="shared" si="647"/>
        <v/>
      </c>
      <c r="BI205" s="186" t="str">
        <f t="shared" si="647"/>
        <v/>
      </c>
      <c r="BJ205" s="186" t="str">
        <f t="shared" si="647"/>
        <v/>
      </c>
      <c r="BS205" s="6"/>
      <c r="BT205" s="6"/>
      <c r="BV205" s="84">
        <v>31</v>
      </c>
      <c r="BW205" s="185">
        <f t="shared" si="611"/>
        <v>0</v>
      </c>
      <c r="BX205" s="186">
        <f t="shared" si="612"/>
        <v>0</v>
      </c>
      <c r="BY205" s="186" t="str">
        <f t="shared" ref="BY205:CH214" si="648">IF(BY$8&gt;$BV205,"",IF($BW205=0,"",IF($BR$179&gt;$BS$179,"ns",IF(ABS($BX205-INDEX(RTO4CF_ORD,BY$8,2))&gt;$BN$194,"s","ns"))))</f>
        <v/>
      </c>
      <c r="BZ205" s="186" t="str">
        <f t="shared" si="648"/>
        <v/>
      </c>
      <c r="CA205" s="186" t="str">
        <f t="shared" si="648"/>
        <v/>
      </c>
      <c r="CB205" s="186" t="str">
        <f t="shared" si="648"/>
        <v/>
      </c>
      <c r="CC205" s="186" t="str">
        <f t="shared" si="648"/>
        <v/>
      </c>
      <c r="CD205" s="186" t="str">
        <f t="shared" si="648"/>
        <v/>
      </c>
      <c r="CE205" s="186" t="str">
        <f t="shared" si="648"/>
        <v/>
      </c>
      <c r="CF205" s="186" t="str">
        <f t="shared" si="648"/>
        <v/>
      </c>
      <c r="CG205" s="186" t="str">
        <f t="shared" si="648"/>
        <v/>
      </c>
      <c r="CH205" s="186" t="str">
        <f t="shared" si="648"/>
        <v/>
      </c>
      <c r="CI205" s="186" t="str">
        <f t="shared" ref="CI205:CR214" si="649">IF(CI$8&gt;$BV205,"",IF($BW205=0,"",IF($BR$179&gt;$BS$179,"ns",IF(ABS($BX205-INDEX(RTO4CF_ORD,CI$8,2))&gt;$BN$194,"s","ns"))))</f>
        <v/>
      </c>
      <c r="CJ205" s="186" t="str">
        <f t="shared" si="649"/>
        <v/>
      </c>
      <c r="CK205" s="186" t="str">
        <f t="shared" si="649"/>
        <v/>
      </c>
      <c r="CL205" s="186" t="str">
        <f t="shared" si="649"/>
        <v/>
      </c>
      <c r="CM205" s="186" t="str">
        <f t="shared" si="649"/>
        <v/>
      </c>
      <c r="CN205" s="186" t="str">
        <f t="shared" si="649"/>
        <v/>
      </c>
      <c r="CO205" s="186" t="str">
        <f t="shared" si="649"/>
        <v/>
      </c>
      <c r="CP205" s="186" t="str">
        <f t="shared" si="649"/>
        <v/>
      </c>
      <c r="CQ205" s="186" t="str">
        <f t="shared" si="649"/>
        <v/>
      </c>
      <c r="CR205" s="186" t="str">
        <f t="shared" si="649"/>
        <v/>
      </c>
      <c r="CS205" s="186" t="str">
        <f t="shared" ref="CS205:DB214" si="650">IF(CS$8&gt;$BV205,"",IF($BW205=0,"",IF($BR$179&gt;$BS$179,"ns",IF(ABS($BX205-INDEX(RTO4CF_ORD,CS$8,2))&gt;$BN$194,"s","ns"))))</f>
        <v/>
      </c>
      <c r="CT205" s="186" t="str">
        <f t="shared" si="650"/>
        <v/>
      </c>
      <c r="CU205" s="186" t="str">
        <f t="shared" si="650"/>
        <v/>
      </c>
      <c r="CV205" s="186" t="str">
        <f t="shared" si="650"/>
        <v/>
      </c>
      <c r="CW205" s="186" t="str">
        <f t="shared" si="650"/>
        <v/>
      </c>
      <c r="CX205" s="186" t="str">
        <f t="shared" si="650"/>
        <v/>
      </c>
      <c r="CY205" s="186" t="str">
        <f t="shared" si="650"/>
        <v/>
      </c>
      <c r="CZ205" s="186" t="str">
        <f t="shared" si="650"/>
        <v/>
      </c>
      <c r="DA205" s="186" t="str">
        <f t="shared" si="650"/>
        <v/>
      </c>
      <c r="DB205" s="186" t="str">
        <f t="shared" si="650"/>
        <v/>
      </c>
      <c r="DC205" s="186" t="str">
        <f t="shared" ref="DC205:DL214" si="651">IF(DC$8&gt;$BV205,"",IF($BW205=0,"",IF($BR$179&gt;$BS$179,"ns",IF(ABS($BX205-INDEX(RTO4CF_ORD,DC$8,2))&gt;$BN$194,"s","ns"))))</f>
        <v/>
      </c>
      <c r="DD205" s="186" t="str">
        <f t="shared" si="651"/>
        <v/>
      </c>
      <c r="DE205" s="186" t="str">
        <f t="shared" si="651"/>
        <v/>
      </c>
      <c r="DF205" s="186" t="str">
        <f t="shared" si="651"/>
        <v/>
      </c>
      <c r="DG205" s="186" t="str">
        <f t="shared" si="651"/>
        <v/>
      </c>
      <c r="DH205" s="186" t="str">
        <f t="shared" si="651"/>
        <v/>
      </c>
      <c r="DI205" s="186" t="str">
        <f t="shared" si="651"/>
        <v/>
      </c>
      <c r="DJ205" s="186" t="str">
        <f t="shared" si="651"/>
        <v/>
      </c>
      <c r="DK205" s="186" t="str">
        <f t="shared" si="651"/>
        <v/>
      </c>
      <c r="DL205" s="186" t="str">
        <f t="shared" si="651"/>
        <v/>
      </c>
      <c r="DM205" s="186" t="str">
        <f t="shared" ref="DM205:DV214" si="652">IF(DM$8&gt;$BV205,"",IF($BW205=0,"",IF($BR$179&gt;$BS$179,"ns",IF(ABS($BX205-INDEX(RTO4CF_ORD,DM$8,2))&gt;$BN$194,"s","ns"))))</f>
        <v/>
      </c>
      <c r="DN205" s="186" t="str">
        <f t="shared" si="652"/>
        <v/>
      </c>
      <c r="DO205" s="186" t="str">
        <f t="shared" si="652"/>
        <v/>
      </c>
      <c r="DP205" s="186" t="str">
        <f t="shared" si="652"/>
        <v/>
      </c>
      <c r="DQ205" s="186" t="str">
        <f t="shared" si="652"/>
        <v/>
      </c>
      <c r="DR205" s="186" t="str">
        <f t="shared" si="652"/>
        <v/>
      </c>
      <c r="DS205" s="186" t="str">
        <f t="shared" si="652"/>
        <v/>
      </c>
      <c r="DT205" s="186" t="str">
        <f t="shared" si="652"/>
        <v/>
      </c>
      <c r="DU205" s="186" t="str">
        <f t="shared" si="652"/>
        <v/>
      </c>
      <c r="DV205" s="186" t="str">
        <f t="shared" si="652"/>
        <v/>
      </c>
      <c r="DW205" s="152"/>
      <c r="DX205" s="152"/>
      <c r="DY205" s="152"/>
      <c r="DZ205" s="152"/>
      <c r="EA205" s="152"/>
      <c r="EB205" s="5"/>
      <c r="EC205" s="173">
        <f t="shared" si="618"/>
        <v>32</v>
      </c>
      <c r="ED205" s="176">
        <f t="shared" si="596"/>
        <v>0</v>
      </c>
      <c r="EE205" s="177">
        <f t="shared" si="632"/>
        <v>0</v>
      </c>
      <c r="EF205" s="177">
        <f t="shared" si="632"/>
        <v>0</v>
      </c>
      <c r="EG205" s="177">
        <f t="shared" si="632"/>
        <v>0</v>
      </c>
      <c r="EH205" s="177">
        <f t="shared" si="632"/>
        <v>0</v>
      </c>
      <c r="EI205" s="177">
        <f t="shared" si="598"/>
        <v>0</v>
      </c>
      <c r="EJ205" s="177">
        <f t="shared" si="599"/>
        <v>0</v>
      </c>
      <c r="EK205" s="173"/>
      <c r="EL205" s="173"/>
      <c r="EM205" s="173"/>
      <c r="EN205" s="175"/>
      <c r="EO205" s="173">
        <f t="shared" si="619"/>
        <v>32</v>
      </c>
      <c r="EP205" s="176">
        <f t="shared" si="600"/>
        <v>0</v>
      </c>
      <c r="EQ205" s="177">
        <f>IFERROR(INDEX(RTO4CF,$EO205,'ANVA-MDS'!EE$7),0)</f>
        <v>0</v>
      </c>
      <c r="ER205" s="177">
        <f>IFERROR(INDEX(RTO4CF,$EO205,'ANVA-MDS'!EF$7),0)</f>
        <v>0</v>
      </c>
      <c r="ES205" s="177">
        <f>IFERROR(INDEX(RTO4CF,$EO205,'ANVA-MDS'!EG$7),0)</f>
        <v>0</v>
      </c>
      <c r="ET205" s="177">
        <f>IFERROR(INDEX(RTO4CF,$EO205,'ANVA-MDS'!EH$7),0)</f>
        <v>0</v>
      </c>
      <c r="EU205" s="177">
        <f t="shared" si="601"/>
        <v>0</v>
      </c>
      <c r="EV205" s="177">
        <f t="shared" si="602"/>
        <v>0</v>
      </c>
      <c r="EW205" s="173"/>
      <c r="EX205" s="173"/>
      <c r="EY205" s="173"/>
      <c r="EZ205" s="175"/>
      <c r="FA205" s="177">
        <f t="shared" si="603"/>
        <v>0</v>
      </c>
      <c r="FB205" s="175"/>
      <c r="FC205" s="175"/>
    </row>
    <row r="206" spans="1:159" ht="12.75" customHeight="1" x14ac:dyDescent="0.25">
      <c r="J206" s="84">
        <v>32</v>
      </c>
      <c r="K206" s="185">
        <f t="shared" si="604"/>
        <v>0</v>
      </c>
      <c r="L206" s="186">
        <f t="shared" si="605"/>
        <v>0</v>
      </c>
      <c r="M206" s="186" t="str">
        <f t="shared" si="643"/>
        <v/>
      </c>
      <c r="N206" s="186" t="str">
        <f t="shared" si="643"/>
        <v/>
      </c>
      <c r="O206" s="186" t="str">
        <f t="shared" si="643"/>
        <v/>
      </c>
      <c r="P206" s="186" t="str">
        <f t="shared" si="643"/>
        <v/>
      </c>
      <c r="Q206" s="186" t="str">
        <f t="shared" si="643"/>
        <v/>
      </c>
      <c r="R206" s="186" t="str">
        <f t="shared" si="643"/>
        <v/>
      </c>
      <c r="S206" s="186" t="str">
        <f t="shared" si="643"/>
        <v/>
      </c>
      <c r="T206" s="186" t="str">
        <f t="shared" si="643"/>
        <v/>
      </c>
      <c r="U206" s="186" t="str">
        <f t="shared" si="643"/>
        <v/>
      </c>
      <c r="V206" s="186" t="str">
        <f t="shared" si="643"/>
        <v/>
      </c>
      <c r="W206" s="186" t="str">
        <f t="shared" si="644"/>
        <v/>
      </c>
      <c r="X206" s="186" t="str">
        <f t="shared" si="644"/>
        <v/>
      </c>
      <c r="Y206" s="186" t="str">
        <f t="shared" si="644"/>
        <v/>
      </c>
      <c r="Z206" s="186" t="str">
        <f t="shared" si="644"/>
        <v/>
      </c>
      <c r="AA206" s="186" t="str">
        <f t="shared" si="644"/>
        <v/>
      </c>
      <c r="AB206" s="186" t="str">
        <f t="shared" si="644"/>
        <v/>
      </c>
      <c r="AC206" s="186" t="str">
        <f t="shared" si="644"/>
        <v/>
      </c>
      <c r="AD206" s="186" t="str">
        <f t="shared" si="644"/>
        <v/>
      </c>
      <c r="AE206" s="186" t="str">
        <f t="shared" si="644"/>
        <v/>
      </c>
      <c r="AF206" s="186" t="str">
        <f t="shared" si="644"/>
        <v/>
      </c>
      <c r="AG206" s="186" t="str">
        <f t="shared" si="645"/>
        <v/>
      </c>
      <c r="AH206" s="186" t="str">
        <f t="shared" si="645"/>
        <v/>
      </c>
      <c r="AI206" s="186" t="str">
        <f t="shared" si="645"/>
        <v/>
      </c>
      <c r="AJ206" s="186" t="str">
        <f t="shared" si="645"/>
        <v/>
      </c>
      <c r="AK206" s="186" t="str">
        <f t="shared" si="645"/>
        <v/>
      </c>
      <c r="AL206" s="186" t="str">
        <f t="shared" si="645"/>
        <v/>
      </c>
      <c r="AM206" s="186" t="str">
        <f t="shared" si="645"/>
        <v/>
      </c>
      <c r="AN206" s="186" t="str">
        <f t="shared" si="645"/>
        <v/>
      </c>
      <c r="AO206" s="186" t="str">
        <f t="shared" si="645"/>
        <v/>
      </c>
      <c r="AP206" s="186" t="str">
        <f t="shared" si="645"/>
        <v/>
      </c>
      <c r="AQ206" s="186" t="str">
        <f t="shared" si="646"/>
        <v/>
      </c>
      <c r="AR206" s="186" t="str">
        <f t="shared" si="646"/>
        <v/>
      </c>
      <c r="AS206" s="186" t="str">
        <f t="shared" si="646"/>
        <v/>
      </c>
      <c r="AT206" s="186" t="str">
        <f t="shared" si="646"/>
        <v/>
      </c>
      <c r="AU206" s="186" t="str">
        <f t="shared" si="646"/>
        <v/>
      </c>
      <c r="AV206" s="186" t="str">
        <f t="shared" si="646"/>
        <v/>
      </c>
      <c r="AW206" s="186" t="str">
        <f t="shared" si="646"/>
        <v/>
      </c>
      <c r="AX206" s="186" t="str">
        <f t="shared" si="646"/>
        <v/>
      </c>
      <c r="AY206" s="186" t="str">
        <f t="shared" si="646"/>
        <v/>
      </c>
      <c r="AZ206" s="186" t="str">
        <f t="shared" si="646"/>
        <v/>
      </c>
      <c r="BA206" s="186" t="str">
        <f t="shared" si="647"/>
        <v/>
      </c>
      <c r="BB206" s="186" t="str">
        <f t="shared" si="647"/>
        <v/>
      </c>
      <c r="BC206" s="186" t="str">
        <f t="shared" si="647"/>
        <v/>
      </c>
      <c r="BD206" s="186" t="str">
        <f t="shared" si="647"/>
        <v/>
      </c>
      <c r="BE206" s="186" t="str">
        <f t="shared" si="647"/>
        <v/>
      </c>
      <c r="BF206" s="186" t="str">
        <f t="shared" si="647"/>
        <v/>
      </c>
      <c r="BG206" s="186" t="str">
        <f t="shared" si="647"/>
        <v/>
      </c>
      <c r="BH206" s="186" t="str">
        <f t="shared" si="647"/>
        <v/>
      </c>
      <c r="BI206" s="186" t="str">
        <f t="shared" si="647"/>
        <v/>
      </c>
      <c r="BJ206" s="186" t="str">
        <f t="shared" si="647"/>
        <v/>
      </c>
      <c r="BS206" s="6"/>
      <c r="BT206" s="6"/>
      <c r="BV206" s="84">
        <v>32</v>
      </c>
      <c r="BW206" s="185">
        <f t="shared" si="611"/>
        <v>0</v>
      </c>
      <c r="BX206" s="186">
        <f t="shared" si="612"/>
        <v>0</v>
      </c>
      <c r="BY206" s="186" t="str">
        <f t="shared" si="648"/>
        <v/>
      </c>
      <c r="BZ206" s="186" t="str">
        <f t="shared" si="648"/>
        <v/>
      </c>
      <c r="CA206" s="186" t="str">
        <f t="shared" si="648"/>
        <v/>
      </c>
      <c r="CB206" s="186" t="str">
        <f t="shared" si="648"/>
        <v/>
      </c>
      <c r="CC206" s="186" t="str">
        <f t="shared" si="648"/>
        <v/>
      </c>
      <c r="CD206" s="186" t="str">
        <f t="shared" si="648"/>
        <v/>
      </c>
      <c r="CE206" s="186" t="str">
        <f t="shared" si="648"/>
        <v/>
      </c>
      <c r="CF206" s="186" t="str">
        <f t="shared" si="648"/>
        <v/>
      </c>
      <c r="CG206" s="186" t="str">
        <f t="shared" si="648"/>
        <v/>
      </c>
      <c r="CH206" s="186" t="str">
        <f t="shared" si="648"/>
        <v/>
      </c>
      <c r="CI206" s="186" t="str">
        <f t="shared" si="649"/>
        <v/>
      </c>
      <c r="CJ206" s="186" t="str">
        <f t="shared" si="649"/>
        <v/>
      </c>
      <c r="CK206" s="186" t="str">
        <f t="shared" si="649"/>
        <v/>
      </c>
      <c r="CL206" s="186" t="str">
        <f t="shared" si="649"/>
        <v/>
      </c>
      <c r="CM206" s="186" t="str">
        <f t="shared" si="649"/>
        <v/>
      </c>
      <c r="CN206" s="186" t="str">
        <f t="shared" si="649"/>
        <v/>
      </c>
      <c r="CO206" s="186" t="str">
        <f t="shared" si="649"/>
        <v/>
      </c>
      <c r="CP206" s="186" t="str">
        <f t="shared" si="649"/>
        <v/>
      </c>
      <c r="CQ206" s="186" t="str">
        <f t="shared" si="649"/>
        <v/>
      </c>
      <c r="CR206" s="186" t="str">
        <f t="shared" si="649"/>
        <v/>
      </c>
      <c r="CS206" s="186" t="str">
        <f t="shared" si="650"/>
        <v/>
      </c>
      <c r="CT206" s="186" t="str">
        <f t="shared" si="650"/>
        <v/>
      </c>
      <c r="CU206" s="186" t="str">
        <f t="shared" si="650"/>
        <v/>
      </c>
      <c r="CV206" s="186" t="str">
        <f t="shared" si="650"/>
        <v/>
      </c>
      <c r="CW206" s="186" t="str">
        <f t="shared" si="650"/>
        <v/>
      </c>
      <c r="CX206" s="186" t="str">
        <f t="shared" si="650"/>
        <v/>
      </c>
      <c r="CY206" s="186" t="str">
        <f t="shared" si="650"/>
        <v/>
      </c>
      <c r="CZ206" s="186" t="str">
        <f t="shared" si="650"/>
        <v/>
      </c>
      <c r="DA206" s="186" t="str">
        <f t="shared" si="650"/>
        <v/>
      </c>
      <c r="DB206" s="186" t="str">
        <f t="shared" si="650"/>
        <v/>
      </c>
      <c r="DC206" s="186" t="str">
        <f t="shared" si="651"/>
        <v/>
      </c>
      <c r="DD206" s="186" t="str">
        <f t="shared" si="651"/>
        <v/>
      </c>
      <c r="DE206" s="186" t="str">
        <f t="shared" si="651"/>
        <v/>
      </c>
      <c r="DF206" s="186" t="str">
        <f t="shared" si="651"/>
        <v/>
      </c>
      <c r="DG206" s="186" t="str">
        <f t="shared" si="651"/>
        <v/>
      </c>
      <c r="DH206" s="186" t="str">
        <f t="shared" si="651"/>
        <v/>
      </c>
      <c r="DI206" s="186" t="str">
        <f t="shared" si="651"/>
        <v/>
      </c>
      <c r="DJ206" s="186" t="str">
        <f t="shared" si="651"/>
        <v/>
      </c>
      <c r="DK206" s="186" t="str">
        <f t="shared" si="651"/>
        <v/>
      </c>
      <c r="DL206" s="186" t="str">
        <f t="shared" si="651"/>
        <v/>
      </c>
      <c r="DM206" s="186" t="str">
        <f t="shared" si="652"/>
        <v/>
      </c>
      <c r="DN206" s="186" t="str">
        <f t="shared" si="652"/>
        <v/>
      </c>
      <c r="DO206" s="186" t="str">
        <f t="shared" si="652"/>
        <v/>
      </c>
      <c r="DP206" s="186" t="str">
        <f t="shared" si="652"/>
        <v/>
      </c>
      <c r="DQ206" s="186" t="str">
        <f t="shared" si="652"/>
        <v/>
      </c>
      <c r="DR206" s="186" t="str">
        <f t="shared" si="652"/>
        <v/>
      </c>
      <c r="DS206" s="186" t="str">
        <f t="shared" si="652"/>
        <v/>
      </c>
      <c r="DT206" s="186" t="str">
        <f t="shared" si="652"/>
        <v/>
      </c>
      <c r="DU206" s="186" t="str">
        <f t="shared" si="652"/>
        <v/>
      </c>
      <c r="DV206" s="186" t="str">
        <f t="shared" si="652"/>
        <v/>
      </c>
      <c r="DW206" s="152"/>
      <c r="DX206" s="152"/>
      <c r="DY206" s="152"/>
      <c r="DZ206" s="152"/>
      <c r="EA206" s="152"/>
      <c r="EC206" s="173">
        <f t="shared" si="618"/>
        <v>33</v>
      </c>
      <c r="ED206" s="176">
        <f t="shared" ref="ED206:ED223" si="653">IFERROR(INDEX(RTO4CV,$EC206,1),0)</f>
        <v>0</v>
      </c>
      <c r="EE206" s="177">
        <f t="shared" si="632"/>
        <v>0</v>
      </c>
      <c r="EF206" s="177">
        <f t="shared" si="632"/>
        <v>0</v>
      </c>
      <c r="EG206" s="177">
        <f t="shared" si="632"/>
        <v>0</v>
      </c>
      <c r="EH206" s="177">
        <f t="shared" si="632"/>
        <v>0</v>
      </c>
      <c r="EI206" s="177">
        <f t="shared" ref="EI206:EI223" si="654">COUNTIFS(EE206:EH206,"&gt;1")</f>
        <v>0</v>
      </c>
      <c r="EJ206" s="177">
        <f t="shared" ref="EJ206:EJ223" si="655">IFERROR(SUMIFS(EE206:EH206,EE206:EH206,"&gt;1"),0)</f>
        <v>0</v>
      </c>
      <c r="EK206" s="173"/>
      <c r="EL206" s="173"/>
      <c r="EM206" s="173"/>
      <c r="EN206" s="175"/>
      <c r="EO206" s="173">
        <f t="shared" si="619"/>
        <v>33</v>
      </c>
      <c r="EP206" s="176">
        <f t="shared" ref="EP206:EP223" si="656">IFERROR(INDEX(RTO4CV,$EO206,1),0)</f>
        <v>0</v>
      </c>
      <c r="EQ206" s="177">
        <f>IFERROR(INDEX(RTO4CF,$EO206,'ANVA-MDS'!EE$7),0)</f>
        <v>0</v>
      </c>
      <c r="ER206" s="177">
        <f>IFERROR(INDEX(RTO4CF,$EO206,'ANVA-MDS'!EF$7),0)</f>
        <v>0</v>
      </c>
      <c r="ES206" s="177">
        <f>IFERROR(INDEX(RTO4CF,$EO206,'ANVA-MDS'!EG$7),0)</f>
        <v>0</v>
      </c>
      <c r="ET206" s="177">
        <f>IFERROR(INDEX(RTO4CF,$EO206,'ANVA-MDS'!EH$7),0)</f>
        <v>0</v>
      </c>
      <c r="EU206" s="177">
        <f t="shared" ref="EU206:EU223" si="657">COUNTIFS(EQ206:ET206,"&gt;1")</f>
        <v>0</v>
      </c>
      <c r="EV206" s="177">
        <f t="shared" ref="EV206:EV223" si="658">IFERROR(SUMIFS(EQ206:ET206,EQ206:ET206,"&gt;1"),0)</f>
        <v>0</v>
      </c>
      <c r="EW206" s="173"/>
      <c r="EX206" s="173"/>
      <c r="EY206" s="173"/>
      <c r="EZ206" s="175"/>
      <c r="FA206" s="177">
        <f t="shared" ref="FA206:FA223" si="659">EJ206+EV206</f>
        <v>0</v>
      </c>
      <c r="FB206" s="175"/>
      <c r="FC206" s="175"/>
    </row>
    <row r="207" spans="1:159" ht="12.75" customHeight="1" x14ac:dyDescent="0.25">
      <c r="J207" s="84">
        <v>33</v>
      </c>
      <c r="K207" s="185">
        <f t="shared" ref="K207:K224" si="660">IFERROR(INDEX(RTO4SF_ORD,J207,1),"sd")</f>
        <v>0</v>
      </c>
      <c r="L207" s="186">
        <f t="shared" ref="L207:L224" si="661">IFERROR(INDEX(RTO4SF_ORD,J207,2),"sd")</f>
        <v>0</v>
      </c>
      <c r="M207" s="186" t="str">
        <f t="shared" si="643"/>
        <v/>
      </c>
      <c r="N207" s="186" t="str">
        <f t="shared" si="643"/>
        <v/>
      </c>
      <c r="O207" s="186" t="str">
        <f t="shared" si="643"/>
        <v/>
      </c>
      <c r="P207" s="186" t="str">
        <f t="shared" si="643"/>
        <v/>
      </c>
      <c r="Q207" s="186" t="str">
        <f t="shared" si="643"/>
        <v/>
      </c>
      <c r="R207" s="186" t="str">
        <f t="shared" si="643"/>
        <v/>
      </c>
      <c r="S207" s="186" t="str">
        <f t="shared" si="643"/>
        <v/>
      </c>
      <c r="T207" s="186" t="str">
        <f t="shared" si="643"/>
        <v/>
      </c>
      <c r="U207" s="186" t="str">
        <f t="shared" si="643"/>
        <v/>
      </c>
      <c r="V207" s="186" t="str">
        <f t="shared" si="643"/>
        <v/>
      </c>
      <c r="W207" s="186" t="str">
        <f t="shared" si="644"/>
        <v/>
      </c>
      <c r="X207" s="186" t="str">
        <f t="shared" si="644"/>
        <v/>
      </c>
      <c r="Y207" s="186" t="str">
        <f t="shared" si="644"/>
        <v/>
      </c>
      <c r="Z207" s="186" t="str">
        <f t="shared" si="644"/>
        <v/>
      </c>
      <c r="AA207" s="186" t="str">
        <f t="shared" si="644"/>
        <v/>
      </c>
      <c r="AB207" s="186" t="str">
        <f t="shared" si="644"/>
        <v/>
      </c>
      <c r="AC207" s="186" t="str">
        <f t="shared" si="644"/>
        <v/>
      </c>
      <c r="AD207" s="186" t="str">
        <f t="shared" si="644"/>
        <v/>
      </c>
      <c r="AE207" s="186" t="str">
        <f t="shared" si="644"/>
        <v/>
      </c>
      <c r="AF207" s="186" t="str">
        <f t="shared" si="644"/>
        <v/>
      </c>
      <c r="AG207" s="186" t="str">
        <f t="shared" si="645"/>
        <v/>
      </c>
      <c r="AH207" s="186" t="str">
        <f t="shared" si="645"/>
        <v/>
      </c>
      <c r="AI207" s="186" t="str">
        <f t="shared" si="645"/>
        <v/>
      </c>
      <c r="AJ207" s="186" t="str">
        <f t="shared" si="645"/>
        <v/>
      </c>
      <c r="AK207" s="186" t="str">
        <f t="shared" si="645"/>
        <v/>
      </c>
      <c r="AL207" s="186" t="str">
        <f t="shared" si="645"/>
        <v/>
      </c>
      <c r="AM207" s="186" t="str">
        <f t="shared" si="645"/>
        <v/>
      </c>
      <c r="AN207" s="186" t="str">
        <f t="shared" si="645"/>
        <v/>
      </c>
      <c r="AO207" s="186" t="str">
        <f t="shared" si="645"/>
        <v/>
      </c>
      <c r="AP207" s="186" t="str">
        <f t="shared" si="645"/>
        <v/>
      </c>
      <c r="AQ207" s="186" t="str">
        <f t="shared" si="646"/>
        <v/>
      </c>
      <c r="AR207" s="186" t="str">
        <f t="shared" si="646"/>
        <v/>
      </c>
      <c r="AS207" s="186" t="str">
        <f t="shared" si="646"/>
        <v/>
      </c>
      <c r="AT207" s="186" t="str">
        <f t="shared" si="646"/>
        <v/>
      </c>
      <c r="AU207" s="186" t="str">
        <f t="shared" si="646"/>
        <v/>
      </c>
      <c r="AV207" s="186" t="str">
        <f t="shared" si="646"/>
        <v/>
      </c>
      <c r="AW207" s="186" t="str">
        <f t="shared" si="646"/>
        <v/>
      </c>
      <c r="AX207" s="186" t="str">
        <f t="shared" si="646"/>
        <v/>
      </c>
      <c r="AY207" s="186" t="str">
        <f t="shared" si="646"/>
        <v/>
      </c>
      <c r="AZ207" s="186" t="str">
        <f t="shared" si="646"/>
        <v/>
      </c>
      <c r="BA207" s="186" t="str">
        <f t="shared" si="647"/>
        <v/>
      </c>
      <c r="BB207" s="186" t="str">
        <f t="shared" si="647"/>
        <v/>
      </c>
      <c r="BC207" s="186" t="str">
        <f t="shared" si="647"/>
        <v/>
      </c>
      <c r="BD207" s="186" t="str">
        <f t="shared" si="647"/>
        <v/>
      </c>
      <c r="BE207" s="186" t="str">
        <f t="shared" si="647"/>
        <v/>
      </c>
      <c r="BF207" s="186" t="str">
        <f t="shared" si="647"/>
        <v/>
      </c>
      <c r="BG207" s="186" t="str">
        <f t="shared" si="647"/>
        <v/>
      </c>
      <c r="BH207" s="186" t="str">
        <f t="shared" si="647"/>
        <v/>
      </c>
      <c r="BI207" s="186" t="str">
        <f t="shared" si="647"/>
        <v/>
      </c>
      <c r="BJ207" s="186" t="str">
        <f t="shared" si="647"/>
        <v/>
      </c>
      <c r="BS207" s="6"/>
      <c r="BT207" s="5"/>
      <c r="BV207" s="84">
        <v>33</v>
      </c>
      <c r="BW207" s="185">
        <f t="shared" ref="BW207:BW224" si="662">IFERROR(INDEX(RTO4CF_ORD,BV207,1),"sd")</f>
        <v>0</v>
      </c>
      <c r="BX207" s="186">
        <f t="shared" ref="BX207:BX224" si="663">IFERROR(INDEX(RTO4CF_ORD,BV207,2),"sd")</f>
        <v>0</v>
      </c>
      <c r="BY207" s="186" t="str">
        <f t="shared" si="648"/>
        <v/>
      </c>
      <c r="BZ207" s="186" t="str">
        <f t="shared" si="648"/>
        <v/>
      </c>
      <c r="CA207" s="186" t="str">
        <f t="shared" si="648"/>
        <v/>
      </c>
      <c r="CB207" s="186" t="str">
        <f t="shared" si="648"/>
        <v/>
      </c>
      <c r="CC207" s="186" t="str">
        <f t="shared" si="648"/>
        <v/>
      </c>
      <c r="CD207" s="186" t="str">
        <f t="shared" si="648"/>
        <v/>
      </c>
      <c r="CE207" s="186" t="str">
        <f t="shared" si="648"/>
        <v/>
      </c>
      <c r="CF207" s="186" t="str">
        <f t="shared" si="648"/>
        <v/>
      </c>
      <c r="CG207" s="186" t="str">
        <f t="shared" si="648"/>
        <v/>
      </c>
      <c r="CH207" s="186" t="str">
        <f t="shared" si="648"/>
        <v/>
      </c>
      <c r="CI207" s="186" t="str">
        <f t="shared" si="649"/>
        <v/>
      </c>
      <c r="CJ207" s="186" t="str">
        <f t="shared" si="649"/>
        <v/>
      </c>
      <c r="CK207" s="186" t="str">
        <f t="shared" si="649"/>
        <v/>
      </c>
      <c r="CL207" s="186" t="str">
        <f t="shared" si="649"/>
        <v/>
      </c>
      <c r="CM207" s="186" t="str">
        <f t="shared" si="649"/>
        <v/>
      </c>
      <c r="CN207" s="186" t="str">
        <f t="shared" si="649"/>
        <v/>
      </c>
      <c r="CO207" s="186" t="str">
        <f t="shared" si="649"/>
        <v/>
      </c>
      <c r="CP207" s="186" t="str">
        <f t="shared" si="649"/>
        <v/>
      </c>
      <c r="CQ207" s="186" t="str">
        <f t="shared" si="649"/>
        <v/>
      </c>
      <c r="CR207" s="186" t="str">
        <f t="shared" si="649"/>
        <v/>
      </c>
      <c r="CS207" s="186" t="str">
        <f t="shared" si="650"/>
        <v/>
      </c>
      <c r="CT207" s="186" t="str">
        <f t="shared" si="650"/>
        <v/>
      </c>
      <c r="CU207" s="186" t="str">
        <f t="shared" si="650"/>
        <v/>
      </c>
      <c r="CV207" s="186" t="str">
        <f t="shared" si="650"/>
        <v/>
      </c>
      <c r="CW207" s="186" t="str">
        <f t="shared" si="650"/>
        <v/>
      </c>
      <c r="CX207" s="186" t="str">
        <f t="shared" si="650"/>
        <v/>
      </c>
      <c r="CY207" s="186" t="str">
        <f t="shared" si="650"/>
        <v/>
      </c>
      <c r="CZ207" s="186" t="str">
        <f t="shared" si="650"/>
        <v/>
      </c>
      <c r="DA207" s="186" t="str">
        <f t="shared" si="650"/>
        <v/>
      </c>
      <c r="DB207" s="186" t="str">
        <f t="shared" si="650"/>
        <v/>
      </c>
      <c r="DC207" s="186" t="str">
        <f t="shared" si="651"/>
        <v/>
      </c>
      <c r="DD207" s="186" t="str">
        <f t="shared" si="651"/>
        <v/>
      </c>
      <c r="DE207" s="186" t="str">
        <f t="shared" si="651"/>
        <v/>
      </c>
      <c r="DF207" s="186" t="str">
        <f t="shared" si="651"/>
        <v/>
      </c>
      <c r="DG207" s="186" t="str">
        <f t="shared" si="651"/>
        <v/>
      </c>
      <c r="DH207" s="186" t="str">
        <f t="shared" si="651"/>
        <v/>
      </c>
      <c r="DI207" s="186" t="str">
        <f t="shared" si="651"/>
        <v/>
      </c>
      <c r="DJ207" s="186" t="str">
        <f t="shared" si="651"/>
        <v/>
      </c>
      <c r="DK207" s="186" t="str">
        <f t="shared" si="651"/>
        <v/>
      </c>
      <c r="DL207" s="186" t="str">
        <f t="shared" si="651"/>
        <v/>
      </c>
      <c r="DM207" s="186" t="str">
        <f t="shared" si="652"/>
        <v/>
      </c>
      <c r="DN207" s="186" t="str">
        <f t="shared" si="652"/>
        <v/>
      </c>
      <c r="DO207" s="186" t="str">
        <f t="shared" si="652"/>
        <v/>
      </c>
      <c r="DP207" s="186" t="str">
        <f t="shared" si="652"/>
        <v/>
      </c>
      <c r="DQ207" s="186" t="str">
        <f t="shared" si="652"/>
        <v/>
      </c>
      <c r="DR207" s="186" t="str">
        <f t="shared" si="652"/>
        <v/>
      </c>
      <c r="DS207" s="186" t="str">
        <f t="shared" si="652"/>
        <v/>
      </c>
      <c r="DT207" s="186" t="str">
        <f t="shared" si="652"/>
        <v/>
      </c>
      <c r="DU207" s="186" t="str">
        <f t="shared" si="652"/>
        <v/>
      </c>
      <c r="DV207" s="186" t="str">
        <f t="shared" si="652"/>
        <v/>
      </c>
      <c r="DW207" s="152"/>
      <c r="DX207" s="152"/>
      <c r="DY207" s="152"/>
      <c r="DZ207" s="152"/>
      <c r="EA207" s="152"/>
      <c r="EC207" s="173">
        <f t="shared" ref="EC207:EC223" si="664">EC206+1</f>
        <v>34</v>
      </c>
      <c r="ED207" s="176">
        <f t="shared" si="653"/>
        <v>0</v>
      </c>
      <c r="EE207" s="177">
        <f t="shared" si="632"/>
        <v>0</v>
      </c>
      <c r="EF207" s="177">
        <f t="shared" si="632"/>
        <v>0</v>
      </c>
      <c r="EG207" s="177">
        <f t="shared" si="632"/>
        <v>0</v>
      </c>
      <c r="EH207" s="177">
        <f t="shared" si="632"/>
        <v>0</v>
      </c>
      <c r="EI207" s="177">
        <f t="shared" si="654"/>
        <v>0</v>
      </c>
      <c r="EJ207" s="177">
        <f t="shared" si="655"/>
        <v>0</v>
      </c>
      <c r="EK207" s="173"/>
      <c r="EL207" s="173"/>
      <c r="EM207" s="173"/>
      <c r="EN207" s="175"/>
      <c r="EO207" s="173">
        <f t="shared" ref="EO207:EO223" si="665">EO206+1</f>
        <v>34</v>
      </c>
      <c r="EP207" s="176">
        <f t="shared" si="656"/>
        <v>0</v>
      </c>
      <c r="EQ207" s="177">
        <f>IFERROR(INDEX(RTO4CF,$EO207,'ANVA-MDS'!EE$7),0)</f>
        <v>0</v>
      </c>
      <c r="ER207" s="177">
        <f>IFERROR(INDEX(RTO4CF,$EO207,'ANVA-MDS'!EF$7),0)</f>
        <v>0</v>
      </c>
      <c r="ES207" s="177">
        <f>IFERROR(INDEX(RTO4CF,$EO207,'ANVA-MDS'!EG$7),0)</f>
        <v>0</v>
      </c>
      <c r="ET207" s="177">
        <f>IFERROR(INDEX(RTO4CF,$EO207,'ANVA-MDS'!EH$7),0)</f>
        <v>0</v>
      </c>
      <c r="EU207" s="177">
        <f t="shared" si="657"/>
        <v>0</v>
      </c>
      <c r="EV207" s="177">
        <f t="shared" si="658"/>
        <v>0</v>
      </c>
      <c r="EW207" s="173"/>
      <c r="EX207" s="173"/>
      <c r="EY207" s="173"/>
      <c r="EZ207" s="175"/>
      <c r="FA207" s="177">
        <f t="shared" si="659"/>
        <v>0</v>
      </c>
      <c r="FB207" s="175"/>
      <c r="FC207" s="175"/>
    </row>
    <row r="208" spans="1:159" ht="12.75" customHeight="1" x14ac:dyDescent="0.25">
      <c r="J208" s="84">
        <v>34</v>
      </c>
      <c r="K208" s="185">
        <f t="shared" si="660"/>
        <v>0</v>
      </c>
      <c r="L208" s="186">
        <f t="shared" si="661"/>
        <v>0</v>
      </c>
      <c r="M208" s="186" t="str">
        <f t="shared" si="643"/>
        <v/>
      </c>
      <c r="N208" s="186" t="str">
        <f t="shared" si="643"/>
        <v/>
      </c>
      <c r="O208" s="186" t="str">
        <f t="shared" si="643"/>
        <v/>
      </c>
      <c r="P208" s="186" t="str">
        <f t="shared" si="643"/>
        <v/>
      </c>
      <c r="Q208" s="186" t="str">
        <f t="shared" si="643"/>
        <v/>
      </c>
      <c r="R208" s="186" t="str">
        <f t="shared" si="643"/>
        <v/>
      </c>
      <c r="S208" s="186" t="str">
        <f t="shared" si="643"/>
        <v/>
      </c>
      <c r="T208" s="186" t="str">
        <f t="shared" si="643"/>
        <v/>
      </c>
      <c r="U208" s="186" t="str">
        <f t="shared" si="643"/>
        <v/>
      </c>
      <c r="V208" s="186" t="str">
        <f t="shared" si="643"/>
        <v/>
      </c>
      <c r="W208" s="186" t="str">
        <f t="shared" si="644"/>
        <v/>
      </c>
      <c r="X208" s="186" t="str">
        <f t="shared" si="644"/>
        <v/>
      </c>
      <c r="Y208" s="186" t="str">
        <f t="shared" si="644"/>
        <v/>
      </c>
      <c r="Z208" s="186" t="str">
        <f t="shared" si="644"/>
        <v/>
      </c>
      <c r="AA208" s="186" t="str">
        <f t="shared" si="644"/>
        <v/>
      </c>
      <c r="AB208" s="186" t="str">
        <f t="shared" si="644"/>
        <v/>
      </c>
      <c r="AC208" s="186" t="str">
        <f t="shared" si="644"/>
        <v/>
      </c>
      <c r="AD208" s="186" t="str">
        <f t="shared" si="644"/>
        <v/>
      </c>
      <c r="AE208" s="186" t="str">
        <f t="shared" si="644"/>
        <v/>
      </c>
      <c r="AF208" s="186" t="str">
        <f t="shared" si="644"/>
        <v/>
      </c>
      <c r="AG208" s="186" t="str">
        <f t="shared" si="645"/>
        <v/>
      </c>
      <c r="AH208" s="186" t="str">
        <f t="shared" si="645"/>
        <v/>
      </c>
      <c r="AI208" s="186" t="str">
        <f t="shared" si="645"/>
        <v/>
      </c>
      <c r="AJ208" s="186" t="str">
        <f t="shared" si="645"/>
        <v/>
      </c>
      <c r="AK208" s="186" t="str">
        <f t="shared" si="645"/>
        <v/>
      </c>
      <c r="AL208" s="186" t="str">
        <f t="shared" si="645"/>
        <v/>
      </c>
      <c r="AM208" s="186" t="str">
        <f t="shared" si="645"/>
        <v/>
      </c>
      <c r="AN208" s="186" t="str">
        <f t="shared" si="645"/>
        <v/>
      </c>
      <c r="AO208" s="186" t="str">
        <f t="shared" si="645"/>
        <v/>
      </c>
      <c r="AP208" s="186" t="str">
        <f t="shared" si="645"/>
        <v/>
      </c>
      <c r="AQ208" s="186" t="str">
        <f t="shared" si="646"/>
        <v/>
      </c>
      <c r="AR208" s="186" t="str">
        <f t="shared" si="646"/>
        <v/>
      </c>
      <c r="AS208" s="186" t="str">
        <f t="shared" si="646"/>
        <v/>
      </c>
      <c r="AT208" s="186" t="str">
        <f t="shared" si="646"/>
        <v/>
      </c>
      <c r="AU208" s="186" t="str">
        <f t="shared" si="646"/>
        <v/>
      </c>
      <c r="AV208" s="186" t="str">
        <f t="shared" si="646"/>
        <v/>
      </c>
      <c r="AW208" s="186" t="str">
        <f t="shared" si="646"/>
        <v/>
      </c>
      <c r="AX208" s="186" t="str">
        <f t="shared" si="646"/>
        <v/>
      </c>
      <c r="AY208" s="186" t="str">
        <f t="shared" si="646"/>
        <v/>
      </c>
      <c r="AZ208" s="186" t="str">
        <f t="shared" si="646"/>
        <v/>
      </c>
      <c r="BA208" s="186" t="str">
        <f t="shared" si="647"/>
        <v/>
      </c>
      <c r="BB208" s="186" t="str">
        <f t="shared" si="647"/>
        <v/>
      </c>
      <c r="BC208" s="186" t="str">
        <f t="shared" si="647"/>
        <v/>
      </c>
      <c r="BD208" s="186" t="str">
        <f t="shared" si="647"/>
        <v/>
      </c>
      <c r="BE208" s="186" t="str">
        <f t="shared" si="647"/>
        <v/>
      </c>
      <c r="BF208" s="186" t="str">
        <f t="shared" si="647"/>
        <v/>
      </c>
      <c r="BG208" s="186" t="str">
        <f t="shared" si="647"/>
        <v/>
      </c>
      <c r="BH208" s="186" t="str">
        <f t="shared" si="647"/>
        <v/>
      </c>
      <c r="BI208" s="186" t="str">
        <f t="shared" si="647"/>
        <v/>
      </c>
      <c r="BJ208" s="186" t="str">
        <f t="shared" si="647"/>
        <v/>
      </c>
      <c r="BS208" s="6"/>
      <c r="BT208" s="5"/>
      <c r="BV208" s="84">
        <v>34</v>
      </c>
      <c r="BW208" s="185">
        <f t="shared" si="662"/>
        <v>0</v>
      </c>
      <c r="BX208" s="186">
        <f t="shared" si="663"/>
        <v>0</v>
      </c>
      <c r="BY208" s="186" t="str">
        <f t="shared" si="648"/>
        <v/>
      </c>
      <c r="BZ208" s="186" t="str">
        <f t="shared" si="648"/>
        <v/>
      </c>
      <c r="CA208" s="186" t="str">
        <f t="shared" si="648"/>
        <v/>
      </c>
      <c r="CB208" s="186" t="str">
        <f t="shared" si="648"/>
        <v/>
      </c>
      <c r="CC208" s="186" t="str">
        <f t="shared" si="648"/>
        <v/>
      </c>
      <c r="CD208" s="186" t="str">
        <f t="shared" si="648"/>
        <v/>
      </c>
      <c r="CE208" s="186" t="str">
        <f t="shared" si="648"/>
        <v/>
      </c>
      <c r="CF208" s="186" t="str">
        <f t="shared" si="648"/>
        <v/>
      </c>
      <c r="CG208" s="186" t="str">
        <f t="shared" si="648"/>
        <v/>
      </c>
      <c r="CH208" s="186" t="str">
        <f t="shared" si="648"/>
        <v/>
      </c>
      <c r="CI208" s="186" t="str">
        <f t="shared" si="649"/>
        <v/>
      </c>
      <c r="CJ208" s="186" t="str">
        <f t="shared" si="649"/>
        <v/>
      </c>
      <c r="CK208" s="186" t="str">
        <f t="shared" si="649"/>
        <v/>
      </c>
      <c r="CL208" s="186" t="str">
        <f t="shared" si="649"/>
        <v/>
      </c>
      <c r="CM208" s="186" t="str">
        <f t="shared" si="649"/>
        <v/>
      </c>
      <c r="CN208" s="186" t="str">
        <f t="shared" si="649"/>
        <v/>
      </c>
      <c r="CO208" s="186" t="str">
        <f t="shared" si="649"/>
        <v/>
      </c>
      <c r="CP208" s="186" t="str">
        <f t="shared" si="649"/>
        <v/>
      </c>
      <c r="CQ208" s="186" t="str">
        <f t="shared" si="649"/>
        <v/>
      </c>
      <c r="CR208" s="186" t="str">
        <f t="shared" si="649"/>
        <v/>
      </c>
      <c r="CS208" s="186" t="str">
        <f t="shared" si="650"/>
        <v/>
      </c>
      <c r="CT208" s="186" t="str">
        <f t="shared" si="650"/>
        <v/>
      </c>
      <c r="CU208" s="186" t="str">
        <f t="shared" si="650"/>
        <v/>
      </c>
      <c r="CV208" s="186" t="str">
        <f t="shared" si="650"/>
        <v/>
      </c>
      <c r="CW208" s="186" t="str">
        <f t="shared" si="650"/>
        <v/>
      </c>
      <c r="CX208" s="186" t="str">
        <f t="shared" si="650"/>
        <v/>
      </c>
      <c r="CY208" s="186" t="str">
        <f t="shared" si="650"/>
        <v/>
      </c>
      <c r="CZ208" s="186" t="str">
        <f t="shared" si="650"/>
        <v/>
      </c>
      <c r="DA208" s="186" t="str">
        <f t="shared" si="650"/>
        <v/>
      </c>
      <c r="DB208" s="186" t="str">
        <f t="shared" si="650"/>
        <v/>
      </c>
      <c r="DC208" s="186" t="str">
        <f t="shared" si="651"/>
        <v/>
      </c>
      <c r="DD208" s="186" t="str">
        <f t="shared" si="651"/>
        <v/>
      </c>
      <c r="DE208" s="186" t="str">
        <f t="shared" si="651"/>
        <v/>
      </c>
      <c r="DF208" s="186" t="str">
        <f t="shared" si="651"/>
        <v/>
      </c>
      <c r="DG208" s="186" t="str">
        <f t="shared" si="651"/>
        <v/>
      </c>
      <c r="DH208" s="186" t="str">
        <f t="shared" si="651"/>
        <v/>
      </c>
      <c r="DI208" s="186" t="str">
        <f t="shared" si="651"/>
        <v/>
      </c>
      <c r="DJ208" s="186" t="str">
        <f t="shared" si="651"/>
        <v/>
      </c>
      <c r="DK208" s="186" t="str">
        <f t="shared" si="651"/>
        <v/>
      </c>
      <c r="DL208" s="186" t="str">
        <f t="shared" si="651"/>
        <v/>
      </c>
      <c r="DM208" s="186" t="str">
        <f t="shared" si="652"/>
        <v/>
      </c>
      <c r="DN208" s="186" t="str">
        <f t="shared" si="652"/>
        <v/>
      </c>
      <c r="DO208" s="186" t="str">
        <f t="shared" si="652"/>
        <v/>
      </c>
      <c r="DP208" s="186" t="str">
        <f t="shared" si="652"/>
        <v/>
      </c>
      <c r="DQ208" s="186" t="str">
        <f t="shared" si="652"/>
        <v/>
      </c>
      <c r="DR208" s="186" t="str">
        <f t="shared" si="652"/>
        <v/>
      </c>
      <c r="DS208" s="186" t="str">
        <f t="shared" si="652"/>
        <v/>
      </c>
      <c r="DT208" s="186" t="str">
        <f t="shared" si="652"/>
        <v/>
      </c>
      <c r="DU208" s="186" t="str">
        <f t="shared" si="652"/>
        <v/>
      </c>
      <c r="DV208" s="186" t="str">
        <f t="shared" si="652"/>
        <v/>
      </c>
      <c r="DW208" s="152"/>
      <c r="DX208" s="152"/>
      <c r="DY208" s="152"/>
      <c r="DZ208" s="152"/>
      <c r="EA208" s="152"/>
      <c r="EC208" s="173">
        <f t="shared" si="664"/>
        <v>35</v>
      </c>
      <c r="ED208" s="176">
        <f t="shared" si="653"/>
        <v>0</v>
      </c>
      <c r="EE208" s="177">
        <f t="shared" si="632"/>
        <v>0</v>
      </c>
      <c r="EF208" s="177">
        <f t="shared" si="632"/>
        <v>0</v>
      </c>
      <c r="EG208" s="177">
        <f t="shared" si="632"/>
        <v>0</v>
      </c>
      <c r="EH208" s="177">
        <f t="shared" si="632"/>
        <v>0</v>
      </c>
      <c r="EI208" s="177">
        <f t="shared" si="654"/>
        <v>0</v>
      </c>
      <c r="EJ208" s="177">
        <f t="shared" si="655"/>
        <v>0</v>
      </c>
      <c r="EK208" s="173"/>
      <c r="EL208" s="173"/>
      <c r="EM208" s="173"/>
      <c r="EN208" s="175"/>
      <c r="EO208" s="173">
        <f t="shared" si="665"/>
        <v>35</v>
      </c>
      <c r="EP208" s="176">
        <f t="shared" si="656"/>
        <v>0</v>
      </c>
      <c r="EQ208" s="177">
        <f>IFERROR(INDEX(RTO4CF,$EO208,'ANVA-MDS'!EE$7),0)</f>
        <v>0</v>
      </c>
      <c r="ER208" s="177">
        <f>IFERROR(INDEX(RTO4CF,$EO208,'ANVA-MDS'!EF$7),0)</f>
        <v>0</v>
      </c>
      <c r="ES208" s="177">
        <f>IFERROR(INDEX(RTO4CF,$EO208,'ANVA-MDS'!EG$7),0)</f>
        <v>0</v>
      </c>
      <c r="ET208" s="177">
        <f>IFERROR(INDEX(RTO4CF,$EO208,'ANVA-MDS'!EH$7),0)</f>
        <v>0</v>
      </c>
      <c r="EU208" s="177">
        <f t="shared" si="657"/>
        <v>0</v>
      </c>
      <c r="EV208" s="177">
        <f t="shared" si="658"/>
        <v>0</v>
      </c>
      <c r="EW208" s="173"/>
      <c r="EX208" s="173"/>
      <c r="EY208" s="173"/>
      <c r="EZ208" s="175"/>
      <c r="FA208" s="177">
        <f t="shared" si="659"/>
        <v>0</v>
      </c>
      <c r="FB208" s="175"/>
      <c r="FC208" s="175"/>
    </row>
    <row r="209" spans="9:159" ht="12.75" customHeight="1" x14ac:dyDescent="0.25">
      <c r="J209" s="84">
        <v>35</v>
      </c>
      <c r="K209" s="185">
        <f t="shared" si="660"/>
        <v>0</v>
      </c>
      <c r="L209" s="186">
        <f t="shared" si="661"/>
        <v>0</v>
      </c>
      <c r="M209" s="186" t="str">
        <f t="shared" si="643"/>
        <v/>
      </c>
      <c r="N209" s="186" t="str">
        <f t="shared" si="643"/>
        <v/>
      </c>
      <c r="O209" s="186" t="str">
        <f t="shared" si="643"/>
        <v/>
      </c>
      <c r="P209" s="186" t="str">
        <f t="shared" si="643"/>
        <v/>
      </c>
      <c r="Q209" s="186" t="str">
        <f t="shared" si="643"/>
        <v/>
      </c>
      <c r="R209" s="186" t="str">
        <f t="shared" si="643"/>
        <v/>
      </c>
      <c r="S209" s="186" t="str">
        <f t="shared" si="643"/>
        <v/>
      </c>
      <c r="T209" s="186" t="str">
        <f t="shared" si="643"/>
        <v/>
      </c>
      <c r="U209" s="186" t="str">
        <f t="shared" si="643"/>
        <v/>
      </c>
      <c r="V209" s="186" t="str">
        <f t="shared" si="643"/>
        <v/>
      </c>
      <c r="W209" s="186" t="str">
        <f t="shared" si="644"/>
        <v/>
      </c>
      <c r="X209" s="186" t="str">
        <f t="shared" si="644"/>
        <v/>
      </c>
      <c r="Y209" s="186" t="str">
        <f t="shared" si="644"/>
        <v/>
      </c>
      <c r="Z209" s="186" t="str">
        <f t="shared" si="644"/>
        <v/>
      </c>
      <c r="AA209" s="186" t="str">
        <f t="shared" si="644"/>
        <v/>
      </c>
      <c r="AB209" s="186" t="str">
        <f t="shared" si="644"/>
        <v/>
      </c>
      <c r="AC209" s="186" t="str">
        <f t="shared" si="644"/>
        <v/>
      </c>
      <c r="AD209" s="186" t="str">
        <f t="shared" si="644"/>
        <v/>
      </c>
      <c r="AE209" s="186" t="str">
        <f t="shared" si="644"/>
        <v/>
      </c>
      <c r="AF209" s="186" t="str">
        <f t="shared" si="644"/>
        <v/>
      </c>
      <c r="AG209" s="186" t="str">
        <f t="shared" si="645"/>
        <v/>
      </c>
      <c r="AH209" s="186" t="str">
        <f t="shared" si="645"/>
        <v/>
      </c>
      <c r="AI209" s="186" t="str">
        <f t="shared" si="645"/>
        <v/>
      </c>
      <c r="AJ209" s="186" t="str">
        <f t="shared" si="645"/>
        <v/>
      </c>
      <c r="AK209" s="186" t="str">
        <f t="shared" si="645"/>
        <v/>
      </c>
      <c r="AL209" s="186" t="str">
        <f t="shared" si="645"/>
        <v/>
      </c>
      <c r="AM209" s="186" t="str">
        <f t="shared" si="645"/>
        <v/>
      </c>
      <c r="AN209" s="186" t="str">
        <f t="shared" si="645"/>
        <v/>
      </c>
      <c r="AO209" s="186" t="str">
        <f t="shared" si="645"/>
        <v/>
      </c>
      <c r="AP209" s="186" t="str">
        <f t="shared" si="645"/>
        <v/>
      </c>
      <c r="AQ209" s="186" t="str">
        <f t="shared" si="646"/>
        <v/>
      </c>
      <c r="AR209" s="186" t="str">
        <f t="shared" si="646"/>
        <v/>
      </c>
      <c r="AS209" s="186" t="str">
        <f t="shared" si="646"/>
        <v/>
      </c>
      <c r="AT209" s="186" t="str">
        <f t="shared" si="646"/>
        <v/>
      </c>
      <c r="AU209" s="186" t="str">
        <f t="shared" si="646"/>
        <v/>
      </c>
      <c r="AV209" s="186" t="str">
        <f t="shared" si="646"/>
        <v/>
      </c>
      <c r="AW209" s="186" t="str">
        <f t="shared" si="646"/>
        <v/>
      </c>
      <c r="AX209" s="186" t="str">
        <f t="shared" si="646"/>
        <v/>
      </c>
      <c r="AY209" s="186" t="str">
        <f t="shared" si="646"/>
        <v/>
      </c>
      <c r="AZ209" s="186" t="str">
        <f t="shared" si="646"/>
        <v/>
      </c>
      <c r="BA209" s="186" t="str">
        <f t="shared" si="647"/>
        <v/>
      </c>
      <c r="BB209" s="186" t="str">
        <f t="shared" si="647"/>
        <v/>
      </c>
      <c r="BC209" s="186" t="str">
        <f t="shared" si="647"/>
        <v/>
      </c>
      <c r="BD209" s="186" t="str">
        <f t="shared" si="647"/>
        <v/>
      </c>
      <c r="BE209" s="186" t="str">
        <f t="shared" si="647"/>
        <v/>
      </c>
      <c r="BF209" s="186" t="str">
        <f t="shared" si="647"/>
        <v/>
      </c>
      <c r="BG209" s="186" t="str">
        <f t="shared" si="647"/>
        <v/>
      </c>
      <c r="BH209" s="186" t="str">
        <f t="shared" si="647"/>
        <v/>
      </c>
      <c r="BI209" s="186" t="str">
        <f t="shared" si="647"/>
        <v/>
      </c>
      <c r="BJ209" s="186" t="str">
        <f t="shared" si="647"/>
        <v/>
      </c>
      <c r="BS209" s="6"/>
      <c r="BT209" s="6"/>
      <c r="BV209" s="84">
        <v>35</v>
      </c>
      <c r="BW209" s="185">
        <f t="shared" si="662"/>
        <v>0</v>
      </c>
      <c r="BX209" s="186">
        <f t="shared" si="663"/>
        <v>0</v>
      </c>
      <c r="BY209" s="186" t="str">
        <f t="shared" si="648"/>
        <v/>
      </c>
      <c r="BZ209" s="186" t="str">
        <f t="shared" si="648"/>
        <v/>
      </c>
      <c r="CA209" s="186" t="str">
        <f t="shared" si="648"/>
        <v/>
      </c>
      <c r="CB209" s="186" t="str">
        <f t="shared" si="648"/>
        <v/>
      </c>
      <c r="CC209" s="186" t="str">
        <f t="shared" si="648"/>
        <v/>
      </c>
      <c r="CD209" s="186" t="str">
        <f t="shared" si="648"/>
        <v/>
      </c>
      <c r="CE209" s="186" t="str">
        <f t="shared" si="648"/>
        <v/>
      </c>
      <c r="CF209" s="186" t="str">
        <f t="shared" si="648"/>
        <v/>
      </c>
      <c r="CG209" s="186" t="str">
        <f t="shared" si="648"/>
        <v/>
      </c>
      <c r="CH209" s="186" t="str">
        <f t="shared" si="648"/>
        <v/>
      </c>
      <c r="CI209" s="186" t="str">
        <f t="shared" si="649"/>
        <v/>
      </c>
      <c r="CJ209" s="186" t="str">
        <f t="shared" si="649"/>
        <v/>
      </c>
      <c r="CK209" s="186" t="str">
        <f t="shared" si="649"/>
        <v/>
      </c>
      <c r="CL209" s="186" t="str">
        <f t="shared" si="649"/>
        <v/>
      </c>
      <c r="CM209" s="186" t="str">
        <f t="shared" si="649"/>
        <v/>
      </c>
      <c r="CN209" s="186" t="str">
        <f t="shared" si="649"/>
        <v/>
      </c>
      <c r="CO209" s="186" t="str">
        <f t="shared" si="649"/>
        <v/>
      </c>
      <c r="CP209" s="186" t="str">
        <f t="shared" si="649"/>
        <v/>
      </c>
      <c r="CQ209" s="186" t="str">
        <f t="shared" si="649"/>
        <v/>
      </c>
      <c r="CR209" s="186" t="str">
        <f t="shared" si="649"/>
        <v/>
      </c>
      <c r="CS209" s="186" t="str">
        <f t="shared" si="650"/>
        <v/>
      </c>
      <c r="CT209" s="186" t="str">
        <f t="shared" si="650"/>
        <v/>
      </c>
      <c r="CU209" s="186" t="str">
        <f t="shared" si="650"/>
        <v/>
      </c>
      <c r="CV209" s="186" t="str">
        <f t="shared" si="650"/>
        <v/>
      </c>
      <c r="CW209" s="186" t="str">
        <f t="shared" si="650"/>
        <v/>
      </c>
      <c r="CX209" s="186" t="str">
        <f t="shared" si="650"/>
        <v/>
      </c>
      <c r="CY209" s="186" t="str">
        <f t="shared" si="650"/>
        <v/>
      </c>
      <c r="CZ209" s="186" t="str">
        <f t="shared" si="650"/>
        <v/>
      </c>
      <c r="DA209" s="186" t="str">
        <f t="shared" si="650"/>
        <v/>
      </c>
      <c r="DB209" s="186" t="str">
        <f t="shared" si="650"/>
        <v/>
      </c>
      <c r="DC209" s="186" t="str">
        <f t="shared" si="651"/>
        <v/>
      </c>
      <c r="DD209" s="186" t="str">
        <f t="shared" si="651"/>
        <v/>
      </c>
      <c r="DE209" s="186" t="str">
        <f t="shared" si="651"/>
        <v/>
      </c>
      <c r="DF209" s="186" t="str">
        <f t="shared" si="651"/>
        <v/>
      </c>
      <c r="DG209" s="186" t="str">
        <f t="shared" si="651"/>
        <v/>
      </c>
      <c r="DH209" s="186" t="str">
        <f t="shared" si="651"/>
        <v/>
      </c>
      <c r="DI209" s="186" t="str">
        <f t="shared" si="651"/>
        <v/>
      </c>
      <c r="DJ209" s="186" t="str">
        <f t="shared" si="651"/>
        <v/>
      </c>
      <c r="DK209" s="186" t="str">
        <f t="shared" si="651"/>
        <v/>
      </c>
      <c r="DL209" s="186" t="str">
        <f t="shared" si="651"/>
        <v/>
      </c>
      <c r="DM209" s="186" t="str">
        <f t="shared" si="652"/>
        <v/>
      </c>
      <c r="DN209" s="186" t="str">
        <f t="shared" si="652"/>
        <v/>
      </c>
      <c r="DO209" s="186" t="str">
        <f t="shared" si="652"/>
        <v/>
      </c>
      <c r="DP209" s="186" t="str">
        <f t="shared" si="652"/>
        <v/>
      </c>
      <c r="DQ209" s="186" t="str">
        <f t="shared" si="652"/>
        <v/>
      </c>
      <c r="DR209" s="186" t="str">
        <f t="shared" si="652"/>
        <v/>
      </c>
      <c r="DS209" s="186" t="str">
        <f t="shared" si="652"/>
        <v/>
      </c>
      <c r="DT209" s="186" t="str">
        <f t="shared" si="652"/>
        <v/>
      </c>
      <c r="DU209" s="186" t="str">
        <f t="shared" si="652"/>
        <v/>
      </c>
      <c r="DV209" s="186" t="str">
        <f t="shared" si="652"/>
        <v/>
      </c>
      <c r="DW209" s="152"/>
      <c r="DX209" s="152"/>
      <c r="DY209" s="152"/>
      <c r="DZ209" s="152"/>
      <c r="EA209" s="152"/>
      <c r="EC209" s="173">
        <f t="shared" si="664"/>
        <v>36</v>
      </c>
      <c r="ED209" s="176">
        <f t="shared" si="653"/>
        <v>0</v>
      </c>
      <c r="EE209" s="177">
        <f t="shared" si="632"/>
        <v>0</v>
      </c>
      <c r="EF209" s="177">
        <f t="shared" si="632"/>
        <v>0</v>
      </c>
      <c r="EG209" s="177">
        <f t="shared" si="632"/>
        <v>0</v>
      </c>
      <c r="EH209" s="177">
        <f t="shared" si="632"/>
        <v>0</v>
      </c>
      <c r="EI209" s="177">
        <f t="shared" si="654"/>
        <v>0</v>
      </c>
      <c r="EJ209" s="177">
        <f t="shared" si="655"/>
        <v>0</v>
      </c>
      <c r="EK209" s="173"/>
      <c r="EL209" s="173"/>
      <c r="EM209" s="173"/>
      <c r="EN209" s="175"/>
      <c r="EO209" s="173">
        <f t="shared" si="665"/>
        <v>36</v>
      </c>
      <c r="EP209" s="176">
        <f t="shared" si="656"/>
        <v>0</v>
      </c>
      <c r="EQ209" s="177">
        <f>IFERROR(INDEX(RTO4CF,$EO209,'ANVA-MDS'!EE$7),0)</f>
        <v>0</v>
      </c>
      <c r="ER209" s="177">
        <f>IFERROR(INDEX(RTO4CF,$EO209,'ANVA-MDS'!EF$7),0)</f>
        <v>0</v>
      </c>
      <c r="ES209" s="177">
        <f>IFERROR(INDEX(RTO4CF,$EO209,'ANVA-MDS'!EG$7),0)</f>
        <v>0</v>
      </c>
      <c r="ET209" s="177">
        <f>IFERROR(INDEX(RTO4CF,$EO209,'ANVA-MDS'!EH$7),0)</f>
        <v>0</v>
      </c>
      <c r="EU209" s="177">
        <f t="shared" si="657"/>
        <v>0</v>
      </c>
      <c r="EV209" s="177">
        <f t="shared" si="658"/>
        <v>0</v>
      </c>
      <c r="EW209" s="173"/>
      <c r="EX209" s="173"/>
      <c r="EY209" s="173"/>
      <c r="EZ209" s="175"/>
      <c r="FA209" s="177">
        <f t="shared" si="659"/>
        <v>0</v>
      </c>
      <c r="FB209" s="175"/>
      <c r="FC209" s="175"/>
    </row>
    <row r="210" spans="9:159" ht="12.75" customHeight="1" x14ac:dyDescent="0.25">
      <c r="J210" s="84">
        <v>36</v>
      </c>
      <c r="K210" s="185">
        <f t="shared" si="660"/>
        <v>0</v>
      </c>
      <c r="L210" s="186">
        <f t="shared" si="661"/>
        <v>0</v>
      </c>
      <c r="M210" s="186" t="str">
        <f t="shared" si="643"/>
        <v/>
      </c>
      <c r="N210" s="186" t="str">
        <f t="shared" si="643"/>
        <v/>
      </c>
      <c r="O210" s="186" t="str">
        <f t="shared" si="643"/>
        <v/>
      </c>
      <c r="P210" s="186" t="str">
        <f t="shared" si="643"/>
        <v/>
      </c>
      <c r="Q210" s="186" t="str">
        <f t="shared" si="643"/>
        <v/>
      </c>
      <c r="R210" s="186" t="str">
        <f t="shared" si="643"/>
        <v/>
      </c>
      <c r="S210" s="186" t="str">
        <f t="shared" si="643"/>
        <v/>
      </c>
      <c r="T210" s="186" t="str">
        <f t="shared" si="643"/>
        <v/>
      </c>
      <c r="U210" s="186" t="str">
        <f t="shared" si="643"/>
        <v/>
      </c>
      <c r="V210" s="186" t="str">
        <f t="shared" si="643"/>
        <v/>
      </c>
      <c r="W210" s="186" t="str">
        <f t="shared" si="644"/>
        <v/>
      </c>
      <c r="X210" s="186" t="str">
        <f t="shared" si="644"/>
        <v/>
      </c>
      <c r="Y210" s="186" t="str">
        <f t="shared" si="644"/>
        <v/>
      </c>
      <c r="Z210" s="186" t="str">
        <f t="shared" si="644"/>
        <v/>
      </c>
      <c r="AA210" s="186" t="str">
        <f t="shared" si="644"/>
        <v/>
      </c>
      <c r="AB210" s="186" t="str">
        <f t="shared" si="644"/>
        <v/>
      </c>
      <c r="AC210" s="186" t="str">
        <f t="shared" si="644"/>
        <v/>
      </c>
      <c r="AD210" s="186" t="str">
        <f t="shared" si="644"/>
        <v/>
      </c>
      <c r="AE210" s="186" t="str">
        <f t="shared" si="644"/>
        <v/>
      </c>
      <c r="AF210" s="186" t="str">
        <f t="shared" si="644"/>
        <v/>
      </c>
      <c r="AG210" s="186" t="str">
        <f t="shared" si="645"/>
        <v/>
      </c>
      <c r="AH210" s="186" t="str">
        <f t="shared" si="645"/>
        <v/>
      </c>
      <c r="AI210" s="186" t="str">
        <f t="shared" si="645"/>
        <v/>
      </c>
      <c r="AJ210" s="186" t="str">
        <f t="shared" si="645"/>
        <v/>
      </c>
      <c r="AK210" s="186" t="str">
        <f t="shared" si="645"/>
        <v/>
      </c>
      <c r="AL210" s="186" t="str">
        <f t="shared" si="645"/>
        <v/>
      </c>
      <c r="AM210" s="186" t="str">
        <f t="shared" si="645"/>
        <v/>
      </c>
      <c r="AN210" s="186" t="str">
        <f t="shared" si="645"/>
        <v/>
      </c>
      <c r="AO210" s="186" t="str">
        <f t="shared" si="645"/>
        <v/>
      </c>
      <c r="AP210" s="186" t="str">
        <f t="shared" si="645"/>
        <v/>
      </c>
      <c r="AQ210" s="186" t="str">
        <f t="shared" si="646"/>
        <v/>
      </c>
      <c r="AR210" s="186" t="str">
        <f t="shared" si="646"/>
        <v/>
      </c>
      <c r="AS210" s="186" t="str">
        <f t="shared" si="646"/>
        <v/>
      </c>
      <c r="AT210" s="186" t="str">
        <f t="shared" si="646"/>
        <v/>
      </c>
      <c r="AU210" s="186" t="str">
        <f t="shared" si="646"/>
        <v/>
      </c>
      <c r="AV210" s="186" t="str">
        <f t="shared" si="646"/>
        <v/>
      </c>
      <c r="AW210" s="186" t="str">
        <f t="shared" si="646"/>
        <v/>
      </c>
      <c r="AX210" s="186" t="str">
        <f t="shared" si="646"/>
        <v/>
      </c>
      <c r="AY210" s="186" t="str">
        <f t="shared" si="646"/>
        <v/>
      </c>
      <c r="AZ210" s="186" t="str">
        <f t="shared" si="646"/>
        <v/>
      </c>
      <c r="BA210" s="186" t="str">
        <f t="shared" si="647"/>
        <v/>
      </c>
      <c r="BB210" s="186" t="str">
        <f t="shared" si="647"/>
        <v/>
      </c>
      <c r="BC210" s="186" t="str">
        <f t="shared" si="647"/>
        <v/>
      </c>
      <c r="BD210" s="186" t="str">
        <f t="shared" si="647"/>
        <v/>
      </c>
      <c r="BE210" s="186" t="str">
        <f t="shared" si="647"/>
        <v/>
      </c>
      <c r="BF210" s="186" t="str">
        <f t="shared" si="647"/>
        <v/>
      </c>
      <c r="BG210" s="186" t="str">
        <f t="shared" si="647"/>
        <v/>
      </c>
      <c r="BH210" s="186" t="str">
        <f t="shared" si="647"/>
        <v/>
      </c>
      <c r="BI210" s="186" t="str">
        <f t="shared" si="647"/>
        <v/>
      </c>
      <c r="BJ210" s="186" t="str">
        <f t="shared" si="647"/>
        <v/>
      </c>
      <c r="BS210" s="6"/>
      <c r="BT210" s="5"/>
      <c r="BV210" s="84">
        <v>36</v>
      </c>
      <c r="BW210" s="185">
        <f t="shared" si="662"/>
        <v>0</v>
      </c>
      <c r="BX210" s="186">
        <f t="shared" si="663"/>
        <v>0</v>
      </c>
      <c r="BY210" s="186" t="str">
        <f t="shared" si="648"/>
        <v/>
      </c>
      <c r="BZ210" s="186" t="str">
        <f t="shared" si="648"/>
        <v/>
      </c>
      <c r="CA210" s="186" t="str">
        <f t="shared" si="648"/>
        <v/>
      </c>
      <c r="CB210" s="186" t="str">
        <f t="shared" si="648"/>
        <v/>
      </c>
      <c r="CC210" s="186" t="str">
        <f t="shared" si="648"/>
        <v/>
      </c>
      <c r="CD210" s="186" t="str">
        <f t="shared" si="648"/>
        <v/>
      </c>
      <c r="CE210" s="186" t="str">
        <f t="shared" si="648"/>
        <v/>
      </c>
      <c r="CF210" s="186" t="str">
        <f t="shared" si="648"/>
        <v/>
      </c>
      <c r="CG210" s="186" t="str">
        <f t="shared" si="648"/>
        <v/>
      </c>
      <c r="CH210" s="186" t="str">
        <f t="shared" si="648"/>
        <v/>
      </c>
      <c r="CI210" s="186" t="str">
        <f t="shared" si="649"/>
        <v/>
      </c>
      <c r="CJ210" s="186" t="str">
        <f t="shared" si="649"/>
        <v/>
      </c>
      <c r="CK210" s="186" t="str">
        <f t="shared" si="649"/>
        <v/>
      </c>
      <c r="CL210" s="186" t="str">
        <f t="shared" si="649"/>
        <v/>
      </c>
      <c r="CM210" s="186" t="str">
        <f t="shared" si="649"/>
        <v/>
      </c>
      <c r="CN210" s="186" t="str">
        <f t="shared" si="649"/>
        <v/>
      </c>
      <c r="CO210" s="186" t="str">
        <f t="shared" si="649"/>
        <v/>
      </c>
      <c r="CP210" s="186" t="str">
        <f t="shared" si="649"/>
        <v/>
      </c>
      <c r="CQ210" s="186" t="str">
        <f t="shared" si="649"/>
        <v/>
      </c>
      <c r="CR210" s="186" t="str">
        <f t="shared" si="649"/>
        <v/>
      </c>
      <c r="CS210" s="186" t="str">
        <f t="shared" si="650"/>
        <v/>
      </c>
      <c r="CT210" s="186" t="str">
        <f t="shared" si="650"/>
        <v/>
      </c>
      <c r="CU210" s="186" t="str">
        <f t="shared" si="650"/>
        <v/>
      </c>
      <c r="CV210" s="186" t="str">
        <f t="shared" si="650"/>
        <v/>
      </c>
      <c r="CW210" s="186" t="str">
        <f t="shared" si="650"/>
        <v/>
      </c>
      <c r="CX210" s="186" t="str">
        <f t="shared" si="650"/>
        <v/>
      </c>
      <c r="CY210" s="186" t="str">
        <f t="shared" si="650"/>
        <v/>
      </c>
      <c r="CZ210" s="186" t="str">
        <f t="shared" si="650"/>
        <v/>
      </c>
      <c r="DA210" s="186" t="str">
        <f t="shared" si="650"/>
        <v/>
      </c>
      <c r="DB210" s="186" t="str">
        <f t="shared" si="650"/>
        <v/>
      </c>
      <c r="DC210" s="186" t="str">
        <f t="shared" si="651"/>
        <v/>
      </c>
      <c r="DD210" s="186" t="str">
        <f t="shared" si="651"/>
        <v/>
      </c>
      <c r="DE210" s="186" t="str">
        <f t="shared" si="651"/>
        <v/>
      </c>
      <c r="DF210" s="186" t="str">
        <f t="shared" si="651"/>
        <v/>
      </c>
      <c r="DG210" s="186" t="str">
        <f t="shared" si="651"/>
        <v/>
      </c>
      <c r="DH210" s="186" t="str">
        <f t="shared" si="651"/>
        <v/>
      </c>
      <c r="DI210" s="186" t="str">
        <f t="shared" si="651"/>
        <v/>
      </c>
      <c r="DJ210" s="186" t="str">
        <f t="shared" si="651"/>
        <v/>
      </c>
      <c r="DK210" s="186" t="str">
        <f t="shared" si="651"/>
        <v/>
      </c>
      <c r="DL210" s="186" t="str">
        <f t="shared" si="651"/>
        <v/>
      </c>
      <c r="DM210" s="186" t="str">
        <f t="shared" si="652"/>
        <v/>
      </c>
      <c r="DN210" s="186" t="str">
        <f t="shared" si="652"/>
        <v/>
      </c>
      <c r="DO210" s="186" t="str">
        <f t="shared" si="652"/>
        <v/>
      </c>
      <c r="DP210" s="186" t="str">
        <f t="shared" si="652"/>
        <v/>
      </c>
      <c r="DQ210" s="186" t="str">
        <f t="shared" si="652"/>
        <v/>
      </c>
      <c r="DR210" s="186" t="str">
        <f t="shared" si="652"/>
        <v/>
      </c>
      <c r="DS210" s="186" t="str">
        <f t="shared" si="652"/>
        <v/>
      </c>
      <c r="DT210" s="186" t="str">
        <f t="shared" si="652"/>
        <v/>
      </c>
      <c r="DU210" s="186" t="str">
        <f t="shared" si="652"/>
        <v/>
      </c>
      <c r="DV210" s="186" t="str">
        <f t="shared" si="652"/>
        <v/>
      </c>
      <c r="DW210" s="152"/>
      <c r="DX210" s="152"/>
      <c r="DY210" s="152"/>
      <c r="DZ210" s="152"/>
      <c r="EA210" s="152"/>
      <c r="EC210" s="173">
        <f t="shared" si="664"/>
        <v>37</v>
      </c>
      <c r="ED210" s="176">
        <f t="shared" si="653"/>
        <v>0</v>
      </c>
      <c r="EE210" s="177">
        <f t="shared" si="632"/>
        <v>0</v>
      </c>
      <c r="EF210" s="177">
        <f t="shared" si="632"/>
        <v>0</v>
      </c>
      <c r="EG210" s="177">
        <f t="shared" si="632"/>
        <v>0</v>
      </c>
      <c r="EH210" s="177">
        <f t="shared" si="632"/>
        <v>0</v>
      </c>
      <c r="EI210" s="177">
        <f t="shared" si="654"/>
        <v>0</v>
      </c>
      <c r="EJ210" s="177">
        <f t="shared" si="655"/>
        <v>0</v>
      </c>
      <c r="EK210" s="173"/>
      <c r="EL210" s="173"/>
      <c r="EM210" s="173"/>
      <c r="EN210" s="175"/>
      <c r="EO210" s="173">
        <f t="shared" si="665"/>
        <v>37</v>
      </c>
      <c r="EP210" s="176">
        <f t="shared" si="656"/>
        <v>0</v>
      </c>
      <c r="EQ210" s="177">
        <f>IFERROR(INDEX(RTO4CF,$EO210,'ANVA-MDS'!EE$7),0)</f>
        <v>0</v>
      </c>
      <c r="ER210" s="177">
        <f>IFERROR(INDEX(RTO4CF,$EO210,'ANVA-MDS'!EF$7),0)</f>
        <v>0</v>
      </c>
      <c r="ES210" s="177">
        <f>IFERROR(INDEX(RTO4CF,$EO210,'ANVA-MDS'!EG$7),0)</f>
        <v>0</v>
      </c>
      <c r="ET210" s="177">
        <f>IFERROR(INDEX(RTO4CF,$EO210,'ANVA-MDS'!EH$7),0)</f>
        <v>0</v>
      </c>
      <c r="EU210" s="177">
        <f t="shared" si="657"/>
        <v>0</v>
      </c>
      <c r="EV210" s="177">
        <f t="shared" si="658"/>
        <v>0</v>
      </c>
      <c r="EW210" s="173"/>
      <c r="EX210" s="173"/>
      <c r="EY210" s="173"/>
      <c r="EZ210" s="175"/>
      <c r="FA210" s="177">
        <f t="shared" si="659"/>
        <v>0</v>
      </c>
      <c r="FB210" s="175"/>
      <c r="FC210" s="175"/>
    </row>
    <row r="211" spans="9:159" ht="12.75" customHeight="1" x14ac:dyDescent="0.25">
      <c r="J211" s="84">
        <v>37</v>
      </c>
      <c r="K211" s="185">
        <f t="shared" si="660"/>
        <v>0</v>
      </c>
      <c r="L211" s="186">
        <f t="shared" si="661"/>
        <v>0</v>
      </c>
      <c r="M211" s="186" t="str">
        <f t="shared" si="643"/>
        <v/>
      </c>
      <c r="N211" s="186" t="str">
        <f t="shared" si="643"/>
        <v/>
      </c>
      <c r="O211" s="186" t="str">
        <f t="shared" si="643"/>
        <v/>
      </c>
      <c r="P211" s="186" t="str">
        <f t="shared" si="643"/>
        <v/>
      </c>
      <c r="Q211" s="186" t="str">
        <f t="shared" si="643"/>
        <v/>
      </c>
      <c r="R211" s="186" t="str">
        <f t="shared" si="643"/>
        <v/>
      </c>
      <c r="S211" s="186" t="str">
        <f t="shared" si="643"/>
        <v/>
      </c>
      <c r="T211" s="186" t="str">
        <f t="shared" si="643"/>
        <v/>
      </c>
      <c r="U211" s="186" t="str">
        <f t="shared" si="643"/>
        <v/>
      </c>
      <c r="V211" s="186" t="str">
        <f t="shared" si="643"/>
        <v/>
      </c>
      <c r="W211" s="186" t="str">
        <f t="shared" si="644"/>
        <v/>
      </c>
      <c r="X211" s="186" t="str">
        <f t="shared" si="644"/>
        <v/>
      </c>
      <c r="Y211" s="186" t="str">
        <f t="shared" si="644"/>
        <v/>
      </c>
      <c r="Z211" s="186" t="str">
        <f t="shared" si="644"/>
        <v/>
      </c>
      <c r="AA211" s="186" t="str">
        <f t="shared" si="644"/>
        <v/>
      </c>
      <c r="AB211" s="186" t="str">
        <f t="shared" si="644"/>
        <v/>
      </c>
      <c r="AC211" s="186" t="str">
        <f t="shared" si="644"/>
        <v/>
      </c>
      <c r="AD211" s="186" t="str">
        <f t="shared" si="644"/>
        <v/>
      </c>
      <c r="AE211" s="186" t="str">
        <f t="shared" si="644"/>
        <v/>
      </c>
      <c r="AF211" s="186" t="str">
        <f t="shared" si="644"/>
        <v/>
      </c>
      <c r="AG211" s="186" t="str">
        <f t="shared" si="645"/>
        <v/>
      </c>
      <c r="AH211" s="186" t="str">
        <f t="shared" si="645"/>
        <v/>
      </c>
      <c r="AI211" s="186" t="str">
        <f t="shared" si="645"/>
        <v/>
      </c>
      <c r="AJ211" s="186" t="str">
        <f t="shared" si="645"/>
        <v/>
      </c>
      <c r="AK211" s="186" t="str">
        <f t="shared" si="645"/>
        <v/>
      </c>
      <c r="AL211" s="186" t="str">
        <f t="shared" si="645"/>
        <v/>
      </c>
      <c r="AM211" s="186" t="str">
        <f t="shared" si="645"/>
        <v/>
      </c>
      <c r="AN211" s="186" t="str">
        <f t="shared" si="645"/>
        <v/>
      </c>
      <c r="AO211" s="186" t="str">
        <f t="shared" si="645"/>
        <v/>
      </c>
      <c r="AP211" s="186" t="str">
        <f t="shared" si="645"/>
        <v/>
      </c>
      <c r="AQ211" s="186" t="str">
        <f t="shared" si="646"/>
        <v/>
      </c>
      <c r="AR211" s="186" t="str">
        <f t="shared" si="646"/>
        <v/>
      </c>
      <c r="AS211" s="186" t="str">
        <f t="shared" si="646"/>
        <v/>
      </c>
      <c r="AT211" s="186" t="str">
        <f t="shared" si="646"/>
        <v/>
      </c>
      <c r="AU211" s="186" t="str">
        <f t="shared" si="646"/>
        <v/>
      </c>
      <c r="AV211" s="186" t="str">
        <f t="shared" si="646"/>
        <v/>
      </c>
      <c r="AW211" s="186" t="str">
        <f t="shared" si="646"/>
        <v/>
      </c>
      <c r="AX211" s="186" t="str">
        <f t="shared" si="646"/>
        <v/>
      </c>
      <c r="AY211" s="186" t="str">
        <f t="shared" si="646"/>
        <v/>
      </c>
      <c r="AZ211" s="186" t="str">
        <f t="shared" si="646"/>
        <v/>
      </c>
      <c r="BA211" s="186" t="str">
        <f t="shared" si="647"/>
        <v/>
      </c>
      <c r="BB211" s="186" t="str">
        <f t="shared" si="647"/>
        <v/>
      </c>
      <c r="BC211" s="186" t="str">
        <f t="shared" si="647"/>
        <v/>
      </c>
      <c r="BD211" s="186" t="str">
        <f t="shared" si="647"/>
        <v/>
      </c>
      <c r="BE211" s="186" t="str">
        <f t="shared" si="647"/>
        <v/>
      </c>
      <c r="BF211" s="186" t="str">
        <f t="shared" si="647"/>
        <v/>
      </c>
      <c r="BG211" s="186" t="str">
        <f t="shared" si="647"/>
        <v/>
      </c>
      <c r="BH211" s="186" t="str">
        <f t="shared" si="647"/>
        <v/>
      </c>
      <c r="BI211" s="186" t="str">
        <f t="shared" si="647"/>
        <v/>
      </c>
      <c r="BJ211" s="186" t="str">
        <f t="shared" si="647"/>
        <v/>
      </c>
      <c r="BS211" s="6"/>
      <c r="BT211" s="6"/>
      <c r="BV211" s="84">
        <v>37</v>
      </c>
      <c r="BW211" s="185">
        <f t="shared" si="662"/>
        <v>0</v>
      </c>
      <c r="BX211" s="186">
        <f t="shared" si="663"/>
        <v>0</v>
      </c>
      <c r="BY211" s="186" t="str">
        <f t="shared" si="648"/>
        <v/>
      </c>
      <c r="BZ211" s="186" t="str">
        <f t="shared" si="648"/>
        <v/>
      </c>
      <c r="CA211" s="186" t="str">
        <f t="shared" si="648"/>
        <v/>
      </c>
      <c r="CB211" s="186" t="str">
        <f t="shared" si="648"/>
        <v/>
      </c>
      <c r="CC211" s="186" t="str">
        <f t="shared" si="648"/>
        <v/>
      </c>
      <c r="CD211" s="186" t="str">
        <f t="shared" si="648"/>
        <v/>
      </c>
      <c r="CE211" s="186" t="str">
        <f t="shared" si="648"/>
        <v/>
      </c>
      <c r="CF211" s="186" t="str">
        <f t="shared" si="648"/>
        <v/>
      </c>
      <c r="CG211" s="186" t="str">
        <f t="shared" si="648"/>
        <v/>
      </c>
      <c r="CH211" s="186" t="str">
        <f t="shared" si="648"/>
        <v/>
      </c>
      <c r="CI211" s="186" t="str">
        <f t="shared" si="649"/>
        <v/>
      </c>
      <c r="CJ211" s="186" t="str">
        <f t="shared" si="649"/>
        <v/>
      </c>
      <c r="CK211" s="186" t="str">
        <f t="shared" si="649"/>
        <v/>
      </c>
      <c r="CL211" s="186" t="str">
        <f t="shared" si="649"/>
        <v/>
      </c>
      <c r="CM211" s="186" t="str">
        <f t="shared" si="649"/>
        <v/>
      </c>
      <c r="CN211" s="186" t="str">
        <f t="shared" si="649"/>
        <v/>
      </c>
      <c r="CO211" s="186" t="str">
        <f t="shared" si="649"/>
        <v/>
      </c>
      <c r="CP211" s="186" t="str">
        <f t="shared" si="649"/>
        <v/>
      </c>
      <c r="CQ211" s="186" t="str">
        <f t="shared" si="649"/>
        <v/>
      </c>
      <c r="CR211" s="186" t="str">
        <f t="shared" si="649"/>
        <v/>
      </c>
      <c r="CS211" s="186" t="str">
        <f t="shared" si="650"/>
        <v/>
      </c>
      <c r="CT211" s="186" t="str">
        <f t="shared" si="650"/>
        <v/>
      </c>
      <c r="CU211" s="186" t="str">
        <f t="shared" si="650"/>
        <v/>
      </c>
      <c r="CV211" s="186" t="str">
        <f t="shared" si="650"/>
        <v/>
      </c>
      <c r="CW211" s="186" t="str">
        <f t="shared" si="650"/>
        <v/>
      </c>
      <c r="CX211" s="186" t="str">
        <f t="shared" si="650"/>
        <v/>
      </c>
      <c r="CY211" s="186" t="str">
        <f t="shared" si="650"/>
        <v/>
      </c>
      <c r="CZ211" s="186" t="str">
        <f t="shared" si="650"/>
        <v/>
      </c>
      <c r="DA211" s="186" t="str">
        <f t="shared" si="650"/>
        <v/>
      </c>
      <c r="DB211" s="186" t="str">
        <f t="shared" si="650"/>
        <v/>
      </c>
      <c r="DC211" s="186" t="str">
        <f t="shared" si="651"/>
        <v/>
      </c>
      <c r="DD211" s="186" t="str">
        <f t="shared" si="651"/>
        <v/>
      </c>
      <c r="DE211" s="186" t="str">
        <f t="shared" si="651"/>
        <v/>
      </c>
      <c r="DF211" s="186" t="str">
        <f t="shared" si="651"/>
        <v/>
      </c>
      <c r="DG211" s="186" t="str">
        <f t="shared" si="651"/>
        <v/>
      </c>
      <c r="DH211" s="186" t="str">
        <f t="shared" si="651"/>
        <v/>
      </c>
      <c r="DI211" s="186" t="str">
        <f t="shared" si="651"/>
        <v/>
      </c>
      <c r="DJ211" s="186" t="str">
        <f t="shared" si="651"/>
        <v/>
      </c>
      <c r="DK211" s="186" t="str">
        <f t="shared" si="651"/>
        <v/>
      </c>
      <c r="DL211" s="186" t="str">
        <f t="shared" si="651"/>
        <v/>
      </c>
      <c r="DM211" s="186" t="str">
        <f t="shared" si="652"/>
        <v/>
      </c>
      <c r="DN211" s="186" t="str">
        <f t="shared" si="652"/>
        <v/>
      </c>
      <c r="DO211" s="186" t="str">
        <f t="shared" si="652"/>
        <v/>
      </c>
      <c r="DP211" s="186" t="str">
        <f t="shared" si="652"/>
        <v/>
      </c>
      <c r="DQ211" s="186" t="str">
        <f t="shared" si="652"/>
        <v/>
      </c>
      <c r="DR211" s="186" t="str">
        <f t="shared" si="652"/>
        <v/>
      </c>
      <c r="DS211" s="186" t="str">
        <f t="shared" si="652"/>
        <v/>
      </c>
      <c r="DT211" s="186" t="str">
        <f t="shared" si="652"/>
        <v/>
      </c>
      <c r="DU211" s="186" t="str">
        <f t="shared" si="652"/>
        <v/>
      </c>
      <c r="DV211" s="186" t="str">
        <f t="shared" si="652"/>
        <v/>
      </c>
      <c r="DW211" s="152"/>
      <c r="DX211" s="152"/>
      <c r="DY211" s="152"/>
      <c r="DZ211" s="152"/>
      <c r="EA211" s="152"/>
      <c r="EC211" s="173">
        <f t="shared" si="664"/>
        <v>38</v>
      </c>
      <c r="ED211" s="176">
        <f t="shared" si="653"/>
        <v>0</v>
      </c>
      <c r="EE211" s="177">
        <f t="shared" si="632"/>
        <v>0</v>
      </c>
      <c r="EF211" s="177">
        <f t="shared" si="632"/>
        <v>0</v>
      </c>
      <c r="EG211" s="177">
        <f t="shared" si="632"/>
        <v>0</v>
      </c>
      <c r="EH211" s="177">
        <f t="shared" si="632"/>
        <v>0</v>
      </c>
      <c r="EI211" s="177">
        <f t="shared" si="654"/>
        <v>0</v>
      </c>
      <c r="EJ211" s="177">
        <f t="shared" si="655"/>
        <v>0</v>
      </c>
      <c r="EK211" s="173"/>
      <c r="EL211" s="173"/>
      <c r="EM211" s="173"/>
      <c r="EN211" s="175"/>
      <c r="EO211" s="173">
        <f t="shared" si="665"/>
        <v>38</v>
      </c>
      <c r="EP211" s="176">
        <f t="shared" si="656"/>
        <v>0</v>
      </c>
      <c r="EQ211" s="177">
        <f>IFERROR(INDEX(RTO4CF,$EO211,'ANVA-MDS'!EE$7),0)</f>
        <v>0</v>
      </c>
      <c r="ER211" s="177">
        <f>IFERROR(INDEX(RTO4CF,$EO211,'ANVA-MDS'!EF$7),0)</f>
        <v>0</v>
      </c>
      <c r="ES211" s="177">
        <f>IFERROR(INDEX(RTO4CF,$EO211,'ANVA-MDS'!EG$7),0)</f>
        <v>0</v>
      </c>
      <c r="ET211" s="177">
        <f>IFERROR(INDEX(RTO4CF,$EO211,'ANVA-MDS'!EH$7),0)</f>
        <v>0</v>
      </c>
      <c r="EU211" s="177">
        <f t="shared" si="657"/>
        <v>0</v>
      </c>
      <c r="EV211" s="177">
        <f t="shared" si="658"/>
        <v>0</v>
      </c>
      <c r="EW211" s="173"/>
      <c r="EX211" s="173"/>
      <c r="EY211" s="173"/>
      <c r="EZ211" s="175"/>
      <c r="FA211" s="177">
        <f t="shared" si="659"/>
        <v>0</v>
      </c>
      <c r="FB211" s="175"/>
      <c r="FC211" s="175"/>
    </row>
    <row r="212" spans="9:159" ht="12.75" customHeight="1" x14ac:dyDescent="0.25">
      <c r="J212" s="84">
        <v>38</v>
      </c>
      <c r="K212" s="185">
        <f t="shared" si="660"/>
        <v>0</v>
      </c>
      <c r="L212" s="186">
        <f t="shared" si="661"/>
        <v>0</v>
      </c>
      <c r="M212" s="186" t="str">
        <f t="shared" si="643"/>
        <v/>
      </c>
      <c r="N212" s="186" t="str">
        <f t="shared" si="643"/>
        <v/>
      </c>
      <c r="O212" s="186" t="str">
        <f t="shared" si="643"/>
        <v/>
      </c>
      <c r="P212" s="186" t="str">
        <f t="shared" si="643"/>
        <v/>
      </c>
      <c r="Q212" s="186" t="str">
        <f t="shared" si="643"/>
        <v/>
      </c>
      <c r="R212" s="186" t="str">
        <f t="shared" si="643"/>
        <v/>
      </c>
      <c r="S212" s="186" t="str">
        <f t="shared" si="643"/>
        <v/>
      </c>
      <c r="T212" s="186" t="str">
        <f t="shared" si="643"/>
        <v/>
      </c>
      <c r="U212" s="186" t="str">
        <f t="shared" si="643"/>
        <v/>
      </c>
      <c r="V212" s="186" t="str">
        <f t="shared" si="643"/>
        <v/>
      </c>
      <c r="W212" s="186" t="str">
        <f t="shared" si="644"/>
        <v/>
      </c>
      <c r="X212" s="186" t="str">
        <f t="shared" si="644"/>
        <v/>
      </c>
      <c r="Y212" s="186" t="str">
        <f t="shared" si="644"/>
        <v/>
      </c>
      <c r="Z212" s="186" t="str">
        <f t="shared" si="644"/>
        <v/>
      </c>
      <c r="AA212" s="186" t="str">
        <f t="shared" si="644"/>
        <v/>
      </c>
      <c r="AB212" s="186" t="str">
        <f t="shared" si="644"/>
        <v/>
      </c>
      <c r="AC212" s="186" t="str">
        <f t="shared" si="644"/>
        <v/>
      </c>
      <c r="AD212" s="186" t="str">
        <f t="shared" si="644"/>
        <v/>
      </c>
      <c r="AE212" s="186" t="str">
        <f t="shared" si="644"/>
        <v/>
      </c>
      <c r="AF212" s="186" t="str">
        <f t="shared" si="644"/>
        <v/>
      </c>
      <c r="AG212" s="186" t="str">
        <f t="shared" si="645"/>
        <v/>
      </c>
      <c r="AH212" s="186" t="str">
        <f t="shared" si="645"/>
        <v/>
      </c>
      <c r="AI212" s="186" t="str">
        <f t="shared" si="645"/>
        <v/>
      </c>
      <c r="AJ212" s="186" t="str">
        <f t="shared" si="645"/>
        <v/>
      </c>
      <c r="AK212" s="186" t="str">
        <f t="shared" si="645"/>
        <v/>
      </c>
      <c r="AL212" s="186" t="str">
        <f t="shared" si="645"/>
        <v/>
      </c>
      <c r="AM212" s="186" t="str">
        <f t="shared" si="645"/>
        <v/>
      </c>
      <c r="AN212" s="186" t="str">
        <f t="shared" si="645"/>
        <v/>
      </c>
      <c r="AO212" s="186" t="str">
        <f t="shared" si="645"/>
        <v/>
      </c>
      <c r="AP212" s="186" t="str">
        <f t="shared" si="645"/>
        <v/>
      </c>
      <c r="AQ212" s="186" t="str">
        <f t="shared" si="646"/>
        <v/>
      </c>
      <c r="AR212" s="186" t="str">
        <f t="shared" si="646"/>
        <v/>
      </c>
      <c r="AS212" s="186" t="str">
        <f t="shared" si="646"/>
        <v/>
      </c>
      <c r="AT212" s="186" t="str">
        <f t="shared" si="646"/>
        <v/>
      </c>
      <c r="AU212" s="186" t="str">
        <f t="shared" si="646"/>
        <v/>
      </c>
      <c r="AV212" s="186" t="str">
        <f t="shared" si="646"/>
        <v/>
      </c>
      <c r="AW212" s="186" t="str">
        <f t="shared" si="646"/>
        <v/>
      </c>
      <c r="AX212" s="186" t="str">
        <f t="shared" si="646"/>
        <v/>
      </c>
      <c r="AY212" s="186" t="str">
        <f t="shared" si="646"/>
        <v/>
      </c>
      <c r="AZ212" s="186" t="str">
        <f t="shared" si="646"/>
        <v/>
      </c>
      <c r="BA212" s="186" t="str">
        <f t="shared" si="647"/>
        <v/>
      </c>
      <c r="BB212" s="186" t="str">
        <f t="shared" si="647"/>
        <v/>
      </c>
      <c r="BC212" s="186" t="str">
        <f t="shared" si="647"/>
        <v/>
      </c>
      <c r="BD212" s="186" t="str">
        <f t="shared" si="647"/>
        <v/>
      </c>
      <c r="BE212" s="186" t="str">
        <f t="shared" si="647"/>
        <v/>
      </c>
      <c r="BF212" s="186" t="str">
        <f t="shared" si="647"/>
        <v/>
      </c>
      <c r="BG212" s="186" t="str">
        <f t="shared" si="647"/>
        <v/>
      </c>
      <c r="BH212" s="186" t="str">
        <f t="shared" si="647"/>
        <v/>
      </c>
      <c r="BI212" s="186" t="str">
        <f t="shared" si="647"/>
        <v/>
      </c>
      <c r="BJ212" s="186" t="str">
        <f t="shared" si="647"/>
        <v/>
      </c>
      <c r="BS212" s="6"/>
      <c r="BT212" s="6"/>
      <c r="BV212" s="84">
        <v>38</v>
      </c>
      <c r="BW212" s="185">
        <f t="shared" si="662"/>
        <v>0</v>
      </c>
      <c r="BX212" s="186">
        <f t="shared" si="663"/>
        <v>0</v>
      </c>
      <c r="BY212" s="186" t="str">
        <f t="shared" si="648"/>
        <v/>
      </c>
      <c r="BZ212" s="186" t="str">
        <f t="shared" si="648"/>
        <v/>
      </c>
      <c r="CA212" s="186" t="str">
        <f t="shared" si="648"/>
        <v/>
      </c>
      <c r="CB212" s="186" t="str">
        <f t="shared" si="648"/>
        <v/>
      </c>
      <c r="CC212" s="186" t="str">
        <f t="shared" si="648"/>
        <v/>
      </c>
      <c r="CD212" s="186" t="str">
        <f t="shared" si="648"/>
        <v/>
      </c>
      <c r="CE212" s="186" t="str">
        <f t="shared" si="648"/>
        <v/>
      </c>
      <c r="CF212" s="186" t="str">
        <f t="shared" si="648"/>
        <v/>
      </c>
      <c r="CG212" s="186" t="str">
        <f t="shared" si="648"/>
        <v/>
      </c>
      <c r="CH212" s="186" t="str">
        <f t="shared" si="648"/>
        <v/>
      </c>
      <c r="CI212" s="186" t="str">
        <f t="shared" si="649"/>
        <v/>
      </c>
      <c r="CJ212" s="186" t="str">
        <f t="shared" si="649"/>
        <v/>
      </c>
      <c r="CK212" s="186" t="str">
        <f t="shared" si="649"/>
        <v/>
      </c>
      <c r="CL212" s="186" t="str">
        <f t="shared" si="649"/>
        <v/>
      </c>
      <c r="CM212" s="186" t="str">
        <f t="shared" si="649"/>
        <v/>
      </c>
      <c r="CN212" s="186" t="str">
        <f t="shared" si="649"/>
        <v/>
      </c>
      <c r="CO212" s="186" t="str">
        <f t="shared" si="649"/>
        <v/>
      </c>
      <c r="CP212" s="186" t="str">
        <f t="shared" si="649"/>
        <v/>
      </c>
      <c r="CQ212" s="186" t="str">
        <f t="shared" si="649"/>
        <v/>
      </c>
      <c r="CR212" s="186" t="str">
        <f t="shared" si="649"/>
        <v/>
      </c>
      <c r="CS212" s="186" t="str">
        <f t="shared" si="650"/>
        <v/>
      </c>
      <c r="CT212" s="186" t="str">
        <f t="shared" si="650"/>
        <v/>
      </c>
      <c r="CU212" s="186" t="str">
        <f t="shared" si="650"/>
        <v/>
      </c>
      <c r="CV212" s="186" t="str">
        <f t="shared" si="650"/>
        <v/>
      </c>
      <c r="CW212" s="186" t="str">
        <f t="shared" si="650"/>
        <v/>
      </c>
      <c r="CX212" s="186" t="str">
        <f t="shared" si="650"/>
        <v/>
      </c>
      <c r="CY212" s="186" t="str">
        <f t="shared" si="650"/>
        <v/>
      </c>
      <c r="CZ212" s="186" t="str">
        <f t="shared" si="650"/>
        <v/>
      </c>
      <c r="DA212" s="186" t="str">
        <f t="shared" si="650"/>
        <v/>
      </c>
      <c r="DB212" s="186" t="str">
        <f t="shared" si="650"/>
        <v/>
      </c>
      <c r="DC212" s="186" t="str">
        <f t="shared" si="651"/>
        <v/>
      </c>
      <c r="DD212" s="186" t="str">
        <f t="shared" si="651"/>
        <v/>
      </c>
      <c r="DE212" s="186" t="str">
        <f t="shared" si="651"/>
        <v/>
      </c>
      <c r="DF212" s="186" t="str">
        <f t="shared" si="651"/>
        <v/>
      </c>
      <c r="DG212" s="186" t="str">
        <f t="shared" si="651"/>
        <v/>
      </c>
      <c r="DH212" s="186" t="str">
        <f t="shared" si="651"/>
        <v/>
      </c>
      <c r="DI212" s="186" t="str">
        <f t="shared" si="651"/>
        <v/>
      </c>
      <c r="DJ212" s="186" t="str">
        <f t="shared" si="651"/>
        <v/>
      </c>
      <c r="DK212" s="186" t="str">
        <f t="shared" si="651"/>
        <v/>
      </c>
      <c r="DL212" s="186" t="str">
        <f t="shared" si="651"/>
        <v/>
      </c>
      <c r="DM212" s="186" t="str">
        <f t="shared" si="652"/>
        <v/>
      </c>
      <c r="DN212" s="186" t="str">
        <f t="shared" si="652"/>
        <v/>
      </c>
      <c r="DO212" s="186" t="str">
        <f t="shared" si="652"/>
        <v/>
      </c>
      <c r="DP212" s="186" t="str">
        <f t="shared" si="652"/>
        <v/>
      </c>
      <c r="DQ212" s="186" t="str">
        <f t="shared" si="652"/>
        <v/>
      </c>
      <c r="DR212" s="186" t="str">
        <f t="shared" si="652"/>
        <v/>
      </c>
      <c r="DS212" s="186" t="str">
        <f t="shared" si="652"/>
        <v/>
      </c>
      <c r="DT212" s="186" t="str">
        <f t="shared" si="652"/>
        <v/>
      </c>
      <c r="DU212" s="186" t="str">
        <f t="shared" si="652"/>
        <v/>
      </c>
      <c r="DV212" s="186" t="str">
        <f t="shared" si="652"/>
        <v/>
      </c>
      <c r="DW212" s="152"/>
      <c r="DX212" s="152"/>
      <c r="DY212" s="152"/>
      <c r="DZ212" s="152"/>
      <c r="EA212" s="152"/>
      <c r="EC212" s="173">
        <f t="shared" si="664"/>
        <v>39</v>
      </c>
      <c r="ED212" s="176">
        <f t="shared" si="653"/>
        <v>0</v>
      </c>
      <c r="EE212" s="177">
        <f t="shared" si="632"/>
        <v>0</v>
      </c>
      <c r="EF212" s="177">
        <f t="shared" si="632"/>
        <v>0</v>
      </c>
      <c r="EG212" s="177">
        <f t="shared" si="632"/>
        <v>0</v>
      </c>
      <c r="EH212" s="177">
        <f t="shared" si="632"/>
        <v>0</v>
      </c>
      <c r="EI212" s="177">
        <f t="shared" si="654"/>
        <v>0</v>
      </c>
      <c r="EJ212" s="177">
        <f t="shared" si="655"/>
        <v>0</v>
      </c>
      <c r="EK212" s="173"/>
      <c r="EL212" s="173"/>
      <c r="EM212" s="173"/>
      <c r="EN212" s="175"/>
      <c r="EO212" s="173">
        <f t="shared" si="665"/>
        <v>39</v>
      </c>
      <c r="EP212" s="176">
        <f t="shared" si="656"/>
        <v>0</v>
      </c>
      <c r="EQ212" s="177">
        <f>IFERROR(INDEX(RTO4CF,$EO212,'ANVA-MDS'!EE$7),0)</f>
        <v>0</v>
      </c>
      <c r="ER212" s="177">
        <f>IFERROR(INDEX(RTO4CF,$EO212,'ANVA-MDS'!EF$7),0)</f>
        <v>0</v>
      </c>
      <c r="ES212" s="177">
        <f>IFERROR(INDEX(RTO4CF,$EO212,'ANVA-MDS'!EG$7),0)</f>
        <v>0</v>
      </c>
      <c r="ET212" s="177">
        <f>IFERROR(INDEX(RTO4CF,$EO212,'ANVA-MDS'!EH$7),0)</f>
        <v>0</v>
      </c>
      <c r="EU212" s="177">
        <f t="shared" si="657"/>
        <v>0</v>
      </c>
      <c r="EV212" s="177">
        <f t="shared" si="658"/>
        <v>0</v>
      </c>
      <c r="EW212" s="173"/>
      <c r="EX212" s="173"/>
      <c r="EY212" s="173"/>
      <c r="EZ212" s="175"/>
      <c r="FA212" s="177">
        <f t="shared" si="659"/>
        <v>0</v>
      </c>
      <c r="FB212" s="175"/>
      <c r="FC212" s="175"/>
    </row>
    <row r="213" spans="9:159" ht="12.75" customHeight="1" x14ac:dyDescent="0.25">
      <c r="I213" s="6"/>
      <c r="J213" s="84">
        <v>39</v>
      </c>
      <c r="K213" s="185">
        <f t="shared" si="660"/>
        <v>0</v>
      </c>
      <c r="L213" s="186">
        <f t="shared" si="661"/>
        <v>0</v>
      </c>
      <c r="M213" s="186" t="str">
        <f t="shared" si="643"/>
        <v/>
      </c>
      <c r="N213" s="186" t="str">
        <f t="shared" si="643"/>
        <v/>
      </c>
      <c r="O213" s="186" t="str">
        <f t="shared" si="643"/>
        <v/>
      </c>
      <c r="P213" s="186" t="str">
        <f t="shared" si="643"/>
        <v/>
      </c>
      <c r="Q213" s="186" t="str">
        <f t="shared" si="643"/>
        <v/>
      </c>
      <c r="R213" s="186" t="str">
        <f t="shared" si="643"/>
        <v/>
      </c>
      <c r="S213" s="186" t="str">
        <f t="shared" si="643"/>
        <v/>
      </c>
      <c r="T213" s="186" t="str">
        <f t="shared" si="643"/>
        <v/>
      </c>
      <c r="U213" s="186" t="str">
        <f t="shared" si="643"/>
        <v/>
      </c>
      <c r="V213" s="186" t="str">
        <f t="shared" si="643"/>
        <v/>
      </c>
      <c r="W213" s="186" t="str">
        <f t="shared" si="644"/>
        <v/>
      </c>
      <c r="X213" s="186" t="str">
        <f t="shared" si="644"/>
        <v/>
      </c>
      <c r="Y213" s="186" t="str">
        <f t="shared" si="644"/>
        <v/>
      </c>
      <c r="Z213" s="186" t="str">
        <f t="shared" si="644"/>
        <v/>
      </c>
      <c r="AA213" s="186" t="str">
        <f t="shared" si="644"/>
        <v/>
      </c>
      <c r="AB213" s="186" t="str">
        <f t="shared" si="644"/>
        <v/>
      </c>
      <c r="AC213" s="186" t="str">
        <f t="shared" si="644"/>
        <v/>
      </c>
      <c r="AD213" s="186" t="str">
        <f t="shared" si="644"/>
        <v/>
      </c>
      <c r="AE213" s="186" t="str">
        <f t="shared" si="644"/>
        <v/>
      </c>
      <c r="AF213" s="186" t="str">
        <f t="shared" si="644"/>
        <v/>
      </c>
      <c r="AG213" s="186" t="str">
        <f t="shared" si="645"/>
        <v/>
      </c>
      <c r="AH213" s="186" t="str">
        <f t="shared" si="645"/>
        <v/>
      </c>
      <c r="AI213" s="186" t="str">
        <f t="shared" si="645"/>
        <v/>
      </c>
      <c r="AJ213" s="186" t="str">
        <f t="shared" si="645"/>
        <v/>
      </c>
      <c r="AK213" s="186" t="str">
        <f t="shared" si="645"/>
        <v/>
      </c>
      <c r="AL213" s="186" t="str">
        <f t="shared" si="645"/>
        <v/>
      </c>
      <c r="AM213" s="186" t="str">
        <f t="shared" si="645"/>
        <v/>
      </c>
      <c r="AN213" s="186" t="str">
        <f t="shared" si="645"/>
        <v/>
      </c>
      <c r="AO213" s="186" t="str">
        <f t="shared" si="645"/>
        <v/>
      </c>
      <c r="AP213" s="186" t="str">
        <f t="shared" si="645"/>
        <v/>
      </c>
      <c r="AQ213" s="186" t="str">
        <f t="shared" si="646"/>
        <v/>
      </c>
      <c r="AR213" s="186" t="str">
        <f t="shared" si="646"/>
        <v/>
      </c>
      <c r="AS213" s="186" t="str">
        <f t="shared" si="646"/>
        <v/>
      </c>
      <c r="AT213" s="186" t="str">
        <f t="shared" si="646"/>
        <v/>
      </c>
      <c r="AU213" s="186" t="str">
        <f t="shared" si="646"/>
        <v/>
      </c>
      <c r="AV213" s="186" t="str">
        <f t="shared" si="646"/>
        <v/>
      </c>
      <c r="AW213" s="186" t="str">
        <f t="shared" si="646"/>
        <v/>
      </c>
      <c r="AX213" s="186" t="str">
        <f t="shared" si="646"/>
        <v/>
      </c>
      <c r="AY213" s="186" t="str">
        <f t="shared" si="646"/>
        <v/>
      </c>
      <c r="AZ213" s="186" t="str">
        <f t="shared" si="646"/>
        <v/>
      </c>
      <c r="BA213" s="186" t="str">
        <f t="shared" si="647"/>
        <v/>
      </c>
      <c r="BB213" s="186" t="str">
        <f t="shared" si="647"/>
        <v/>
      </c>
      <c r="BC213" s="186" t="str">
        <f t="shared" si="647"/>
        <v/>
      </c>
      <c r="BD213" s="186" t="str">
        <f t="shared" si="647"/>
        <v/>
      </c>
      <c r="BE213" s="186" t="str">
        <f t="shared" si="647"/>
        <v/>
      </c>
      <c r="BF213" s="186" t="str">
        <f t="shared" si="647"/>
        <v/>
      </c>
      <c r="BG213" s="186" t="str">
        <f t="shared" si="647"/>
        <v/>
      </c>
      <c r="BH213" s="186" t="str">
        <f t="shared" si="647"/>
        <v/>
      </c>
      <c r="BI213" s="186" t="str">
        <f t="shared" si="647"/>
        <v/>
      </c>
      <c r="BJ213" s="186" t="str">
        <f t="shared" si="647"/>
        <v/>
      </c>
      <c r="BS213" s="6"/>
      <c r="BT213" s="6"/>
      <c r="BV213" s="84">
        <v>39</v>
      </c>
      <c r="BW213" s="185">
        <f t="shared" si="662"/>
        <v>0</v>
      </c>
      <c r="BX213" s="186">
        <f t="shared" si="663"/>
        <v>0</v>
      </c>
      <c r="BY213" s="186" t="str">
        <f t="shared" si="648"/>
        <v/>
      </c>
      <c r="BZ213" s="186" t="str">
        <f t="shared" si="648"/>
        <v/>
      </c>
      <c r="CA213" s="186" t="str">
        <f t="shared" si="648"/>
        <v/>
      </c>
      <c r="CB213" s="186" t="str">
        <f t="shared" si="648"/>
        <v/>
      </c>
      <c r="CC213" s="186" t="str">
        <f t="shared" si="648"/>
        <v/>
      </c>
      <c r="CD213" s="186" t="str">
        <f t="shared" si="648"/>
        <v/>
      </c>
      <c r="CE213" s="186" t="str">
        <f t="shared" si="648"/>
        <v/>
      </c>
      <c r="CF213" s="186" t="str">
        <f t="shared" si="648"/>
        <v/>
      </c>
      <c r="CG213" s="186" t="str">
        <f t="shared" si="648"/>
        <v/>
      </c>
      <c r="CH213" s="186" t="str">
        <f t="shared" si="648"/>
        <v/>
      </c>
      <c r="CI213" s="186" t="str">
        <f t="shared" si="649"/>
        <v/>
      </c>
      <c r="CJ213" s="186" t="str">
        <f t="shared" si="649"/>
        <v/>
      </c>
      <c r="CK213" s="186" t="str">
        <f t="shared" si="649"/>
        <v/>
      </c>
      <c r="CL213" s="186" t="str">
        <f t="shared" si="649"/>
        <v/>
      </c>
      <c r="CM213" s="186" t="str">
        <f t="shared" si="649"/>
        <v/>
      </c>
      <c r="CN213" s="186" t="str">
        <f t="shared" si="649"/>
        <v/>
      </c>
      <c r="CO213" s="186" t="str">
        <f t="shared" si="649"/>
        <v/>
      </c>
      <c r="CP213" s="186" t="str">
        <f t="shared" si="649"/>
        <v/>
      </c>
      <c r="CQ213" s="186" t="str">
        <f t="shared" si="649"/>
        <v/>
      </c>
      <c r="CR213" s="186" t="str">
        <f t="shared" si="649"/>
        <v/>
      </c>
      <c r="CS213" s="186" t="str">
        <f t="shared" si="650"/>
        <v/>
      </c>
      <c r="CT213" s="186" t="str">
        <f t="shared" si="650"/>
        <v/>
      </c>
      <c r="CU213" s="186" t="str">
        <f t="shared" si="650"/>
        <v/>
      </c>
      <c r="CV213" s="186" t="str">
        <f t="shared" si="650"/>
        <v/>
      </c>
      <c r="CW213" s="186" t="str">
        <f t="shared" si="650"/>
        <v/>
      </c>
      <c r="CX213" s="186" t="str">
        <f t="shared" si="650"/>
        <v/>
      </c>
      <c r="CY213" s="186" t="str">
        <f t="shared" si="650"/>
        <v/>
      </c>
      <c r="CZ213" s="186" t="str">
        <f t="shared" si="650"/>
        <v/>
      </c>
      <c r="DA213" s="186" t="str">
        <f t="shared" si="650"/>
        <v/>
      </c>
      <c r="DB213" s="186" t="str">
        <f t="shared" si="650"/>
        <v/>
      </c>
      <c r="DC213" s="186" t="str">
        <f t="shared" si="651"/>
        <v/>
      </c>
      <c r="DD213" s="186" t="str">
        <f t="shared" si="651"/>
        <v/>
      </c>
      <c r="DE213" s="186" t="str">
        <f t="shared" si="651"/>
        <v/>
      </c>
      <c r="DF213" s="186" t="str">
        <f t="shared" si="651"/>
        <v/>
      </c>
      <c r="DG213" s="186" t="str">
        <f t="shared" si="651"/>
        <v/>
      </c>
      <c r="DH213" s="186" t="str">
        <f t="shared" si="651"/>
        <v/>
      </c>
      <c r="DI213" s="186" t="str">
        <f t="shared" si="651"/>
        <v/>
      </c>
      <c r="DJ213" s="186" t="str">
        <f t="shared" si="651"/>
        <v/>
      </c>
      <c r="DK213" s="186" t="str">
        <f t="shared" si="651"/>
        <v/>
      </c>
      <c r="DL213" s="186" t="str">
        <f t="shared" si="651"/>
        <v/>
      </c>
      <c r="DM213" s="186" t="str">
        <f t="shared" si="652"/>
        <v/>
      </c>
      <c r="DN213" s="186" t="str">
        <f t="shared" si="652"/>
        <v/>
      </c>
      <c r="DO213" s="186" t="str">
        <f t="shared" si="652"/>
        <v/>
      </c>
      <c r="DP213" s="186" t="str">
        <f t="shared" si="652"/>
        <v/>
      </c>
      <c r="DQ213" s="186" t="str">
        <f t="shared" si="652"/>
        <v/>
      </c>
      <c r="DR213" s="186" t="str">
        <f t="shared" si="652"/>
        <v/>
      </c>
      <c r="DS213" s="186" t="str">
        <f t="shared" si="652"/>
        <v/>
      </c>
      <c r="DT213" s="186" t="str">
        <f t="shared" si="652"/>
        <v/>
      </c>
      <c r="DU213" s="186" t="str">
        <f t="shared" si="652"/>
        <v/>
      </c>
      <c r="DV213" s="186" t="str">
        <f t="shared" si="652"/>
        <v/>
      </c>
      <c r="DW213" s="152"/>
      <c r="DX213" s="152"/>
      <c r="DY213" s="152"/>
      <c r="DZ213" s="152"/>
      <c r="EA213" s="152"/>
      <c r="EC213" s="173">
        <f t="shared" si="664"/>
        <v>40</v>
      </c>
      <c r="ED213" s="176">
        <f t="shared" si="653"/>
        <v>0</v>
      </c>
      <c r="EE213" s="177">
        <f t="shared" si="632"/>
        <v>0</v>
      </c>
      <c r="EF213" s="177">
        <f t="shared" si="632"/>
        <v>0</v>
      </c>
      <c r="EG213" s="177">
        <f t="shared" si="632"/>
        <v>0</v>
      </c>
      <c r="EH213" s="177">
        <f t="shared" si="632"/>
        <v>0</v>
      </c>
      <c r="EI213" s="177">
        <f t="shared" si="654"/>
        <v>0</v>
      </c>
      <c r="EJ213" s="177">
        <f t="shared" si="655"/>
        <v>0</v>
      </c>
      <c r="EK213" s="173"/>
      <c r="EL213" s="173"/>
      <c r="EM213" s="173"/>
      <c r="EN213" s="175"/>
      <c r="EO213" s="173">
        <f t="shared" si="665"/>
        <v>40</v>
      </c>
      <c r="EP213" s="176">
        <f t="shared" si="656"/>
        <v>0</v>
      </c>
      <c r="EQ213" s="177">
        <f>IFERROR(INDEX(RTO4CF,$EO213,'ANVA-MDS'!EE$7),0)</f>
        <v>0</v>
      </c>
      <c r="ER213" s="177">
        <f>IFERROR(INDEX(RTO4CF,$EO213,'ANVA-MDS'!EF$7),0)</f>
        <v>0</v>
      </c>
      <c r="ES213" s="177">
        <f>IFERROR(INDEX(RTO4CF,$EO213,'ANVA-MDS'!EG$7),0)</f>
        <v>0</v>
      </c>
      <c r="ET213" s="177">
        <f>IFERROR(INDEX(RTO4CF,$EO213,'ANVA-MDS'!EH$7),0)</f>
        <v>0</v>
      </c>
      <c r="EU213" s="177">
        <f t="shared" si="657"/>
        <v>0</v>
      </c>
      <c r="EV213" s="177">
        <f t="shared" si="658"/>
        <v>0</v>
      </c>
      <c r="EW213" s="173"/>
      <c r="EX213" s="173"/>
      <c r="EY213" s="173"/>
      <c r="EZ213" s="175"/>
      <c r="FA213" s="177">
        <f t="shared" si="659"/>
        <v>0</v>
      </c>
      <c r="FB213" s="175"/>
      <c r="FC213" s="175"/>
    </row>
    <row r="214" spans="9:159" ht="12.75" customHeight="1" x14ac:dyDescent="0.25">
      <c r="J214" s="84">
        <v>40</v>
      </c>
      <c r="K214" s="185">
        <f t="shared" si="660"/>
        <v>0</v>
      </c>
      <c r="L214" s="186">
        <f t="shared" si="661"/>
        <v>0</v>
      </c>
      <c r="M214" s="186" t="str">
        <f t="shared" si="643"/>
        <v/>
      </c>
      <c r="N214" s="186" t="str">
        <f t="shared" si="643"/>
        <v/>
      </c>
      <c r="O214" s="186" t="str">
        <f t="shared" si="643"/>
        <v/>
      </c>
      <c r="P214" s="186" t="str">
        <f t="shared" si="643"/>
        <v/>
      </c>
      <c r="Q214" s="186" t="str">
        <f t="shared" si="643"/>
        <v/>
      </c>
      <c r="R214" s="186" t="str">
        <f t="shared" si="643"/>
        <v/>
      </c>
      <c r="S214" s="186" t="str">
        <f t="shared" si="643"/>
        <v/>
      </c>
      <c r="T214" s="186" t="str">
        <f t="shared" si="643"/>
        <v/>
      </c>
      <c r="U214" s="186" t="str">
        <f t="shared" si="643"/>
        <v/>
      </c>
      <c r="V214" s="186" t="str">
        <f t="shared" si="643"/>
        <v/>
      </c>
      <c r="W214" s="186" t="str">
        <f t="shared" si="644"/>
        <v/>
      </c>
      <c r="X214" s="186" t="str">
        <f t="shared" si="644"/>
        <v/>
      </c>
      <c r="Y214" s="186" t="str">
        <f t="shared" si="644"/>
        <v/>
      </c>
      <c r="Z214" s="186" t="str">
        <f t="shared" si="644"/>
        <v/>
      </c>
      <c r="AA214" s="186" t="str">
        <f t="shared" si="644"/>
        <v/>
      </c>
      <c r="AB214" s="186" t="str">
        <f t="shared" si="644"/>
        <v/>
      </c>
      <c r="AC214" s="186" t="str">
        <f t="shared" si="644"/>
        <v/>
      </c>
      <c r="AD214" s="186" t="str">
        <f t="shared" si="644"/>
        <v/>
      </c>
      <c r="AE214" s="186" t="str">
        <f t="shared" si="644"/>
        <v/>
      </c>
      <c r="AF214" s="186" t="str">
        <f t="shared" si="644"/>
        <v/>
      </c>
      <c r="AG214" s="186" t="str">
        <f t="shared" si="645"/>
        <v/>
      </c>
      <c r="AH214" s="186" t="str">
        <f t="shared" si="645"/>
        <v/>
      </c>
      <c r="AI214" s="186" t="str">
        <f t="shared" si="645"/>
        <v/>
      </c>
      <c r="AJ214" s="186" t="str">
        <f t="shared" si="645"/>
        <v/>
      </c>
      <c r="AK214" s="186" t="str">
        <f t="shared" si="645"/>
        <v/>
      </c>
      <c r="AL214" s="186" t="str">
        <f t="shared" si="645"/>
        <v/>
      </c>
      <c r="AM214" s="186" t="str">
        <f t="shared" si="645"/>
        <v/>
      </c>
      <c r="AN214" s="186" t="str">
        <f t="shared" si="645"/>
        <v/>
      </c>
      <c r="AO214" s="186" t="str">
        <f t="shared" si="645"/>
        <v/>
      </c>
      <c r="AP214" s="186" t="str">
        <f t="shared" si="645"/>
        <v/>
      </c>
      <c r="AQ214" s="186" t="str">
        <f t="shared" si="646"/>
        <v/>
      </c>
      <c r="AR214" s="186" t="str">
        <f t="shared" si="646"/>
        <v/>
      </c>
      <c r="AS214" s="186" t="str">
        <f t="shared" si="646"/>
        <v/>
      </c>
      <c r="AT214" s="186" t="str">
        <f t="shared" si="646"/>
        <v/>
      </c>
      <c r="AU214" s="186" t="str">
        <f t="shared" si="646"/>
        <v/>
      </c>
      <c r="AV214" s="186" t="str">
        <f t="shared" si="646"/>
        <v/>
      </c>
      <c r="AW214" s="186" t="str">
        <f t="shared" si="646"/>
        <v/>
      </c>
      <c r="AX214" s="186" t="str">
        <f t="shared" si="646"/>
        <v/>
      </c>
      <c r="AY214" s="186" t="str">
        <f t="shared" si="646"/>
        <v/>
      </c>
      <c r="AZ214" s="186" t="str">
        <f t="shared" si="646"/>
        <v/>
      </c>
      <c r="BA214" s="186" t="str">
        <f t="shared" si="647"/>
        <v/>
      </c>
      <c r="BB214" s="186" t="str">
        <f t="shared" si="647"/>
        <v/>
      </c>
      <c r="BC214" s="186" t="str">
        <f t="shared" si="647"/>
        <v/>
      </c>
      <c r="BD214" s="186" t="str">
        <f t="shared" si="647"/>
        <v/>
      </c>
      <c r="BE214" s="186" t="str">
        <f t="shared" si="647"/>
        <v/>
      </c>
      <c r="BF214" s="186" t="str">
        <f t="shared" si="647"/>
        <v/>
      </c>
      <c r="BG214" s="186" t="str">
        <f t="shared" si="647"/>
        <v/>
      </c>
      <c r="BH214" s="186" t="str">
        <f t="shared" si="647"/>
        <v/>
      </c>
      <c r="BI214" s="186" t="str">
        <f t="shared" si="647"/>
        <v/>
      </c>
      <c r="BJ214" s="186" t="str">
        <f t="shared" si="647"/>
        <v/>
      </c>
      <c r="BS214" s="6"/>
      <c r="BT214" s="6"/>
      <c r="BV214" s="84">
        <v>40</v>
      </c>
      <c r="BW214" s="185">
        <f t="shared" si="662"/>
        <v>0</v>
      </c>
      <c r="BX214" s="186">
        <f t="shared" si="663"/>
        <v>0</v>
      </c>
      <c r="BY214" s="186" t="str">
        <f t="shared" si="648"/>
        <v/>
      </c>
      <c r="BZ214" s="186" t="str">
        <f t="shared" si="648"/>
        <v/>
      </c>
      <c r="CA214" s="186" t="str">
        <f t="shared" si="648"/>
        <v/>
      </c>
      <c r="CB214" s="186" t="str">
        <f t="shared" si="648"/>
        <v/>
      </c>
      <c r="CC214" s="186" t="str">
        <f t="shared" si="648"/>
        <v/>
      </c>
      <c r="CD214" s="186" t="str">
        <f t="shared" si="648"/>
        <v/>
      </c>
      <c r="CE214" s="186" t="str">
        <f t="shared" si="648"/>
        <v/>
      </c>
      <c r="CF214" s="186" t="str">
        <f t="shared" si="648"/>
        <v/>
      </c>
      <c r="CG214" s="186" t="str">
        <f t="shared" si="648"/>
        <v/>
      </c>
      <c r="CH214" s="186" t="str">
        <f t="shared" si="648"/>
        <v/>
      </c>
      <c r="CI214" s="186" t="str">
        <f t="shared" si="649"/>
        <v/>
      </c>
      <c r="CJ214" s="186" t="str">
        <f t="shared" si="649"/>
        <v/>
      </c>
      <c r="CK214" s="186" t="str">
        <f t="shared" si="649"/>
        <v/>
      </c>
      <c r="CL214" s="186" t="str">
        <f t="shared" si="649"/>
        <v/>
      </c>
      <c r="CM214" s="186" t="str">
        <f t="shared" si="649"/>
        <v/>
      </c>
      <c r="CN214" s="186" t="str">
        <f t="shared" si="649"/>
        <v/>
      </c>
      <c r="CO214" s="186" t="str">
        <f t="shared" si="649"/>
        <v/>
      </c>
      <c r="CP214" s="186" t="str">
        <f t="shared" si="649"/>
        <v/>
      </c>
      <c r="CQ214" s="186" t="str">
        <f t="shared" si="649"/>
        <v/>
      </c>
      <c r="CR214" s="186" t="str">
        <f t="shared" si="649"/>
        <v/>
      </c>
      <c r="CS214" s="186" t="str">
        <f t="shared" si="650"/>
        <v/>
      </c>
      <c r="CT214" s="186" t="str">
        <f t="shared" si="650"/>
        <v/>
      </c>
      <c r="CU214" s="186" t="str">
        <f t="shared" si="650"/>
        <v/>
      </c>
      <c r="CV214" s="186" t="str">
        <f t="shared" si="650"/>
        <v/>
      </c>
      <c r="CW214" s="186" t="str">
        <f t="shared" si="650"/>
        <v/>
      </c>
      <c r="CX214" s="186" t="str">
        <f t="shared" si="650"/>
        <v/>
      </c>
      <c r="CY214" s="186" t="str">
        <f t="shared" si="650"/>
        <v/>
      </c>
      <c r="CZ214" s="186" t="str">
        <f t="shared" si="650"/>
        <v/>
      </c>
      <c r="DA214" s="186" t="str">
        <f t="shared" si="650"/>
        <v/>
      </c>
      <c r="DB214" s="186" t="str">
        <f t="shared" si="650"/>
        <v/>
      </c>
      <c r="DC214" s="186" t="str">
        <f t="shared" si="651"/>
        <v/>
      </c>
      <c r="DD214" s="186" t="str">
        <f t="shared" si="651"/>
        <v/>
      </c>
      <c r="DE214" s="186" t="str">
        <f t="shared" si="651"/>
        <v/>
      </c>
      <c r="DF214" s="186" t="str">
        <f t="shared" si="651"/>
        <v/>
      </c>
      <c r="DG214" s="186" t="str">
        <f t="shared" si="651"/>
        <v/>
      </c>
      <c r="DH214" s="186" t="str">
        <f t="shared" si="651"/>
        <v/>
      </c>
      <c r="DI214" s="186" t="str">
        <f t="shared" si="651"/>
        <v/>
      </c>
      <c r="DJ214" s="186" t="str">
        <f t="shared" si="651"/>
        <v/>
      </c>
      <c r="DK214" s="186" t="str">
        <f t="shared" si="651"/>
        <v/>
      </c>
      <c r="DL214" s="186" t="str">
        <f t="shared" si="651"/>
        <v/>
      </c>
      <c r="DM214" s="186" t="str">
        <f t="shared" si="652"/>
        <v/>
      </c>
      <c r="DN214" s="186" t="str">
        <f t="shared" si="652"/>
        <v/>
      </c>
      <c r="DO214" s="186" t="str">
        <f t="shared" si="652"/>
        <v/>
      </c>
      <c r="DP214" s="186" t="str">
        <f t="shared" si="652"/>
        <v/>
      </c>
      <c r="DQ214" s="186" t="str">
        <f t="shared" si="652"/>
        <v/>
      </c>
      <c r="DR214" s="186" t="str">
        <f t="shared" si="652"/>
        <v/>
      </c>
      <c r="DS214" s="186" t="str">
        <f t="shared" si="652"/>
        <v/>
      </c>
      <c r="DT214" s="186" t="str">
        <f t="shared" si="652"/>
        <v/>
      </c>
      <c r="DU214" s="186" t="str">
        <f t="shared" si="652"/>
        <v/>
      </c>
      <c r="DV214" s="186" t="str">
        <f t="shared" si="652"/>
        <v/>
      </c>
      <c r="DW214" s="152"/>
      <c r="DX214" s="152"/>
      <c r="DY214" s="152"/>
      <c r="DZ214" s="152"/>
      <c r="EA214" s="152"/>
      <c r="EC214" s="173">
        <f t="shared" si="664"/>
        <v>41</v>
      </c>
      <c r="ED214" s="176">
        <f t="shared" si="653"/>
        <v>0</v>
      </c>
      <c r="EE214" s="177">
        <f t="shared" ref="EE214:EH223" si="666">IFERROR(INDEX(RTO4SF,$EC214,EE$7),0)</f>
        <v>0</v>
      </c>
      <c r="EF214" s="177">
        <f t="shared" si="666"/>
        <v>0</v>
      </c>
      <c r="EG214" s="177">
        <f t="shared" si="666"/>
        <v>0</v>
      </c>
      <c r="EH214" s="177">
        <f t="shared" si="666"/>
        <v>0</v>
      </c>
      <c r="EI214" s="177">
        <f t="shared" si="654"/>
        <v>0</v>
      </c>
      <c r="EJ214" s="177">
        <f t="shared" si="655"/>
        <v>0</v>
      </c>
      <c r="EK214" s="173"/>
      <c r="EL214" s="173"/>
      <c r="EM214" s="173"/>
      <c r="EN214" s="175"/>
      <c r="EO214" s="173">
        <f t="shared" si="665"/>
        <v>41</v>
      </c>
      <c r="EP214" s="176">
        <f t="shared" si="656"/>
        <v>0</v>
      </c>
      <c r="EQ214" s="177">
        <f>IFERROR(INDEX(RTO4CF,$EO214,'ANVA-MDS'!EE$7),0)</f>
        <v>0</v>
      </c>
      <c r="ER214" s="177">
        <f>IFERROR(INDEX(RTO4CF,$EO214,'ANVA-MDS'!EF$7),0)</f>
        <v>0</v>
      </c>
      <c r="ES214" s="177">
        <f>IFERROR(INDEX(RTO4CF,$EO214,'ANVA-MDS'!EG$7),0)</f>
        <v>0</v>
      </c>
      <c r="ET214" s="177">
        <f>IFERROR(INDEX(RTO4CF,$EO214,'ANVA-MDS'!EH$7),0)</f>
        <v>0</v>
      </c>
      <c r="EU214" s="177">
        <f t="shared" si="657"/>
        <v>0</v>
      </c>
      <c r="EV214" s="177">
        <f t="shared" si="658"/>
        <v>0</v>
      </c>
      <c r="EW214" s="173"/>
      <c r="EX214" s="173"/>
      <c r="EY214" s="173"/>
      <c r="EZ214" s="175"/>
      <c r="FA214" s="177">
        <f t="shared" si="659"/>
        <v>0</v>
      </c>
      <c r="FB214" s="175"/>
      <c r="FC214" s="175"/>
    </row>
    <row r="215" spans="9:159" ht="12.75" customHeight="1" x14ac:dyDescent="0.25">
      <c r="J215" s="84">
        <v>41</v>
      </c>
      <c r="K215" s="185">
        <f t="shared" si="660"/>
        <v>0</v>
      </c>
      <c r="L215" s="186">
        <f t="shared" si="661"/>
        <v>0</v>
      </c>
      <c r="M215" s="186" t="str">
        <f t="shared" ref="M215:V224" si="667">IF(M$8&gt;$J215,"",IF($K215=0,"",IF($F$179&gt;$G$179,"ns",IF(ABS($L215-INDEX(RTO4SF_ORD,M$8,2))&gt;$B$194,"s","ns"))))</f>
        <v/>
      </c>
      <c r="N215" s="186" t="str">
        <f t="shared" si="667"/>
        <v/>
      </c>
      <c r="O215" s="186" t="str">
        <f t="shared" si="667"/>
        <v/>
      </c>
      <c r="P215" s="186" t="str">
        <f t="shared" si="667"/>
        <v/>
      </c>
      <c r="Q215" s="186" t="str">
        <f t="shared" si="667"/>
        <v/>
      </c>
      <c r="R215" s="186" t="str">
        <f t="shared" si="667"/>
        <v/>
      </c>
      <c r="S215" s="186" t="str">
        <f t="shared" si="667"/>
        <v/>
      </c>
      <c r="T215" s="186" t="str">
        <f t="shared" si="667"/>
        <v/>
      </c>
      <c r="U215" s="186" t="str">
        <f t="shared" si="667"/>
        <v/>
      </c>
      <c r="V215" s="186" t="str">
        <f t="shared" si="667"/>
        <v/>
      </c>
      <c r="W215" s="186" t="str">
        <f t="shared" ref="W215:AF224" si="668">IF(W$8&gt;$J215,"",IF($K215=0,"",IF($F$179&gt;$G$179,"ns",IF(ABS($L215-INDEX(RTO4SF_ORD,W$8,2))&gt;$B$194,"s","ns"))))</f>
        <v/>
      </c>
      <c r="X215" s="186" t="str">
        <f t="shared" si="668"/>
        <v/>
      </c>
      <c r="Y215" s="186" t="str">
        <f t="shared" si="668"/>
        <v/>
      </c>
      <c r="Z215" s="186" t="str">
        <f t="shared" si="668"/>
        <v/>
      </c>
      <c r="AA215" s="186" t="str">
        <f t="shared" si="668"/>
        <v/>
      </c>
      <c r="AB215" s="186" t="str">
        <f t="shared" si="668"/>
        <v/>
      </c>
      <c r="AC215" s="186" t="str">
        <f t="shared" si="668"/>
        <v/>
      </c>
      <c r="AD215" s="186" t="str">
        <f t="shared" si="668"/>
        <v/>
      </c>
      <c r="AE215" s="186" t="str">
        <f t="shared" si="668"/>
        <v/>
      </c>
      <c r="AF215" s="186" t="str">
        <f t="shared" si="668"/>
        <v/>
      </c>
      <c r="AG215" s="186" t="str">
        <f t="shared" ref="AG215:AP224" si="669">IF(AG$8&gt;$J215,"",IF($K215=0,"",IF($F$179&gt;$G$179,"ns",IF(ABS($L215-INDEX(RTO4SF_ORD,AG$8,2))&gt;$B$194,"s","ns"))))</f>
        <v/>
      </c>
      <c r="AH215" s="186" t="str">
        <f t="shared" si="669"/>
        <v/>
      </c>
      <c r="AI215" s="186" t="str">
        <f t="shared" si="669"/>
        <v/>
      </c>
      <c r="AJ215" s="186" t="str">
        <f t="shared" si="669"/>
        <v/>
      </c>
      <c r="AK215" s="186" t="str">
        <f t="shared" si="669"/>
        <v/>
      </c>
      <c r="AL215" s="186" t="str">
        <f t="shared" si="669"/>
        <v/>
      </c>
      <c r="AM215" s="186" t="str">
        <f t="shared" si="669"/>
        <v/>
      </c>
      <c r="AN215" s="186" t="str">
        <f t="shared" si="669"/>
        <v/>
      </c>
      <c r="AO215" s="186" t="str">
        <f t="shared" si="669"/>
        <v/>
      </c>
      <c r="AP215" s="186" t="str">
        <f t="shared" si="669"/>
        <v/>
      </c>
      <c r="AQ215" s="186" t="str">
        <f t="shared" ref="AQ215:AZ224" si="670">IF(AQ$8&gt;$J215,"",IF($K215=0,"",IF($F$179&gt;$G$179,"ns",IF(ABS($L215-INDEX(RTO4SF_ORD,AQ$8,2))&gt;$B$194,"s","ns"))))</f>
        <v/>
      </c>
      <c r="AR215" s="186" t="str">
        <f t="shared" si="670"/>
        <v/>
      </c>
      <c r="AS215" s="186" t="str">
        <f t="shared" si="670"/>
        <v/>
      </c>
      <c r="AT215" s="186" t="str">
        <f t="shared" si="670"/>
        <v/>
      </c>
      <c r="AU215" s="186" t="str">
        <f t="shared" si="670"/>
        <v/>
      </c>
      <c r="AV215" s="186" t="str">
        <f t="shared" si="670"/>
        <v/>
      </c>
      <c r="AW215" s="186" t="str">
        <f t="shared" si="670"/>
        <v/>
      </c>
      <c r="AX215" s="186" t="str">
        <f t="shared" si="670"/>
        <v/>
      </c>
      <c r="AY215" s="186" t="str">
        <f t="shared" si="670"/>
        <v/>
      </c>
      <c r="AZ215" s="186" t="str">
        <f t="shared" si="670"/>
        <v/>
      </c>
      <c r="BA215" s="186" t="str">
        <f t="shared" ref="BA215:BJ224" si="671">IF(BA$8&gt;$J215,"",IF($K215=0,"",IF($F$179&gt;$G$179,"ns",IF(ABS($L215-INDEX(RTO4SF_ORD,BA$8,2))&gt;$B$194,"s","ns"))))</f>
        <v/>
      </c>
      <c r="BB215" s="186" t="str">
        <f t="shared" si="671"/>
        <v/>
      </c>
      <c r="BC215" s="186" t="str">
        <f t="shared" si="671"/>
        <v/>
      </c>
      <c r="BD215" s="186" t="str">
        <f t="shared" si="671"/>
        <v/>
      </c>
      <c r="BE215" s="186" t="str">
        <f t="shared" si="671"/>
        <v/>
      </c>
      <c r="BF215" s="186" t="str">
        <f t="shared" si="671"/>
        <v/>
      </c>
      <c r="BG215" s="186" t="str">
        <f t="shared" si="671"/>
        <v/>
      </c>
      <c r="BH215" s="186" t="str">
        <f t="shared" si="671"/>
        <v/>
      </c>
      <c r="BI215" s="186" t="str">
        <f t="shared" si="671"/>
        <v/>
      </c>
      <c r="BJ215" s="186" t="str">
        <f t="shared" si="671"/>
        <v/>
      </c>
      <c r="BS215" s="6"/>
      <c r="BT215" s="6"/>
      <c r="BV215" s="84">
        <v>41</v>
      </c>
      <c r="BW215" s="185">
        <f t="shared" si="662"/>
        <v>0</v>
      </c>
      <c r="BX215" s="186">
        <f t="shared" si="663"/>
        <v>0</v>
      </c>
      <c r="BY215" s="186" t="str">
        <f t="shared" ref="BY215:CH224" si="672">IF(BY$8&gt;$BV215,"",IF($BW215=0,"",IF($BR$179&gt;$BS$179,"ns",IF(ABS($BX215-INDEX(RTO4CF_ORD,BY$8,2))&gt;$BN$194,"s","ns"))))</f>
        <v/>
      </c>
      <c r="BZ215" s="186" t="str">
        <f t="shared" si="672"/>
        <v/>
      </c>
      <c r="CA215" s="186" t="str">
        <f t="shared" si="672"/>
        <v/>
      </c>
      <c r="CB215" s="186" t="str">
        <f t="shared" si="672"/>
        <v/>
      </c>
      <c r="CC215" s="186" t="str">
        <f t="shared" si="672"/>
        <v/>
      </c>
      <c r="CD215" s="186" t="str">
        <f t="shared" si="672"/>
        <v/>
      </c>
      <c r="CE215" s="186" t="str">
        <f t="shared" si="672"/>
        <v/>
      </c>
      <c r="CF215" s="186" t="str">
        <f t="shared" si="672"/>
        <v/>
      </c>
      <c r="CG215" s="186" t="str">
        <f t="shared" si="672"/>
        <v/>
      </c>
      <c r="CH215" s="186" t="str">
        <f t="shared" si="672"/>
        <v/>
      </c>
      <c r="CI215" s="186" t="str">
        <f t="shared" ref="CI215:CR224" si="673">IF(CI$8&gt;$BV215,"",IF($BW215=0,"",IF($BR$179&gt;$BS$179,"ns",IF(ABS($BX215-INDEX(RTO4CF_ORD,CI$8,2))&gt;$BN$194,"s","ns"))))</f>
        <v/>
      </c>
      <c r="CJ215" s="186" t="str">
        <f t="shared" si="673"/>
        <v/>
      </c>
      <c r="CK215" s="186" t="str">
        <f t="shared" si="673"/>
        <v/>
      </c>
      <c r="CL215" s="186" t="str">
        <f t="shared" si="673"/>
        <v/>
      </c>
      <c r="CM215" s="186" t="str">
        <f t="shared" si="673"/>
        <v/>
      </c>
      <c r="CN215" s="186" t="str">
        <f t="shared" si="673"/>
        <v/>
      </c>
      <c r="CO215" s="186" t="str">
        <f t="shared" si="673"/>
        <v/>
      </c>
      <c r="CP215" s="186" t="str">
        <f t="shared" si="673"/>
        <v/>
      </c>
      <c r="CQ215" s="186" t="str">
        <f t="shared" si="673"/>
        <v/>
      </c>
      <c r="CR215" s="186" t="str">
        <f t="shared" si="673"/>
        <v/>
      </c>
      <c r="CS215" s="186" t="str">
        <f t="shared" ref="CS215:DB224" si="674">IF(CS$8&gt;$BV215,"",IF($BW215=0,"",IF($BR$179&gt;$BS$179,"ns",IF(ABS($BX215-INDEX(RTO4CF_ORD,CS$8,2))&gt;$BN$194,"s","ns"))))</f>
        <v/>
      </c>
      <c r="CT215" s="186" t="str">
        <f t="shared" si="674"/>
        <v/>
      </c>
      <c r="CU215" s="186" t="str">
        <f t="shared" si="674"/>
        <v/>
      </c>
      <c r="CV215" s="186" t="str">
        <f t="shared" si="674"/>
        <v/>
      </c>
      <c r="CW215" s="186" t="str">
        <f t="shared" si="674"/>
        <v/>
      </c>
      <c r="CX215" s="186" t="str">
        <f t="shared" si="674"/>
        <v/>
      </c>
      <c r="CY215" s="186" t="str">
        <f t="shared" si="674"/>
        <v/>
      </c>
      <c r="CZ215" s="186" t="str">
        <f t="shared" si="674"/>
        <v/>
      </c>
      <c r="DA215" s="186" t="str">
        <f t="shared" si="674"/>
        <v/>
      </c>
      <c r="DB215" s="186" t="str">
        <f t="shared" si="674"/>
        <v/>
      </c>
      <c r="DC215" s="186" t="str">
        <f t="shared" ref="DC215:DL224" si="675">IF(DC$8&gt;$BV215,"",IF($BW215=0,"",IF($BR$179&gt;$BS$179,"ns",IF(ABS($BX215-INDEX(RTO4CF_ORD,DC$8,2))&gt;$BN$194,"s","ns"))))</f>
        <v/>
      </c>
      <c r="DD215" s="186" t="str">
        <f t="shared" si="675"/>
        <v/>
      </c>
      <c r="DE215" s="186" t="str">
        <f t="shared" si="675"/>
        <v/>
      </c>
      <c r="DF215" s="186" t="str">
        <f t="shared" si="675"/>
        <v/>
      </c>
      <c r="DG215" s="186" t="str">
        <f t="shared" si="675"/>
        <v/>
      </c>
      <c r="DH215" s="186" t="str">
        <f t="shared" si="675"/>
        <v/>
      </c>
      <c r="DI215" s="186" t="str">
        <f t="shared" si="675"/>
        <v/>
      </c>
      <c r="DJ215" s="186" t="str">
        <f t="shared" si="675"/>
        <v/>
      </c>
      <c r="DK215" s="186" t="str">
        <f t="shared" si="675"/>
        <v/>
      </c>
      <c r="DL215" s="186" t="str">
        <f t="shared" si="675"/>
        <v/>
      </c>
      <c r="DM215" s="186" t="str">
        <f t="shared" ref="DM215:DV224" si="676">IF(DM$8&gt;$BV215,"",IF($BW215=0,"",IF($BR$179&gt;$BS$179,"ns",IF(ABS($BX215-INDEX(RTO4CF_ORD,DM$8,2))&gt;$BN$194,"s","ns"))))</f>
        <v/>
      </c>
      <c r="DN215" s="186" t="str">
        <f t="shared" si="676"/>
        <v/>
      </c>
      <c r="DO215" s="186" t="str">
        <f t="shared" si="676"/>
        <v/>
      </c>
      <c r="DP215" s="186" t="str">
        <f t="shared" si="676"/>
        <v/>
      </c>
      <c r="DQ215" s="186" t="str">
        <f t="shared" si="676"/>
        <v/>
      </c>
      <c r="DR215" s="186" t="str">
        <f t="shared" si="676"/>
        <v/>
      </c>
      <c r="DS215" s="186" t="str">
        <f t="shared" si="676"/>
        <v/>
      </c>
      <c r="DT215" s="186" t="str">
        <f t="shared" si="676"/>
        <v/>
      </c>
      <c r="DU215" s="186" t="str">
        <f t="shared" si="676"/>
        <v/>
      </c>
      <c r="DV215" s="186" t="str">
        <f t="shared" si="676"/>
        <v/>
      </c>
      <c r="DW215" s="152"/>
      <c r="DX215" s="152"/>
      <c r="DY215" s="152"/>
      <c r="DZ215" s="152"/>
      <c r="EA215" s="152"/>
      <c r="EC215" s="173">
        <f t="shared" si="664"/>
        <v>42</v>
      </c>
      <c r="ED215" s="176">
        <f t="shared" si="653"/>
        <v>0</v>
      </c>
      <c r="EE215" s="177">
        <f t="shared" si="666"/>
        <v>0</v>
      </c>
      <c r="EF215" s="177">
        <f t="shared" si="666"/>
        <v>0</v>
      </c>
      <c r="EG215" s="177">
        <f t="shared" si="666"/>
        <v>0</v>
      </c>
      <c r="EH215" s="177">
        <f t="shared" si="666"/>
        <v>0</v>
      </c>
      <c r="EI215" s="177">
        <f t="shared" si="654"/>
        <v>0</v>
      </c>
      <c r="EJ215" s="177">
        <f t="shared" si="655"/>
        <v>0</v>
      </c>
      <c r="EK215" s="173"/>
      <c r="EL215" s="173"/>
      <c r="EM215" s="173"/>
      <c r="EN215" s="175"/>
      <c r="EO215" s="173">
        <f t="shared" si="665"/>
        <v>42</v>
      </c>
      <c r="EP215" s="176">
        <f t="shared" si="656"/>
        <v>0</v>
      </c>
      <c r="EQ215" s="177">
        <f>IFERROR(INDEX(RTO4CF,$EO215,'ANVA-MDS'!EE$7),0)</f>
        <v>0</v>
      </c>
      <c r="ER215" s="177">
        <f>IFERROR(INDEX(RTO4CF,$EO215,'ANVA-MDS'!EF$7),0)</f>
        <v>0</v>
      </c>
      <c r="ES215" s="177">
        <f>IFERROR(INDEX(RTO4CF,$EO215,'ANVA-MDS'!EG$7),0)</f>
        <v>0</v>
      </c>
      <c r="ET215" s="177">
        <f>IFERROR(INDEX(RTO4CF,$EO215,'ANVA-MDS'!EH$7),0)</f>
        <v>0</v>
      </c>
      <c r="EU215" s="177">
        <f t="shared" si="657"/>
        <v>0</v>
      </c>
      <c r="EV215" s="177">
        <f t="shared" si="658"/>
        <v>0</v>
      </c>
      <c r="EW215" s="173"/>
      <c r="EX215" s="173"/>
      <c r="EY215" s="173"/>
      <c r="EZ215" s="175"/>
      <c r="FA215" s="177">
        <f t="shared" si="659"/>
        <v>0</v>
      </c>
      <c r="FB215" s="175"/>
      <c r="FC215" s="175"/>
    </row>
    <row r="216" spans="9:159" ht="12.75" customHeight="1" x14ac:dyDescent="0.25">
      <c r="J216" s="84">
        <v>42</v>
      </c>
      <c r="K216" s="185">
        <f t="shared" si="660"/>
        <v>0</v>
      </c>
      <c r="L216" s="186">
        <f t="shared" si="661"/>
        <v>0</v>
      </c>
      <c r="M216" s="186" t="str">
        <f t="shared" si="667"/>
        <v/>
      </c>
      <c r="N216" s="186" t="str">
        <f t="shared" si="667"/>
        <v/>
      </c>
      <c r="O216" s="186" t="str">
        <f t="shared" si="667"/>
        <v/>
      </c>
      <c r="P216" s="186" t="str">
        <f t="shared" si="667"/>
        <v/>
      </c>
      <c r="Q216" s="186" t="str">
        <f t="shared" si="667"/>
        <v/>
      </c>
      <c r="R216" s="186" t="str">
        <f t="shared" si="667"/>
        <v/>
      </c>
      <c r="S216" s="186" t="str">
        <f t="shared" si="667"/>
        <v/>
      </c>
      <c r="T216" s="186" t="str">
        <f t="shared" si="667"/>
        <v/>
      </c>
      <c r="U216" s="186" t="str">
        <f t="shared" si="667"/>
        <v/>
      </c>
      <c r="V216" s="186" t="str">
        <f t="shared" si="667"/>
        <v/>
      </c>
      <c r="W216" s="186" t="str">
        <f t="shared" si="668"/>
        <v/>
      </c>
      <c r="X216" s="186" t="str">
        <f t="shared" si="668"/>
        <v/>
      </c>
      <c r="Y216" s="186" t="str">
        <f t="shared" si="668"/>
        <v/>
      </c>
      <c r="Z216" s="186" t="str">
        <f t="shared" si="668"/>
        <v/>
      </c>
      <c r="AA216" s="186" t="str">
        <f t="shared" si="668"/>
        <v/>
      </c>
      <c r="AB216" s="186" t="str">
        <f t="shared" si="668"/>
        <v/>
      </c>
      <c r="AC216" s="186" t="str">
        <f t="shared" si="668"/>
        <v/>
      </c>
      <c r="AD216" s="186" t="str">
        <f t="shared" si="668"/>
        <v/>
      </c>
      <c r="AE216" s="186" t="str">
        <f t="shared" si="668"/>
        <v/>
      </c>
      <c r="AF216" s="186" t="str">
        <f t="shared" si="668"/>
        <v/>
      </c>
      <c r="AG216" s="186" t="str">
        <f t="shared" si="669"/>
        <v/>
      </c>
      <c r="AH216" s="186" t="str">
        <f t="shared" si="669"/>
        <v/>
      </c>
      <c r="AI216" s="186" t="str">
        <f t="shared" si="669"/>
        <v/>
      </c>
      <c r="AJ216" s="186" t="str">
        <f t="shared" si="669"/>
        <v/>
      </c>
      <c r="AK216" s="186" t="str">
        <f t="shared" si="669"/>
        <v/>
      </c>
      <c r="AL216" s="186" t="str">
        <f t="shared" si="669"/>
        <v/>
      </c>
      <c r="AM216" s="186" t="str">
        <f t="shared" si="669"/>
        <v/>
      </c>
      <c r="AN216" s="186" t="str">
        <f t="shared" si="669"/>
        <v/>
      </c>
      <c r="AO216" s="186" t="str">
        <f t="shared" si="669"/>
        <v/>
      </c>
      <c r="AP216" s="186" t="str">
        <f t="shared" si="669"/>
        <v/>
      </c>
      <c r="AQ216" s="186" t="str">
        <f t="shared" si="670"/>
        <v/>
      </c>
      <c r="AR216" s="186" t="str">
        <f t="shared" si="670"/>
        <v/>
      </c>
      <c r="AS216" s="186" t="str">
        <f t="shared" si="670"/>
        <v/>
      </c>
      <c r="AT216" s="186" t="str">
        <f t="shared" si="670"/>
        <v/>
      </c>
      <c r="AU216" s="186" t="str">
        <f t="shared" si="670"/>
        <v/>
      </c>
      <c r="AV216" s="186" t="str">
        <f t="shared" si="670"/>
        <v/>
      </c>
      <c r="AW216" s="186" t="str">
        <f t="shared" si="670"/>
        <v/>
      </c>
      <c r="AX216" s="186" t="str">
        <f t="shared" si="670"/>
        <v/>
      </c>
      <c r="AY216" s="186" t="str">
        <f t="shared" si="670"/>
        <v/>
      </c>
      <c r="AZ216" s="186" t="str">
        <f t="shared" si="670"/>
        <v/>
      </c>
      <c r="BA216" s="186" t="str">
        <f t="shared" si="671"/>
        <v/>
      </c>
      <c r="BB216" s="186" t="str">
        <f t="shared" si="671"/>
        <v/>
      </c>
      <c r="BC216" s="186" t="str">
        <f t="shared" si="671"/>
        <v/>
      </c>
      <c r="BD216" s="186" t="str">
        <f t="shared" si="671"/>
        <v/>
      </c>
      <c r="BE216" s="186" t="str">
        <f t="shared" si="671"/>
        <v/>
      </c>
      <c r="BF216" s="186" t="str">
        <f t="shared" si="671"/>
        <v/>
      </c>
      <c r="BG216" s="186" t="str">
        <f t="shared" si="671"/>
        <v/>
      </c>
      <c r="BH216" s="186" t="str">
        <f t="shared" si="671"/>
        <v/>
      </c>
      <c r="BI216" s="186" t="str">
        <f t="shared" si="671"/>
        <v/>
      </c>
      <c r="BJ216" s="186" t="str">
        <f t="shared" si="671"/>
        <v/>
      </c>
      <c r="BS216" s="6"/>
      <c r="BT216" s="6"/>
      <c r="BV216" s="84">
        <v>42</v>
      </c>
      <c r="BW216" s="185">
        <f t="shared" si="662"/>
        <v>0</v>
      </c>
      <c r="BX216" s="186">
        <f t="shared" si="663"/>
        <v>0</v>
      </c>
      <c r="BY216" s="186" t="str">
        <f t="shared" si="672"/>
        <v/>
      </c>
      <c r="BZ216" s="186" t="str">
        <f t="shared" si="672"/>
        <v/>
      </c>
      <c r="CA216" s="186" t="str">
        <f t="shared" si="672"/>
        <v/>
      </c>
      <c r="CB216" s="186" t="str">
        <f t="shared" si="672"/>
        <v/>
      </c>
      <c r="CC216" s="186" t="str">
        <f t="shared" si="672"/>
        <v/>
      </c>
      <c r="CD216" s="186" t="str">
        <f t="shared" si="672"/>
        <v/>
      </c>
      <c r="CE216" s="186" t="str">
        <f t="shared" si="672"/>
        <v/>
      </c>
      <c r="CF216" s="186" t="str">
        <f t="shared" si="672"/>
        <v/>
      </c>
      <c r="CG216" s="186" t="str">
        <f t="shared" si="672"/>
        <v/>
      </c>
      <c r="CH216" s="186" t="str">
        <f t="shared" si="672"/>
        <v/>
      </c>
      <c r="CI216" s="186" t="str">
        <f t="shared" si="673"/>
        <v/>
      </c>
      <c r="CJ216" s="186" t="str">
        <f t="shared" si="673"/>
        <v/>
      </c>
      <c r="CK216" s="186" t="str">
        <f t="shared" si="673"/>
        <v/>
      </c>
      <c r="CL216" s="186" t="str">
        <f t="shared" si="673"/>
        <v/>
      </c>
      <c r="CM216" s="186" t="str">
        <f t="shared" si="673"/>
        <v/>
      </c>
      <c r="CN216" s="186" t="str">
        <f t="shared" si="673"/>
        <v/>
      </c>
      <c r="CO216" s="186" t="str">
        <f t="shared" si="673"/>
        <v/>
      </c>
      <c r="CP216" s="186" t="str">
        <f t="shared" si="673"/>
        <v/>
      </c>
      <c r="CQ216" s="186" t="str">
        <f t="shared" si="673"/>
        <v/>
      </c>
      <c r="CR216" s="186" t="str">
        <f t="shared" si="673"/>
        <v/>
      </c>
      <c r="CS216" s="186" t="str">
        <f t="shared" si="674"/>
        <v/>
      </c>
      <c r="CT216" s="186" t="str">
        <f t="shared" si="674"/>
        <v/>
      </c>
      <c r="CU216" s="186" t="str">
        <f t="shared" si="674"/>
        <v/>
      </c>
      <c r="CV216" s="186" t="str">
        <f t="shared" si="674"/>
        <v/>
      </c>
      <c r="CW216" s="186" t="str">
        <f t="shared" si="674"/>
        <v/>
      </c>
      <c r="CX216" s="186" t="str">
        <f t="shared" si="674"/>
        <v/>
      </c>
      <c r="CY216" s="186" t="str">
        <f t="shared" si="674"/>
        <v/>
      </c>
      <c r="CZ216" s="186" t="str">
        <f t="shared" si="674"/>
        <v/>
      </c>
      <c r="DA216" s="186" t="str">
        <f t="shared" si="674"/>
        <v/>
      </c>
      <c r="DB216" s="186" t="str">
        <f t="shared" si="674"/>
        <v/>
      </c>
      <c r="DC216" s="186" t="str">
        <f t="shared" si="675"/>
        <v/>
      </c>
      <c r="DD216" s="186" t="str">
        <f t="shared" si="675"/>
        <v/>
      </c>
      <c r="DE216" s="186" t="str">
        <f t="shared" si="675"/>
        <v/>
      </c>
      <c r="DF216" s="186" t="str">
        <f t="shared" si="675"/>
        <v/>
      </c>
      <c r="DG216" s="186" t="str">
        <f t="shared" si="675"/>
        <v/>
      </c>
      <c r="DH216" s="186" t="str">
        <f t="shared" si="675"/>
        <v/>
      </c>
      <c r="DI216" s="186" t="str">
        <f t="shared" si="675"/>
        <v/>
      </c>
      <c r="DJ216" s="186" t="str">
        <f t="shared" si="675"/>
        <v/>
      </c>
      <c r="DK216" s="186" t="str">
        <f t="shared" si="675"/>
        <v/>
      </c>
      <c r="DL216" s="186" t="str">
        <f t="shared" si="675"/>
        <v/>
      </c>
      <c r="DM216" s="186" t="str">
        <f t="shared" si="676"/>
        <v/>
      </c>
      <c r="DN216" s="186" t="str">
        <f t="shared" si="676"/>
        <v/>
      </c>
      <c r="DO216" s="186" t="str">
        <f t="shared" si="676"/>
        <v/>
      </c>
      <c r="DP216" s="186" t="str">
        <f t="shared" si="676"/>
        <v/>
      </c>
      <c r="DQ216" s="186" t="str">
        <f t="shared" si="676"/>
        <v/>
      </c>
      <c r="DR216" s="186" t="str">
        <f t="shared" si="676"/>
        <v/>
      </c>
      <c r="DS216" s="186" t="str">
        <f t="shared" si="676"/>
        <v/>
      </c>
      <c r="DT216" s="186" t="str">
        <f t="shared" si="676"/>
        <v/>
      </c>
      <c r="DU216" s="186" t="str">
        <f t="shared" si="676"/>
        <v/>
      </c>
      <c r="DV216" s="186" t="str">
        <f t="shared" si="676"/>
        <v/>
      </c>
      <c r="DW216" s="152"/>
      <c r="DX216" s="152"/>
      <c r="DY216" s="152"/>
      <c r="DZ216" s="152"/>
      <c r="EA216" s="152"/>
      <c r="EC216" s="173">
        <f t="shared" si="664"/>
        <v>43</v>
      </c>
      <c r="ED216" s="176">
        <f t="shared" si="653"/>
        <v>0</v>
      </c>
      <c r="EE216" s="177">
        <f t="shared" si="666"/>
        <v>0</v>
      </c>
      <c r="EF216" s="177">
        <f t="shared" si="666"/>
        <v>0</v>
      </c>
      <c r="EG216" s="177">
        <f t="shared" si="666"/>
        <v>0</v>
      </c>
      <c r="EH216" s="177">
        <f t="shared" si="666"/>
        <v>0</v>
      </c>
      <c r="EI216" s="177">
        <f t="shared" si="654"/>
        <v>0</v>
      </c>
      <c r="EJ216" s="177">
        <f t="shared" si="655"/>
        <v>0</v>
      </c>
      <c r="EK216" s="173"/>
      <c r="EL216" s="173"/>
      <c r="EM216" s="173"/>
      <c r="EN216" s="175"/>
      <c r="EO216" s="173">
        <f t="shared" si="665"/>
        <v>43</v>
      </c>
      <c r="EP216" s="176">
        <f t="shared" si="656"/>
        <v>0</v>
      </c>
      <c r="EQ216" s="177">
        <f>IFERROR(INDEX(RTO4CF,$EO216,'ANVA-MDS'!EE$7),0)</f>
        <v>0</v>
      </c>
      <c r="ER216" s="177">
        <f>IFERROR(INDEX(RTO4CF,$EO216,'ANVA-MDS'!EF$7),0)</f>
        <v>0</v>
      </c>
      <c r="ES216" s="177">
        <f>IFERROR(INDEX(RTO4CF,$EO216,'ANVA-MDS'!EG$7),0)</f>
        <v>0</v>
      </c>
      <c r="ET216" s="177">
        <f>IFERROR(INDEX(RTO4CF,$EO216,'ANVA-MDS'!EH$7),0)</f>
        <v>0</v>
      </c>
      <c r="EU216" s="177">
        <f t="shared" si="657"/>
        <v>0</v>
      </c>
      <c r="EV216" s="177">
        <f t="shared" si="658"/>
        <v>0</v>
      </c>
      <c r="EW216" s="173"/>
      <c r="EX216" s="173"/>
      <c r="EY216" s="173"/>
      <c r="EZ216" s="175"/>
      <c r="FA216" s="177">
        <f t="shared" si="659"/>
        <v>0</v>
      </c>
      <c r="FB216" s="175"/>
      <c r="FC216" s="175"/>
    </row>
    <row r="217" spans="9:159" ht="12.75" customHeight="1" x14ac:dyDescent="0.25">
      <c r="J217" s="84">
        <v>43</v>
      </c>
      <c r="K217" s="185">
        <f t="shared" si="660"/>
        <v>0</v>
      </c>
      <c r="L217" s="186">
        <f t="shared" si="661"/>
        <v>0</v>
      </c>
      <c r="M217" s="186" t="str">
        <f t="shared" si="667"/>
        <v/>
      </c>
      <c r="N217" s="186" t="str">
        <f t="shared" si="667"/>
        <v/>
      </c>
      <c r="O217" s="186" t="str">
        <f t="shared" si="667"/>
        <v/>
      </c>
      <c r="P217" s="186" t="str">
        <f t="shared" si="667"/>
        <v/>
      </c>
      <c r="Q217" s="186" t="str">
        <f t="shared" si="667"/>
        <v/>
      </c>
      <c r="R217" s="186" t="str">
        <f t="shared" si="667"/>
        <v/>
      </c>
      <c r="S217" s="186" t="str">
        <f t="shared" si="667"/>
        <v/>
      </c>
      <c r="T217" s="186" t="str">
        <f t="shared" si="667"/>
        <v/>
      </c>
      <c r="U217" s="186" t="str">
        <f t="shared" si="667"/>
        <v/>
      </c>
      <c r="V217" s="186" t="str">
        <f t="shared" si="667"/>
        <v/>
      </c>
      <c r="W217" s="186" t="str">
        <f t="shared" si="668"/>
        <v/>
      </c>
      <c r="X217" s="186" t="str">
        <f t="shared" si="668"/>
        <v/>
      </c>
      <c r="Y217" s="186" t="str">
        <f t="shared" si="668"/>
        <v/>
      </c>
      <c r="Z217" s="186" t="str">
        <f t="shared" si="668"/>
        <v/>
      </c>
      <c r="AA217" s="186" t="str">
        <f t="shared" si="668"/>
        <v/>
      </c>
      <c r="AB217" s="186" t="str">
        <f t="shared" si="668"/>
        <v/>
      </c>
      <c r="AC217" s="186" t="str">
        <f t="shared" si="668"/>
        <v/>
      </c>
      <c r="AD217" s="186" t="str">
        <f t="shared" si="668"/>
        <v/>
      </c>
      <c r="AE217" s="186" t="str">
        <f t="shared" si="668"/>
        <v/>
      </c>
      <c r="AF217" s="186" t="str">
        <f t="shared" si="668"/>
        <v/>
      </c>
      <c r="AG217" s="186" t="str">
        <f t="shared" si="669"/>
        <v/>
      </c>
      <c r="AH217" s="186" t="str">
        <f t="shared" si="669"/>
        <v/>
      </c>
      <c r="AI217" s="186" t="str">
        <f t="shared" si="669"/>
        <v/>
      </c>
      <c r="AJ217" s="186" t="str">
        <f t="shared" si="669"/>
        <v/>
      </c>
      <c r="AK217" s="186" t="str">
        <f t="shared" si="669"/>
        <v/>
      </c>
      <c r="AL217" s="186" t="str">
        <f t="shared" si="669"/>
        <v/>
      </c>
      <c r="AM217" s="186" t="str">
        <f t="shared" si="669"/>
        <v/>
      </c>
      <c r="AN217" s="186" t="str">
        <f t="shared" si="669"/>
        <v/>
      </c>
      <c r="AO217" s="186" t="str">
        <f t="shared" si="669"/>
        <v/>
      </c>
      <c r="AP217" s="186" t="str">
        <f t="shared" si="669"/>
        <v/>
      </c>
      <c r="AQ217" s="186" t="str">
        <f t="shared" si="670"/>
        <v/>
      </c>
      <c r="AR217" s="186" t="str">
        <f t="shared" si="670"/>
        <v/>
      </c>
      <c r="AS217" s="186" t="str">
        <f t="shared" si="670"/>
        <v/>
      </c>
      <c r="AT217" s="186" t="str">
        <f t="shared" si="670"/>
        <v/>
      </c>
      <c r="AU217" s="186" t="str">
        <f t="shared" si="670"/>
        <v/>
      </c>
      <c r="AV217" s="186" t="str">
        <f t="shared" si="670"/>
        <v/>
      </c>
      <c r="AW217" s="186" t="str">
        <f t="shared" si="670"/>
        <v/>
      </c>
      <c r="AX217" s="186" t="str">
        <f t="shared" si="670"/>
        <v/>
      </c>
      <c r="AY217" s="186" t="str">
        <f t="shared" si="670"/>
        <v/>
      </c>
      <c r="AZ217" s="186" t="str">
        <f t="shared" si="670"/>
        <v/>
      </c>
      <c r="BA217" s="186" t="str">
        <f t="shared" si="671"/>
        <v/>
      </c>
      <c r="BB217" s="186" t="str">
        <f t="shared" si="671"/>
        <v/>
      </c>
      <c r="BC217" s="186" t="str">
        <f t="shared" si="671"/>
        <v/>
      </c>
      <c r="BD217" s="186" t="str">
        <f t="shared" si="671"/>
        <v/>
      </c>
      <c r="BE217" s="186" t="str">
        <f t="shared" si="671"/>
        <v/>
      </c>
      <c r="BF217" s="186" t="str">
        <f t="shared" si="671"/>
        <v/>
      </c>
      <c r="BG217" s="186" t="str">
        <f t="shared" si="671"/>
        <v/>
      </c>
      <c r="BH217" s="186" t="str">
        <f t="shared" si="671"/>
        <v/>
      </c>
      <c r="BI217" s="186" t="str">
        <f t="shared" si="671"/>
        <v/>
      </c>
      <c r="BJ217" s="186" t="str">
        <f t="shared" si="671"/>
        <v/>
      </c>
      <c r="BS217" s="6"/>
      <c r="BT217" s="6"/>
      <c r="BV217" s="84">
        <v>43</v>
      </c>
      <c r="BW217" s="185">
        <f t="shared" si="662"/>
        <v>0</v>
      </c>
      <c r="BX217" s="186">
        <f t="shared" si="663"/>
        <v>0</v>
      </c>
      <c r="BY217" s="186" t="str">
        <f t="shared" si="672"/>
        <v/>
      </c>
      <c r="BZ217" s="186" t="str">
        <f t="shared" si="672"/>
        <v/>
      </c>
      <c r="CA217" s="186" t="str">
        <f t="shared" si="672"/>
        <v/>
      </c>
      <c r="CB217" s="186" t="str">
        <f t="shared" si="672"/>
        <v/>
      </c>
      <c r="CC217" s="186" t="str">
        <f t="shared" si="672"/>
        <v/>
      </c>
      <c r="CD217" s="186" t="str">
        <f t="shared" si="672"/>
        <v/>
      </c>
      <c r="CE217" s="186" t="str">
        <f t="shared" si="672"/>
        <v/>
      </c>
      <c r="CF217" s="186" t="str">
        <f t="shared" si="672"/>
        <v/>
      </c>
      <c r="CG217" s="186" t="str">
        <f t="shared" si="672"/>
        <v/>
      </c>
      <c r="CH217" s="186" t="str">
        <f t="shared" si="672"/>
        <v/>
      </c>
      <c r="CI217" s="186" t="str">
        <f t="shared" si="673"/>
        <v/>
      </c>
      <c r="CJ217" s="186" t="str">
        <f t="shared" si="673"/>
        <v/>
      </c>
      <c r="CK217" s="186" t="str">
        <f t="shared" si="673"/>
        <v/>
      </c>
      <c r="CL217" s="186" t="str">
        <f t="shared" si="673"/>
        <v/>
      </c>
      <c r="CM217" s="186" t="str">
        <f t="shared" si="673"/>
        <v/>
      </c>
      <c r="CN217" s="186" t="str">
        <f t="shared" si="673"/>
        <v/>
      </c>
      <c r="CO217" s="186" t="str">
        <f t="shared" si="673"/>
        <v/>
      </c>
      <c r="CP217" s="186" t="str">
        <f t="shared" si="673"/>
        <v/>
      </c>
      <c r="CQ217" s="186" t="str">
        <f t="shared" si="673"/>
        <v/>
      </c>
      <c r="CR217" s="186" t="str">
        <f t="shared" si="673"/>
        <v/>
      </c>
      <c r="CS217" s="186" t="str">
        <f t="shared" si="674"/>
        <v/>
      </c>
      <c r="CT217" s="186" t="str">
        <f t="shared" si="674"/>
        <v/>
      </c>
      <c r="CU217" s="186" t="str">
        <f t="shared" si="674"/>
        <v/>
      </c>
      <c r="CV217" s="186" t="str">
        <f t="shared" si="674"/>
        <v/>
      </c>
      <c r="CW217" s="186" t="str">
        <f t="shared" si="674"/>
        <v/>
      </c>
      <c r="CX217" s="186" t="str">
        <f t="shared" si="674"/>
        <v/>
      </c>
      <c r="CY217" s="186" t="str">
        <f t="shared" si="674"/>
        <v/>
      </c>
      <c r="CZ217" s="186" t="str">
        <f t="shared" si="674"/>
        <v/>
      </c>
      <c r="DA217" s="186" t="str">
        <f t="shared" si="674"/>
        <v/>
      </c>
      <c r="DB217" s="186" t="str">
        <f t="shared" si="674"/>
        <v/>
      </c>
      <c r="DC217" s="186" t="str">
        <f t="shared" si="675"/>
        <v/>
      </c>
      <c r="DD217" s="186" t="str">
        <f t="shared" si="675"/>
        <v/>
      </c>
      <c r="DE217" s="186" t="str">
        <f t="shared" si="675"/>
        <v/>
      </c>
      <c r="DF217" s="186" t="str">
        <f t="shared" si="675"/>
        <v/>
      </c>
      <c r="DG217" s="186" t="str">
        <f t="shared" si="675"/>
        <v/>
      </c>
      <c r="DH217" s="186" t="str">
        <f t="shared" si="675"/>
        <v/>
      </c>
      <c r="DI217" s="186" t="str">
        <f t="shared" si="675"/>
        <v/>
      </c>
      <c r="DJ217" s="186" t="str">
        <f t="shared" si="675"/>
        <v/>
      </c>
      <c r="DK217" s="186" t="str">
        <f t="shared" si="675"/>
        <v/>
      </c>
      <c r="DL217" s="186" t="str">
        <f t="shared" si="675"/>
        <v/>
      </c>
      <c r="DM217" s="186" t="str">
        <f t="shared" si="676"/>
        <v/>
      </c>
      <c r="DN217" s="186" t="str">
        <f t="shared" si="676"/>
        <v/>
      </c>
      <c r="DO217" s="186" t="str">
        <f t="shared" si="676"/>
        <v/>
      </c>
      <c r="DP217" s="186" t="str">
        <f t="shared" si="676"/>
        <v/>
      </c>
      <c r="DQ217" s="186" t="str">
        <f t="shared" si="676"/>
        <v/>
      </c>
      <c r="DR217" s="186" t="str">
        <f t="shared" si="676"/>
        <v/>
      </c>
      <c r="DS217" s="186" t="str">
        <f t="shared" si="676"/>
        <v/>
      </c>
      <c r="DT217" s="186" t="str">
        <f t="shared" si="676"/>
        <v/>
      </c>
      <c r="DU217" s="186" t="str">
        <f t="shared" si="676"/>
        <v/>
      </c>
      <c r="DV217" s="186" t="str">
        <f t="shared" si="676"/>
        <v/>
      </c>
      <c r="DW217" s="152"/>
      <c r="DX217" s="152"/>
      <c r="DY217" s="152"/>
      <c r="DZ217" s="152"/>
      <c r="EA217" s="152"/>
      <c r="EC217" s="173">
        <f t="shared" si="664"/>
        <v>44</v>
      </c>
      <c r="ED217" s="176">
        <f t="shared" si="653"/>
        <v>0</v>
      </c>
      <c r="EE217" s="177">
        <f t="shared" si="666"/>
        <v>0</v>
      </c>
      <c r="EF217" s="177">
        <f t="shared" si="666"/>
        <v>0</v>
      </c>
      <c r="EG217" s="177">
        <f t="shared" si="666"/>
        <v>0</v>
      </c>
      <c r="EH217" s="177">
        <f t="shared" si="666"/>
        <v>0</v>
      </c>
      <c r="EI217" s="177">
        <f t="shared" si="654"/>
        <v>0</v>
      </c>
      <c r="EJ217" s="177">
        <f t="shared" si="655"/>
        <v>0</v>
      </c>
      <c r="EK217" s="173"/>
      <c r="EL217" s="173"/>
      <c r="EM217" s="173"/>
      <c r="EN217" s="175"/>
      <c r="EO217" s="173">
        <f t="shared" si="665"/>
        <v>44</v>
      </c>
      <c r="EP217" s="176">
        <f t="shared" si="656"/>
        <v>0</v>
      </c>
      <c r="EQ217" s="177">
        <f>IFERROR(INDEX(RTO4CF,$EO217,'ANVA-MDS'!EE$7),0)</f>
        <v>0</v>
      </c>
      <c r="ER217" s="177">
        <f>IFERROR(INDEX(RTO4CF,$EO217,'ANVA-MDS'!EF$7),0)</f>
        <v>0</v>
      </c>
      <c r="ES217" s="177">
        <f>IFERROR(INDEX(RTO4CF,$EO217,'ANVA-MDS'!EG$7),0)</f>
        <v>0</v>
      </c>
      <c r="ET217" s="177">
        <f>IFERROR(INDEX(RTO4CF,$EO217,'ANVA-MDS'!EH$7),0)</f>
        <v>0</v>
      </c>
      <c r="EU217" s="177">
        <f t="shared" si="657"/>
        <v>0</v>
      </c>
      <c r="EV217" s="177">
        <f t="shared" si="658"/>
        <v>0</v>
      </c>
      <c r="EW217" s="173"/>
      <c r="EX217" s="173"/>
      <c r="EY217" s="173"/>
      <c r="EZ217" s="175"/>
      <c r="FA217" s="177">
        <f t="shared" si="659"/>
        <v>0</v>
      </c>
      <c r="FB217" s="175"/>
      <c r="FC217" s="175"/>
    </row>
    <row r="218" spans="9:159" ht="12.75" customHeight="1" x14ac:dyDescent="0.25">
      <c r="J218" s="84">
        <v>44</v>
      </c>
      <c r="K218" s="185">
        <f t="shared" si="660"/>
        <v>0</v>
      </c>
      <c r="L218" s="186">
        <f t="shared" si="661"/>
        <v>0</v>
      </c>
      <c r="M218" s="186" t="str">
        <f t="shared" si="667"/>
        <v/>
      </c>
      <c r="N218" s="186" t="str">
        <f t="shared" si="667"/>
        <v/>
      </c>
      <c r="O218" s="186" t="str">
        <f t="shared" si="667"/>
        <v/>
      </c>
      <c r="P218" s="186" t="str">
        <f t="shared" si="667"/>
        <v/>
      </c>
      <c r="Q218" s="186" t="str">
        <f t="shared" si="667"/>
        <v/>
      </c>
      <c r="R218" s="186" t="str">
        <f t="shared" si="667"/>
        <v/>
      </c>
      <c r="S218" s="186" t="str">
        <f t="shared" si="667"/>
        <v/>
      </c>
      <c r="T218" s="186" t="str">
        <f t="shared" si="667"/>
        <v/>
      </c>
      <c r="U218" s="186" t="str">
        <f t="shared" si="667"/>
        <v/>
      </c>
      <c r="V218" s="186" t="str">
        <f t="shared" si="667"/>
        <v/>
      </c>
      <c r="W218" s="186" t="str">
        <f t="shared" si="668"/>
        <v/>
      </c>
      <c r="X218" s="186" t="str">
        <f t="shared" si="668"/>
        <v/>
      </c>
      <c r="Y218" s="186" t="str">
        <f t="shared" si="668"/>
        <v/>
      </c>
      <c r="Z218" s="186" t="str">
        <f t="shared" si="668"/>
        <v/>
      </c>
      <c r="AA218" s="186" t="str">
        <f t="shared" si="668"/>
        <v/>
      </c>
      <c r="AB218" s="186" t="str">
        <f t="shared" si="668"/>
        <v/>
      </c>
      <c r="AC218" s="186" t="str">
        <f t="shared" si="668"/>
        <v/>
      </c>
      <c r="AD218" s="186" t="str">
        <f t="shared" si="668"/>
        <v/>
      </c>
      <c r="AE218" s="186" t="str">
        <f t="shared" si="668"/>
        <v/>
      </c>
      <c r="AF218" s="186" t="str">
        <f t="shared" si="668"/>
        <v/>
      </c>
      <c r="AG218" s="186" t="str">
        <f t="shared" si="669"/>
        <v/>
      </c>
      <c r="AH218" s="186" t="str">
        <f t="shared" si="669"/>
        <v/>
      </c>
      <c r="AI218" s="186" t="str">
        <f t="shared" si="669"/>
        <v/>
      </c>
      <c r="AJ218" s="186" t="str">
        <f t="shared" si="669"/>
        <v/>
      </c>
      <c r="AK218" s="186" t="str">
        <f t="shared" si="669"/>
        <v/>
      </c>
      <c r="AL218" s="186" t="str">
        <f t="shared" si="669"/>
        <v/>
      </c>
      <c r="AM218" s="186" t="str">
        <f t="shared" si="669"/>
        <v/>
      </c>
      <c r="AN218" s="186" t="str">
        <f t="shared" si="669"/>
        <v/>
      </c>
      <c r="AO218" s="186" t="str">
        <f t="shared" si="669"/>
        <v/>
      </c>
      <c r="AP218" s="186" t="str">
        <f t="shared" si="669"/>
        <v/>
      </c>
      <c r="AQ218" s="186" t="str">
        <f t="shared" si="670"/>
        <v/>
      </c>
      <c r="AR218" s="186" t="str">
        <f t="shared" si="670"/>
        <v/>
      </c>
      <c r="AS218" s="186" t="str">
        <f t="shared" si="670"/>
        <v/>
      </c>
      <c r="AT218" s="186" t="str">
        <f t="shared" si="670"/>
        <v/>
      </c>
      <c r="AU218" s="186" t="str">
        <f t="shared" si="670"/>
        <v/>
      </c>
      <c r="AV218" s="186" t="str">
        <f t="shared" si="670"/>
        <v/>
      </c>
      <c r="AW218" s="186" t="str">
        <f t="shared" si="670"/>
        <v/>
      </c>
      <c r="AX218" s="186" t="str">
        <f t="shared" si="670"/>
        <v/>
      </c>
      <c r="AY218" s="186" t="str">
        <f t="shared" si="670"/>
        <v/>
      </c>
      <c r="AZ218" s="186" t="str">
        <f t="shared" si="670"/>
        <v/>
      </c>
      <c r="BA218" s="186" t="str">
        <f t="shared" si="671"/>
        <v/>
      </c>
      <c r="BB218" s="186" t="str">
        <f t="shared" si="671"/>
        <v/>
      </c>
      <c r="BC218" s="186" t="str">
        <f t="shared" si="671"/>
        <v/>
      </c>
      <c r="BD218" s="186" t="str">
        <f t="shared" si="671"/>
        <v/>
      </c>
      <c r="BE218" s="186" t="str">
        <f t="shared" si="671"/>
        <v/>
      </c>
      <c r="BF218" s="186" t="str">
        <f t="shared" si="671"/>
        <v/>
      </c>
      <c r="BG218" s="186" t="str">
        <f t="shared" si="671"/>
        <v/>
      </c>
      <c r="BH218" s="186" t="str">
        <f t="shared" si="671"/>
        <v/>
      </c>
      <c r="BI218" s="186" t="str">
        <f t="shared" si="671"/>
        <v/>
      </c>
      <c r="BJ218" s="186" t="str">
        <f t="shared" si="671"/>
        <v/>
      </c>
      <c r="BS218" s="6"/>
      <c r="BT218" s="6"/>
      <c r="BV218" s="84">
        <v>44</v>
      </c>
      <c r="BW218" s="185">
        <f t="shared" si="662"/>
        <v>0</v>
      </c>
      <c r="BX218" s="186">
        <f t="shared" si="663"/>
        <v>0</v>
      </c>
      <c r="BY218" s="186" t="str">
        <f t="shared" si="672"/>
        <v/>
      </c>
      <c r="BZ218" s="186" t="str">
        <f t="shared" si="672"/>
        <v/>
      </c>
      <c r="CA218" s="186" t="str">
        <f t="shared" si="672"/>
        <v/>
      </c>
      <c r="CB218" s="186" t="str">
        <f t="shared" si="672"/>
        <v/>
      </c>
      <c r="CC218" s="186" t="str">
        <f t="shared" si="672"/>
        <v/>
      </c>
      <c r="CD218" s="186" t="str">
        <f t="shared" si="672"/>
        <v/>
      </c>
      <c r="CE218" s="186" t="str">
        <f t="shared" si="672"/>
        <v/>
      </c>
      <c r="CF218" s="186" t="str">
        <f t="shared" si="672"/>
        <v/>
      </c>
      <c r="CG218" s="186" t="str">
        <f t="shared" si="672"/>
        <v/>
      </c>
      <c r="CH218" s="186" t="str">
        <f t="shared" si="672"/>
        <v/>
      </c>
      <c r="CI218" s="186" t="str">
        <f t="shared" si="673"/>
        <v/>
      </c>
      <c r="CJ218" s="186" t="str">
        <f t="shared" si="673"/>
        <v/>
      </c>
      <c r="CK218" s="186" t="str">
        <f t="shared" si="673"/>
        <v/>
      </c>
      <c r="CL218" s="186" t="str">
        <f t="shared" si="673"/>
        <v/>
      </c>
      <c r="CM218" s="186" t="str">
        <f t="shared" si="673"/>
        <v/>
      </c>
      <c r="CN218" s="186" t="str">
        <f t="shared" si="673"/>
        <v/>
      </c>
      <c r="CO218" s="186" t="str">
        <f t="shared" si="673"/>
        <v/>
      </c>
      <c r="CP218" s="186" t="str">
        <f t="shared" si="673"/>
        <v/>
      </c>
      <c r="CQ218" s="186" t="str">
        <f t="shared" si="673"/>
        <v/>
      </c>
      <c r="CR218" s="186" t="str">
        <f t="shared" si="673"/>
        <v/>
      </c>
      <c r="CS218" s="186" t="str">
        <f t="shared" si="674"/>
        <v/>
      </c>
      <c r="CT218" s="186" t="str">
        <f t="shared" si="674"/>
        <v/>
      </c>
      <c r="CU218" s="186" t="str">
        <f t="shared" si="674"/>
        <v/>
      </c>
      <c r="CV218" s="186" t="str">
        <f t="shared" si="674"/>
        <v/>
      </c>
      <c r="CW218" s="186" t="str">
        <f t="shared" si="674"/>
        <v/>
      </c>
      <c r="CX218" s="186" t="str">
        <f t="shared" si="674"/>
        <v/>
      </c>
      <c r="CY218" s="186" t="str">
        <f t="shared" si="674"/>
        <v/>
      </c>
      <c r="CZ218" s="186" t="str">
        <f t="shared" si="674"/>
        <v/>
      </c>
      <c r="DA218" s="186" t="str">
        <f t="shared" si="674"/>
        <v/>
      </c>
      <c r="DB218" s="186" t="str">
        <f t="shared" si="674"/>
        <v/>
      </c>
      <c r="DC218" s="186" t="str">
        <f t="shared" si="675"/>
        <v/>
      </c>
      <c r="DD218" s="186" t="str">
        <f t="shared" si="675"/>
        <v/>
      </c>
      <c r="DE218" s="186" t="str">
        <f t="shared" si="675"/>
        <v/>
      </c>
      <c r="DF218" s="186" t="str">
        <f t="shared" si="675"/>
        <v/>
      </c>
      <c r="DG218" s="186" t="str">
        <f t="shared" si="675"/>
        <v/>
      </c>
      <c r="DH218" s="186" t="str">
        <f t="shared" si="675"/>
        <v/>
      </c>
      <c r="DI218" s="186" t="str">
        <f t="shared" si="675"/>
        <v/>
      </c>
      <c r="DJ218" s="186" t="str">
        <f t="shared" si="675"/>
        <v/>
      </c>
      <c r="DK218" s="186" t="str">
        <f t="shared" si="675"/>
        <v/>
      </c>
      <c r="DL218" s="186" t="str">
        <f t="shared" si="675"/>
        <v/>
      </c>
      <c r="DM218" s="186" t="str">
        <f t="shared" si="676"/>
        <v/>
      </c>
      <c r="DN218" s="186" t="str">
        <f t="shared" si="676"/>
        <v/>
      </c>
      <c r="DO218" s="186" t="str">
        <f t="shared" si="676"/>
        <v/>
      </c>
      <c r="DP218" s="186" t="str">
        <f t="shared" si="676"/>
        <v/>
      </c>
      <c r="DQ218" s="186" t="str">
        <f t="shared" si="676"/>
        <v/>
      </c>
      <c r="DR218" s="186" t="str">
        <f t="shared" si="676"/>
        <v/>
      </c>
      <c r="DS218" s="186" t="str">
        <f t="shared" si="676"/>
        <v/>
      </c>
      <c r="DT218" s="186" t="str">
        <f t="shared" si="676"/>
        <v/>
      </c>
      <c r="DU218" s="186" t="str">
        <f t="shared" si="676"/>
        <v/>
      </c>
      <c r="DV218" s="186" t="str">
        <f t="shared" si="676"/>
        <v/>
      </c>
      <c r="DW218" s="152"/>
      <c r="DX218" s="152"/>
      <c r="DY218" s="152"/>
      <c r="DZ218" s="152"/>
      <c r="EA218" s="152"/>
      <c r="EC218" s="173">
        <f t="shared" si="664"/>
        <v>45</v>
      </c>
      <c r="ED218" s="176">
        <f t="shared" si="653"/>
        <v>0</v>
      </c>
      <c r="EE218" s="177">
        <f t="shared" si="666"/>
        <v>0</v>
      </c>
      <c r="EF218" s="177">
        <f t="shared" si="666"/>
        <v>0</v>
      </c>
      <c r="EG218" s="177">
        <f t="shared" si="666"/>
        <v>0</v>
      </c>
      <c r="EH218" s="177">
        <f t="shared" si="666"/>
        <v>0</v>
      </c>
      <c r="EI218" s="177">
        <f t="shared" si="654"/>
        <v>0</v>
      </c>
      <c r="EJ218" s="177">
        <f t="shared" si="655"/>
        <v>0</v>
      </c>
      <c r="EK218" s="173"/>
      <c r="EL218" s="173"/>
      <c r="EM218" s="173"/>
      <c r="EN218" s="175"/>
      <c r="EO218" s="173">
        <f t="shared" si="665"/>
        <v>45</v>
      </c>
      <c r="EP218" s="176">
        <f t="shared" si="656"/>
        <v>0</v>
      </c>
      <c r="EQ218" s="177">
        <f>IFERROR(INDEX(RTO4CF,$EO218,'ANVA-MDS'!EE$7),0)</f>
        <v>0</v>
      </c>
      <c r="ER218" s="177">
        <f>IFERROR(INDEX(RTO4CF,$EO218,'ANVA-MDS'!EF$7),0)</f>
        <v>0</v>
      </c>
      <c r="ES218" s="177">
        <f>IFERROR(INDEX(RTO4CF,$EO218,'ANVA-MDS'!EG$7),0)</f>
        <v>0</v>
      </c>
      <c r="ET218" s="177">
        <f>IFERROR(INDEX(RTO4CF,$EO218,'ANVA-MDS'!EH$7),0)</f>
        <v>0</v>
      </c>
      <c r="EU218" s="177">
        <f t="shared" si="657"/>
        <v>0</v>
      </c>
      <c r="EV218" s="177">
        <f t="shared" si="658"/>
        <v>0</v>
      </c>
      <c r="EW218" s="173"/>
      <c r="EX218" s="173"/>
      <c r="EY218" s="173"/>
      <c r="EZ218" s="175"/>
      <c r="FA218" s="177">
        <f t="shared" si="659"/>
        <v>0</v>
      </c>
      <c r="FB218" s="175"/>
      <c r="FC218" s="175"/>
    </row>
    <row r="219" spans="9:159" ht="12.75" customHeight="1" x14ac:dyDescent="0.25">
      <c r="J219" s="84">
        <v>45</v>
      </c>
      <c r="K219" s="185">
        <f t="shared" si="660"/>
        <v>0</v>
      </c>
      <c r="L219" s="186">
        <f t="shared" si="661"/>
        <v>0</v>
      </c>
      <c r="M219" s="186" t="str">
        <f t="shared" si="667"/>
        <v/>
      </c>
      <c r="N219" s="186" t="str">
        <f t="shared" si="667"/>
        <v/>
      </c>
      <c r="O219" s="186" t="str">
        <f t="shared" si="667"/>
        <v/>
      </c>
      <c r="P219" s="186" t="str">
        <f t="shared" si="667"/>
        <v/>
      </c>
      <c r="Q219" s="186" t="str">
        <f t="shared" si="667"/>
        <v/>
      </c>
      <c r="R219" s="186" t="str">
        <f t="shared" si="667"/>
        <v/>
      </c>
      <c r="S219" s="186" t="str">
        <f t="shared" si="667"/>
        <v/>
      </c>
      <c r="T219" s="186" t="str">
        <f t="shared" si="667"/>
        <v/>
      </c>
      <c r="U219" s="186" t="str">
        <f t="shared" si="667"/>
        <v/>
      </c>
      <c r="V219" s="186" t="str">
        <f t="shared" si="667"/>
        <v/>
      </c>
      <c r="W219" s="186" t="str">
        <f t="shared" si="668"/>
        <v/>
      </c>
      <c r="X219" s="186" t="str">
        <f t="shared" si="668"/>
        <v/>
      </c>
      <c r="Y219" s="186" t="str">
        <f t="shared" si="668"/>
        <v/>
      </c>
      <c r="Z219" s="186" t="str">
        <f t="shared" si="668"/>
        <v/>
      </c>
      <c r="AA219" s="186" t="str">
        <f t="shared" si="668"/>
        <v/>
      </c>
      <c r="AB219" s="186" t="str">
        <f t="shared" si="668"/>
        <v/>
      </c>
      <c r="AC219" s="186" t="str">
        <f t="shared" si="668"/>
        <v/>
      </c>
      <c r="AD219" s="186" t="str">
        <f t="shared" si="668"/>
        <v/>
      </c>
      <c r="AE219" s="186" t="str">
        <f t="shared" si="668"/>
        <v/>
      </c>
      <c r="AF219" s="186" t="str">
        <f t="shared" si="668"/>
        <v/>
      </c>
      <c r="AG219" s="186" t="str">
        <f t="shared" si="669"/>
        <v/>
      </c>
      <c r="AH219" s="186" t="str">
        <f t="shared" si="669"/>
        <v/>
      </c>
      <c r="AI219" s="186" t="str">
        <f t="shared" si="669"/>
        <v/>
      </c>
      <c r="AJ219" s="186" t="str">
        <f t="shared" si="669"/>
        <v/>
      </c>
      <c r="AK219" s="186" t="str">
        <f t="shared" si="669"/>
        <v/>
      </c>
      <c r="AL219" s="186" t="str">
        <f t="shared" si="669"/>
        <v/>
      </c>
      <c r="AM219" s="186" t="str">
        <f t="shared" si="669"/>
        <v/>
      </c>
      <c r="AN219" s="186" t="str">
        <f t="shared" si="669"/>
        <v/>
      </c>
      <c r="AO219" s="186" t="str">
        <f t="shared" si="669"/>
        <v/>
      </c>
      <c r="AP219" s="186" t="str">
        <f t="shared" si="669"/>
        <v/>
      </c>
      <c r="AQ219" s="186" t="str">
        <f t="shared" si="670"/>
        <v/>
      </c>
      <c r="AR219" s="186" t="str">
        <f t="shared" si="670"/>
        <v/>
      </c>
      <c r="AS219" s="186" t="str">
        <f t="shared" si="670"/>
        <v/>
      </c>
      <c r="AT219" s="186" t="str">
        <f t="shared" si="670"/>
        <v/>
      </c>
      <c r="AU219" s="186" t="str">
        <f t="shared" si="670"/>
        <v/>
      </c>
      <c r="AV219" s="186" t="str">
        <f t="shared" si="670"/>
        <v/>
      </c>
      <c r="AW219" s="186" t="str">
        <f t="shared" si="670"/>
        <v/>
      </c>
      <c r="AX219" s="186" t="str">
        <f t="shared" si="670"/>
        <v/>
      </c>
      <c r="AY219" s="186" t="str">
        <f t="shared" si="670"/>
        <v/>
      </c>
      <c r="AZ219" s="186" t="str">
        <f t="shared" si="670"/>
        <v/>
      </c>
      <c r="BA219" s="186" t="str">
        <f t="shared" si="671"/>
        <v/>
      </c>
      <c r="BB219" s="186" t="str">
        <f t="shared" si="671"/>
        <v/>
      </c>
      <c r="BC219" s="186" t="str">
        <f t="shared" si="671"/>
        <v/>
      </c>
      <c r="BD219" s="186" t="str">
        <f t="shared" si="671"/>
        <v/>
      </c>
      <c r="BE219" s="186" t="str">
        <f t="shared" si="671"/>
        <v/>
      </c>
      <c r="BF219" s="186" t="str">
        <f t="shared" si="671"/>
        <v/>
      </c>
      <c r="BG219" s="186" t="str">
        <f t="shared" si="671"/>
        <v/>
      </c>
      <c r="BH219" s="186" t="str">
        <f t="shared" si="671"/>
        <v/>
      </c>
      <c r="BI219" s="186" t="str">
        <f t="shared" si="671"/>
        <v/>
      </c>
      <c r="BJ219" s="186" t="str">
        <f t="shared" si="671"/>
        <v/>
      </c>
      <c r="BS219" s="6"/>
      <c r="BT219" s="6"/>
      <c r="BV219" s="84">
        <v>45</v>
      </c>
      <c r="BW219" s="185">
        <f t="shared" si="662"/>
        <v>0</v>
      </c>
      <c r="BX219" s="186">
        <f t="shared" si="663"/>
        <v>0</v>
      </c>
      <c r="BY219" s="186" t="str">
        <f t="shared" si="672"/>
        <v/>
      </c>
      <c r="BZ219" s="186" t="str">
        <f t="shared" si="672"/>
        <v/>
      </c>
      <c r="CA219" s="186" t="str">
        <f t="shared" si="672"/>
        <v/>
      </c>
      <c r="CB219" s="186" t="str">
        <f t="shared" si="672"/>
        <v/>
      </c>
      <c r="CC219" s="186" t="str">
        <f t="shared" si="672"/>
        <v/>
      </c>
      <c r="CD219" s="186" t="str">
        <f t="shared" si="672"/>
        <v/>
      </c>
      <c r="CE219" s="186" t="str">
        <f t="shared" si="672"/>
        <v/>
      </c>
      <c r="CF219" s="186" t="str">
        <f t="shared" si="672"/>
        <v/>
      </c>
      <c r="CG219" s="186" t="str">
        <f t="shared" si="672"/>
        <v/>
      </c>
      <c r="CH219" s="186" t="str">
        <f t="shared" si="672"/>
        <v/>
      </c>
      <c r="CI219" s="186" t="str">
        <f t="shared" si="673"/>
        <v/>
      </c>
      <c r="CJ219" s="186" t="str">
        <f t="shared" si="673"/>
        <v/>
      </c>
      <c r="CK219" s="186" t="str">
        <f t="shared" si="673"/>
        <v/>
      </c>
      <c r="CL219" s="186" t="str">
        <f t="shared" si="673"/>
        <v/>
      </c>
      <c r="CM219" s="186" t="str">
        <f t="shared" si="673"/>
        <v/>
      </c>
      <c r="CN219" s="186" t="str">
        <f t="shared" si="673"/>
        <v/>
      </c>
      <c r="CO219" s="186" t="str">
        <f t="shared" si="673"/>
        <v/>
      </c>
      <c r="CP219" s="186" t="str">
        <f t="shared" si="673"/>
        <v/>
      </c>
      <c r="CQ219" s="186" t="str">
        <f t="shared" si="673"/>
        <v/>
      </c>
      <c r="CR219" s="186" t="str">
        <f t="shared" si="673"/>
        <v/>
      </c>
      <c r="CS219" s="186" t="str">
        <f t="shared" si="674"/>
        <v/>
      </c>
      <c r="CT219" s="186" t="str">
        <f t="shared" si="674"/>
        <v/>
      </c>
      <c r="CU219" s="186" t="str">
        <f t="shared" si="674"/>
        <v/>
      </c>
      <c r="CV219" s="186" t="str">
        <f t="shared" si="674"/>
        <v/>
      </c>
      <c r="CW219" s="186" t="str">
        <f t="shared" si="674"/>
        <v/>
      </c>
      <c r="CX219" s="186" t="str">
        <f t="shared" si="674"/>
        <v/>
      </c>
      <c r="CY219" s="186" t="str">
        <f t="shared" si="674"/>
        <v/>
      </c>
      <c r="CZ219" s="186" t="str">
        <f t="shared" si="674"/>
        <v/>
      </c>
      <c r="DA219" s="186" t="str">
        <f t="shared" si="674"/>
        <v/>
      </c>
      <c r="DB219" s="186" t="str">
        <f t="shared" si="674"/>
        <v/>
      </c>
      <c r="DC219" s="186" t="str">
        <f t="shared" si="675"/>
        <v/>
      </c>
      <c r="DD219" s="186" t="str">
        <f t="shared" si="675"/>
        <v/>
      </c>
      <c r="DE219" s="186" t="str">
        <f t="shared" si="675"/>
        <v/>
      </c>
      <c r="DF219" s="186" t="str">
        <f t="shared" si="675"/>
        <v/>
      </c>
      <c r="DG219" s="186" t="str">
        <f t="shared" si="675"/>
        <v/>
      </c>
      <c r="DH219" s="186" t="str">
        <f t="shared" si="675"/>
        <v/>
      </c>
      <c r="DI219" s="186" t="str">
        <f t="shared" si="675"/>
        <v/>
      </c>
      <c r="DJ219" s="186" t="str">
        <f t="shared" si="675"/>
        <v/>
      </c>
      <c r="DK219" s="186" t="str">
        <f t="shared" si="675"/>
        <v/>
      </c>
      <c r="DL219" s="186" t="str">
        <f t="shared" si="675"/>
        <v/>
      </c>
      <c r="DM219" s="186" t="str">
        <f t="shared" si="676"/>
        <v/>
      </c>
      <c r="DN219" s="186" t="str">
        <f t="shared" si="676"/>
        <v/>
      </c>
      <c r="DO219" s="186" t="str">
        <f t="shared" si="676"/>
        <v/>
      </c>
      <c r="DP219" s="186" t="str">
        <f t="shared" si="676"/>
        <v/>
      </c>
      <c r="DQ219" s="186" t="str">
        <f t="shared" si="676"/>
        <v/>
      </c>
      <c r="DR219" s="186" t="str">
        <f t="shared" si="676"/>
        <v/>
      </c>
      <c r="DS219" s="186" t="str">
        <f t="shared" si="676"/>
        <v/>
      </c>
      <c r="DT219" s="186" t="str">
        <f t="shared" si="676"/>
        <v/>
      </c>
      <c r="DU219" s="186" t="str">
        <f t="shared" si="676"/>
        <v/>
      </c>
      <c r="DV219" s="186" t="str">
        <f t="shared" si="676"/>
        <v/>
      </c>
      <c r="DW219" s="152"/>
      <c r="DX219" s="152"/>
      <c r="DY219" s="152"/>
      <c r="DZ219" s="152"/>
      <c r="EA219" s="152"/>
      <c r="EC219" s="173">
        <f t="shared" si="664"/>
        <v>46</v>
      </c>
      <c r="ED219" s="176">
        <f t="shared" si="653"/>
        <v>0</v>
      </c>
      <c r="EE219" s="177">
        <f t="shared" si="666"/>
        <v>0</v>
      </c>
      <c r="EF219" s="177">
        <f t="shared" si="666"/>
        <v>0</v>
      </c>
      <c r="EG219" s="177">
        <f t="shared" si="666"/>
        <v>0</v>
      </c>
      <c r="EH219" s="177">
        <f t="shared" si="666"/>
        <v>0</v>
      </c>
      <c r="EI219" s="177">
        <f t="shared" si="654"/>
        <v>0</v>
      </c>
      <c r="EJ219" s="177">
        <f t="shared" si="655"/>
        <v>0</v>
      </c>
      <c r="EK219" s="173"/>
      <c r="EL219" s="173"/>
      <c r="EM219" s="173"/>
      <c r="EN219" s="175"/>
      <c r="EO219" s="173">
        <f t="shared" si="665"/>
        <v>46</v>
      </c>
      <c r="EP219" s="176">
        <f t="shared" si="656"/>
        <v>0</v>
      </c>
      <c r="EQ219" s="177">
        <f>IFERROR(INDEX(RTO4CF,$EO219,'ANVA-MDS'!EE$7),0)</f>
        <v>0</v>
      </c>
      <c r="ER219" s="177">
        <f>IFERROR(INDEX(RTO4CF,$EO219,'ANVA-MDS'!EF$7),0)</f>
        <v>0</v>
      </c>
      <c r="ES219" s="177">
        <f>IFERROR(INDEX(RTO4CF,$EO219,'ANVA-MDS'!EG$7),0)</f>
        <v>0</v>
      </c>
      <c r="ET219" s="177">
        <f>IFERROR(INDEX(RTO4CF,$EO219,'ANVA-MDS'!EH$7),0)</f>
        <v>0</v>
      </c>
      <c r="EU219" s="177">
        <f t="shared" si="657"/>
        <v>0</v>
      </c>
      <c r="EV219" s="177">
        <f t="shared" si="658"/>
        <v>0</v>
      </c>
      <c r="EW219" s="173"/>
      <c r="EX219" s="173"/>
      <c r="EY219" s="173"/>
      <c r="EZ219" s="175"/>
      <c r="FA219" s="177">
        <f t="shared" si="659"/>
        <v>0</v>
      </c>
      <c r="FB219" s="175"/>
      <c r="FC219" s="175"/>
    </row>
    <row r="220" spans="9:159" ht="12.75" customHeight="1" x14ac:dyDescent="0.25">
      <c r="J220" s="84">
        <v>46</v>
      </c>
      <c r="K220" s="185">
        <f t="shared" si="660"/>
        <v>0</v>
      </c>
      <c r="L220" s="186">
        <f t="shared" si="661"/>
        <v>0</v>
      </c>
      <c r="M220" s="186" t="str">
        <f t="shared" si="667"/>
        <v/>
      </c>
      <c r="N220" s="186" t="str">
        <f t="shared" si="667"/>
        <v/>
      </c>
      <c r="O220" s="186" t="str">
        <f t="shared" si="667"/>
        <v/>
      </c>
      <c r="P220" s="186" t="str">
        <f t="shared" si="667"/>
        <v/>
      </c>
      <c r="Q220" s="186" t="str">
        <f t="shared" si="667"/>
        <v/>
      </c>
      <c r="R220" s="186" t="str">
        <f t="shared" si="667"/>
        <v/>
      </c>
      <c r="S220" s="186" t="str">
        <f t="shared" si="667"/>
        <v/>
      </c>
      <c r="T220" s="186" t="str">
        <f t="shared" si="667"/>
        <v/>
      </c>
      <c r="U220" s="186" t="str">
        <f t="shared" si="667"/>
        <v/>
      </c>
      <c r="V220" s="186" t="str">
        <f t="shared" si="667"/>
        <v/>
      </c>
      <c r="W220" s="186" t="str">
        <f t="shared" si="668"/>
        <v/>
      </c>
      <c r="X220" s="186" t="str">
        <f t="shared" si="668"/>
        <v/>
      </c>
      <c r="Y220" s="186" t="str">
        <f t="shared" si="668"/>
        <v/>
      </c>
      <c r="Z220" s="186" t="str">
        <f t="shared" si="668"/>
        <v/>
      </c>
      <c r="AA220" s="186" t="str">
        <f t="shared" si="668"/>
        <v/>
      </c>
      <c r="AB220" s="186" t="str">
        <f t="shared" si="668"/>
        <v/>
      </c>
      <c r="AC220" s="186" t="str">
        <f t="shared" si="668"/>
        <v/>
      </c>
      <c r="AD220" s="186" t="str">
        <f t="shared" si="668"/>
        <v/>
      </c>
      <c r="AE220" s="186" t="str">
        <f t="shared" si="668"/>
        <v/>
      </c>
      <c r="AF220" s="186" t="str">
        <f t="shared" si="668"/>
        <v/>
      </c>
      <c r="AG220" s="186" t="str">
        <f t="shared" si="669"/>
        <v/>
      </c>
      <c r="AH220" s="186" t="str">
        <f t="shared" si="669"/>
        <v/>
      </c>
      <c r="AI220" s="186" t="str">
        <f t="shared" si="669"/>
        <v/>
      </c>
      <c r="AJ220" s="186" t="str">
        <f t="shared" si="669"/>
        <v/>
      </c>
      <c r="AK220" s="186" t="str">
        <f t="shared" si="669"/>
        <v/>
      </c>
      <c r="AL220" s="186" t="str">
        <f t="shared" si="669"/>
        <v/>
      </c>
      <c r="AM220" s="186" t="str">
        <f t="shared" si="669"/>
        <v/>
      </c>
      <c r="AN220" s="186" t="str">
        <f t="shared" si="669"/>
        <v/>
      </c>
      <c r="AO220" s="186" t="str">
        <f t="shared" si="669"/>
        <v/>
      </c>
      <c r="AP220" s="186" t="str">
        <f t="shared" si="669"/>
        <v/>
      </c>
      <c r="AQ220" s="186" t="str">
        <f t="shared" si="670"/>
        <v/>
      </c>
      <c r="AR220" s="186" t="str">
        <f t="shared" si="670"/>
        <v/>
      </c>
      <c r="AS220" s="186" t="str">
        <f t="shared" si="670"/>
        <v/>
      </c>
      <c r="AT220" s="186" t="str">
        <f t="shared" si="670"/>
        <v/>
      </c>
      <c r="AU220" s="186" t="str">
        <f t="shared" si="670"/>
        <v/>
      </c>
      <c r="AV220" s="186" t="str">
        <f t="shared" si="670"/>
        <v/>
      </c>
      <c r="AW220" s="186" t="str">
        <f t="shared" si="670"/>
        <v/>
      </c>
      <c r="AX220" s="186" t="str">
        <f t="shared" si="670"/>
        <v/>
      </c>
      <c r="AY220" s="186" t="str">
        <f t="shared" si="670"/>
        <v/>
      </c>
      <c r="AZ220" s="186" t="str">
        <f t="shared" si="670"/>
        <v/>
      </c>
      <c r="BA220" s="186" t="str">
        <f t="shared" si="671"/>
        <v/>
      </c>
      <c r="BB220" s="186" t="str">
        <f t="shared" si="671"/>
        <v/>
      </c>
      <c r="BC220" s="186" t="str">
        <f t="shared" si="671"/>
        <v/>
      </c>
      <c r="BD220" s="186" t="str">
        <f t="shared" si="671"/>
        <v/>
      </c>
      <c r="BE220" s="186" t="str">
        <f t="shared" si="671"/>
        <v/>
      </c>
      <c r="BF220" s="186" t="str">
        <f t="shared" si="671"/>
        <v/>
      </c>
      <c r="BG220" s="186" t="str">
        <f t="shared" si="671"/>
        <v/>
      </c>
      <c r="BH220" s="186" t="str">
        <f t="shared" si="671"/>
        <v/>
      </c>
      <c r="BI220" s="186" t="str">
        <f t="shared" si="671"/>
        <v/>
      </c>
      <c r="BJ220" s="186" t="str">
        <f t="shared" si="671"/>
        <v/>
      </c>
      <c r="BS220" s="6"/>
      <c r="BT220" s="6"/>
      <c r="BV220" s="84">
        <v>46</v>
      </c>
      <c r="BW220" s="185">
        <f t="shared" si="662"/>
        <v>0</v>
      </c>
      <c r="BX220" s="186">
        <f t="shared" si="663"/>
        <v>0</v>
      </c>
      <c r="BY220" s="186" t="str">
        <f t="shared" si="672"/>
        <v/>
      </c>
      <c r="BZ220" s="186" t="str">
        <f t="shared" si="672"/>
        <v/>
      </c>
      <c r="CA220" s="186" t="str">
        <f t="shared" si="672"/>
        <v/>
      </c>
      <c r="CB220" s="186" t="str">
        <f t="shared" si="672"/>
        <v/>
      </c>
      <c r="CC220" s="186" t="str">
        <f t="shared" si="672"/>
        <v/>
      </c>
      <c r="CD220" s="186" t="str">
        <f t="shared" si="672"/>
        <v/>
      </c>
      <c r="CE220" s="186" t="str">
        <f t="shared" si="672"/>
        <v/>
      </c>
      <c r="CF220" s="186" t="str">
        <f t="shared" si="672"/>
        <v/>
      </c>
      <c r="CG220" s="186" t="str">
        <f t="shared" si="672"/>
        <v/>
      </c>
      <c r="CH220" s="186" t="str">
        <f t="shared" si="672"/>
        <v/>
      </c>
      <c r="CI220" s="186" t="str">
        <f t="shared" si="673"/>
        <v/>
      </c>
      <c r="CJ220" s="186" t="str">
        <f t="shared" si="673"/>
        <v/>
      </c>
      <c r="CK220" s="186" t="str">
        <f t="shared" si="673"/>
        <v/>
      </c>
      <c r="CL220" s="186" t="str">
        <f t="shared" si="673"/>
        <v/>
      </c>
      <c r="CM220" s="186" t="str">
        <f t="shared" si="673"/>
        <v/>
      </c>
      <c r="CN220" s="186" t="str">
        <f t="shared" si="673"/>
        <v/>
      </c>
      <c r="CO220" s="186" t="str">
        <f t="shared" si="673"/>
        <v/>
      </c>
      <c r="CP220" s="186" t="str">
        <f t="shared" si="673"/>
        <v/>
      </c>
      <c r="CQ220" s="186" t="str">
        <f t="shared" si="673"/>
        <v/>
      </c>
      <c r="CR220" s="186" t="str">
        <f t="shared" si="673"/>
        <v/>
      </c>
      <c r="CS220" s="186" t="str">
        <f t="shared" si="674"/>
        <v/>
      </c>
      <c r="CT220" s="186" t="str">
        <f t="shared" si="674"/>
        <v/>
      </c>
      <c r="CU220" s="186" t="str">
        <f t="shared" si="674"/>
        <v/>
      </c>
      <c r="CV220" s="186" t="str">
        <f t="shared" si="674"/>
        <v/>
      </c>
      <c r="CW220" s="186" t="str">
        <f t="shared" si="674"/>
        <v/>
      </c>
      <c r="CX220" s="186" t="str">
        <f t="shared" si="674"/>
        <v/>
      </c>
      <c r="CY220" s="186" t="str">
        <f t="shared" si="674"/>
        <v/>
      </c>
      <c r="CZ220" s="186" t="str">
        <f t="shared" si="674"/>
        <v/>
      </c>
      <c r="DA220" s="186" t="str">
        <f t="shared" si="674"/>
        <v/>
      </c>
      <c r="DB220" s="186" t="str">
        <f t="shared" si="674"/>
        <v/>
      </c>
      <c r="DC220" s="186" t="str">
        <f t="shared" si="675"/>
        <v/>
      </c>
      <c r="DD220" s="186" t="str">
        <f t="shared" si="675"/>
        <v/>
      </c>
      <c r="DE220" s="186" t="str">
        <f t="shared" si="675"/>
        <v/>
      </c>
      <c r="DF220" s="186" t="str">
        <f t="shared" si="675"/>
        <v/>
      </c>
      <c r="DG220" s="186" t="str">
        <f t="shared" si="675"/>
        <v/>
      </c>
      <c r="DH220" s="186" t="str">
        <f t="shared" si="675"/>
        <v/>
      </c>
      <c r="DI220" s="186" t="str">
        <f t="shared" si="675"/>
        <v/>
      </c>
      <c r="DJ220" s="186" t="str">
        <f t="shared" si="675"/>
        <v/>
      </c>
      <c r="DK220" s="186" t="str">
        <f t="shared" si="675"/>
        <v/>
      </c>
      <c r="DL220" s="186" t="str">
        <f t="shared" si="675"/>
        <v/>
      </c>
      <c r="DM220" s="186" t="str">
        <f t="shared" si="676"/>
        <v/>
      </c>
      <c r="DN220" s="186" t="str">
        <f t="shared" si="676"/>
        <v/>
      </c>
      <c r="DO220" s="186" t="str">
        <f t="shared" si="676"/>
        <v/>
      </c>
      <c r="DP220" s="186" t="str">
        <f t="shared" si="676"/>
        <v/>
      </c>
      <c r="DQ220" s="186" t="str">
        <f t="shared" si="676"/>
        <v/>
      </c>
      <c r="DR220" s="186" t="str">
        <f t="shared" si="676"/>
        <v/>
      </c>
      <c r="DS220" s="186" t="str">
        <f t="shared" si="676"/>
        <v/>
      </c>
      <c r="DT220" s="186" t="str">
        <f t="shared" si="676"/>
        <v/>
      </c>
      <c r="DU220" s="186" t="str">
        <f t="shared" si="676"/>
        <v/>
      </c>
      <c r="DV220" s="186" t="str">
        <f t="shared" si="676"/>
        <v/>
      </c>
      <c r="DW220" s="152"/>
      <c r="DX220" s="152"/>
      <c r="DY220" s="152"/>
      <c r="DZ220" s="152"/>
      <c r="EA220" s="152"/>
      <c r="EC220" s="173">
        <f t="shared" si="664"/>
        <v>47</v>
      </c>
      <c r="ED220" s="176">
        <f t="shared" si="653"/>
        <v>0</v>
      </c>
      <c r="EE220" s="177">
        <f t="shared" si="666"/>
        <v>0</v>
      </c>
      <c r="EF220" s="177">
        <f t="shared" si="666"/>
        <v>0</v>
      </c>
      <c r="EG220" s="177">
        <f t="shared" si="666"/>
        <v>0</v>
      </c>
      <c r="EH220" s="177">
        <f t="shared" si="666"/>
        <v>0</v>
      </c>
      <c r="EI220" s="177">
        <f t="shared" si="654"/>
        <v>0</v>
      </c>
      <c r="EJ220" s="177">
        <f t="shared" si="655"/>
        <v>0</v>
      </c>
      <c r="EK220" s="173"/>
      <c r="EL220" s="173"/>
      <c r="EM220" s="173"/>
      <c r="EN220" s="175"/>
      <c r="EO220" s="173">
        <f t="shared" si="665"/>
        <v>47</v>
      </c>
      <c r="EP220" s="176">
        <f t="shared" si="656"/>
        <v>0</v>
      </c>
      <c r="EQ220" s="177">
        <f>IFERROR(INDEX(RTO4CF,$EO220,'ANVA-MDS'!EE$7),0)</f>
        <v>0</v>
      </c>
      <c r="ER220" s="177">
        <f>IFERROR(INDEX(RTO4CF,$EO220,'ANVA-MDS'!EF$7),0)</f>
        <v>0</v>
      </c>
      <c r="ES220" s="177">
        <f>IFERROR(INDEX(RTO4CF,$EO220,'ANVA-MDS'!EG$7),0)</f>
        <v>0</v>
      </c>
      <c r="ET220" s="177">
        <f>IFERROR(INDEX(RTO4CF,$EO220,'ANVA-MDS'!EH$7),0)</f>
        <v>0</v>
      </c>
      <c r="EU220" s="177">
        <f t="shared" si="657"/>
        <v>0</v>
      </c>
      <c r="EV220" s="177">
        <f t="shared" si="658"/>
        <v>0</v>
      </c>
      <c r="EW220" s="173"/>
      <c r="EX220" s="173"/>
      <c r="EY220" s="173"/>
      <c r="EZ220" s="175"/>
      <c r="FA220" s="177">
        <f t="shared" si="659"/>
        <v>0</v>
      </c>
      <c r="FB220" s="175"/>
      <c r="FC220" s="175"/>
    </row>
    <row r="221" spans="9:159" ht="12.75" customHeight="1" x14ac:dyDescent="0.25">
      <c r="J221" s="84">
        <v>47</v>
      </c>
      <c r="K221" s="185">
        <f t="shared" si="660"/>
        <v>0</v>
      </c>
      <c r="L221" s="186">
        <f t="shared" si="661"/>
        <v>0</v>
      </c>
      <c r="M221" s="186" t="str">
        <f t="shared" si="667"/>
        <v/>
      </c>
      <c r="N221" s="186" t="str">
        <f t="shared" si="667"/>
        <v/>
      </c>
      <c r="O221" s="186" t="str">
        <f t="shared" si="667"/>
        <v/>
      </c>
      <c r="P221" s="186" t="str">
        <f t="shared" si="667"/>
        <v/>
      </c>
      <c r="Q221" s="186" t="str">
        <f t="shared" si="667"/>
        <v/>
      </c>
      <c r="R221" s="186" t="str">
        <f t="shared" si="667"/>
        <v/>
      </c>
      <c r="S221" s="186" t="str">
        <f t="shared" si="667"/>
        <v/>
      </c>
      <c r="T221" s="186" t="str">
        <f t="shared" si="667"/>
        <v/>
      </c>
      <c r="U221" s="186" t="str">
        <f t="shared" si="667"/>
        <v/>
      </c>
      <c r="V221" s="186" t="str">
        <f t="shared" si="667"/>
        <v/>
      </c>
      <c r="W221" s="186" t="str">
        <f t="shared" si="668"/>
        <v/>
      </c>
      <c r="X221" s="186" t="str">
        <f t="shared" si="668"/>
        <v/>
      </c>
      <c r="Y221" s="186" t="str">
        <f t="shared" si="668"/>
        <v/>
      </c>
      <c r="Z221" s="186" t="str">
        <f t="shared" si="668"/>
        <v/>
      </c>
      <c r="AA221" s="186" t="str">
        <f t="shared" si="668"/>
        <v/>
      </c>
      <c r="AB221" s="186" t="str">
        <f t="shared" si="668"/>
        <v/>
      </c>
      <c r="AC221" s="186" t="str">
        <f t="shared" si="668"/>
        <v/>
      </c>
      <c r="AD221" s="186" t="str">
        <f t="shared" si="668"/>
        <v/>
      </c>
      <c r="AE221" s="186" t="str">
        <f t="shared" si="668"/>
        <v/>
      </c>
      <c r="AF221" s="186" t="str">
        <f t="shared" si="668"/>
        <v/>
      </c>
      <c r="AG221" s="186" t="str">
        <f t="shared" si="669"/>
        <v/>
      </c>
      <c r="AH221" s="186" t="str">
        <f t="shared" si="669"/>
        <v/>
      </c>
      <c r="AI221" s="186" t="str">
        <f t="shared" si="669"/>
        <v/>
      </c>
      <c r="AJ221" s="186" t="str">
        <f t="shared" si="669"/>
        <v/>
      </c>
      <c r="AK221" s="186" t="str">
        <f t="shared" si="669"/>
        <v/>
      </c>
      <c r="AL221" s="186" t="str">
        <f t="shared" si="669"/>
        <v/>
      </c>
      <c r="AM221" s="186" t="str">
        <f t="shared" si="669"/>
        <v/>
      </c>
      <c r="AN221" s="186" t="str">
        <f t="shared" si="669"/>
        <v/>
      </c>
      <c r="AO221" s="186" t="str">
        <f t="shared" si="669"/>
        <v/>
      </c>
      <c r="AP221" s="186" t="str">
        <f t="shared" si="669"/>
        <v/>
      </c>
      <c r="AQ221" s="186" t="str">
        <f t="shared" si="670"/>
        <v/>
      </c>
      <c r="AR221" s="186" t="str">
        <f t="shared" si="670"/>
        <v/>
      </c>
      <c r="AS221" s="186" t="str">
        <f t="shared" si="670"/>
        <v/>
      </c>
      <c r="AT221" s="186" t="str">
        <f t="shared" si="670"/>
        <v/>
      </c>
      <c r="AU221" s="186" t="str">
        <f t="shared" si="670"/>
        <v/>
      </c>
      <c r="AV221" s="186" t="str">
        <f t="shared" si="670"/>
        <v/>
      </c>
      <c r="AW221" s="186" t="str">
        <f t="shared" si="670"/>
        <v/>
      </c>
      <c r="AX221" s="186" t="str">
        <f t="shared" si="670"/>
        <v/>
      </c>
      <c r="AY221" s="186" t="str">
        <f t="shared" si="670"/>
        <v/>
      </c>
      <c r="AZ221" s="186" t="str">
        <f t="shared" si="670"/>
        <v/>
      </c>
      <c r="BA221" s="186" t="str">
        <f t="shared" si="671"/>
        <v/>
      </c>
      <c r="BB221" s="186" t="str">
        <f t="shared" si="671"/>
        <v/>
      </c>
      <c r="BC221" s="186" t="str">
        <f t="shared" si="671"/>
        <v/>
      </c>
      <c r="BD221" s="186" t="str">
        <f t="shared" si="671"/>
        <v/>
      </c>
      <c r="BE221" s="186" t="str">
        <f t="shared" si="671"/>
        <v/>
      </c>
      <c r="BF221" s="186" t="str">
        <f t="shared" si="671"/>
        <v/>
      </c>
      <c r="BG221" s="186" t="str">
        <f t="shared" si="671"/>
        <v/>
      </c>
      <c r="BH221" s="186" t="str">
        <f t="shared" si="671"/>
        <v/>
      </c>
      <c r="BI221" s="186" t="str">
        <f t="shared" si="671"/>
        <v/>
      </c>
      <c r="BJ221" s="186" t="str">
        <f t="shared" si="671"/>
        <v/>
      </c>
      <c r="BS221" s="6"/>
      <c r="BT221" s="6"/>
      <c r="BV221" s="84">
        <v>47</v>
      </c>
      <c r="BW221" s="185">
        <f t="shared" si="662"/>
        <v>0</v>
      </c>
      <c r="BX221" s="186">
        <f t="shared" si="663"/>
        <v>0</v>
      </c>
      <c r="BY221" s="186" t="str">
        <f t="shared" si="672"/>
        <v/>
      </c>
      <c r="BZ221" s="186" t="str">
        <f t="shared" si="672"/>
        <v/>
      </c>
      <c r="CA221" s="186" t="str">
        <f t="shared" si="672"/>
        <v/>
      </c>
      <c r="CB221" s="186" t="str">
        <f t="shared" si="672"/>
        <v/>
      </c>
      <c r="CC221" s="186" t="str">
        <f t="shared" si="672"/>
        <v/>
      </c>
      <c r="CD221" s="186" t="str">
        <f t="shared" si="672"/>
        <v/>
      </c>
      <c r="CE221" s="186" t="str">
        <f t="shared" si="672"/>
        <v/>
      </c>
      <c r="CF221" s="186" t="str">
        <f t="shared" si="672"/>
        <v/>
      </c>
      <c r="CG221" s="186" t="str">
        <f t="shared" si="672"/>
        <v/>
      </c>
      <c r="CH221" s="186" t="str">
        <f t="shared" si="672"/>
        <v/>
      </c>
      <c r="CI221" s="186" t="str">
        <f t="shared" si="673"/>
        <v/>
      </c>
      <c r="CJ221" s="186" t="str">
        <f t="shared" si="673"/>
        <v/>
      </c>
      <c r="CK221" s="186" t="str">
        <f t="shared" si="673"/>
        <v/>
      </c>
      <c r="CL221" s="186" t="str">
        <f t="shared" si="673"/>
        <v/>
      </c>
      <c r="CM221" s="186" t="str">
        <f t="shared" si="673"/>
        <v/>
      </c>
      <c r="CN221" s="186" t="str">
        <f t="shared" si="673"/>
        <v/>
      </c>
      <c r="CO221" s="186" t="str">
        <f t="shared" si="673"/>
        <v/>
      </c>
      <c r="CP221" s="186" t="str">
        <f t="shared" si="673"/>
        <v/>
      </c>
      <c r="CQ221" s="186" t="str">
        <f t="shared" si="673"/>
        <v/>
      </c>
      <c r="CR221" s="186" t="str">
        <f t="shared" si="673"/>
        <v/>
      </c>
      <c r="CS221" s="186" t="str">
        <f t="shared" si="674"/>
        <v/>
      </c>
      <c r="CT221" s="186" t="str">
        <f t="shared" si="674"/>
        <v/>
      </c>
      <c r="CU221" s="186" t="str">
        <f t="shared" si="674"/>
        <v/>
      </c>
      <c r="CV221" s="186" t="str">
        <f t="shared" si="674"/>
        <v/>
      </c>
      <c r="CW221" s="186" t="str">
        <f t="shared" si="674"/>
        <v/>
      </c>
      <c r="CX221" s="186" t="str">
        <f t="shared" si="674"/>
        <v/>
      </c>
      <c r="CY221" s="186" t="str">
        <f t="shared" si="674"/>
        <v/>
      </c>
      <c r="CZ221" s="186" t="str">
        <f t="shared" si="674"/>
        <v/>
      </c>
      <c r="DA221" s="186" t="str">
        <f t="shared" si="674"/>
        <v/>
      </c>
      <c r="DB221" s="186" t="str">
        <f t="shared" si="674"/>
        <v/>
      </c>
      <c r="DC221" s="186" t="str">
        <f t="shared" si="675"/>
        <v/>
      </c>
      <c r="DD221" s="186" t="str">
        <f t="shared" si="675"/>
        <v/>
      </c>
      <c r="DE221" s="186" t="str">
        <f t="shared" si="675"/>
        <v/>
      </c>
      <c r="DF221" s="186" t="str">
        <f t="shared" si="675"/>
        <v/>
      </c>
      <c r="DG221" s="186" t="str">
        <f t="shared" si="675"/>
        <v/>
      </c>
      <c r="DH221" s="186" t="str">
        <f t="shared" si="675"/>
        <v/>
      </c>
      <c r="DI221" s="186" t="str">
        <f t="shared" si="675"/>
        <v/>
      </c>
      <c r="DJ221" s="186" t="str">
        <f t="shared" si="675"/>
        <v/>
      </c>
      <c r="DK221" s="186" t="str">
        <f t="shared" si="675"/>
        <v/>
      </c>
      <c r="DL221" s="186" t="str">
        <f t="shared" si="675"/>
        <v/>
      </c>
      <c r="DM221" s="186" t="str">
        <f t="shared" si="676"/>
        <v/>
      </c>
      <c r="DN221" s="186" t="str">
        <f t="shared" si="676"/>
        <v/>
      </c>
      <c r="DO221" s="186" t="str">
        <f t="shared" si="676"/>
        <v/>
      </c>
      <c r="DP221" s="186" t="str">
        <f t="shared" si="676"/>
        <v/>
      </c>
      <c r="DQ221" s="186" t="str">
        <f t="shared" si="676"/>
        <v/>
      </c>
      <c r="DR221" s="186" t="str">
        <f t="shared" si="676"/>
        <v/>
      </c>
      <c r="DS221" s="186" t="str">
        <f t="shared" si="676"/>
        <v/>
      </c>
      <c r="DT221" s="186" t="str">
        <f t="shared" si="676"/>
        <v/>
      </c>
      <c r="DU221" s="186" t="str">
        <f t="shared" si="676"/>
        <v/>
      </c>
      <c r="DV221" s="186" t="str">
        <f t="shared" si="676"/>
        <v/>
      </c>
      <c r="DW221" s="152"/>
      <c r="DX221" s="152"/>
      <c r="DY221" s="152"/>
      <c r="DZ221" s="152"/>
      <c r="EA221" s="152"/>
      <c r="EC221" s="173">
        <f t="shared" si="664"/>
        <v>48</v>
      </c>
      <c r="ED221" s="176">
        <f t="shared" si="653"/>
        <v>0</v>
      </c>
      <c r="EE221" s="177">
        <f t="shared" si="666"/>
        <v>0</v>
      </c>
      <c r="EF221" s="177">
        <f t="shared" si="666"/>
        <v>0</v>
      </c>
      <c r="EG221" s="177">
        <f t="shared" si="666"/>
        <v>0</v>
      </c>
      <c r="EH221" s="177">
        <f t="shared" si="666"/>
        <v>0</v>
      </c>
      <c r="EI221" s="177">
        <f t="shared" si="654"/>
        <v>0</v>
      </c>
      <c r="EJ221" s="177">
        <f t="shared" si="655"/>
        <v>0</v>
      </c>
      <c r="EK221" s="173"/>
      <c r="EL221" s="173"/>
      <c r="EM221" s="173"/>
      <c r="EN221" s="175"/>
      <c r="EO221" s="173">
        <f t="shared" si="665"/>
        <v>48</v>
      </c>
      <c r="EP221" s="176">
        <f t="shared" si="656"/>
        <v>0</v>
      </c>
      <c r="EQ221" s="177">
        <f>IFERROR(INDEX(RTO4CF,$EO221,'ANVA-MDS'!EE$7),0)</f>
        <v>0</v>
      </c>
      <c r="ER221" s="177">
        <f>IFERROR(INDEX(RTO4CF,$EO221,'ANVA-MDS'!EF$7),0)</f>
        <v>0</v>
      </c>
      <c r="ES221" s="177">
        <f>IFERROR(INDEX(RTO4CF,$EO221,'ANVA-MDS'!EG$7),0)</f>
        <v>0</v>
      </c>
      <c r="ET221" s="177">
        <f>IFERROR(INDEX(RTO4CF,$EO221,'ANVA-MDS'!EH$7),0)</f>
        <v>0</v>
      </c>
      <c r="EU221" s="177">
        <f t="shared" si="657"/>
        <v>0</v>
      </c>
      <c r="EV221" s="177">
        <f t="shared" si="658"/>
        <v>0</v>
      </c>
      <c r="EW221" s="173"/>
      <c r="EX221" s="173"/>
      <c r="EY221" s="173"/>
      <c r="EZ221" s="175"/>
      <c r="FA221" s="177">
        <f t="shared" si="659"/>
        <v>0</v>
      </c>
      <c r="FB221" s="175"/>
      <c r="FC221" s="175"/>
    </row>
    <row r="222" spans="9:159" ht="12.75" customHeight="1" x14ac:dyDescent="0.25">
      <c r="J222" s="84">
        <v>48</v>
      </c>
      <c r="K222" s="185">
        <f t="shared" si="660"/>
        <v>0</v>
      </c>
      <c r="L222" s="186">
        <f t="shared" si="661"/>
        <v>0</v>
      </c>
      <c r="M222" s="186" t="str">
        <f t="shared" si="667"/>
        <v/>
      </c>
      <c r="N222" s="186" t="str">
        <f t="shared" si="667"/>
        <v/>
      </c>
      <c r="O222" s="186" t="str">
        <f t="shared" si="667"/>
        <v/>
      </c>
      <c r="P222" s="186" t="str">
        <f t="shared" si="667"/>
        <v/>
      </c>
      <c r="Q222" s="186" t="str">
        <f t="shared" si="667"/>
        <v/>
      </c>
      <c r="R222" s="186" t="str">
        <f t="shared" si="667"/>
        <v/>
      </c>
      <c r="S222" s="186" t="str">
        <f t="shared" si="667"/>
        <v/>
      </c>
      <c r="T222" s="186" t="str">
        <f t="shared" si="667"/>
        <v/>
      </c>
      <c r="U222" s="186" t="str">
        <f t="shared" si="667"/>
        <v/>
      </c>
      <c r="V222" s="186" t="str">
        <f t="shared" si="667"/>
        <v/>
      </c>
      <c r="W222" s="186" t="str">
        <f t="shared" si="668"/>
        <v/>
      </c>
      <c r="X222" s="186" t="str">
        <f t="shared" si="668"/>
        <v/>
      </c>
      <c r="Y222" s="186" t="str">
        <f t="shared" si="668"/>
        <v/>
      </c>
      <c r="Z222" s="186" t="str">
        <f t="shared" si="668"/>
        <v/>
      </c>
      <c r="AA222" s="186" t="str">
        <f t="shared" si="668"/>
        <v/>
      </c>
      <c r="AB222" s="186" t="str">
        <f t="shared" si="668"/>
        <v/>
      </c>
      <c r="AC222" s="186" t="str">
        <f t="shared" si="668"/>
        <v/>
      </c>
      <c r="AD222" s="186" t="str">
        <f t="shared" si="668"/>
        <v/>
      </c>
      <c r="AE222" s="186" t="str">
        <f t="shared" si="668"/>
        <v/>
      </c>
      <c r="AF222" s="186" t="str">
        <f t="shared" si="668"/>
        <v/>
      </c>
      <c r="AG222" s="186" t="str">
        <f t="shared" si="669"/>
        <v/>
      </c>
      <c r="AH222" s="186" t="str">
        <f t="shared" si="669"/>
        <v/>
      </c>
      <c r="AI222" s="186" t="str">
        <f t="shared" si="669"/>
        <v/>
      </c>
      <c r="AJ222" s="186" t="str">
        <f t="shared" si="669"/>
        <v/>
      </c>
      <c r="AK222" s="186" t="str">
        <f t="shared" si="669"/>
        <v/>
      </c>
      <c r="AL222" s="186" t="str">
        <f t="shared" si="669"/>
        <v/>
      </c>
      <c r="AM222" s="186" t="str">
        <f t="shared" si="669"/>
        <v/>
      </c>
      <c r="AN222" s="186" t="str">
        <f t="shared" si="669"/>
        <v/>
      </c>
      <c r="AO222" s="186" t="str">
        <f t="shared" si="669"/>
        <v/>
      </c>
      <c r="AP222" s="186" t="str">
        <f t="shared" si="669"/>
        <v/>
      </c>
      <c r="AQ222" s="186" t="str">
        <f t="shared" si="670"/>
        <v/>
      </c>
      <c r="AR222" s="186" t="str">
        <f t="shared" si="670"/>
        <v/>
      </c>
      <c r="AS222" s="186" t="str">
        <f t="shared" si="670"/>
        <v/>
      </c>
      <c r="AT222" s="186" t="str">
        <f t="shared" si="670"/>
        <v/>
      </c>
      <c r="AU222" s="186" t="str">
        <f t="shared" si="670"/>
        <v/>
      </c>
      <c r="AV222" s="186" t="str">
        <f t="shared" si="670"/>
        <v/>
      </c>
      <c r="AW222" s="186" t="str">
        <f t="shared" si="670"/>
        <v/>
      </c>
      <c r="AX222" s="186" t="str">
        <f t="shared" si="670"/>
        <v/>
      </c>
      <c r="AY222" s="186" t="str">
        <f t="shared" si="670"/>
        <v/>
      </c>
      <c r="AZ222" s="186" t="str">
        <f t="shared" si="670"/>
        <v/>
      </c>
      <c r="BA222" s="186" t="str">
        <f t="shared" si="671"/>
        <v/>
      </c>
      <c r="BB222" s="186" t="str">
        <f t="shared" si="671"/>
        <v/>
      </c>
      <c r="BC222" s="186" t="str">
        <f t="shared" si="671"/>
        <v/>
      </c>
      <c r="BD222" s="186" t="str">
        <f t="shared" si="671"/>
        <v/>
      </c>
      <c r="BE222" s="186" t="str">
        <f t="shared" si="671"/>
        <v/>
      </c>
      <c r="BF222" s="186" t="str">
        <f t="shared" si="671"/>
        <v/>
      </c>
      <c r="BG222" s="186" t="str">
        <f t="shared" si="671"/>
        <v/>
      </c>
      <c r="BH222" s="186" t="str">
        <f t="shared" si="671"/>
        <v/>
      </c>
      <c r="BI222" s="186" t="str">
        <f t="shared" si="671"/>
        <v/>
      </c>
      <c r="BJ222" s="186" t="str">
        <f t="shared" si="671"/>
        <v/>
      </c>
      <c r="BS222" s="6"/>
      <c r="BT222" s="6"/>
      <c r="BV222" s="84">
        <v>48</v>
      </c>
      <c r="BW222" s="185">
        <f t="shared" si="662"/>
        <v>0</v>
      </c>
      <c r="BX222" s="186">
        <f t="shared" si="663"/>
        <v>0</v>
      </c>
      <c r="BY222" s="186" t="str">
        <f t="shared" si="672"/>
        <v/>
      </c>
      <c r="BZ222" s="186" t="str">
        <f t="shared" si="672"/>
        <v/>
      </c>
      <c r="CA222" s="186" t="str">
        <f t="shared" si="672"/>
        <v/>
      </c>
      <c r="CB222" s="186" t="str">
        <f t="shared" si="672"/>
        <v/>
      </c>
      <c r="CC222" s="186" t="str">
        <f t="shared" si="672"/>
        <v/>
      </c>
      <c r="CD222" s="186" t="str">
        <f t="shared" si="672"/>
        <v/>
      </c>
      <c r="CE222" s="186" t="str">
        <f t="shared" si="672"/>
        <v/>
      </c>
      <c r="CF222" s="186" t="str">
        <f t="shared" si="672"/>
        <v/>
      </c>
      <c r="CG222" s="186" t="str">
        <f t="shared" si="672"/>
        <v/>
      </c>
      <c r="CH222" s="186" t="str">
        <f t="shared" si="672"/>
        <v/>
      </c>
      <c r="CI222" s="186" t="str">
        <f t="shared" si="673"/>
        <v/>
      </c>
      <c r="CJ222" s="186" t="str">
        <f t="shared" si="673"/>
        <v/>
      </c>
      <c r="CK222" s="186" t="str">
        <f t="shared" si="673"/>
        <v/>
      </c>
      <c r="CL222" s="186" t="str">
        <f t="shared" si="673"/>
        <v/>
      </c>
      <c r="CM222" s="186" t="str">
        <f t="shared" si="673"/>
        <v/>
      </c>
      <c r="CN222" s="186" t="str">
        <f t="shared" si="673"/>
        <v/>
      </c>
      <c r="CO222" s="186" t="str">
        <f t="shared" si="673"/>
        <v/>
      </c>
      <c r="CP222" s="186" t="str">
        <f t="shared" si="673"/>
        <v/>
      </c>
      <c r="CQ222" s="186" t="str">
        <f t="shared" si="673"/>
        <v/>
      </c>
      <c r="CR222" s="186" t="str">
        <f t="shared" si="673"/>
        <v/>
      </c>
      <c r="CS222" s="186" t="str">
        <f t="shared" si="674"/>
        <v/>
      </c>
      <c r="CT222" s="186" t="str">
        <f t="shared" si="674"/>
        <v/>
      </c>
      <c r="CU222" s="186" t="str">
        <f t="shared" si="674"/>
        <v/>
      </c>
      <c r="CV222" s="186" t="str">
        <f t="shared" si="674"/>
        <v/>
      </c>
      <c r="CW222" s="186" t="str">
        <f t="shared" si="674"/>
        <v/>
      </c>
      <c r="CX222" s="186" t="str">
        <f t="shared" si="674"/>
        <v/>
      </c>
      <c r="CY222" s="186" t="str">
        <f t="shared" si="674"/>
        <v/>
      </c>
      <c r="CZ222" s="186" t="str">
        <f t="shared" si="674"/>
        <v/>
      </c>
      <c r="DA222" s="186" t="str">
        <f t="shared" si="674"/>
        <v/>
      </c>
      <c r="DB222" s="186" t="str">
        <f t="shared" si="674"/>
        <v/>
      </c>
      <c r="DC222" s="186" t="str">
        <f t="shared" si="675"/>
        <v/>
      </c>
      <c r="DD222" s="186" t="str">
        <f t="shared" si="675"/>
        <v/>
      </c>
      <c r="DE222" s="186" t="str">
        <f t="shared" si="675"/>
        <v/>
      </c>
      <c r="DF222" s="186" t="str">
        <f t="shared" si="675"/>
        <v/>
      </c>
      <c r="DG222" s="186" t="str">
        <f t="shared" si="675"/>
        <v/>
      </c>
      <c r="DH222" s="186" t="str">
        <f t="shared" si="675"/>
        <v/>
      </c>
      <c r="DI222" s="186" t="str">
        <f t="shared" si="675"/>
        <v/>
      </c>
      <c r="DJ222" s="186" t="str">
        <f t="shared" si="675"/>
        <v/>
      </c>
      <c r="DK222" s="186" t="str">
        <f t="shared" si="675"/>
        <v/>
      </c>
      <c r="DL222" s="186" t="str">
        <f t="shared" si="675"/>
        <v/>
      </c>
      <c r="DM222" s="186" t="str">
        <f t="shared" si="676"/>
        <v/>
      </c>
      <c r="DN222" s="186" t="str">
        <f t="shared" si="676"/>
        <v/>
      </c>
      <c r="DO222" s="186" t="str">
        <f t="shared" si="676"/>
        <v/>
      </c>
      <c r="DP222" s="186" t="str">
        <f t="shared" si="676"/>
        <v/>
      </c>
      <c r="DQ222" s="186" t="str">
        <f t="shared" si="676"/>
        <v/>
      </c>
      <c r="DR222" s="186" t="str">
        <f t="shared" si="676"/>
        <v/>
      </c>
      <c r="DS222" s="186" t="str">
        <f t="shared" si="676"/>
        <v/>
      </c>
      <c r="DT222" s="186" t="str">
        <f t="shared" si="676"/>
        <v/>
      </c>
      <c r="DU222" s="186" t="str">
        <f t="shared" si="676"/>
        <v/>
      </c>
      <c r="DV222" s="186" t="str">
        <f t="shared" si="676"/>
        <v/>
      </c>
      <c r="DW222" s="152"/>
      <c r="DX222" s="152"/>
      <c r="DY222" s="152"/>
      <c r="DZ222" s="152"/>
      <c r="EA222" s="152"/>
      <c r="EC222" s="173">
        <f t="shared" si="664"/>
        <v>49</v>
      </c>
      <c r="ED222" s="176">
        <f t="shared" si="653"/>
        <v>0</v>
      </c>
      <c r="EE222" s="177">
        <f t="shared" si="666"/>
        <v>0</v>
      </c>
      <c r="EF222" s="177">
        <f t="shared" si="666"/>
        <v>0</v>
      </c>
      <c r="EG222" s="177">
        <f t="shared" si="666"/>
        <v>0</v>
      </c>
      <c r="EH222" s="177">
        <f t="shared" si="666"/>
        <v>0</v>
      </c>
      <c r="EI222" s="177">
        <f t="shared" si="654"/>
        <v>0</v>
      </c>
      <c r="EJ222" s="177">
        <f t="shared" si="655"/>
        <v>0</v>
      </c>
      <c r="EK222" s="173"/>
      <c r="EL222" s="173"/>
      <c r="EM222" s="173"/>
      <c r="EN222" s="175"/>
      <c r="EO222" s="173">
        <f t="shared" si="665"/>
        <v>49</v>
      </c>
      <c r="EP222" s="176">
        <f t="shared" si="656"/>
        <v>0</v>
      </c>
      <c r="EQ222" s="177">
        <f>IFERROR(INDEX(RTO4CF,$EO222,'ANVA-MDS'!EE$7),0)</f>
        <v>0</v>
      </c>
      <c r="ER222" s="177">
        <f>IFERROR(INDEX(RTO4CF,$EO222,'ANVA-MDS'!EF$7),0)</f>
        <v>0</v>
      </c>
      <c r="ES222" s="177">
        <f>IFERROR(INDEX(RTO4CF,$EO222,'ANVA-MDS'!EG$7),0)</f>
        <v>0</v>
      </c>
      <c r="ET222" s="177">
        <f>IFERROR(INDEX(RTO4CF,$EO222,'ANVA-MDS'!EH$7),0)</f>
        <v>0</v>
      </c>
      <c r="EU222" s="177">
        <f t="shared" si="657"/>
        <v>0</v>
      </c>
      <c r="EV222" s="177">
        <f t="shared" si="658"/>
        <v>0</v>
      </c>
      <c r="EW222" s="173"/>
      <c r="EX222" s="173"/>
      <c r="EY222" s="173"/>
      <c r="EZ222" s="175"/>
      <c r="FA222" s="177">
        <f t="shared" si="659"/>
        <v>0</v>
      </c>
      <c r="FB222" s="175"/>
      <c r="FC222" s="175"/>
    </row>
    <row r="223" spans="9:159" ht="12.75" customHeight="1" x14ac:dyDescent="0.25">
      <c r="J223" s="84">
        <v>49</v>
      </c>
      <c r="K223" s="185">
        <f t="shared" si="660"/>
        <v>0</v>
      </c>
      <c r="L223" s="186">
        <f t="shared" si="661"/>
        <v>0</v>
      </c>
      <c r="M223" s="186" t="str">
        <f t="shared" si="667"/>
        <v/>
      </c>
      <c r="N223" s="186" t="str">
        <f t="shared" si="667"/>
        <v/>
      </c>
      <c r="O223" s="186" t="str">
        <f t="shared" si="667"/>
        <v/>
      </c>
      <c r="P223" s="186" t="str">
        <f t="shared" si="667"/>
        <v/>
      </c>
      <c r="Q223" s="186" t="str">
        <f t="shared" si="667"/>
        <v/>
      </c>
      <c r="R223" s="186" t="str">
        <f t="shared" si="667"/>
        <v/>
      </c>
      <c r="S223" s="186" t="str">
        <f t="shared" si="667"/>
        <v/>
      </c>
      <c r="T223" s="186" t="str">
        <f t="shared" si="667"/>
        <v/>
      </c>
      <c r="U223" s="186" t="str">
        <f t="shared" si="667"/>
        <v/>
      </c>
      <c r="V223" s="186" t="str">
        <f t="shared" si="667"/>
        <v/>
      </c>
      <c r="W223" s="186" t="str">
        <f t="shared" si="668"/>
        <v/>
      </c>
      <c r="X223" s="186" t="str">
        <f t="shared" si="668"/>
        <v/>
      </c>
      <c r="Y223" s="186" t="str">
        <f t="shared" si="668"/>
        <v/>
      </c>
      <c r="Z223" s="186" t="str">
        <f t="shared" si="668"/>
        <v/>
      </c>
      <c r="AA223" s="186" t="str">
        <f t="shared" si="668"/>
        <v/>
      </c>
      <c r="AB223" s="186" t="str">
        <f t="shared" si="668"/>
        <v/>
      </c>
      <c r="AC223" s="186" t="str">
        <f t="shared" si="668"/>
        <v/>
      </c>
      <c r="AD223" s="186" t="str">
        <f t="shared" si="668"/>
        <v/>
      </c>
      <c r="AE223" s="186" t="str">
        <f t="shared" si="668"/>
        <v/>
      </c>
      <c r="AF223" s="186" t="str">
        <f t="shared" si="668"/>
        <v/>
      </c>
      <c r="AG223" s="186" t="str">
        <f t="shared" si="669"/>
        <v/>
      </c>
      <c r="AH223" s="186" t="str">
        <f t="shared" si="669"/>
        <v/>
      </c>
      <c r="AI223" s="186" t="str">
        <f t="shared" si="669"/>
        <v/>
      </c>
      <c r="AJ223" s="186" t="str">
        <f t="shared" si="669"/>
        <v/>
      </c>
      <c r="AK223" s="186" t="str">
        <f t="shared" si="669"/>
        <v/>
      </c>
      <c r="AL223" s="186" t="str">
        <f t="shared" si="669"/>
        <v/>
      </c>
      <c r="AM223" s="186" t="str">
        <f t="shared" si="669"/>
        <v/>
      </c>
      <c r="AN223" s="186" t="str">
        <f t="shared" si="669"/>
        <v/>
      </c>
      <c r="AO223" s="186" t="str">
        <f t="shared" si="669"/>
        <v/>
      </c>
      <c r="AP223" s="186" t="str">
        <f t="shared" si="669"/>
        <v/>
      </c>
      <c r="AQ223" s="186" t="str">
        <f t="shared" si="670"/>
        <v/>
      </c>
      <c r="AR223" s="186" t="str">
        <f t="shared" si="670"/>
        <v/>
      </c>
      <c r="AS223" s="186" t="str">
        <f t="shared" si="670"/>
        <v/>
      </c>
      <c r="AT223" s="186" t="str">
        <f t="shared" si="670"/>
        <v/>
      </c>
      <c r="AU223" s="186" t="str">
        <f t="shared" si="670"/>
        <v/>
      </c>
      <c r="AV223" s="186" t="str">
        <f t="shared" si="670"/>
        <v/>
      </c>
      <c r="AW223" s="186" t="str">
        <f t="shared" si="670"/>
        <v/>
      </c>
      <c r="AX223" s="186" t="str">
        <f t="shared" si="670"/>
        <v/>
      </c>
      <c r="AY223" s="186" t="str">
        <f t="shared" si="670"/>
        <v/>
      </c>
      <c r="AZ223" s="186" t="str">
        <f t="shared" si="670"/>
        <v/>
      </c>
      <c r="BA223" s="186" t="str">
        <f t="shared" si="671"/>
        <v/>
      </c>
      <c r="BB223" s="186" t="str">
        <f t="shared" si="671"/>
        <v/>
      </c>
      <c r="BC223" s="186" t="str">
        <f t="shared" si="671"/>
        <v/>
      </c>
      <c r="BD223" s="186" t="str">
        <f t="shared" si="671"/>
        <v/>
      </c>
      <c r="BE223" s="186" t="str">
        <f t="shared" si="671"/>
        <v/>
      </c>
      <c r="BF223" s="186" t="str">
        <f t="shared" si="671"/>
        <v/>
      </c>
      <c r="BG223" s="186" t="str">
        <f t="shared" si="671"/>
        <v/>
      </c>
      <c r="BH223" s="186" t="str">
        <f t="shared" si="671"/>
        <v/>
      </c>
      <c r="BI223" s="186" t="str">
        <f t="shared" si="671"/>
        <v/>
      </c>
      <c r="BJ223" s="186" t="str">
        <f t="shared" si="671"/>
        <v/>
      </c>
      <c r="BS223" s="6"/>
      <c r="BT223" s="6"/>
      <c r="BV223" s="84">
        <v>49</v>
      </c>
      <c r="BW223" s="185">
        <f t="shared" si="662"/>
        <v>0</v>
      </c>
      <c r="BX223" s="186">
        <f t="shared" si="663"/>
        <v>0</v>
      </c>
      <c r="BY223" s="186" t="str">
        <f t="shared" si="672"/>
        <v/>
      </c>
      <c r="BZ223" s="186" t="str">
        <f t="shared" si="672"/>
        <v/>
      </c>
      <c r="CA223" s="186" t="str">
        <f t="shared" si="672"/>
        <v/>
      </c>
      <c r="CB223" s="186" t="str">
        <f t="shared" si="672"/>
        <v/>
      </c>
      <c r="CC223" s="186" t="str">
        <f t="shared" si="672"/>
        <v/>
      </c>
      <c r="CD223" s="186" t="str">
        <f t="shared" si="672"/>
        <v/>
      </c>
      <c r="CE223" s="186" t="str">
        <f t="shared" si="672"/>
        <v/>
      </c>
      <c r="CF223" s="186" t="str">
        <f t="shared" si="672"/>
        <v/>
      </c>
      <c r="CG223" s="186" t="str">
        <f t="shared" si="672"/>
        <v/>
      </c>
      <c r="CH223" s="186" t="str">
        <f t="shared" si="672"/>
        <v/>
      </c>
      <c r="CI223" s="186" t="str">
        <f t="shared" si="673"/>
        <v/>
      </c>
      <c r="CJ223" s="186" t="str">
        <f t="shared" si="673"/>
        <v/>
      </c>
      <c r="CK223" s="186" t="str">
        <f t="shared" si="673"/>
        <v/>
      </c>
      <c r="CL223" s="186" t="str">
        <f t="shared" si="673"/>
        <v/>
      </c>
      <c r="CM223" s="186" t="str">
        <f t="shared" si="673"/>
        <v/>
      </c>
      <c r="CN223" s="186" t="str">
        <f t="shared" si="673"/>
        <v/>
      </c>
      <c r="CO223" s="186" t="str">
        <f t="shared" si="673"/>
        <v/>
      </c>
      <c r="CP223" s="186" t="str">
        <f t="shared" si="673"/>
        <v/>
      </c>
      <c r="CQ223" s="186" t="str">
        <f t="shared" si="673"/>
        <v/>
      </c>
      <c r="CR223" s="186" t="str">
        <f t="shared" si="673"/>
        <v/>
      </c>
      <c r="CS223" s="186" t="str">
        <f t="shared" si="674"/>
        <v/>
      </c>
      <c r="CT223" s="186" t="str">
        <f t="shared" si="674"/>
        <v/>
      </c>
      <c r="CU223" s="186" t="str">
        <f t="shared" si="674"/>
        <v/>
      </c>
      <c r="CV223" s="186" t="str">
        <f t="shared" si="674"/>
        <v/>
      </c>
      <c r="CW223" s="186" t="str">
        <f t="shared" si="674"/>
        <v/>
      </c>
      <c r="CX223" s="186" t="str">
        <f t="shared" si="674"/>
        <v/>
      </c>
      <c r="CY223" s="186" t="str">
        <f t="shared" si="674"/>
        <v/>
      </c>
      <c r="CZ223" s="186" t="str">
        <f t="shared" si="674"/>
        <v/>
      </c>
      <c r="DA223" s="186" t="str">
        <f t="shared" si="674"/>
        <v/>
      </c>
      <c r="DB223" s="186" t="str">
        <f t="shared" si="674"/>
        <v/>
      </c>
      <c r="DC223" s="186" t="str">
        <f t="shared" si="675"/>
        <v/>
      </c>
      <c r="DD223" s="186" t="str">
        <f t="shared" si="675"/>
        <v/>
      </c>
      <c r="DE223" s="186" t="str">
        <f t="shared" si="675"/>
        <v/>
      </c>
      <c r="DF223" s="186" t="str">
        <f t="shared" si="675"/>
        <v/>
      </c>
      <c r="DG223" s="186" t="str">
        <f t="shared" si="675"/>
        <v/>
      </c>
      <c r="DH223" s="186" t="str">
        <f t="shared" si="675"/>
        <v/>
      </c>
      <c r="DI223" s="186" t="str">
        <f t="shared" si="675"/>
        <v/>
      </c>
      <c r="DJ223" s="186" t="str">
        <f t="shared" si="675"/>
        <v/>
      </c>
      <c r="DK223" s="186" t="str">
        <f t="shared" si="675"/>
        <v/>
      </c>
      <c r="DL223" s="186" t="str">
        <f t="shared" si="675"/>
        <v/>
      </c>
      <c r="DM223" s="186" t="str">
        <f t="shared" si="676"/>
        <v/>
      </c>
      <c r="DN223" s="186" t="str">
        <f t="shared" si="676"/>
        <v/>
      </c>
      <c r="DO223" s="186" t="str">
        <f t="shared" si="676"/>
        <v/>
      </c>
      <c r="DP223" s="186" t="str">
        <f t="shared" si="676"/>
        <v/>
      </c>
      <c r="DQ223" s="186" t="str">
        <f t="shared" si="676"/>
        <v/>
      </c>
      <c r="DR223" s="186" t="str">
        <f t="shared" si="676"/>
        <v/>
      </c>
      <c r="DS223" s="186" t="str">
        <f t="shared" si="676"/>
        <v/>
      </c>
      <c r="DT223" s="186" t="str">
        <f t="shared" si="676"/>
        <v/>
      </c>
      <c r="DU223" s="186" t="str">
        <f t="shared" si="676"/>
        <v/>
      </c>
      <c r="DV223" s="186" t="str">
        <f t="shared" si="676"/>
        <v/>
      </c>
      <c r="DW223" s="152"/>
      <c r="DX223" s="152"/>
      <c r="DY223" s="152"/>
      <c r="DZ223" s="152"/>
      <c r="EA223" s="152"/>
      <c r="EC223" s="173">
        <f t="shared" si="664"/>
        <v>50</v>
      </c>
      <c r="ED223" s="176">
        <f t="shared" si="653"/>
        <v>0</v>
      </c>
      <c r="EE223" s="177">
        <f t="shared" si="666"/>
        <v>0</v>
      </c>
      <c r="EF223" s="177">
        <f t="shared" si="666"/>
        <v>0</v>
      </c>
      <c r="EG223" s="177">
        <f t="shared" si="666"/>
        <v>0</v>
      </c>
      <c r="EH223" s="177">
        <f t="shared" si="666"/>
        <v>0</v>
      </c>
      <c r="EI223" s="177">
        <f t="shared" si="654"/>
        <v>0</v>
      </c>
      <c r="EJ223" s="177">
        <f t="shared" si="655"/>
        <v>0</v>
      </c>
      <c r="EK223" s="173"/>
      <c r="EL223" s="173"/>
      <c r="EM223" s="173"/>
      <c r="EN223" s="175"/>
      <c r="EO223" s="173">
        <f t="shared" si="665"/>
        <v>50</v>
      </c>
      <c r="EP223" s="176">
        <f t="shared" si="656"/>
        <v>0</v>
      </c>
      <c r="EQ223" s="177">
        <f>IFERROR(INDEX(RTO4CF,$EO223,'ANVA-MDS'!EE$7),0)</f>
        <v>0</v>
      </c>
      <c r="ER223" s="177">
        <f>IFERROR(INDEX(RTO4CF,$EO223,'ANVA-MDS'!EF$7),0)</f>
        <v>0</v>
      </c>
      <c r="ES223" s="177">
        <f>IFERROR(INDEX(RTO4CF,$EO223,'ANVA-MDS'!EG$7),0)</f>
        <v>0</v>
      </c>
      <c r="ET223" s="177">
        <f>IFERROR(INDEX(RTO4CF,$EO223,'ANVA-MDS'!EH$7),0)</f>
        <v>0</v>
      </c>
      <c r="EU223" s="177">
        <f t="shared" si="657"/>
        <v>0</v>
      </c>
      <c r="EV223" s="177">
        <f t="shared" si="658"/>
        <v>0</v>
      </c>
      <c r="EW223" s="173"/>
      <c r="EX223" s="173"/>
      <c r="EY223" s="173"/>
      <c r="EZ223" s="175"/>
      <c r="FA223" s="177">
        <f t="shared" si="659"/>
        <v>0</v>
      </c>
      <c r="FB223" s="175"/>
      <c r="FC223" s="175"/>
    </row>
    <row r="224" spans="9:159" ht="12.75" customHeight="1" x14ac:dyDescent="0.25">
      <c r="J224" s="84">
        <v>50</v>
      </c>
      <c r="K224" s="185">
        <f t="shared" si="660"/>
        <v>0</v>
      </c>
      <c r="L224" s="186">
        <f t="shared" si="661"/>
        <v>0</v>
      </c>
      <c r="M224" s="186" t="str">
        <f t="shared" si="667"/>
        <v/>
      </c>
      <c r="N224" s="186" t="str">
        <f t="shared" si="667"/>
        <v/>
      </c>
      <c r="O224" s="186" t="str">
        <f t="shared" si="667"/>
        <v/>
      </c>
      <c r="P224" s="186" t="str">
        <f t="shared" si="667"/>
        <v/>
      </c>
      <c r="Q224" s="186" t="str">
        <f t="shared" si="667"/>
        <v/>
      </c>
      <c r="R224" s="186" t="str">
        <f t="shared" si="667"/>
        <v/>
      </c>
      <c r="S224" s="186" t="str">
        <f t="shared" si="667"/>
        <v/>
      </c>
      <c r="T224" s="186" t="str">
        <f t="shared" si="667"/>
        <v/>
      </c>
      <c r="U224" s="186" t="str">
        <f t="shared" si="667"/>
        <v/>
      </c>
      <c r="V224" s="186" t="str">
        <f t="shared" si="667"/>
        <v/>
      </c>
      <c r="W224" s="186" t="str">
        <f t="shared" si="668"/>
        <v/>
      </c>
      <c r="X224" s="186" t="str">
        <f t="shared" si="668"/>
        <v/>
      </c>
      <c r="Y224" s="186" t="str">
        <f t="shared" si="668"/>
        <v/>
      </c>
      <c r="Z224" s="186" t="str">
        <f t="shared" si="668"/>
        <v/>
      </c>
      <c r="AA224" s="186" t="str">
        <f t="shared" si="668"/>
        <v/>
      </c>
      <c r="AB224" s="186" t="str">
        <f t="shared" si="668"/>
        <v/>
      </c>
      <c r="AC224" s="186" t="str">
        <f t="shared" si="668"/>
        <v/>
      </c>
      <c r="AD224" s="186" t="str">
        <f t="shared" si="668"/>
        <v/>
      </c>
      <c r="AE224" s="186" t="str">
        <f t="shared" si="668"/>
        <v/>
      </c>
      <c r="AF224" s="186" t="str">
        <f t="shared" si="668"/>
        <v/>
      </c>
      <c r="AG224" s="186" t="str">
        <f t="shared" si="669"/>
        <v/>
      </c>
      <c r="AH224" s="186" t="str">
        <f t="shared" si="669"/>
        <v/>
      </c>
      <c r="AI224" s="186" t="str">
        <f t="shared" si="669"/>
        <v/>
      </c>
      <c r="AJ224" s="186" t="str">
        <f t="shared" si="669"/>
        <v/>
      </c>
      <c r="AK224" s="186" t="str">
        <f t="shared" si="669"/>
        <v/>
      </c>
      <c r="AL224" s="186" t="str">
        <f t="shared" si="669"/>
        <v/>
      </c>
      <c r="AM224" s="186" t="str">
        <f t="shared" si="669"/>
        <v/>
      </c>
      <c r="AN224" s="186" t="str">
        <f t="shared" si="669"/>
        <v/>
      </c>
      <c r="AO224" s="186" t="str">
        <f t="shared" si="669"/>
        <v/>
      </c>
      <c r="AP224" s="186" t="str">
        <f t="shared" si="669"/>
        <v/>
      </c>
      <c r="AQ224" s="186" t="str">
        <f t="shared" si="670"/>
        <v/>
      </c>
      <c r="AR224" s="186" t="str">
        <f t="shared" si="670"/>
        <v/>
      </c>
      <c r="AS224" s="186" t="str">
        <f t="shared" si="670"/>
        <v/>
      </c>
      <c r="AT224" s="186" t="str">
        <f t="shared" si="670"/>
        <v/>
      </c>
      <c r="AU224" s="186" t="str">
        <f t="shared" si="670"/>
        <v/>
      </c>
      <c r="AV224" s="186" t="str">
        <f t="shared" si="670"/>
        <v/>
      </c>
      <c r="AW224" s="186" t="str">
        <f t="shared" si="670"/>
        <v/>
      </c>
      <c r="AX224" s="186" t="str">
        <f t="shared" si="670"/>
        <v/>
      </c>
      <c r="AY224" s="186" t="str">
        <f t="shared" si="670"/>
        <v/>
      </c>
      <c r="AZ224" s="186" t="str">
        <f t="shared" si="670"/>
        <v/>
      </c>
      <c r="BA224" s="186" t="str">
        <f t="shared" si="671"/>
        <v/>
      </c>
      <c r="BB224" s="186" t="str">
        <f t="shared" si="671"/>
        <v/>
      </c>
      <c r="BC224" s="186" t="str">
        <f t="shared" si="671"/>
        <v/>
      </c>
      <c r="BD224" s="186" t="str">
        <f t="shared" si="671"/>
        <v/>
      </c>
      <c r="BE224" s="186" t="str">
        <f t="shared" si="671"/>
        <v/>
      </c>
      <c r="BF224" s="186" t="str">
        <f t="shared" si="671"/>
        <v/>
      </c>
      <c r="BG224" s="186" t="str">
        <f t="shared" si="671"/>
        <v/>
      </c>
      <c r="BH224" s="186" t="str">
        <f t="shared" si="671"/>
        <v/>
      </c>
      <c r="BI224" s="186" t="str">
        <f t="shared" si="671"/>
        <v/>
      </c>
      <c r="BJ224" s="186" t="str">
        <f t="shared" si="671"/>
        <v/>
      </c>
      <c r="BS224" s="6"/>
      <c r="BT224" s="6"/>
      <c r="BV224" s="84">
        <v>50</v>
      </c>
      <c r="BW224" s="185">
        <f t="shared" si="662"/>
        <v>0</v>
      </c>
      <c r="BX224" s="186">
        <f t="shared" si="663"/>
        <v>0</v>
      </c>
      <c r="BY224" s="186" t="str">
        <f t="shared" si="672"/>
        <v/>
      </c>
      <c r="BZ224" s="186" t="str">
        <f t="shared" si="672"/>
        <v/>
      </c>
      <c r="CA224" s="186" t="str">
        <f t="shared" si="672"/>
        <v/>
      </c>
      <c r="CB224" s="186" t="str">
        <f t="shared" si="672"/>
        <v/>
      </c>
      <c r="CC224" s="186" t="str">
        <f t="shared" si="672"/>
        <v/>
      </c>
      <c r="CD224" s="186" t="str">
        <f t="shared" si="672"/>
        <v/>
      </c>
      <c r="CE224" s="186" t="str">
        <f t="shared" si="672"/>
        <v/>
      </c>
      <c r="CF224" s="186" t="str">
        <f t="shared" si="672"/>
        <v/>
      </c>
      <c r="CG224" s="186" t="str">
        <f t="shared" si="672"/>
        <v/>
      </c>
      <c r="CH224" s="186" t="str">
        <f t="shared" si="672"/>
        <v/>
      </c>
      <c r="CI224" s="186" t="str">
        <f t="shared" si="673"/>
        <v/>
      </c>
      <c r="CJ224" s="186" t="str">
        <f t="shared" si="673"/>
        <v/>
      </c>
      <c r="CK224" s="186" t="str">
        <f t="shared" si="673"/>
        <v/>
      </c>
      <c r="CL224" s="186" t="str">
        <f t="shared" si="673"/>
        <v/>
      </c>
      <c r="CM224" s="186" t="str">
        <f t="shared" si="673"/>
        <v/>
      </c>
      <c r="CN224" s="186" t="str">
        <f t="shared" si="673"/>
        <v/>
      </c>
      <c r="CO224" s="186" t="str">
        <f t="shared" si="673"/>
        <v/>
      </c>
      <c r="CP224" s="186" t="str">
        <f t="shared" si="673"/>
        <v/>
      </c>
      <c r="CQ224" s="186" t="str">
        <f t="shared" si="673"/>
        <v/>
      </c>
      <c r="CR224" s="186" t="str">
        <f t="shared" si="673"/>
        <v/>
      </c>
      <c r="CS224" s="186" t="str">
        <f t="shared" si="674"/>
        <v/>
      </c>
      <c r="CT224" s="186" t="str">
        <f t="shared" si="674"/>
        <v/>
      </c>
      <c r="CU224" s="186" t="str">
        <f t="shared" si="674"/>
        <v/>
      </c>
      <c r="CV224" s="186" t="str">
        <f t="shared" si="674"/>
        <v/>
      </c>
      <c r="CW224" s="186" t="str">
        <f t="shared" si="674"/>
        <v/>
      </c>
      <c r="CX224" s="186" t="str">
        <f t="shared" si="674"/>
        <v/>
      </c>
      <c r="CY224" s="186" t="str">
        <f t="shared" si="674"/>
        <v/>
      </c>
      <c r="CZ224" s="186" t="str">
        <f t="shared" si="674"/>
        <v/>
      </c>
      <c r="DA224" s="186" t="str">
        <f t="shared" si="674"/>
        <v/>
      </c>
      <c r="DB224" s="186" t="str">
        <f t="shared" si="674"/>
        <v/>
      </c>
      <c r="DC224" s="186" t="str">
        <f t="shared" si="675"/>
        <v/>
      </c>
      <c r="DD224" s="186" t="str">
        <f t="shared" si="675"/>
        <v/>
      </c>
      <c r="DE224" s="186" t="str">
        <f t="shared" si="675"/>
        <v/>
      </c>
      <c r="DF224" s="186" t="str">
        <f t="shared" si="675"/>
        <v/>
      </c>
      <c r="DG224" s="186" t="str">
        <f t="shared" si="675"/>
        <v/>
      </c>
      <c r="DH224" s="186" t="str">
        <f t="shared" si="675"/>
        <v/>
      </c>
      <c r="DI224" s="186" t="str">
        <f t="shared" si="675"/>
        <v/>
      </c>
      <c r="DJ224" s="186" t="str">
        <f t="shared" si="675"/>
        <v/>
      </c>
      <c r="DK224" s="186" t="str">
        <f t="shared" si="675"/>
        <v/>
      </c>
      <c r="DL224" s="186" t="str">
        <f t="shared" si="675"/>
        <v/>
      </c>
      <c r="DM224" s="186" t="str">
        <f t="shared" si="676"/>
        <v/>
      </c>
      <c r="DN224" s="186" t="str">
        <f t="shared" si="676"/>
        <v/>
      </c>
      <c r="DO224" s="186" t="str">
        <f t="shared" si="676"/>
        <v/>
      </c>
      <c r="DP224" s="186" t="str">
        <f t="shared" si="676"/>
        <v/>
      </c>
      <c r="DQ224" s="186" t="str">
        <f t="shared" si="676"/>
        <v/>
      </c>
      <c r="DR224" s="186" t="str">
        <f t="shared" si="676"/>
        <v/>
      </c>
      <c r="DS224" s="186" t="str">
        <f t="shared" si="676"/>
        <v/>
      </c>
      <c r="DT224" s="186" t="str">
        <f t="shared" si="676"/>
        <v/>
      </c>
      <c r="DU224" s="186" t="str">
        <f t="shared" si="676"/>
        <v/>
      </c>
      <c r="DV224" s="186" t="str">
        <f t="shared" si="676"/>
        <v/>
      </c>
      <c r="DW224" s="152"/>
      <c r="DX224" s="152"/>
      <c r="DY224" s="152"/>
      <c r="DZ224" s="152"/>
      <c r="EA224" s="152"/>
      <c r="EC224" s="174" t="s">
        <v>85</v>
      </c>
      <c r="ED224" s="177"/>
      <c r="EE224" s="177">
        <f>COUNTIFS(EE174:EE223,"&gt;1")</f>
        <v>0</v>
      </c>
      <c r="EF224" s="177">
        <f>COUNTIFS(EF174:EF223,"&gt;1")</f>
        <v>0</v>
      </c>
      <c r="EG224" s="177">
        <f>COUNTIFS(EG174:EG223,"&gt;1")</f>
        <v>0</v>
      </c>
      <c r="EH224" s="177">
        <f>COUNTIFS(EH174:EH223,"&gt;1")</f>
        <v>0</v>
      </c>
      <c r="EI224" s="181">
        <f>IF(EI174=0,-1,IF(COUNTIFS(EE174:EH223,"&gt;1")&lt;&gt;EI174*EE224,-2,1))</f>
        <v>-1</v>
      </c>
      <c r="EJ224" s="177"/>
      <c r="EK224" s="177"/>
      <c r="EL224" s="173"/>
      <c r="EM224" s="173"/>
      <c r="EN224" s="175"/>
      <c r="EO224" s="174" t="s">
        <v>85</v>
      </c>
      <c r="EP224" s="177"/>
      <c r="EQ224" s="177">
        <f>COUNTIFS(EQ174:EQ223,"&gt;1")</f>
        <v>0</v>
      </c>
      <c r="ER224" s="177">
        <f>COUNTIFS(ER174:ER223,"&gt;1")</f>
        <v>0</v>
      </c>
      <c r="ES224" s="177">
        <f>COUNTIFS(ES174:ES223,"&gt;1")</f>
        <v>0</v>
      </c>
      <c r="ET224" s="177">
        <f>COUNTIFS(ET174:ET223,"&gt;1")</f>
        <v>0</v>
      </c>
      <c r="EU224" s="181">
        <f>IF(EU174=0,-1,IF(COUNTIFS(EQ174:ET223,"&gt;1")&lt;&gt;EU174*EQ224,-2,1))</f>
        <v>-1</v>
      </c>
      <c r="EV224" s="177"/>
      <c r="EW224" s="175"/>
      <c r="EX224" s="175"/>
      <c r="EY224" s="175"/>
      <c r="EZ224" s="175"/>
      <c r="FA224" s="177"/>
      <c r="FB224" s="175"/>
      <c r="FC224" s="175"/>
    </row>
    <row r="225" spans="1:159" ht="12.75" customHeight="1" x14ac:dyDescent="0.25">
      <c r="K225" s="5"/>
      <c r="EC225" s="172" t="s">
        <v>36</v>
      </c>
      <c r="ED225" s="172"/>
      <c r="EE225" s="182">
        <f>IFERROR(SUMIFS(EE174:EE223,EE174:EE223,"&gt;1"),0)</f>
        <v>0</v>
      </c>
      <c r="EF225" s="182">
        <f>IFERROR(SUMIFS(EF174:EF223,EF174:EF223,"&gt;1"),0)</f>
        <v>0</v>
      </c>
      <c r="EG225" s="182">
        <f>IFERROR(SUMIFS(EG174:EG223,EG174:EG223,"&gt;1"),0)</f>
        <v>0</v>
      </c>
      <c r="EH225" s="182">
        <f>IFERROR(SUMIFS(EH174:EH223,EH174:EH223,"&gt;1"),0)</f>
        <v>0</v>
      </c>
      <c r="EI225" s="173"/>
      <c r="EJ225" s="173"/>
      <c r="EK225" s="173"/>
      <c r="EL225" s="173"/>
      <c r="EM225" s="173"/>
      <c r="EN225" s="175"/>
      <c r="EO225" s="172" t="s">
        <v>36</v>
      </c>
      <c r="EP225" s="172"/>
      <c r="EQ225" s="182">
        <f>IFERROR(SUMIFS(EQ174:EQ223,EQ174:EQ223,"&gt;1"),0)</f>
        <v>0</v>
      </c>
      <c r="ER225" s="182">
        <f>IFERROR(SUMIFS(ER174:ER223,ER174:ER223,"&gt;1"),0)</f>
        <v>0</v>
      </c>
      <c r="ES225" s="182">
        <f>IFERROR(SUMIFS(ES174:ES223,ES174:ES223,"&gt;1"),0)</f>
        <v>0</v>
      </c>
      <c r="ET225" s="182">
        <f>IFERROR(SUMIFS(ET174:ET223,ET174:ET223,"&gt;1"),0)</f>
        <v>0</v>
      </c>
      <c r="EU225" s="173"/>
      <c r="EV225" s="173"/>
      <c r="EW225" s="175"/>
      <c r="EX225" s="175"/>
      <c r="EY225" s="175"/>
      <c r="EZ225" s="175"/>
      <c r="FA225" s="173"/>
      <c r="FB225" s="175"/>
      <c r="FC225" s="175"/>
    </row>
    <row r="226" spans="1:159" ht="12.75" customHeight="1" x14ac:dyDescent="0.25">
      <c r="EC226" s="175"/>
      <c r="ED226" s="175"/>
      <c r="EE226" s="175"/>
      <c r="EF226" s="175"/>
      <c r="EG226" s="175"/>
      <c r="EH226" s="175"/>
      <c r="EI226" s="175"/>
      <c r="EJ226" s="175"/>
      <c r="EK226" s="175"/>
      <c r="EL226" s="175"/>
      <c r="EM226" s="175"/>
      <c r="EN226" s="175"/>
      <c r="EO226" s="175"/>
      <c r="EP226" s="175"/>
      <c r="EQ226" s="175"/>
      <c r="ER226" s="175"/>
      <c r="ES226" s="175"/>
      <c r="ET226" s="175"/>
      <c r="EU226" s="175"/>
      <c r="EV226" s="175"/>
      <c r="EW226" s="175"/>
      <c r="EX226" s="175"/>
      <c r="EY226" s="175"/>
      <c r="EZ226" s="175"/>
      <c r="FA226" s="175"/>
      <c r="FB226" s="175"/>
      <c r="FC226" s="175"/>
    </row>
    <row r="227" spans="1:159" ht="12.75" customHeight="1" x14ac:dyDescent="0.25">
      <c r="A227" s="6"/>
      <c r="B227" s="7"/>
      <c r="EC227" s="175"/>
      <c r="ED227" s="175"/>
      <c r="EE227" s="175"/>
      <c r="EF227" s="175"/>
      <c r="EG227" s="175"/>
      <c r="EH227" s="175"/>
      <c r="EI227" s="175"/>
      <c r="EJ227" s="175"/>
      <c r="EK227" s="175"/>
      <c r="EL227" s="175"/>
      <c r="EM227" s="175"/>
      <c r="EN227" s="175"/>
      <c r="EO227" s="175"/>
      <c r="EP227" s="175"/>
      <c r="EQ227" s="175"/>
      <c r="ER227" s="175"/>
      <c r="ES227" s="175"/>
      <c r="ET227" s="175"/>
      <c r="EU227" s="175"/>
      <c r="EV227" s="175"/>
      <c r="EW227" s="175"/>
      <c r="EX227" s="175"/>
      <c r="EY227" s="175"/>
      <c r="EZ227" s="175"/>
      <c r="FA227" s="175"/>
      <c r="FB227" s="175"/>
      <c r="FC227" s="175"/>
    </row>
    <row r="228" spans="1:159" ht="12.75" customHeight="1" x14ac:dyDescent="0.25">
      <c r="A228" s="5"/>
      <c r="EC228" s="175"/>
      <c r="ED228" s="175"/>
      <c r="EE228" s="175"/>
      <c r="EF228" s="175"/>
      <c r="EG228" s="175"/>
      <c r="EH228" s="175"/>
      <c r="EI228" s="175"/>
      <c r="EJ228" s="175"/>
      <c r="EK228" s="175"/>
      <c r="EL228" s="175"/>
      <c r="EM228" s="175"/>
      <c r="EN228" s="175"/>
      <c r="EO228" s="175"/>
      <c r="EP228" s="175"/>
      <c r="EQ228" s="175"/>
      <c r="ER228" s="175"/>
      <c r="ES228" s="175"/>
      <c r="ET228" s="175"/>
      <c r="EU228" s="175"/>
      <c r="EV228" s="175"/>
      <c r="EW228" s="175"/>
      <c r="EX228" s="175"/>
      <c r="EY228" s="175"/>
      <c r="EZ228" s="175"/>
      <c r="FA228" s="175"/>
      <c r="FB228" s="175"/>
      <c r="FC228" s="175"/>
    </row>
    <row r="229" spans="1:159" ht="12.75" customHeight="1" x14ac:dyDescent="0.25">
      <c r="A229" s="5"/>
      <c r="EC229" s="175"/>
      <c r="ED229" s="175"/>
      <c r="EE229" s="175"/>
      <c r="EF229" s="175"/>
      <c r="EG229" s="175"/>
      <c r="EH229" s="175"/>
      <c r="EI229" s="175"/>
      <c r="EJ229" s="175"/>
      <c r="EK229" s="175"/>
      <c r="EL229" s="175"/>
      <c r="EM229" s="175"/>
      <c r="EN229" s="175"/>
      <c r="EO229" s="175"/>
      <c r="EP229" s="175"/>
      <c r="EQ229" s="175"/>
      <c r="ER229" s="175"/>
      <c r="ES229" s="175"/>
      <c r="ET229" s="175"/>
      <c r="EU229" s="175"/>
      <c r="EV229" s="175"/>
      <c r="EW229" s="175"/>
      <c r="EX229" s="175"/>
      <c r="EY229" s="175"/>
      <c r="EZ229" s="175"/>
      <c r="FA229" s="175"/>
      <c r="FB229" s="175"/>
      <c r="FC229" s="175"/>
    </row>
    <row r="235" spans="1:159" ht="12.75" customHeight="1" x14ac:dyDescent="0.25">
      <c r="I235" s="6"/>
      <c r="J235" s="6"/>
      <c r="K235" s="6"/>
    </row>
    <row r="242" spans="8:157" ht="12.75" customHeight="1" x14ac:dyDescent="0.2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row>
    <row r="245" spans="8:157" ht="12.75" customHeight="1" x14ac:dyDescent="0.25">
      <c r="H245" s="5"/>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row>
    <row r="246" spans="8:157" ht="12.75" customHeight="1" x14ac:dyDescent="0.25">
      <c r="H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row>
    <row r="247" spans="8:157" ht="12.75" customHeight="1" x14ac:dyDescent="0.25">
      <c r="H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row>
    <row r="248" spans="8:157" ht="12.75" customHeight="1" x14ac:dyDescent="0.25">
      <c r="H248" s="5"/>
    </row>
  </sheetData>
  <pageMargins left="0.75" right="0.75" top="1" bottom="1"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H102"/>
  <sheetViews>
    <sheetView zoomScale="80" zoomScaleNormal="80" workbookViewId="0"/>
  </sheetViews>
  <sheetFormatPr baseColWidth="10" defaultColWidth="11.42578125" defaultRowHeight="15" x14ac:dyDescent="0.25"/>
  <cols>
    <col min="1" max="1" width="30.5703125" style="3" customWidth="1"/>
    <col min="2" max="2" width="23.5703125" style="3" customWidth="1"/>
    <col min="3" max="3" width="22.85546875" style="3" customWidth="1"/>
    <col min="4" max="4" width="20.85546875" style="3" customWidth="1"/>
    <col min="5" max="5" width="14.85546875" style="3" customWidth="1"/>
    <col min="6" max="6" width="11.42578125" style="3"/>
    <col min="7" max="7" width="18.5703125" style="3" customWidth="1"/>
    <col min="8" max="16384" width="11.42578125" style="3"/>
  </cols>
  <sheetData>
    <row r="1" spans="1:8" x14ac:dyDescent="0.25">
      <c r="A1" s="129" t="s">
        <v>171</v>
      </c>
    </row>
    <row r="2" spans="1:8" x14ac:dyDescent="0.25">
      <c r="A2" s="1" t="s">
        <v>166</v>
      </c>
    </row>
    <row r="3" spans="1:8" x14ac:dyDescent="0.25">
      <c r="A3" s="171" t="s">
        <v>320</v>
      </c>
    </row>
    <row r="4" spans="1:8" x14ac:dyDescent="0.25">
      <c r="A4" s="165" t="str">
        <f>IF('ANVA-MDS'!EI58=-1,"No hay datos disponibles SIN FUNGICIDA",IF('ANVA-MDS'!EU58=-1,"No hay datos disponibles CON FUNGICIDA",IF('ANVA-MDS'!EI58=-2,"Error en los datos SIN FUNGICIDA !!!",IF('ANVA-MDS'!EU58=-2,"Error en los datos CON fungicida !!!","Datos sin problemas"))))</f>
        <v>No hay datos disponibles CON FUNGICIDA</v>
      </c>
    </row>
    <row r="5" spans="1:8" x14ac:dyDescent="0.25">
      <c r="A5" s="10" t="str">
        <f>MID(Fechas!$C$4,1,FIND(" SIN",Fechas!$C$4))</f>
        <v xml:space="preserve">1º ÉPOCA: CICLO LARGO </v>
      </c>
      <c r="B5" s="11"/>
      <c r="C5" s="11"/>
      <c r="D5" s="11"/>
      <c r="E5" s="11"/>
      <c r="F5" s="11"/>
      <c r="G5" s="78"/>
    </row>
    <row r="6" spans="1:8" x14ac:dyDescent="0.25">
      <c r="A6" s="3" t="s">
        <v>55</v>
      </c>
      <c r="B6" s="84" t="s">
        <v>40</v>
      </c>
      <c r="C6" s="84" t="s">
        <v>37</v>
      </c>
      <c r="D6" s="84" t="s">
        <v>38</v>
      </c>
      <c r="E6" s="160" t="s">
        <v>39</v>
      </c>
      <c r="F6" s="84" t="s">
        <v>109</v>
      </c>
      <c r="G6" s="84" t="s">
        <v>128</v>
      </c>
    </row>
    <row r="7" spans="1:8" x14ac:dyDescent="0.25">
      <c r="A7" s="81" t="s">
        <v>254</v>
      </c>
      <c r="B7" s="154" t="str">
        <f>'ANVA-MDS'!FC22</f>
        <v>sd</v>
      </c>
      <c r="C7" s="156" t="str">
        <f>'ANVA-MDS'!FC25</f>
        <v>sd</v>
      </c>
      <c r="D7" s="156" t="str">
        <f>IFERROR(C7/B7,"sd")</f>
        <v>sd</v>
      </c>
      <c r="E7" s="186" t="str">
        <f>IFERROR(D7/D8,"sd")</f>
        <v>sd</v>
      </c>
      <c r="F7" s="169" t="str">
        <f>IFERROR(FDIST(E7,B7,B11),"sd")</f>
        <v>sd</v>
      </c>
      <c r="G7" s="154">
        <v>0.05</v>
      </c>
      <c r="H7" s="5" t="str">
        <f>IF(F7&gt;G7,"ns",IF(F7&lt;0.001,"***",IF(F7&lt;0.01,"**",IF(F7&lt;0.05,"*",""))))</f>
        <v>ns</v>
      </c>
    </row>
    <row r="8" spans="1:8" x14ac:dyDescent="0.25">
      <c r="A8" s="4" t="s">
        <v>256</v>
      </c>
      <c r="B8" s="154" t="str">
        <f>'ANVA-MDS'!FC15</f>
        <v>sd</v>
      </c>
      <c r="C8" s="154" t="str">
        <f>'ANVA-MDS'!FC18</f>
        <v>sd</v>
      </c>
      <c r="D8" s="156" t="str">
        <f t="shared" ref="D8:D11" si="0">IFERROR(C8/B8,"sd")</f>
        <v>sd</v>
      </c>
      <c r="E8" s="186" t="str">
        <f>IFERROR(D8/D11,"sd")</f>
        <v>sd</v>
      </c>
      <c r="F8" s="169" t="str">
        <f>IFERROR(FDIST(E8,B8,B11),"sd")</f>
        <v>sd</v>
      </c>
      <c r="G8" s="154">
        <v>0.05</v>
      </c>
      <c r="H8" s="5" t="str">
        <f>IF(F8&gt;G8,"ns",IF(F8&lt;0.001,"***",IF(F8&lt;0.01,"**",IF(F8&lt;0.05,"*",""))))</f>
        <v>ns</v>
      </c>
    </row>
    <row r="9" spans="1:8" x14ac:dyDescent="0.25">
      <c r="A9" s="81" t="s">
        <v>255</v>
      </c>
      <c r="B9" s="154" t="str">
        <f>'ANVA-MDS'!FC14</f>
        <v>sd</v>
      </c>
      <c r="C9" s="156" t="str">
        <f>'ANVA-MDS'!FC17</f>
        <v>sd</v>
      </c>
      <c r="D9" s="156" t="str">
        <f t="shared" si="0"/>
        <v>sd</v>
      </c>
      <c r="E9" s="186" t="str">
        <f>IFERROR(D9/D11,"sd")</f>
        <v>sd</v>
      </c>
      <c r="F9" s="169" t="str">
        <f>IFERROR(FDIST(E9,B9,B11),"sd")</f>
        <v>sd</v>
      </c>
      <c r="G9" s="154">
        <v>0.05</v>
      </c>
      <c r="H9" s="5" t="str">
        <f>IF(F9&gt;G9,"ns",IF(F9&lt;0.001,"***",IF(F9&lt;0.01,"**",IF(F9&lt;0.05,"*",""))))</f>
        <v>ns</v>
      </c>
    </row>
    <row r="10" spans="1:8" x14ac:dyDescent="0.25">
      <c r="A10" s="81" t="s">
        <v>127</v>
      </c>
      <c r="B10" s="154" t="str">
        <f>'ANVA-MDS'!FC23</f>
        <v>sd</v>
      </c>
      <c r="C10" s="156" t="str">
        <f>'ANVA-MDS'!FC26</f>
        <v>sd</v>
      </c>
      <c r="D10" s="156" t="str">
        <f t="shared" si="0"/>
        <v>sd</v>
      </c>
      <c r="E10" s="186" t="str">
        <f>IFERROR(D10/D11,"sd")</f>
        <v>sd</v>
      </c>
      <c r="F10" s="169" t="str">
        <f>IFERROR(FDIST(E10,B10,B11),"sd")</f>
        <v>sd</v>
      </c>
      <c r="G10" s="154">
        <v>0.05</v>
      </c>
      <c r="H10" s="5" t="str">
        <f>IF(F10&gt;G10,"ns",IF(F10&lt;0.001,"***",IF(F10&lt;0.01,"**",IF(F10&lt;0.05,"*",""))))</f>
        <v>ns</v>
      </c>
    </row>
    <row r="11" spans="1:8" x14ac:dyDescent="0.25">
      <c r="A11" s="86" t="s">
        <v>35</v>
      </c>
      <c r="B11" s="154" t="str">
        <f>'ANVA-MDS'!FC16</f>
        <v>sd</v>
      </c>
      <c r="C11" s="156" t="str">
        <f>'ANVA-MDS'!FC19</f>
        <v>sd</v>
      </c>
      <c r="D11" s="156" t="str">
        <f t="shared" si="0"/>
        <v>sd</v>
      </c>
      <c r="E11" s="158"/>
      <c r="F11" s="158"/>
      <c r="G11" s="161"/>
    </row>
    <row r="12" spans="1:8" x14ac:dyDescent="0.25">
      <c r="A12" s="86" t="s">
        <v>36</v>
      </c>
      <c r="B12" s="154" t="str">
        <f>'ANVA-MDS'!FC24</f>
        <v>sd</v>
      </c>
      <c r="C12" s="156" t="str">
        <f>'ANVA-MDS'!FC20</f>
        <v>sd</v>
      </c>
      <c r="D12" s="158"/>
      <c r="E12" s="158"/>
      <c r="F12" s="158"/>
      <c r="G12" s="161"/>
    </row>
    <row r="14" spans="1:8" x14ac:dyDescent="0.25">
      <c r="A14" s="4" t="s">
        <v>129</v>
      </c>
    </row>
    <row r="15" spans="1:8" x14ac:dyDescent="0.25">
      <c r="A15" s="4" t="s">
        <v>156</v>
      </c>
      <c r="F15" s="187" t="str">
        <f>IFERROR(SQRT(D8/('ANVA-MDS'!FC8*'ANVA-MDS'!FC9))*SQRT(2)*TINV(0.05,B8),"sd")</f>
        <v>sd</v>
      </c>
    </row>
    <row r="16" spans="1:8" x14ac:dyDescent="0.25">
      <c r="A16" s="4" t="s">
        <v>157</v>
      </c>
      <c r="F16" s="187" t="str">
        <f>IFERROR(SQRT(D11/('ANVA-MDS'!FC9*'ANVA-MDS'!FC21))*SQRT(2)*TINV(0.05,B11),"sd")</f>
        <v>sd</v>
      </c>
      <c r="G16" s="6"/>
      <c r="H16" s="6"/>
    </row>
    <row r="17" spans="1:8" x14ac:dyDescent="0.25">
      <c r="A17" s="4" t="s">
        <v>158</v>
      </c>
      <c r="F17" s="187" t="str">
        <f>IFERROR(SQRT(D11/('ANVA-MDS'!FC9))*SQRT(2)*TINV(0.05,B11),"sd")</f>
        <v>sd</v>
      </c>
      <c r="G17" s="6"/>
      <c r="H17" s="6"/>
    </row>
    <row r="18" spans="1:8" x14ac:dyDescent="0.25">
      <c r="A18" s="4" t="s">
        <v>159</v>
      </c>
      <c r="F18" s="187" t="str">
        <f>IFERROR((TINV(0.05,B8)*D8+TINV(0.05,B11)*D11*B9)/(D8+D11*B9)*SQRT((D8+B9*D11)/('ANVA-MDS'!FC9*'ANVA-MDS'!FC8))*SQRT(2),"sd")</f>
        <v>sd</v>
      </c>
      <c r="G18" s="6"/>
      <c r="H18" s="6"/>
    </row>
    <row r="19" spans="1:8" x14ac:dyDescent="0.25">
      <c r="B19" s="6"/>
    </row>
    <row r="20" spans="1:8" x14ac:dyDescent="0.25">
      <c r="A20" s="86"/>
      <c r="B20" s="113" t="s">
        <v>167</v>
      </c>
      <c r="C20" s="84" t="s">
        <v>56</v>
      </c>
      <c r="D20" s="84" t="s">
        <v>57</v>
      </c>
      <c r="E20" s="117" t="s">
        <v>154</v>
      </c>
    </row>
    <row r="21" spans="1:8" x14ac:dyDescent="0.25">
      <c r="A21" s="86" t="s">
        <v>58</v>
      </c>
      <c r="B21" s="186">
        <f>'ANVA-MDS'!EM12</f>
        <v>1649.8222222222223</v>
      </c>
      <c r="C21" s="186" t="str">
        <f>IFERROR(B22-B21,"sd")</f>
        <v>sd</v>
      </c>
      <c r="D21" s="169" t="str">
        <f>IFERROR(_xlfn.T.DIST.2T(C21/(SQRT(D8/('ANVA-MDS'!FC8*'ANVA-MDS'!FC9))*SQRT(2)),B8),"sd")</f>
        <v>sd</v>
      </c>
      <c r="E21" s="84">
        <v>0.05</v>
      </c>
      <c r="F21" s="5" t="str">
        <f>IF(D21&gt;E21,"ns",IF(D21&lt;0.001,"***",IF(D21&lt;0.01,"**",IF(D21&lt;0.05,"*",""))))</f>
        <v>ns</v>
      </c>
    </row>
    <row r="22" spans="1:8" x14ac:dyDescent="0.25">
      <c r="A22" s="86" t="s">
        <v>59</v>
      </c>
      <c r="B22" s="186" t="str">
        <f>'ANVA-MDS'!EY12</f>
        <v>sd</v>
      </c>
      <c r="C22" s="175"/>
      <c r="D22" s="175"/>
    </row>
    <row r="26" spans="1:8" x14ac:dyDescent="0.25">
      <c r="A26" s="165" t="str">
        <f>IF('ANVA-MDS'!EI114=-1,"No hay datos disponibles SIN FUNGICIDA",IF('ANVA-MDS'!EU114=-1,"No hay datos disponibles CON FUNGICIDA",IF('ANVA-MDS'!EI114=-2,"Error en los datos SIN FUNGICIDA !!!",IF('ANVA-MDS'!EU114=-2,"Error en los datos CON fungicida !!!","Datos sin problemas"))))</f>
        <v>No hay datos disponibles SIN FUNGICIDA</v>
      </c>
    </row>
    <row r="27" spans="1:8" x14ac:dyDescent="0.25">
      <c r="A27" s="151" t="str">
        <f>MID(Fechas!$C$59,1,FIND(" SIN",Fechas!$C$59))</f>
        <v xml:space="preserve">2º ÉPOCA: CICLOS LARGOS E INTERMEDIOS </v>
      </c>
      <c r="B27" s="162"/>
      <c r="C27" s="162"/>
      <c r="D27" s="162"/>
      <c r="E27" s="162"/>
      <c r="F27" s="162"/>
      <c r="G27" s="163"/>
    </row>
    <row r="28" spans="1:8" x14ac:dyDescent="0.25">
      <c r="A28" s="3" t="s">
        <v>55</v>
      </c>
      <c r="B28" s="84" t="s">
        <v>40</v>
      </c>
      <c r="C28" s="84" t="s">
        <v>37</v>
      </c>
      <c r="D28" s="84" t="s">
        <v>38</v>
      </c>
      <c r="E28" s="160" t="s">
        <v>39</v>
      </c>
      <c r="F28" s="84" t="s">
        <v>109</v>
      </c>
      <c r="G28" s="84" t="s">
        <v>128</v>
      </c>
    </row>
    <row r="29" spans="1:8" x14ac:dyDescent="0.25">
      <c r="A29" s="81" t="s">
        <v>254</v>
      </c>
      <c r="B29" s="154" t="str">
        <f>'ANVA-MDS'!FC78</f>
        <v>sd</v>
      </c>
      <c r="C29" s="156" t="str">
        <f>'ANVA-MDS'!FC81</f>
        <v>sd</v>
      </c>
      <c r="D29" s="156" t="str">
        <f>IFERROR(C29/B29,"sd")</f>
        <v>sd</v>
      </c>
      <c r="E29" s="186" t="str">
        <f>IFERROR(D29/D30,"sd")</f>
        <v>sd</v>
      </c>
      <c r="F29" s="169" t="str">
        <f>IFERROR(FDIST(E29,B29,B33),"sd")</f>
        <v>sd</v>
      </c>
      <c r="G29" s="154">
        <v>0.05</v>
      </c>
      <c r="H29" s="5" t="str">
        <f>IF(F29&gt;G29,"ns",IF(F29&lt;0.001,"***",IF(F29&lt;0.01,"**",IF(F29&lt;0.05,"*",""))))</f>
        <v>ns</v>
      </c>
    </row>
    <row r="30" spans="1:8" x14ac:dyDescent="0.25">
      <c r="A30" s="4" t="s">
        <v>256</v>
      </c>
      <c r="B30" s="154" t="str">
        <f>'ANVA-MDS'!FC71</f>
        <v>sd</v>
      </c>
      <c r="C30" s="154" t="str">
        <f>'ANVA-MDS'!FC74</f>
        <v>sd</v>
      </c>
      <c r="D30" s="156" t="str">
        <f t="shared" ref="D30:D33" si="1">IFERROR(C30/B30,"sd")</f>
        <v>sd</v>
      </c>
      <c r="E30" s="186" t="str">
        <f>IFERROR(D30/D33,"sd")</f>
        <v>sd</v>
      </c>
      <c r="F30" s="169" t="str">
        <f>IFERROR(FDIST(E30,B30,B33),"sd")</f>
        <v>sd</v>
      </c>
      <c r="G30" s="154">
        <v>0.05</v>
      </c>
      <c r="H30" s="5" t="str">
        <f>IF(F30&gt;G30,"ns",IF(F30&lt;0.001,"***",IF(F30&lt;0.01,"**",IF(F30&lt;0.05,"*",""))))</f>
        <v>ns</v>
      </c>
    </row>
    <row r="31" spans="1:8" x14ac:dyDescent="0.25">
      <c r="A31" s="81" t="s">
        <v>255</v>
      </c>
      <c r="B31" s="154" t="str">
        <f>'ANVA-MDS'!FC70</f>
        <v>sd</v>
      </c>
      <c r="C31" s="156" t="str">
        <f>'ANVA-MDS'!FC73</f>
        <v>sd</v>
      </c>
      <c r="D31" s="156" t="str">
        <f t="shared" si="1"/>
        <v>sd</v>
      </c>
      <c r="E31" s="186" t="str">
        <f>IFERROR(D31/D33,"sd")</f>
        <v>sd</v>
      </c>
      <c r="F31" s="169" t="str">
        <f>IFERROR(FDIST(E31,B31,B33),"sd")</f>
        <v>sd</v>
      </c>
      <c r="G31" s="154">
        <v>0.05</v>
      </c>
      <c r="H31" s="5" t="str">
        <f>IF(F31&gt;G31,"ns",IF(F31&lt;0.001,"***",IF(F31&lt;0.01,"**",IF(F31&lt;0.05,"*",""))))</f>
        <v>ns</v>
      </c>
    </row>
    <row r="32" spans="1:8" x14ac:dyDescent="0.25">
      <c r="A32" s="81" t="s">
        <v>127</v>
      </c>
      <c r="B32" s="154" t="str">
        <f>'ANVA-MDS'!FC79</f>
        <v>sd</v>
      </c>
      <c r="C32" s="156" t="str">
        <f>'ANVA-MDS'!FC82</f>
        <v>sd</v>
      </c>
      <c r="D32" s="156" t="str">
        <f t="shared" si="1"/>
        <v>sd</v>
      </c>
      <c r="E32" s="186" t="str">
        <f>IFERROR(D32/D33,"sd")</f>
        <v>sd</v>
      </c>
      <c r="F32" s="169" t="str">
        <f>IFERROR(FDIST(E32,B32,B33),"sd")</f>
        <v>sd</v>
      </c>
      <c r="G32" s="154">
        <v>0.05</v>
      </c>
      <c r="H32" s="5" t="str">
        <f>IF(F32&gt;G32,"ns",IF(F32&lt;0.001,"***",IF(F32&lt;0.01,"**",IF(F32&lt;0.05,"*",""))))</f>
        <v>ns</v>
      </c>
    </row>
    <row r="33" spans="1:8" x14ac:dyDescent="0.25">
      <c r="A33" s="86" t="s">
        <v>35</v>
      </c>
      <c r="B33" s="154" t="str">
        <f>'ANVA-MDS'!FC72</f>
        <v>sd</v>
      </c>
      <c r="C33" s="156" t="str">
        <f>'ANVA-MDS'!FC75</f>
        <v>sd</v>
      </c>
      <c r="D33" s="156" t="str">
        <f t="shared" si="1"/>
        <v>sd</v>
      </c>
      <c r="E33" s="158"/>
      <c r="F33" s="158"/>
      <c r="G33" s="161"/>
    </row>
    <row r="34" spans="1:8" x14ac:dyDescent="0.25">
      <c r="A34" s="86" t="s">
        <v>36</v>
      </c>
      <c r="B34" s="154" t="str">
        <f>'ANVA-MDS'!FC80</f>
        <v>sd</v>
      </c>
      <c r="C34" s="156" t="str">
        <f>'ANVA-MDS'!FC76</f>
        <v>sd</v>
      </c>
      <c r="D34" s="158"/>
      <c r="E34" s="158"/>
      <c r="F34" s="158"/>
      <c r="G34" s="161"/>
    </row>
    <row r="36" spans="1:8" x14ac:dyDescent="0.25">
      <c r="A36" s="4" t="s">
        <v>129</v>
      </c>
    </row>
    <row r="37" spans="1:8" x14ac:dyDescent="0.25">
      <c r="A37" s="4" t="s">
        <v>156</v>
      </c>
      <c r="F37" s="187" t="str">
        <f>IFERROR(SQRT(D30/('ANVA-MDS'!FC64*'ANVA-MDS'!FC65))*SQRT(2)*TINV(0.05,B30),"sd")</f>
        <v>sd</v>
      </c>
    </row>
    <row r="38" spans="1:8" x14ac:dyDescent="0.25">
      <c r="A38" s="4" t="s">
        <v>157</v>
      </c>
      <c r="F38" s="187" t="str">
        <f>IFERROR(SQRT(D33/('ANVA-MDS'!FC65*'ANVA-MDS'!FC77))*SQRT(2)*TINV(0.05,B33),"sd")</f>
        <v>sd</v>
      </c>
      <c r="G38" s="6"/>
      <c r="H38" s="6"/>
    </row>
    <row r="39" spans="1:8" x14ac:dyDescent="0.25">
      <c r="A39" s="4" t="s">
        <v>158</v>
      </c>
      <c r="F39" s="187" t="str">
        <f>IFERROR(SQRT(D33/('ANVA-MDS'!FC65))*SQRT(2)*TINV(0.05,B33),"sd")</f>
        <v>sd</v>
      </c>
      <c r="G39" s="6"/>
      <c r="H39" s="6"/>
    </row>
    <row r="40" spans="1:8" x14ac:dyDescent="0.25">
      <c r="A40" s="4" t="s">
        <v>159</v>
      </c>
      <c r="F40" s="187" t="str">
        <f>IFERROR((TINV(0.05,B30)*D30+TINV(0.05,B33)*D33*B31)/(D30+D33*B31)*SQRT((D30+B31*D33)/('ANVA-MDS'!FC65*'ANVA-MDS'!FC64))*SQRT(2),"sd")</f>
        <v>sd</v>
      </c>
      <c r="G40" s="6"/>
      <c r="H40" s="6"/>
    </row>
    <row r="41" spans="1:8" x14ac:dyDescent="0.25">
      <c r="B41" s="6"/>
    </row>
    <row r="42" spans="1:8" x14ac:dyDescent="0.25">
      <c r="A42" s="86"/>
      <c r="B42" s="113" t="s">
        <v>167</v>
      </c>
      <c r="C42" s="84" t="s">
        <v>56</v>
      </c>
      <c r="D42" s="84" t="s">
        <v>57</v>
      </c>
      <c r="E42" s="117" t="s">
        <v>154</v>
      </c>
    </row>
    <row r="43" spans="1:8" x14ac:dyDescent="0.25">
      <c r="A43" s="86" t="s">
        <v>58</v>
      </c>
      <c r="B43" s="186" t="str">
        <f>'ANVA-MDS'!EM68</f>
        <v>sd</v>
      </c>
      <c r="C43" s="186" t="str">
        <f>IFERROR(B44-B43,"sd")</f>
        <v>sd</v>
      </c>
      <c r="D43" s="169" t="str">
        <f>IFERROR(_xlfn.T.DIST.2T(C43/(SQRT(D30/('ANVA-MDS'!FC64*'ANVA-MDS'!FC65))*SQRT(2)),B30),"sd")</f>
        <v>sd</v>
      </c>
      <c r="E43" s="84">
        <v>0.05</v>
      </c>
      <c r="F43" s="5" t="str">
        <f>IF(D43&gt;E43,"ns",IF(D43&lt;0.001,"***",IF(D43&lt;0.01,"**",IF(D43&lt;0.05,"*",""))))</f>
        <v>ns</v>
      </c>
    </row>
    <row r="44" spans="1:8" x14ac:dyDescent="0.25">
      <c r="A44" s="86" t="s">
        <v>59</v>
      </c>
      <c r="B44" s="186" t="str">
        <f>'ANVA-MDS'!EY68</f>
        <v>sd</v>
      </c>
      <c r="C44" s="175"/>
      <c r="D44" s="175"/>
    </row>
    <row r="48" spans="1:8" x14ac:dyDescent="0.25">
      <c r="A48" s="165" t="str">
        <f>IF('ANVA-MDS'!EI169=-1,"No hay datos disponibles SIN FUNGICIDA",IF('ANVA-MDS'!EU169=-1,"No hay datos disponibles CON FUNGICIDA",IF('ANVA-MDS'!EI169=-2,"Error en los datos SIN FUNGICIDA !!!",IF('ANVA-MDS'!EU169=-2,"Error en los datos CON fungicida !!!","Datos sin problemas"))))</f>
        <v>No hay datos disponibles CON FUNGICIDA</v>
      </c>
    </row>
    <row r="49" spans="1:8" x14ac:dyDescent="0.25">
      <c r="A49" s="42" t="str">
        <f>MID(Fechas!$C$114,1,FIND(" SIN",Fechas!$C$114))</f>
        <v xml:space="preserve">3º ÉPOCA: CICLOS CORTOS E INTERMEDIOS </v>
      </c>
      <c r="B49" s="43"/>
      <c r="C49" s="43"/>
      <c r="D49" s="43"/>
      <c r="E49" s="43"/>
      <c r="F49" s="43"/>
      <c r="G49" s="164"/>
    </row>
    <row r="50" spans="1:8" x14ac:dyDescent="0.25">
      <c r="A50" s="3" t="s">
        <v>55</v>
      </c>
      <c r="B50" s="84" t="s">
        <v>40</v>
      </c>
      <c r="C50" s="84" t="s">
        <v>37</v>
      </c>
      <c r="D50" s="84" t="s">
        <v>38</v>
      </c>
      <c r="E50" s="160" t="s">
        <v>39</v>
      </c>
      <c r="F50" s="84" t="s">
        <v>109</v>
      </c>
      <c r="G50" s="84" t="s">
        <v>128</v>
      </c>
    </row>
    <row r="51" spans="1:8" x14ac:dyDescent="0.25">
      <c r="A51" s="81" t="s">
        <v>254</v>
      </c>
      <c r="B51" s="154" t="str">
        <f>'ANVA-MDS'!FC133</f>
        <v>sd</v>
      </c>
      <c r="C51" s="156" t="str">
        <f>'ANVA-MDS'!FC136</f>
        <v>sd</v>
      </c>
      <c r="D51" s="156" t="str">
        <f>IFERROR(C51/B51,"sd")</f>
        <v>sd</v>
      </c>
      <c r="E51" s="186" t="str">
        <f>IFERROR(D51/D52,"sd")</f>
        <v>sd</v>
      </c>
      <c r="F51" s="169" t="str">
        <f>IFERROR(FDIST(E51,B51,B55),"sd")</f>
        <v>sd</v>
      </c>
      <c r="G51" s="154">
        <v>0.05</v>
      </c>
      <c r="H51" s="5" t="str">
        <f>IF(F51&gt;G51,"ns",IF(F51&lt;0.001,"***",IF(F51&lt;0.01,"**",IF(F51&lt;0.05,"*",""))))</f>
        <v>ns</v>
      </c>
    </row>
    <row r="52" spans="1:8" x14ac:dyDescent="0.25">
      <c r="A52" s="4" t="s">
        <v>256</v>
      </c>
      <c r="B52" s="154" t="str">
        <f>'ANVA-MDS'!FC126</f>
        <v>sd</v>
      </c>
      <c r="C52" s="154" t="str">
        <f>'ANVA-MDS'!FC129</f>
        <v>sd</v>
      </c>
      <c r="D52" s="156" t="str">
        <f t="shared" ref="D52:D55" si="2">IFERROR(C52/B52,"sd")</f>
        <v>sd</v>
      </c>
      <c r="E52" s="186" t="str">
        <f>IFERROR(D52/D55,"sd")</f>
        <v>sd</v>
      </c>
      <c r="F52" s="169" t="str">
        <f>IFERROR(FDIST(E52,B52,B55),"sd")</f>
        <v>sd</v>
      </c>
      <c r="G52" s="154">
        <v>0.05</v>
      </c>
      <c r="H52" s="5" t="str">
        <f>IF(F52&gt;G52,"ns",IF(F52&lt;0.001,"***",IF(F52&lt;0.01,"**",IF(F52&lt;0.05,"*",""))))</f>
        <v>ns</v>
      </c>
    </row>
    <row r="53" spans="1:8" x14ac:dyDescent="0.25">
      <c r="A53" s="81" t="s">
        <v>255</v>
      </c>
      <c r="B53" s="154" t="str">
        <f>'ANVA-MDS'!FC125</f>
        <v>sd</v>
      </c>
      <c r="C53" s="156" t="str">
        <f>'ANVA-MDS'!FC128</f>
        <v>sd</v>
      </c>
      <c r="D53" s="156" t="str">
        <f t="shared" si="2"/>
        <v>sd</v>
      </c>
      <c r="E53" s="186" t="str">
        <f>IFERROR(D53/D55,"sd")</f>
        <v>sd</v>
      </c>
      <c r="F53" s="169" t="str">
        <f>IFERROR(FDIST(E53,B53,B55),"sd")</f>
        <v>sd</v>
      </c>
      <c r="G53" s="154">
        <v>0.05</v>
      </c>
      <c r="H53" s="5" t="str">
        <f>IF(F53&gt;G53,"ns",IF(F53&lt;0.001,"***",IF(F53&lt;0.01,"**",IF(F53&lt;0.05,"*",""))))</f>
        <v>ns</v>
      </c>
    </row>
    <row r="54" spans="1:8" x14ac:dyDescent="0.25">
      <c r="A54" s="81" t="s">
        <v>127</v>
      </c>
      <c r="B54" s="154" t="str">
        <f>'ANVA-MDS'!FC134</f>
        <v>sd</v>
      </c>
      <c r="C54" s="156" t="str">
        <f>'ANVA-MDS'!FC137</f>
        <v>sd</v>
      </c>
      <c r="D54" s="156" t="str">
        <f t="shared" si="2"/>
        <v>sd</v>
      </c>
      <c r="E54" s="186" t="str">
        <f>IFERROR(D54/D55,"sd")</f>
        <v>sd</v>
      </c>
      <c r="F54" s="169" t="str">
        <f>IFERROR(FDIST(E54,B54,B55),"sd")</f>
        <v>sd</v>
      </c>
      <c r="G54" s="154">
        <v>0.05</v>
      </c>
      <c r="H54" s="5" t="str">
        <f>IF(F54&gt;G54,"ns",IF(F54&lt;0.001,"***",IF(F54&lt;0.01,"**",IF(F54&lt;0.05,"*",""))))</f>
        <v>ns</v>
      </c>
    </row>
    <row r="55" spans="1:8" x14ac:dyDescent="0.25">
      <c r="A55" s="86" t="s">
        <v>35</v>
      </c>
      <c r="B55" s="154" t="str">
        <f>'ANVA-MDS'!FC127</f>
        <v>sd</v>
      </c>
      <c r="C55" s="156" t="str">
        <f>'ANVA-MDS'!FC130</f>
        <v>sd</v>
      </c>
      <c r="D55" s="156" t="str">
        <f t="shared" si="2"/>
        <v>sd</v>
      </c>
      <c r="E55" s="158"/>
      <c r="F55" s="158"/>
      <c r="G55" s="161"/>
    </row>
    <row r="56" spans="1:8" x14ac:dyDescent="0.25">
      <c r="A56" s="86" t="s">
        <v>36</v>
      </c>
      <c r="B56" s="154" t="str">
        <f>'ANVA-MDS'!FC135</f>
        <v>sd</v>
      </c>
      <c r="C56" s="156" t="str">
        <f>'ANVA-MDS'!FC131</f>
        <v>sd</v>
      </c>
      <c r="D56" s="158"/>
      <c r="E56" s="158"/>
      <c r="F56" s="158"/>
      <c r="G56" s="161"/>
    </row>
    <row r="58" spans="1:8" x14ac:dyDescent="0.25">
      <c r="A58" s="4" t="s">
        <v>129</v>
      </c>
    </row>
    <row r="59" spans="1:8" x14ac:dyDescent="0.25">
      <c r="A59" s="4" t="s">
        <v>156</v>
      </c>
      <c r="F59" s="187" t="str">
        <f>IFERROR(SQRT(D52/('ANVA-MDS'!FC119*'ANVA-MDS'!FC120))*SQRT(2)*TINV(0.05,B52),"sd")</f>
        <v>sd</v>
      </c>
    </row>
    <row r="60" spans="1:8" x14ac:dyDescent="0.25">
      <c r="A60" s="4" t="s">
        <v>157</v>
      </c>
      <c r="F60" s="187" t="str">
        <f>IFERROR(SQRT(D55/('ANVA-MDS'!FC120*'ANVA-MDS'!FC132))*SQRT(2)*TINV(0.05,B55),"sd")</f>
        <v>sd</v>
      </c>
      <c r="G60" s="6"/>
      <c r="H60" s="6"/>
    </row>
    <row r="61" spans="1:8" x14ac:dyDescent="0.25">
      <c r="A61" s="4" t="s">
        <v>158</v>
      </c>
      <c r="F61" s="187" t="str">
        <f>IFERROR(SQRT(D55/('ANVA-MDS'!FC120))*SQRT(2)*TINV(0.05,B55),"sd")</f>
        <v>sd</v>
      </c>
      <c r="G61" s="6"/>
      <c r="H61" s="6"/>
    </row>
    <row r="62" spans="1:8" x14ac:dyDescent="0.25">
      <c r="A62" s="4" t="s">
        <v>159</v>
      </c>
      <c r="F62" s="187" t="str">
        <f>IFERROR((TINV(0.05,B52)*D52+TINV(0.05,B55)*D55*B53)/(D52+D55*B53)*SQRT((D52+B53*D55)/('ANVA-MDS'!FC120*'ANVA-MDS'!FC119))*SQRT(2),"sd")</f>
        <v>sd</v>
      </c>
      <c r="G62" s="6"/>
      <c r="H62" s="6"/>
    </row>
    <row r="63" spans="1:8" x14ac:dyDescent="0.25">
      <c r="B63" s="6"/>
    </row>
    <row r="64" spans="1:8" x14ac:dyDescent="0.25">
      <c r="A64" s="86"/>
      <c r="B64" s="113" t="s">
        <v>167</v>
      </c>
      <c r="C64" s="84" t="s">
        <v>56</v>
      </c>
      <c r="D64" s="84" t="s">
        <v>57</v>
      </c>
      <c r="E64" s="117" t="s">
        <v>154</v>
      </c>
    </row>
    <row r="65" spans="1:8" x14ac:dyDescent="0.25">
      <c r="A65" s="86" t="s">
        <v>58</v>
      </c>
      <c r="B65" s="186">
        <f>'ANVA-MDS'!EM123</f>
        <v>1597.0833333333333</v>
      </c>
      <c r="C65" s="186" t="str">
        <f>IFERROR(B66-B65,"sd")</f>
        <v>sd</v>
      </c>
      <c r="D65" s="169" t="str">
        <f>IFERROR(_xlfn.T.DIST.2T(C65/(SQRT(D52/('ANVA-MDS'!FC119*'ANVA-MDS'!FC120))*SQRT(2)),B52),"sd")</f>
        <v>sd</v>
      </c>
      <c r="E65" s="84">
        <v>0.05</v>
      </c>
      <c r="F65" s="5" t="str">
        <f>IF(D65&gt;E65,"ns",IF(D65&lt;0.001,"***",IF(D65&lt;0.01,"**",IF(D65&lt;0.05,"*",""))))</f>
        <v>ns</v>
      </c>
    </row>
    <row r="66" spans="1:8" x14ac:dyDescent="0.25">
      <c r="A66" s="86" t="s">
        <v>59</v>
      </c>
      <c r="B66" s="186" t="str">
        <f>'ANVA-MDS'!EY123</f>
        <v>sd</v>
      </c>
      <c r="C66" s="175"/>
      <c r="D66" s="175"/>
    </row>
    <row r="70" spans="1:8" x14ac:dyDescent="0.25">
      <c r="A70" s="165" t="str">
        <f>IF('ANVA-MDS'!EI224=-1,"No hay datos disponibles SIN FUNGICIDA",IF('ANVA-MDS'!EU224=-1,"No hay datos disponibles CON FUNGICIDA",IF('ANVA-MDS'!EI224=-2,"Error en los datos SIN FUNGICIDA !!!",IF('ANVA-MDS'!EU224=-2,"Error en los datos CON fungicida !!!","Datos sin problemas"))))</f>
        <v>No hay datos disponibles SIN FUNGICIDA</v>
      </c>
    </row>
    <row r="71" spans="1:8" x14ac:dyDescent="0.25">
      <c r="A71" s="50" t="str">
        <f>MID(Fechas!$C$169,1,FIND(" SIN",Fechas!$C$169))</f>
        <v xml:space="preserve">4º ÉPOCA: CICLOS CORTOS </v>
      </c>
      <c r="B71" s="212"/>
      <c r="C71" s="212"/>
      <c r="D71" s="212"/>
      <c r="E71" s="212"/>
      <c r="F71" s="212"/>
      <c r="G71" s="213"/>
    </row>
    <row r="72" spans="1:8" x14ac:dyDescent="0.25">
      <c r="A72" s="3" t="s">
        <v>55</v>
      </c>
      <c r="B72" s="84" t="s">
        <v>40</v>
      </c>
      <c r="C72" s="84" t="s">
        <v>37</v>
      </c>
      <c r="D72" s="84" t="s">
        <v>38</v>
      </c>
      <c r="E72" s="160" t="s">
        <v>39</v>
      </c>
      <c r="F72" s="84" t="s">
        <v>109</v>
      </c>
      <c r="G72" s="84" t="s">
        <v>128</v>
      </c>
    </row>
    <row r="73" spans="1:8" x14ac:dyDescent="0.25">
      <c r="A73" s="81" t="s">
        <v>254</v>
      </c>
      <c r="B73" s="154" t="str">
        <f>'ANVA-MDS'!FC188</f>
        <v>sd</v>
      </c>
      <c r="C73" s="156" t="str">
        <f>'ANVA-MDS'!FC191</f>
        <v>sd</v>
      </c>
      <c r="D73" s="156" t="str">
        <f>IFERROR(C73/B73,"sd")</f>
        <v>sd</v>
      </c>
      <c r="E73" s="186" t="str">
        <f>IFERROR(D73/D74,"sd")</f>
        <v>sd</v>
      </c>
      <c r="F73" s="169" t="str">
        <f>IFERROR(FDIST(E73,B73,B77),"sd")</f>
        <v>sd</v>
      </c>
      <c r="G73" s="154">
        <v>0.05</v>
      </c>
      <c r="H73" s="5" t="str">
        <f>IF(F73&gt;G73,"ns",IF(F73&lt;0.001,"***",IF(F73&lt;0.01,"**",IF(F73&lt;0.05,"*",""))))</f>
        <v>ns</v>
      </c>
    </row>
    <row r="74" spans="1:8" x14ac:dyDescent="0.25">
      <c r="A74" s="4" t="s">
        <v>256</v>
      </c>
      <c r="B74" s="154" t="str">
        <f>'ANVA-MDS'!FC181</f>
        <v>sd</v>
      </c>
      <c r="C74" s="154" t="str">
        <f>'ANVA-MDS'!FC184</f>
        <v>sd</v>
      </c>
      <c r="D74" s="156" t="str">
        <f t="shared" ref="D74:D77" si="3">IFERROR(C74/B74,"sd")</f>
        <v>sd</v>
      </c>
      <c r="E74" s="186" t="str">
        <f>IFERROR(D74/D77,"sd")</f>
        <v>sd</v>
      </c>
      <c r="F74" s="169" t="str">
        <f>IFERROR(FDIST(E74,B74,B77),"sd")</f>
        <v>sd</v>
      </c>
      <c r="G74" s="154">
        <v>0.05</v>
      </c>
      <c r="H74" s="5" t="str">
        <f>IF(F74&gt;G74,"ns",IF(F74&lt;0.001,"***",IF(F74&lt;0.01,"**",IF(F74&lt;0.05,"*",""))))</f>
        <v>ns</v>
      </c>
    </row>
    <row r="75" spans="1:8" x14ac:dyDescent="0.25">
      <c r="A75" s="81" t="s">
        <v>255</v>
      </c>
      <c r="B75" s="154" t="str">
        <f>'ANVA-MDS'!FC180</f>
        <v>sd</v>
      </c>
      <c r="C75" s="156" t="str">
        <f>'ANVA-MDS'!FC183</f>
        <v>sd</v>
      </c>
      <c r="D75" s="156" t="str">
        <f t="shared" si="3"/>
        <v>sd</v>
      </c>
      <c r="E75" s="186" t="str">
        <f>IFERROR(D75/D77,"sd")</f>
        <v>sd</v>
      </c>
      <c r="F75" s="169" t="str">
        <f>IFERROR(FDIST(E75,B75,B77),"sd")</f>
        <v>sd</v>
      </c>
      <c r="G75" s="154">
        <v>0.05</v>
      </c>
      <c r="H75" s="5" t="str">
        <f>IF(F75&gt;G75,"ns",IF(F75&lt;0.001,"***",IF(F75&lt;0.01,"**",IF(F75&lt;0.05,"*",""))))</f>
        <v>ns</v>
      </c>
    </row>
    <row r="76" spans="1:8" x14ac:dyDescent="0.25">
      <c r="A76" s="81" t="s">
        <v>127</v>
      </c>
      <c r="B76" s="154" t="str">
        <f>'ANVA-MDS'!FC189</f>
        <v>sd</v>
      </c>
      <c r="C76" s="156" t="str">
        <f>'ANVA-MDS'!FC192</f>
        <v>sd</v>
      </c>
      <c r="D76" s="156" t="str">
        <f t="shared" si="3"/>
        <v>sd</v>
      </c>
      <c r="E76" s="186" t="str">
        <f>IFERROR(D76/D77,"sd")</f>
        <v>sd</v>
      </c>
      <c r="F76" s="169" t="str">
        <f>IFERROR(FDIST(E76,B76,B77),"sd")</f>
        <v>sd</v>
      </c>
      <c r="G76" s="154">
        <v>0.05</v>
      </c>
      <c r="H76" s="5" t="str">
        <f>IF(F76&gt;G76,"ns",IF(F76&lt;0.001,"***",IF(F76&lt;0.01,"**",IF(F76&lt;0.05,"*",""))))</f>
        <v>ns</v>
      </c>
    </row>
    <row r="77" spans="1:8" x14ac:dyDescent="0.25">
      <c r="A77" s="86" t="s">
        <v>35</v>
      </c>
      <c r="B77" s="154" t="str">
        <f>'ANVA-MDS'!FC182</f>
        <v>sd</v>
      </c>
      <c r="C77" s="156" t="str">
        <f>'ANVA-MDS'!FC185</f>
        <v>sd</v>
      </c>
      <c r="D77" s="156" t="str">
        <f t="shared" si="3"/>
        <v>sd</v>
      </c>
      <c r="E77" s="158"/>
      <c r="F77" s="158"/>
      <c r="G77" s="161"/>
    </row>
    <row r="78" spans="1:8" x14ac:dyDescent="0.25">
      <c r="A78" s="86" t="s">
        <v>36</v>
      </c>
      <c r="B78" s="154" t="str">
        <f>'ANVA-MDS'!FC190</f>
        <v>sd</v>
      </c>
      <c r="C78" s="156" t="str">
        <f>'ANVA-MDS'!FC186</f>
        <v>sd</v>
      </c>
      <c r="D78" s="158"/>
      <c r="E78" s="158"/>
      <c r="F78" s="158"/>
      <c r="G78" s="161"/>
    </row>
    <row r="80" spans="1:8" x14ac:dyDescent="0.25">
      <c r="A80" s="4" t="s">
        <v>129</v>
      </c>
    </row>
    <row r="81" spans="1:8" x14ac:dyDescent="0.25">
      <c r="A81" s="4" t="s">
        <v>156</v>
      </c>
      <c r="F81" s="187" t="str">
        <f>IFERROR(SQRT(D74/('ANVA-MDS'!FC174*'ANVA-MDS'!FC175))*SQRT(2)*TINV(0.05,B74),"sd")</f>
        <v>sd</v>
      </c>
    </row>
    <row r="82" spans="1:8" x14ac:dyDescent="0.25">
      <c r="A82" s="4" t="s">
        <v>157</v>
      </c>
      <c r="F82" s="187" t="str">
        <f>IFERROR(SQRT(D77/('ANVA-MDS'!FC175*'ANVA-MDS'!FC187))*SQRT(2)*TINV(0.05,B77),"sd")</f>
        <v>sd</v>
      </c>
      <c r="G82" s="6"/>
      <c r="H82" s="6"/>
    </row>
    <row r="83" spans="1:8" x14ac:dyDescent="0.25">
      <c r="A83" s="4" t="s">
        <v>158</v>
      </c>
      <c r="F83" s="187" t="str">
        <f>IFERROR(SQRT(D77/('ANVA-MDS'!FC175))*SQRT(2)*TINV(0.05,B77),"sd")</f>
        <v>sd</v>
      </c>
      <c r="G83" s="6"/>
      <c r="H83" s="6"/>
    </row>
    <row r="84" spans="1:8" x14ac:dyDescent="0.25">
      <c r="A84" s="4" t="s">
        <v>159</v>
      </c>
      <c r="F84" s="187" t="str">
        <f>IFERROR((TINV(0.05,B74)*D74+TINV(0.05,B77)*D77*B75)/(D74+D77*B75)*SQRT((D74+B75*D77)/('ANVA-MDS'!FC175*'ANVA-MDS'!FC174))*SQRT(2),"sd")</f>
        <v>sd</v>
      </c>
      <c r="G84" s="6"/>
      <c r="H84" s="6"/>
    </row>
    <row r="85" spans="1:8" x14ac:dyDescent="0.25">
      <c r="B85" s="6"/>
    </row>
    <row r="86" spans="1:8" x14ac:dyDescent="0.25">
      <c r="A86" s="86"/>
      <c r="B86" s="113" t="s">
        <v>167</v>
      </c>
      <c r="C86" s="84" t="s">
        <v>56</v>
      </c>
      <c r="D86" s="84" t="s">
        <v>57</v>
      </c>
      <c r="E86" s="117" t="s">
        <v>154</v>
      </c>
    </row>
    <row r="87" spans="1:8" x14ac:dyDescent="0.25">
      <c r="A87" s="86" t="s">
        <v>58</v>
      </c>
      <c r="B87" s="186" t="str">
        <f>'ANVA-MDS'!EM178</f>
        <v>sd</v>
      </c>
      <c r="C87" s="186" t="str">
        <f>IFERROR(B88-B87,"sd")</f>
        <v>sd</v>
      </c>
      <c r="D87" s="169" t="str">
        <f>IFERROR(_xlfn.T.DIST.2T(C87/(SQRT(D74/('ANVA-MDS'!FC174*'ANVA-MDS'!FC175))*SQRT(2)),B74),"sd")</f>
        <v>sd</v>
      </c>
      <c r="E87" s="84">
        <v>0.05</v>
      </c>
      <c r="F87" s="5" t="str">
        <f>IF(D87&gt;E87,"ns",IF(D87&lt;0.001,"***",IF(D87&lt;0.01,"**",IF(D87&lt;0.05,"*",""))))</f>
        <v>ns</v>
      </c>
    </row>
    <row r="88" spans="1:8" x14ac:dyDescent="0.25">
      <c r="A88" s="86" t="s">
        <v>59</v>
      </c>
      <c r="B88" s="186" t="str">
        <f>'ANVA-MDS'!EY178</f>
        <v>sd</v>
      </c>
      <c r="C88" s="175"/>
      <c r="D88" s="175"/>
    </row>
    <row r="92" spans="1:8" x14ac:dyDescent="0.25">
      <c r="A92" s="34" t="s">
        <v>160</v>
      </c>
    </row>
    <row r="94" spans="1:8" x14ac:dyDescent="0.25">
      <c r="A94" s="3" t="s">
        <v>163</v>
      </c>
    </row>
    <row r="95" spans="1:8" x14ac:dyDescent="0.25">
      <c r="A95" s="4"/>
    </row>
    <row r="96" spans="1:8" x14ac:dyDescent="0.25">
      <c r="A96" s="3" t="s">
        <v>155</v>
      </c>
    </row>
    <row r="97" spans="1:1" x14ac:dyDescent="0.25">
      <c r="A97" s="3" t="s">
        <v>164</v>
      </c>
    </row>
    <row r="99" spans="1:1" x14ac:dyDescent="0.25">
      <c r="A99" s="3" t="s">
        <v>165</v>
      </c>
    </row>
    <row r="100" spans="1:1" x14ac:dyDescent="0.25">
      <c r="A100" s="3" t="s">
        <v>161</v>
      </c>
    </row>
    <row r="102" spans="1:1" x14ac:dyDescent="0.25">
      <c r="A102" s="3" t="s">
        <v>162</v>
      </c>
    </row>
  </sheetData>
  <hyperlinks>
    <hyperlink ref="A2" location="'ANVA Cv. x Fung.'!A91" display="* Para interpretar los resultados, ver nota al pié de página, haciendo click aquí"/>
  </hyperlinks>
  <pageMargins left="0.75" right="0.75" top="1" bottom="1" header="0" footer="0"/>
  <pageSetup paperSize="9" orientation="landscape"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election activeCell="B8" sqref="B8"/>
    </sheetView>
  </sheetViews>
  <sheetFormatPr baseColWidth="10" defaultColWidth="8.5703125" defaultRowHeight="12.75" x14ac:dyDescent="0.2"/>
  <cols>
    <col min="1" max="1" width="22.85546875" style="222" customWidth="1"/>
    <col min="2" max="2" width="25.5703125" style="222" customWidth="1"/>
    <col min="3" max="3" width="23" style="222" customWidth="1"/>
    <col min="4" max="4" width="6.140625" style="222" customWidth="1"/>
    <col min="5" max="5" width="14.42578125" style="222" customWidth="1"/>
    <col min="6" max="6" width="10" style="222" customWidth="1"/>
    <col min="7" max="7" width="7.42578125" style="222" customWidth="1"/>
    <col min="8" max="8" width="34.42578125" style="222" customWidth="1"/>
    <col min="9" max="9" width="27.5703125" style="222" customWidth="1"/>
    <col min="10" max="10" width="24.140625" style="222" customWidth="1"/>
    <col min="11" max="11" width="7.42578125" style="222" customWidth="1"/>
    <col min="12" max="12" width="15" style="222" customWidth="1"/>
    <col min="13" max="13" width="10" style="222" customWidth="1"/>
    <col min="14" max="14" width="9" style="222" customWidth="1"/>
    <col min="15" max="15" width="34.5703125" style="222" customWidth="1"/>
    <col min="16" max="16" width="28.140625" style="222" customWidth="1"/>
    <col min="17" max="17" width="19.5703125" style="222" customWidth="1"/>
    <col min="18" max="18" width="7.42578125" style="222" customWidth="1"/>
    <col min="19" max="19" width="15" style="222" customWidth="1"/>
    <col min="20" max="20" width="10" style="222" customWidth="1"/>
    <col min="21" max="257" width="9" style="222" customWidth="1"/>
    <col min="258" max="258" width="8.5703125" style="222" customWidth="1"/>
    <col min="259" max="16384" width="8.5703125" style="222"/>
  </cols>
  <sheetData>
    <row r="1" spans="1:20" ht="18" x14ac:dyDescent="0.25">
      <c r="A1" s="220" t="s">
        <v>321</v>
      </c>
      <c r="B1" s="221"/>
      <c r="C1" s="221"/>
      <c r="D1" s="221"/>
      <c r="E1" s="221"/>
      <c r="F1" s="221"/>
      <c r="G1" s="221"/>
      <c r="H1" s="221"/>
      <c r="I1" s="221"/>
      <c r="J1" s="221"/>
      <c r="K1" s="221"/>
      <c r="L1" s="221"/>
      <c r="M1" s="221"/>
      <c r="N1" s="221"/>
      <c r="O1" s="221"/>
      <c r="P1" s="221"/>
      <c r="Q1" s="221"/>
      <c r="R1" s="221"/>
      <c r="S1" s="221"/>
      <c r="T1" s="221"/>
    </row>
    <row r="2" spans="1:20" ht="15.75" x14ac:dyDescent="0.25">
      <c r="A2" s="223" t="s">
        <v>322</v>
      </c>
      <c r="B2" s="221"/>
      <c r="C2" s="221"/>
      <c r="D2" s="221"/>
      <c r="E2" s="221"/>
      <c r="F2" s="221"/>
      <c r="G2" s="221"/>
      <c r="H2" s="224"/>
      <c r="I2" s="221"/>
      <c r="J2" s="221"/>
      <c r="K2" s="221"/>
      <c r="L2" s="221"/>
      <c r="M2" s="221"/>
      <c r="N2" s="221"/>
      <c r="O2" s="221"/>
      <c r="P2" s="221"/>
      <c r="Q2" s="221"/>
      <c r="R2" s="221"/>
      <c r="S2" s="221"/>
      <c r="T2" s="221"/>
    </row>
    <row r="3" spans="1:20" ht="15.75" x14ac:dyDescent="0.25">
      <c r="A3" s="223" t="s">
        <v>323</v>
      </c>
      <c r="B3" s="221"/>
      <c r="C3" s="221"/>
      <c r="D3" s="221"/>
      <c r="E3" s="221"/>
      <c r="F3" s="221"/>
      <c r="G3" s="221"/>
      <c r="H3" s="221"/>
      <c r="I3" s="221"/>
      <c r="J3" s="221"/>
      <c r="K3" s="221"/>
      <c r="L3" s="221"/>
      <c r="M3" s="221"/>
      <c r="N3" s="221"/>
      <c r="O3" s="221"/>
      <c r="P3" s="221"/>
      <c r="Q3" s="221"/>
      <c r="R3" s="221"/>
      <c r="S3" s="221"/>
      <c r="T3" s="221"/>
    </row>
    <row r="4" spans="1:20" ht="15.75" x14ac:dyDescent="0.25">
      <c r="A4" s="225" t="s">
        <v>324</v>
      </c>
      <c r="B4" s="221"/>
      <c r="C4" s="221"/>
      <c r="D4" s="221"/>
      <c r="E4" s="221"/>
      <c r="F4" s="221"/>
      <c r="G4" s="221"/>
      <c r="H4" s="221"/>
      <c r="I4" s="221"/>
      <c r="J4" s="221"/>
      <c r="K4" s="221"/>
      <c r="L4" s="221"/>
      <c r="M4" s="221"/>
      <c r="N4" s="221"/>
      <c r="O4" s="221"/>
      <c r="P4" s="221"/>
      <c r="Q4" s="221"/>
      <c r="R4" s="221"/>
      <c r="S4" s="221"/>
      <c r="T4" s="221"/>
    </row>
    <row r="5" spans="1:20" ht="15" x14ac:dyDescent="0.25">
      <c r="A5" s="221"/>
      <c r="B5" s="221"/>
      <c r="C5" s="221"/>
      <c r="D5" s="221"/>
      <c r="E5" s="221"/>
      <c r="F5" s="221"/>
      <c r="G5" s="221"/>
      <c r="H5" s="221"/>
      <c r="I5" s="221"/>
      <c r="J5" s="221"/>
      <c r="K5" s="221"/>
      <c r="L5" s="221"/>
      <c r="M5" s="221"/>
      <c r="N5" s="221"/>
      <c r="O5" s="221"/>
      <c r="P5" s="221"/>
      <c r="Q5" s="221"/>
      <c r="R5" s="221"/>
      <c r="S5" s="221"/>
      <c r="T5" s="221"/>
    </row>
    <row r="6" spans="1:20" ht="18" x14ac:dyDescent="0.25">
      <c r="A6" s="220" t="s">
        <v>325</v>
      </c>
      <c r="B6" s="221"/>
      <c r="C6" s="221"/>
      <c r="D6" s="221"/>
      <c r="E6" s="221"/>
      <c r="F6" s="221"/>
      <c r="G6" s="221"/>
      <c r="H6" s="220" t="s">
        <v>326</v>
      </c>
      <c r="I6" s="221"/>
      <c r="J6" s="221"/>
      <c r="K6" s="221"/>
      <c r="L6" s="221"/>
      <c r="M6" s="221"/>
      <c r="N6" s="221"/>
      <c r="O6" s="220" t="s">
        <v>327</v>
      </c>
      <c r="P6" s="221"/>
      <c r="Q6" s="221"/>
      <c r="R6" s="221"/>
      <c r="S6" s="221"/>
      <c r="T6" s="221"/>
    </row>
    <row r="7" spans="1:20" ht="18" x14ac:dyDescent="0.25">
      <c r="A7" s="226"/>
      <c r="B7" s="221"/>
      <c r="C7" s="221"/>
      <c r="D7" s="221"/>
      <c r="E7" s="221"/>
      <c r="F7" s="221"/>
      <c r="G7" s="221"/>
      <c r="H7" s="226"/>
      <c r="I7" s="221"/>
      <c r="J7" s="221"/>
      <c r="K7" s="221"/>
      <c r="L7" s="221"/>
      <c r="M7" s="221"/>
      <c r="N7" s="221"/>
      <c r="O7" s="226"/>
      <c r="P7" s="221"/>
      <c r="Q7" s="221"/>
      <c r="R7" s="221"/>
      <c r="S7" s="221"/>
      <c r="T7" s="221"/>
    </row>
    <row r="8" spans="1:20" ht="18.75" x14ac:dyDescent="0.3">
      <c r="A8" s="221"/>
      <c r="B8" s="221"/>
      <c r="C8" s="221"/>
      <c r="D8" s="221"/>
      <c r="E8" s="221"/>
      <c r="F8" s="221"/>
      <c r="G8" s="221"/>
      <c r="H8" s="227"/>
      <c r="I8" s="221"/>
      <c r="J8" s="221"/>
      <c r="K8" s="221"/>
      <c r="L8" s="221"/>
      <c r="M8" s="221"/>
      <c r="N8" s="221"/>
      <c r="O8" s="227"/>
      <c r="P8" s="221"/>
      <c r="Q8" s="221"/>
      <c r="R8" s="221"/>
      <c r="S8" s="221"/>
      <c r="T8" s="221"/>
    </row>
    <row r="9" spans="1:20" ht="15.75" thickBot="1" x14ac:dyDescent="0.3">
      <c r="A9" s="221"/>
      <c r="B9" s="221"/>
      <c r="C9" s="221"/>
      <c r="D9" s="221"/>
      <c r="E9" s="221"/>
      <c r="F9" s="221"/>
      <c r="G9" s="221"/>
      <c r="H9" s="221"/>
      <c r="I9" s="221"/>
      <c r="J9" s="221"/>
      <c r="K9" s="221"/>
      <c r="L9" s="221"/>
      <c r="M9" s="221"/>
      <c r="N9" s="221"/>
      <c r="O9" s="221"/>
      <c r="P9" s="221"/>
      <c r="Q9" s="221"/>
      <c r="R9" s="221"/>
      <c r="S9" s="221"/>
      <c r="T9" s="221"/>
    </row>
    <row r="10" spans="1:20" ht="15.75" thickBot="1" x14ac:dyDescent="0.3">
      <c r="A10" s="228" t="s">
        <v>328</v>
      </c>
      <c r="B10" s="229" t="s">
        <v>329</v>
      </c>
      <c r="C10" s="229" t="s">
        <v>330</v>
      </c>
      <c r="D10" s="229" t="s">
        <v>331</v>
      </c>
      <c r="E10" s="229" t="s">
        <v>332</v>
      </c>
      <c r="F10" s="230" t="s">
        <v>333</v>
      </c>
      <c r="G10" s="231"/>
      <c r="H10" s="228" t="s">
        <v>328</v>
      </c>
      <c r="I10" s="229" t="s">
        <v>329</v>
      </c>
      <c r="J10" s="229" t="s">
        <v>330</v>
      </c>
      <c r="K10" s="229" t="s">
        <v>331</v>
      </c>
      <c r="L10" s="229" t="s">
        <v>334</v>
      </c>
      <c r="M10" s="230" t="s">
        <v>333</v>
      </c>
      <c r="N10" s="231"/>
      <c r="O10" s="228" t="s">
        <v>328</v>
      </c>
      <c r="P10" s="229" t="s">
        <v>329</v>
      </c>
      <c r="Q10" s="229" t="s">
        <v>330</v>
      </c>
      <c r="R10" s="229" t="s">
        <v>331</v>
      </c>
      <c r="S10" s="229" t="s">
        <v>334</v>
      </c>
      <c r="T10" s="230" t="s">
        <v>333</v>
      </c>
    </row>
    <row r="11" spans="1:20" ht="15" x14ac:dyDescent="0.25">
      <c r="A11" s="232" t="s">
        <v>335</v>
      </c>
      <c r="B11" s="233" t="s">
        <v>335</v>
      </c>
      <c r="C11" s="234" t="s">
        <v>336</v>
      </c>
      <c r="D11" s="235" t="s">
        <v>337</v>
      </c>
      <c r="E11" s="235">
        <v>2013</v>
      </c>
      <c r="F11" s="236">
        <v>14471</v>
      </c>
      <c r="G11" s="221"/>
      <c r="H11" s="232" t="s">
        <v>335</v>
      </c>
      <c r="I11" s="233" t="s">
        <v>335</v>
      </c>
      <c r="J11" s="237">
        <v>603</v>
      </c>
      <c r="K11" s="235" t="s">
        <v>338</v>
      </c>
      <c r="L11" s="235">
        <v>2019</v>
      </c>
      <c r="M11" s="236">
        <v>19303</v>
      </c>
      <c r="N11" s="221"/>
      <c r="O11" s="232" t="s">
        <v>339</v>
      </c>
      <c r="P11" s="233" t="s">
        <v>335</v>
      </c>
      <c r="Q11" s="234" t="s">
        <v>79</v>
      </c>
      <c r="R11" s="235" t="s">
        <v>337</v>
      </c>
      <c r="S11" s="235">
        <v>2013</v>
      </c>
      <c r="T11" s="236">
        <v>14470</v>
      </c>
    </row>
    <row r="12" spans="1:20" ht="15" x14ac:dyDescent="0.25">
      <c r="A12" s="238" t="s">
        <v>335</v>
      </c>
      <c r="B12" s="239" t="s">
        <v>335</v>
      </c>
      <c r="C12" s="240">
        <v>365</v>
      </c>
      <c r="D12" s="241" t="s">
        <v>337</v>
      </c>
      <c r="E12" s="241">
        <v>2018</v>
      </c>
      <c r="F12" s="242">
        <v>17983</v>
      </c>
      <c r="G12" s="221"/>
      <c r="H12" s="238" t="s">
        <v>335</v>
      </c>
      <c r="I12" s="239" t="s">
        <v>335</v>
      </c>
      <c r="J12" s="240">
        <v>916</v>
      </c>
      <c r="K12" s="241" t="s">
        <v>340</v>
      </c>
      <c r="L12" s="241">
        <v>2019</v>
      </c>
      <c r="M12" s="242">
        <v>18896</v>
      </c>
      <c r="N12" s="221"/>
      <c r="O12" s="238" t="s">
        <v>335</v>
      </c>
      <c r="P12" s="239" t="s">
        <v>335</v>
      </c>
      <c r="Q12" s="243" t="s">
        <v>341</v>
      </c>
      <c r="R12" s="241" t="s">
        <v>338</v>
      </c>
      <c r="S12" s="241">
        <v>2020</v>
      </c>
      <c r="T12" s="244">
        <v>19477</v>
      </c>
    </row>
    <row r="13" spans="1:20" ht="15" x14ac:dyDescent="0.25">
      <c r="A13" s="238" t="s">
        <v>335</v>
      </c>
      <c r="B13" s="239" t="s">
        <v>335</v>
      </c>
      <c r="C13" s="240">
        <v>920</v>
      </c>
      <c r="D13" s="241" t="s">
        <v>340</v>
      </c>
      <c r="E13" s="241">
        <v>2018</v>
      </c>
      <c r="F13" s="242">
        <v>17986</v>
      </c>
      <c r="G13" s="221"/>
      <c r="H13" s="245" t="s">
        <v>335</v>
      </c>
      <c r="I13" s="240" t="s">
        <v>335</v>
      </c>
      <c r="J13" s="240">
        <v>915</v>
      </c>
      <c r="K13" s="241" t="s">
        <v>340</v>
      </c>
      <c r="L13" s="241">
        <v>2018</v>
      </c>
      <c r="M13" s="242">
        <v>17984</v>
      </c>
      <c r="N13" s="221"/>
      <c r="O13" s="238" t="s">
        <v>335</v>
      </c>
      <c r="P13" s="239" t="s">
        <v>335</v>
      </c>
      <c r="Q13" s="243" t="s">
        <v>342</v>
      </c>
      <c r="R13" s="241" t="s">
        <v>337</v>
      </c>
      <c r="S13" s="241">
        <v>2021</v>
      </c>
      <c r="T13" s="242">
        <v>20496</v>
      </c>
    </row>
    <row r="14" spans="1:20" ht="15" x14ac:dyDescent="0.25">
      <c r="A14" s="238" t="s">
        <v>335</v>
      </c>
      <c r="B14" s="239" t="s">
        <v>335</v>
      </c>
      <c r="C14" s="243">
        <v>460</v>
      </c>
      <c r="D14" s="241" t="s">
        <v>340</v>
      </c>
      <c r="E14" s="241">
        <v>2021</v>
      </c>
      <c r="F14" s="242">
        <v>20498</v>
      </c>
      <c r="G14" s="221"/>
      <c r="H14" s="238" t="s">
        <v>335</v>
      </c>
      <c r="I14" s="239" t="s">
        <v>335</v>
      </c>
      <c r="J14" s="243" t="s">
        <v>343</v>
      </c>
      <c r="K14" s="241" t="s">
        <v>340</v>
      </c>
      <c r="L14" s="241">
        <v>2015</v>
      </c>
      <c r="M14" s="242">
        <v>15733</v>
      </c>
      <c r="N14" s="221"/>
      <c r="O14" s="238" t="s">
        <v>344</v>
      </c>
      <c r="P14" s="239" t="s">
        <v>344</v>
      </c>
      <c r="Q14" s="243" t="s">
        <v>345</v>
      </c>
      <c r="R14" s="241" t="s">
        <v>337</v>
      </c>
      <c r="S14" s="241">
        <v>2012</v>
      </c>
      <c r="T14" s="242">
        <v>13027</v>
      </c>
    </row>
    <row r="15" spans="1:20" ht="15" x14ac:dyDescent="0.25">
      <c r="A15" s="239" t="s">
        <v>346</v>
      </c>
      <c r="B15" s="239" t="s">
        <v>347</v>
      </c>
      <c r="C15" s="243" t="s">
        <v>348</v>
      </c>
      <c r="D15" s="241" t="s">
        <v>340</v>
      </c>
      <c r="E15" s="241">
        <v>2021</v>
      </c>
      <c r="F15" s="242">
        <v>20492</v>
      </c>
      <c r="G15" s="221"/>
      <c r="H15" s="238" t="s">
        <v>335</v>
      </c>
      <c r="I15" s="239" t="s">
        <v>335</v>
      </c>
      <c r="J15" s="243" t="s">
        <v>349</v>
      </c>
      <c r="K15" s="241" t="s">
        <v>338</v>
      </c>
      <c r="L15" s="241">
        <v>2013</v>
      </c>
      <c r="M15" s="242">
        <v>14472</v>
      </c>
      <c r="N15" s="221"/>
      <c r="O15" s="238"/>
      <c r="P15" s="240" t="s">
        <v>350</v>
      </c>
      <c r="Q15" s="243" t="s">
        <v>351</v>
      </c>
      <c r="R15" s="241" t="s">
        <v>337</v>
      </c>
      <c r="S15" s="241">
        <v>2021</v>
      </c>
      <c r="T15" s="242"/>
    </row>
    <row r="16" spans="1:20" ht="15" x14ac:dyDescent="0.25">
      <c r="A16" s="238" t="s">
        <v>335</v>
      </c>
      <c r="B16" s="239" t="s">
        <v>346</v>
      </c>
      <c r="C16" s="239" t="s">
        <v>352</v>
      </c>
      <c r="D16" s="241" t="s">
        <v>340</v>
      </c>
      <c r="E16" s="241">
        <v>2013</v>
      </c>
      <c r="F16" s="242">
        <v>14474</v>
      </c>
      <c r="G16" s="221"/>
      <c r="H16" s="238" t="s">
        <v>335</v>
      </c>
      <c r="I16" s="239" t="s">
        <v>335</v>
      </c>
      <c r="J16" s="243" t="s">
        <v>353</v>
      </c>
      <c r="K16" s="241" t="s">
        <v>338</v>
      </c>
      <c r="L16" s="241">
        <v>2020</v>
      </c>
      <c r="M16" s="244">
        <v>19479</v>
      </c>
      <c r="N16" s="221"/>
      <c r="O16" s="238" t="s">
        <v>354</v>
      </c>
      <c r="P16" s="239" t="s">
        <v>355</v>
      </c>
      <c r="Q16" s="243" t="s">
        <v>356</v>
      </c>
      <c r="R16" s="241" t="s">
        <v>337</v>
      </c>
      <c r="S16" s="241">
        <v>2018</v>
      </c>
      <c r="T16" s="242">
        <v>18026</v>
      </c>
    </row>
    <row r="17" spans="1:20" ht="15" x14ac:dyDescent="0.25">
      <c r="A17" s="238" t="s">
        <v>357</v>
      </c>
      <c r="B17" s="239" t="s">
        <v>346</v>
      </c>
      <c r="C17" s="239" t="s">
        <v>358</v>
      </c>
      <c r="D17" s="241" t="s">
        <v>340</v>
      </c>
      <c r="E17" s="241">
        <v>2019</v>
      </c>
      <c r="F17" s="242">
        <v>17458</v>
      </c>
      <c r="G17" s="221"/>
      <c r="H17" s="238" t="s">
        <v>335</v>
      </c>
      <c r="I17" s="239" t="s">
        <v>335</v>
      </c>
      <c r="J17" s="243" t="s">
        <v>359</v>
      </c>
      <c r="K17" s="241" t="s">
        <v>337</v>
      </c>
      <c r="L17" s="241">
        <v>2020</v>
      </c>
      <c r="M17" s="244">
        <v>19475</v>
      </c>
      <c r="N17" s="221"/>
      <c r="O17" s="238" t="s">
        <v>354</v>
      </c>
      <c r="P17" s="239" t="s">
        <v>360</v>
      </c>
      <c r="Q17" s="243" t="s">
        <v>361</v>
      </c>
      <c r="R17" s="241" t="s">
        <v>337</v>
      </c>
      <c r="S17" s="241">
        <v>2018</v>
      </c>
      <c r="T17" s="244">
        <v>17945</v>
      </c>
    </row>
    <row r="18" spans="1:20" ht="15" x14ac:dyDescent="0.25">
      <c r="A18" s="238" t="s">
        <v>362</v>
      </c>
      <c r="B18" s="239" t="s">
        <v>362</v>
      </c>
      <c r="C18" s="239" t="s">
        <v>363</v>
      </c>
      <c r="D18" s="241" t="s">
        <v>338</v>
      </c>
      <c r="E18" s="241">
        <v>2007</v>
      </c>
      <c r="F18" s="242">
        <v>10658</v>
      </c>
      <c r="G18" s="221"/>
      <c r="H18" s="238" t="s">
        <v>339</v>
      </c>
      <c r="I18" s="239" t="s">
        <v>335</v>
      </c>
      <c r="J18" s="239" t="s">
        <v>364</v>
      </c>
      <c r="K18" s="241" t="s">
        <v>337</v>
      </c>
      <c r="L18" s="241">
        <v>2021</v>
      </c>
      <c r="M18" s="242">
        <v>20358</v>
      </c>
      <c r="N18" s="221"/>
      <c r="O18" s="238" t="s">
        <v>354</v>
      </c>
      <c r="P18" s="239" t="s">
        <v>360</v>
      </c>
      <c r="Q18" s="243" t="s">
        <v>365</v>
      </c>
      <c r="R18" s="241" t="s">
        <v>340</v>
      </c>
      <c r="S18" s="241">
        <v>2017</v>
      </c>
      <c r="T18" s="244">
        <v>17944</v>
      </c>
    </row>
    <row r="19" spans="1:20" ht="15" x14ac:dyDescent="0.25">
      <c r="A19" s="238" t="s">
        <v>362</v>
      </c>
      <c r="B19" s="239" t="s">
        <v>362</v>
      </c>
      <c r="C19" s="239" t="s">
        <v>366</v>
      </c>
      <c r="D19" s="241" t="s">
        <v>340</v>
      </c>
      <c r="E19" s="241">
        <v>2015</v>
      </c>
      <c r="F19" s="242">
        <v>15754</v>
      </c>
      <c r="G19" s="221"/>
      <c r="H19" s="238" t="s">
        <v>339</v>
      </c>
      <c r="I19" s="240" t="s">
        <v>350</v>
      </c>
      <c r="J19" s="239" t="s">
        <v>75</v>
      </c>
      <c r="K19" s="241" t="s">
        <v>338</v>
      </c>
      <c r="L19" s="241">
        <v>2014</v>
      </c>
      <c r="M19" s="242">
        <v>14989</v>
      </c>
      <c r="N19" s="221"/>
      <c r="O19" s="238" t="s">
        <v>367</v>
      </c>
      <c r="P19" s="239" t="s">
        <v>360</v>
      </c>
      <c r="Q19" s="243" t="s">
        <v>368</v>
      </c>
      <c r="R19" s="241" t="s">
        <v>340</v>
      </c>
      <c r="S19" s="241">
        <v>2016</v>
      </c>
      <c r="T19" s="242">
        <v>16330</v>
      </c>
    </row>
    <row r="20" spans="1:20" ht="15" x14ac:dyDescent="0.25">
      <c r="A20" s="238" t="s">
        <v>362</v>
      </c>
      <c r="B20" s="239" t="s">
        <v>362</v>
      </c>
      <c r="C20" s="239" t="s">
        <v>369</v>
      </c>
      <c r="D20" s="241" t="s">
        <v>340</v>
      </c>
      <c r="E20" s="241">
        <v>2016</v>
      </c>
      <c r="F20" s="242">
        <v>16333</v>
      </c>
      <c r="G20" s="221"/>
      <c r="H20" s="246" t="s">
        <v>350</v>
      </c>
      <c r="I20" s="240" t="s">
        <v>350</v>
      </c>
      <c r="J20" s="239" t="s">
        <v>370</v>
      </c>
      <c r="K20" s="241" t="s">
        <v>338</v>
      </c>
      <c r="L20" s="241">
        <v>2020</v>
      </c>
      <c r="M20" s="244">
        <v>18140</v>
      </c>
      <c r="N20" s="221"/>
      <c r="O20" s="238" t="s">
        <v>339</v>
      </c>
      <c r="P20" s="239" t="s">
        <v>360</v>
      </c>
      <c r="Q20" s="243" t="s">
        <v>371</v>
      </c>
      <c r="R20" s="241" t="s">
        <v>337</v>
      </c>
      <c r="S20" s="241">
        <v>2013</v>
      </c>
      <c r="T20" s="242">
        <v>14487</v>
      </c>
    </row>
    <row r="21" spans="1:20" ht="15" x14ac:dyDescent="0.25">
      <c r="A21" s="238" t="s">
        <v>362</v>
      </c>
      <c r="B21" s="239" t="s">
        <v>362</v>
      </c>
      <c r="C21" s="239" t="s">
        <v>78</v>
      </c>
      <c r="D21" s="241" t="s">
        <v>337</v>
      </c>
      <c r="E21" s="241">
        <v>2017</v>
      </c>
      <c r="F21" s="242">
        <v>17282</v>
      </c>
      <c r="G21" s="221"/>
      <c r="H21" s="246" t="s">
        <v>350</v>
      </c>
      <c r="I21" s="240" t="s">
        <v>350</v>
      </c>
      <c r="J21" s="239" t="s">
        <v>372</v>
      </c>
      <c r="K21" s="241" t="s">
        <v>337</v>
      </c>
      <c r="L21" s="241">
        <v>2020</v>
      </c>
      <c r="M21" s="244">
        <v>18188</v>
      </c>
      <c r="N21" s="221"/>
      <c r="O21" s="238" t="s">
        <v>362</v>
      </c>
      <c r="P21" s="239" t="s">
        <v>362</v>
      </c>
      <c r="Q21" s="243" t="s">
        <v>373</v>
      </c>
      <c r="R21" s="241" t="s">
        <v>337</v>
      </c>
      <c r="S21" s="241">
        <v>2020</v>
      </c>
      <c r="T21" s="244">
        <v>14478</v>
      </c>
    </row>
    <row r="22" spans="1:20" ht="15" x14ac:dyDescent="0.25">
      <c r="A22" s="238" t="s">
        <v>362</v>
      </c>
      <c r="B22" s="239" t="s">
        <v>362</v>
      </c>
      <c r="C22" s="239" t="s">
        <v>374</v>
      </c>
      <c r="D22" s="241" t="s">
        <v>340</v>
      </c>
      <c r="E22" s="241">
        <v>2018</v>
      </c>
      <c r="F22" s="242">
        <v>17978</v>
      </c>
      <c r="G22" s="221"/>
      <c r="H22" s="246" t="s">
        <v>350</v>
      </c>
      <c r="I22" s="240" t="s">
        <v>350</v>
      </c>
      <c r="J22" s="239" t="s">
        <v>375</v>
      </c>
      <c r="K22" s="241" t="s">
        <v>338</v>
      </c>
      <c r="L22" s="241">
        <v>2020</v>
      </c>
      <c r="M22" s="244">
        <v>18146</v>
      </c>
      <c r="N22" s="221"/>
      <c r="O22" s="238" t="s">
        <v>362</v>
      </c>
      <c r="P22" s="239" t="s">
        <v>362</v>
      </c>
      <c r="Q22" s="243" t="s">
        <v>376</v>
      </c>
      <c r="R22" s="241" t="s">
        <v>337</v>
      </c>
      <c r="S22" s="241">
        <v>2020</v>
      </c>
      <c r="T22" s="244">
        <v>19466</v>
      </c>
    </row>
    <row r="23" spans="1:20" ht="15" x14ac:dyDescent="0.25">
      <c r="A23" s="238" t="s">
        <v>362</v>
      </c>
      <c r="B23" s="239" t="s">
        <v>362</v>
      </c>
      <c r="C23" s="239" t="s">
        <v>377</v>
      </c>
      <c r="D23" s="241" t="s">
        <v>337</v>
      </c>
      <c r="E23" s="241">
        <v>2019</v>
      </c>
      <c r="F23" s="242">
        <v>18645</v>
      </c>
      <c r="G23" s="221"/>
      <c r="H23" s="238" t="s">
        <v>357</v>
      </c>
      <c r="I23" s="240" t="s">
        <v>350</v>
      </c>
      <c r="J23" s="243" t="s">
        <v>378</v>
      </c>
      <c r="K23" s="241" t="s">
        <v>340</v>
      </c>
      <c r="L23" s="241">
        <v>2017</v>
      </c>
      <c r="M23" s="242">
        <v>15893</v>
      </c>
      <c r="N23" s="221"/>
      <c r="O23" s="238" t="s">
        <v>362</v>
      </c>
      <c r="P23" s="239" t="s">
        <v>362</v>
      </c>
      <c r="Q23" s="243" t="s">
        <v>379</v>
      </c>
      <c r="R23" s="241" t="s">
        <v>337</v>
      </c>
      <c r="S23" s="241">
        <v>2021</v>
      </c>
      <c r="T23" s="242">
        <v>20680</v>
      </c>
    </row>
    <row r="24" spans="1:20" ht="15" x14ac:dyDescent="0.25">
      <c r="A24" s="238" t="s">
        <v>362</v>
      </c>
      <c r="B24" s="239" t="s">
        <v>362</v>
      </c>
      <c r="C24" s="243" t="s">
        <v>380</v>
      </c>
      <c r="D24" s="241" t="s">
        <v>340</v>
      </c>
      <c r="E24" s="241">
        <v>2021</v>
      </c>
      <c r="F24" s="242">
        <v>20345</v>
      </c>
      <c r="G24" s="221"/>
      <c r="H24" s="245" t="s">
        <v>350</v>
      </c>
      <c r="I24" s="240" t="s">
        <v>350</v>
      </c>
      <c r="J24" s="240" t="s">
        <v>381</v>
      </c>
      <c r="K24" s="241" t="s">
        <v>340</v>
      </c>
      <c r="L24" s="241">
        <v>2017</v>
      </c>
      <c r="M24" s="242">
        <v>17283</v>
      </c>
      <c r="N24" s="221"/>
      <c r="O24" s="238" t="s">
        <v>382</v>
      </c>
      <c r="P24" s="239" t="s">
        <v>382</v>
      </c>
      <c r="Q24" s="243" t="s">
        <v>383</v>
      </c>
      <c r="R24" s="241" t="s">
        <v>338</v>
      </c>
      <c r="S24" s="241">
        <v>2013</v>
      </c>
      <c r="T24" s="242">
        <v>13778</v>
      </c>
    </row>
    <row r="25" spans="1:20" ht="15" x14ac:dyDescent="0.25">
      <c r="A25" s="238" t="s">
        <v>362</v>
      </c>
      <c r="B25" s="239" t="s">
        <v>384</v>
      </c>
      <c r="C25" s="239" t="s">
        <v>385</v>
      </c>
      <c r="D25" s="241" t="s">
        <v>340</v>
      </c>
      <c r="E25" s="241">
        <v>2007</v>
      </c>
      <c r="F25" s="242">
        <v>10015</v>
      </c>
      <c r="G25" s="221"/>
      <c r="H25" s="245" t="s">
        <v>357</v>
      </c>
      <c r="I25" s="240" t="s">
        <v>350</v>
      </c>
      <c r="J25" s="240" t="s">
        <v>386</v>
      </c>
      <c r="K25" s="241" t="s">
        <v>338</v>
      </c>
      <c r="L25" s="241">
        <v>2018</v>
      </c>
      <c r="M25" s="242">
        <v>17457</v>
      </c>
      <c r="N25" s="221"/>
      <c r="O25" s="238" t="s">
        <v>382</v>
      </c>
      <c r="P25" s="239" t="s">
        <v>382</v>
      </c>
      <c r="Q25" s="243" t="s">
        <v>387</v>
      </c>
      <c r="R25" s="241" t="s">
        <v>337</v>
      </c>
      <c r="S25" s="241">
        <v>2020</v>
      </c>
      <c r="T25" s="244">
        <v>19535</v>
      </c>
    </row>
    <row r="26" spans="1:20" ht="15" x14ac:dyDescent="0.25">
      <c r="A26" s="238" t="s">
        <v>362</v>
      </c>
      <c r="B26" s="239" t="s">
        <v>384</v>
      </c>
      <c r="C26" s="239" t="s">
        <v>388</v>
      </c>
      <c r="D26" s="241" t="s">
        <v>337</v>
      </c>
      <c r="E26" s="241">
        <v>2002</v>
      </c>
      <c r="F26" s="242">
        <v>7355</v>
      </c>
      <c r="G26" s="221"/>
      <c r="H26" s="238" t="s">
        <v>357</v>
      </c>
      <c r="I26" s="240" t="s">
        <v>350</v>
      </c>
      <c r="J26" s="239" t="s">
        <v>389</v>
      </c>
      <c r="K26" s="241" t="s">
        <v>340</v>
      </c>
      <c r="L26" s="241">
        <v>2015</v>
      </c>
      <c r="M26" s="242">
        <v>15365</v>
      </c>
      <c r="N26" s="221"/>
      <c r="O26" s="238" t="s">
        <v>382</v>
      </c>
      <c r="P26" s="239" t="s">
        <v>382</v>
      </c>
      <c r="Q26" s="243" t="s">
        <v>390</v>
      </c>
      <c r="R26" s="241" t="s">
        <v>337</v>
      </c>
      <c r="S26" s="241">
        <v>2020</v>
      </c>
      <c r="T26" s="244">
        <v>19553</v>
      </c>
    </row>
    <row r="27" spans="1:20" ht="15" x14ac:dyDescent="0.25">
      <c r="A27" s="238" t="s">
        <v>362</v>
      </c>
      <c r="B27" s="239" t="s">
        <v>384</v>
      </c>
      <c r="C27" s="239" t="s">
        <v>391</v>
      </c>
      <c r="D27" s="241" t="s">
        <v>337</v>
      </c>
      <c r="E27" s="241">
        <v>2006</v>
      </c>
      <c r="F27" s="242">
        <v>9525</v>
      </c>
      <c r="G27" s="221"/>
      <c r="H27" s="238" t="s">
        <v>392</v>
      </c>
      <c r="I27" s="240" t="s">
        <v>350</v>
      </c>
      <c r="J27" s="243" t="s">
        <v>393</v>
      </c>
      <c r="K27" s="241" t="s">
        <v>337</v>
      </c>
      <c r="L27" s="241">
        <v>2011</v>
      </c>
      <c r="M27" s="242">
        <v>13055</v>
      </c>
      <c r="N27" s="221"/>
      <c r="O27" s="238" t="s">
        <v>335</v>
      </c>
      <c r="P27" s="239" t="s">
        <v>394</v>
      </c>
      <c r="Q27" s="240">
        <v>914</v>
      </c>
      <c r="R27" s="241" t="s">
        <v>340</v>
      </c>
      <c r="S27" s="241">
        <v>2018</v>
      </c>
      <c r="T27" s="242">
        <v>17985</v>
      </c>
    </row>
    <row r="28" spans="1:20" ht="15" x14ac:dyDescent="0.25">
      <c r="A28" s="238" t="s">
        <v>382</v>
      </c>
      <c r="B28" s="239" t="s">
        <v>382</v>
      </c>
      <c r="C28" s="239" t="s">
        <v>395</v>
      </c>
      <c r="D28" s="241" t="s">
        <v>337</v>
      </c>
      <c r="E28" s="241">
        <v>2019</v>
      </c>
      <c r="F28" s="242">
        <v>18693</v>
      </c>
      <c r="G28" s="221"/>
      <c r="H28" s="238" t="s">
        <v>396</v>
      </c>
      <c r="I28" s="240" t="s">
        <v>350</v>
      </c>
      <c r="J28" s="243" t="s">
        <v>397</v>
      </c>
      <c r="K28" s="241" t="s">
        <v>340</v>
      </c>
      <c r="L28" s="241">
        <v>2013</v>
      </c>
      <c r="M28" s="242">
        <v>13998</v>
      </c>
      <c r="N28" s="221"/>
      <c r="O28" s="238" t="s">
        <v>398</v>
      </c>
      <c r="P28" s="239" t="s">
        <v>399</v>
      </c>
      <c r="Q28" s="243" t="s">
        <v>400</v>
      </c>
      <c r="R28" s="241" t="s">
        <v>337</v>
      </c>
      <c r="S28" s="241">
        <v>2019</v>
      </c>
      <c r="T28" s="242">
        <v>18706</v>
      </c>
    </row>
    <row r="29" spans="1:20" ht="15" x14ac:dyDescent="0.25">
      <c r="A29" s="238" t="s">
        <v>382</v>
      </c>
      <c r="B29" s="239" t="s">
        <v>382</v>
      </c>
      <c r="C29" s="239" t="s">
        <v>401</v>
      </c>
      <c r="D29" s="241" t="s">
        <v>338</v>
      </c>
      <c r="E29" s="241">
        <v>2003</v>
      </c>
      <c r="F29" s="242">
        <v>8093</v>
      </c>
      <c r="G29" s="221"/>
      <c r="H29" s="239" t="s">
        <v>346</v>
      </c>
      <c r="I29" s="240" t="s">
        <v>350</v>
      </c>
      <c r="J29" s="239" t="s">
        <v>402</v>
      </c>
      <c r="K29" s="241" t="s">
        <v>340</v>
      </c>
      <c r="L29" s="241">
        <v>2021</v>
      </c>
      <c r="M29" s="242">
        <v>20491</v>
      </c>
      <c r="N29" s="221"/>
      <c r="O29" s="238" t="s">
        <v>367</v>
      </c>
      <c r="P29" s="239" t="s">
        <v>403</v>
      </c>
      <c r="Q29" s="243" t="s">
        <v>404</v>
      </c>
      <c r="R29" s="241" t="s">
        <v>340</v>
      </c>
      <c r="S29" s="241">
        <v>2017</v>
      </c>
      <c r="T29" s="242">
        <v>17255</v>
      </c>
    </row>
    <row r="30" spans="1:20" ht="15" x14ac:dyDescent="0.25">
      <c r="A30" s="238" t="s">
        <v>382</v>
      </c>
      <c r="B30" s="239" t="s">
        <v>382</v>
      </c>
      <c r="C30" s="239" t="s">
        <v>405</v>
      </c>
      <c r="D30" s="241" t="s">
        <v>337</v>
      </c>
      <c r="E30" s="241">
        <v>2016</v>
      </c>
      <c r="F30" s="242">
        <v>16310</v>
      </c>
      <c r="G30" s="221"/>
      <c r="H30" s="238" t="s">
        <v>406</v>
      </c>
      <c r="I30" s="240" t="s">
        <v>350</v>
      </c>
      <c r="J30" s="239" t="s">
        <v>407</v>
      </c>
      <c r="K30" s="241" t="s">
        <v>340</v>
      </c>
      <c r="L30" s="241">
        <v>2021</v>
      </c>
      <c r="M30" s="242">
        <v>20660</v>
      </c>
      <c r="N30" s="221"/>
      <c r="O30" s="238" t="s">
        <v>367</v>
      </c>
      <c r="P30" s="239" t="s">
        <v>403</v>
      </c>
      <c r="Q30" s="243" t="s">
        <v>408</v>
      </c>
      <c r="R30" s="241" t="s">
        <v>338</v>
      </c>
      <c r="S30" s="241">
        <v>2016</v>
      </c>
      <c r="T30" s="242">
        <v>16328</v>
      </c>
    </row>
    <row r="31" spans="1:20" ht="15" x14ac:dyDescent="0.25">
      <c r="A31" s="238" t="s">
        <v>382</v>
      </c>
      <c r="B31" s="239" t="s">
        <v>382</v>
      </c>
      <c r="C31" s="239" t="s">
        <v>80</v>
      </c>
      <c r="D31" s="241" t="s">
        <v>337</v>
      </c>
      <c r="E31" s="241">
        <v>2017</v>
      </c>
      <c r="F31" s="242">
        <v>17347</v>
      </c>
      <c r="G31" s="221"/>
      <c r="H31" s="238" t="s">
        <v>367</v>
      </c>
      <c r="I31" s="239" t="s">
        <v>360</v>
      </c>
      <c r="J31" s="243" t="s">
        <v>409</v>
      </c>
      <c r="K31" s="241" t="s">
        <v>340</v>
      </c>
      <c r="L31" s="241">
        <v>2011</v>
      </c>
      <c r="M31" s="242">
        <v>11562</v>
      </c>
      <c r="N31" s="221"/>
      <c r="O31" s="238" t="s">
        <v>398</v>
      </c>
      <c r="P31" s="239" t="s">
        <v>403</v>
      </c>
      <c r="Q31" s="243" t="s">
        <v>410</v>
      </c>
      <c r="R31" s="241" t="s">
        <v>340</v>
      </c>
      <c r="S31" s="241">
        <v>2015</v>
      </c>
      <c r="T31" s="242">
        <v>15746</v>
      </c>
    </row>
    <row r="32" spans="1:20" ht="15" x14ac:dyDescent="0.25">
      <c r="A32" s="238" t="s">
        <v>382</v>
      </c>
      <c r="B32" s="239" t="s">
        <v>382</v>
      </c>
      <c r="C32" s="239" t="s">
        <v>411</v>
      </c>
      <c r="D32" s="241" t="s">
        <v>340</v>
      </c>
      <c r="E32" s="241">
        <v>2018</v>
      </c>
      <c r="F32" s="242">
        <v>17993</v>
      </c>
      <c r="G32" s="221"/>
      <c r="H32" s="238" t="s">
        <v>339</v>
      </c>
      <c r="I32" s="239" t="s">
        <v>360</v>
      </c>
      <c r="J32" s="239" t="s">
        <v>76</v>
      </c>
      <c r="K32" s="241" t="s">
        <v>337</v>
      </c>
      <c r="L32" s="241">
        <v>2015</v>
      </c>
      <c r="M32" s="242">
        <v>15764</v>
      </c>
      <c r="N32" s="221"/>
      <c r="O32" s="238" t="s">
        <v>412</v>
      </c>
      <c r="P32" s="239" t="s">
        <v>412</v>
      </c>
      <c r="Q32" s="243" t="s">
        <v>413</v>
      </c>
      <c r="R32" s="241" t="s">
        <v>337</v>
      </c>
      <c r="S32" s="241">
        <v>2013</v>
      </c>
      <c r="T32" s="244">
        <v>14576</v>
      </c>
    </row>
    <row r="33" spans="1:20" ht="15" x14ac:dyDescent="0.25">
      <c r="A33" s="238" t="s">
        <v>382</v>
      </c>
      <c r="B33" s="239" t="s">
        <v>382</v>
      </c>
      <c r="C33" s="239" t="s">
        <v>414</v>
      </c>
      <c r="D33" s="241" t="s">
        <v>340</v>
      </c>
      <c r="E33" s="241">
        <v>2018</v>
      </c>
      <c r="F33" s="242">
        <v>17994</v>
      </c>
      <c r="G33" s="221"/>
      <c r="H33" s="238" t="s">
        <v>339</v>
      </c>
      <c r="I33" s="239" t="s">
        <v>415</v>
      </c>
      <c r="J33" s="239" t="s">
        <v>416</v>
      </c>
      <c r="K33" s="241" t="s">
        <v>340</v>
      </c>
      <c r="L33" s="241">
        <v>2021</v>
      </c>
      <c r="M33" s="242">
        <v>20398</v>
      </c>
      <c r="N33" s="221"/>
      <c r="O33" s="238" t="s">
        <v>417</v>
      </c>
      <c r="P33" s="239" t="s">
        <v>418</v>
      </c>
      <c r="Q33" s="243" t="s">
        <v>81</v>
      </c>
      <c r="R33" s="241" t="s">
        <v>337</v>
      </c>
      <c r="S33" s="241">
        <v>2014</v>
      </c>
      <c r="T33" s="242">
        <v>15277</v>
      </c>
    </row>
    <row r="34" spans="1:20" ht="15" x14ac:dyDescent="0.25">
      <c r="A34" s="238" t="s">
        <v>367</v>
      </c>
      <c r="B34" s="239" t="s">
        <v>419</v>
      </c>
      <c r="C34" s="243" t="s">
        <v>420</v>
      </c>
      <c r="D34" s="241" t="s">
        <v>340</v>
      </c>
      <c r="E34" s="241">
        <v>2019</v>
      </c>
      <c r="F34" s="242">
        <v>18634</v>
      </c>
      <c r="G34" s="221"/>
      <c r="H34" s="239" t="s">
        <v>362</v>
      </c>
      <c r="I34" s="239" t="s">
        <v>362</v>
      </c>
      <c r="J34" s="239" t="s">
        <v>421</v>
      </c>
      <c r="K34" s="241" t="s">
        <v>338</v>
      </c>
      <c r="L34" s="241">
        <v>2021</v>
      </c>
      <c r="M34" s="244">
        <v>20475</v>
      </c>
      <c r="N34" s="221"/>
      <c r="O34" s="238" t="s">
        <v>422</v>
      </c>
      <c r="P34" s="239" t="s">
        <v>422</v>
      </c>
      <c r="Q34" s="243" t="s">
        <v>423</v>
      </c>
      <c r="R34" s="241" t="s">
        <v>340</v>
      </c>
      <c r="S34" s="241">
        <v>2012</v>
      </c>
      <c r="T34" s="242">
        <v>13642</v>
      </c>
    </row>
    <row r="35" spans="1:20" ht="15" x14ac:dyDescent="0.25">
      <c r="A35" s="238" t="s">
        <v>367</v>
      </c>
      <c r="B35" s="239" t="s">
        <v>403</v>
      </c>
      <c r="C35" s="243" t="s">
        <v>424</v>
      </c>
      <c r="D35" s="241" t="s">
        <v>338</v>
      </c>
      <c r="E35" s="241">
        <v>2015</v>
      </c>
      <c r="F35" s="242">
        <v>15244</v>
      </c>
      <c r="G35" s="221"/>
      <c r="H35" s="238" t="s">
        <v>362</v>
      </c>
      <c r="I35" s="239" t="s">
        <v>362</v>
      </c>
      <c r="J35" s="239" t="s">
        <v>425</v>
      </c>
      <c r="K35" s="241" t="s">
        <v>337</v>
      </c>
      <c r="L35" s="241">
        <v>2014</v>
      </c>
      <c r="M35" s="242">
        <v>15202</v>
      </c>
      <c r="N35" s="221"/>
      <c r="O35" s="238" t="s">
        <v>426</v>
      </c>
      <c r="P35" s="239" t="s">
        <v>426</v>
      </c>
      <c r="Q35" s="243" t="s">
        <v>427</v>
      </c>
      <c r="R35" s="241" t="s">
        <v>338</v>
      </c>
      <c r="S35" s="241">
        <v>2021</v>
      </c>
      <c r="T35" s="242">
        <v>19549</v>
      </c>
    </row>
    <row r="36" spans="1:20" ht="15.75" thickBot="1" x14ac:dyDescent="0.3">
      <c r="A36" s="238" t="s">
        <v>412</v>
      </c>
      <c r="B36" s="239" t="s">
        <v>412</v>
      </c>
      <c r="C36" s="239" t="s">
        <v>428</v>
      </c>
      <c r="D36" s="241" t="s">
        <v>338</v>
      </c>
      <c r="E36" s="241">
        <v>2017</v>
      </c>
      <c r="F36" s="242">
        <v>17150</v>
      </c>
      <c r="G36" s="221"/>
      <c r="H36" s="238" t="s">
        <v>362</v>
      </c>
      <c r="I36" s="239" t="s">
        <v>362</v>
      </c>
      <c r="J36" s="239" t="s">
        <v>429</v>
      </c>
      <c r="K36" s="241" t="s">
        <v>340</v>
      </c>
      <c r="L36" s="241">
        <v>2012</v>
      </c>
      <c r="M36" s="242">
        <v>13682</v>
      </c>
      <c r="N36" s="221"/>
      <c r="O36" s="247" t="s">
        <v>430</v>
      </c>
      <c r="P36" s="247" t="s">
        <v>430</v>
      </c>
      <c r="Q36" s="248" t="s">
        <v>431</v>
      </c>
      <c r="R36" s="249" t="s">
        <v>338</v>
      </c>
      <c r="S36" s="249">
        <v>2021</v>
      </c>
      <c r="T36" s="250">
        <v>20447</v>
      </c>
    </row>
    <row r="37" spans="1:20" ht="13.5" customHeight="1" thickBot="1" x14ac:dyDescent="0.3">
      <c r="A37" s="251" t="s">
        <v>422</v>
      </c>
      <c r="B37" s="247" t="s">
        <v>422</v>
      </c>
      <c r="C37" s="248" t="s">
        <v>432</v>
      </c>
      <c r="D37" s="249" t="s">
        <v>340</v>
      </c>
      <c r="E37" s="249">
        <v>2017</v>
      </c>
      <c r="F37" s="252">
        <v>17153</v>
      </c>
      <c r="G37" s="221"/>
      <c r="H37" s="238" t="s">
        <v>362</v>
      </c>
      <c r="I37" s="239" t="s">
        <v>362</v>
      </c>
      <c r="J37" s="243" t="s">
        <v>433</v>
      </c>
      <c r="K37" s="241" t="s">
        <v>338</v>
      </c>
      <c r="L37" s="241">
        <v>2019</v>
      </c>
      <c r="M37" s="242">
        <v>18373</v>
      </c>
      <c r="N37" s="221"/>
      <c r="O37" s="253"/>
      <c r="P37" s="253"/>
      <c r="Q37" s="253"/>
      <c r="R37" s="254"/>
      <c r="S37" s="254"/>
      <c r="T37" s="255"/>
    </row>
    <row r="38" spans="1:20" ht="13.5" customHeight="1" x14ac:dyDescent="0.25">
      <c r="D38" s="256"/>
      <c r="E38" s="256"/>
      <c r="F38" s="257"/>
      <c r="G38" s="221"/>
      <c r="H38" s="238" t="s">
        <v>362</v>
      </c>
      <c r="I38" s="239" t="s">
        <v>362</v>
      </c>
      <c r="J38" s="243" t="s">
        <v>434</v>
      </c>
      <c r="K38" s="241" t="s">
        <v>340</v>
      </c>
      <c r="L38" s="241">
        <v>2019</v>
      </c>
      <c r="M38" s="242">
        <v>18778</v>
      </c>
      <c r="N38" s="221"/>
      <c r="O38" s="258"/>
      <c r="P38" s="258"/>
      <c r="Q38" s="258"/>
      <c r="R38" s="258"/>
      <c r="S38" s="258"/>
      <c r="T38" s="259"/>
    </row>
    <row r="39" spans="1:20" ht="15" x14ac:dyDescent="0.25">
      <c r="G39" s="221"/>
      <c r="H39" s="238" t="s">
        <v>430</v>
      </c>
      <c r="I39" s="239" t="s">
        <v>362</v>
      </c>
      <c r="J39" s="243" t="s">
        <v>82</v>
      </c>
      <c r="K39" s="241" t="s">
        <v>338</v>
      </c>
      <c r="L39" s="241">
        <v>2017</v>
      </c>
      <c r="M39" s="242">
        <v>17264</v>
      </c>
      <c r="N39" s="221"/>
      <c r="O39" s="260"/>
      <c r="P39" s="260"/>
      <c r="Q39" s="260"/>
      <c r="R39" s="260"/>
      <c r="S39" s="260"/>
      <c r="T39" s="259"/>
    </row>
    <row r="40" spans="1:20" ht="15" x14ac:dyDescent="0.25">
      <c r="A40" s="261"/>
      <c r="B40" s="261"/>
      <c r="C40" s="261"/>
      <c r="D40" s="259"/>
      <c r="E40" s="259"/>
      <c r="F40" s="262"/>
      <c r="G40" s="221"/>
      <c r="H40" s="238" t="s">
        <v>430</v>
      </c>
      <c r="I40" s="239" t="s">
        <v>362</v>
      </c>
      <c r="J40" s="243" t="s">
        <v>83</v>
      </c>
      <c r="K40" s="241" t="s">
        <v>338</v>
      </c>
      <c r="L40" s="241">
        <v>2015</v>
      </c>
      <c r="M40" s="242">
        <v>15753</v>
      </c>
      <c r="N40" s="221"/>
      <c r="O40" s="263"/>
      <c r="P40" s="264"/>
      <c r="Q40" s="265"/>
      <c r="R40" s="265"/>
      <c r="S40" s="265"/>
      <c r="T40" s="259">
        <v>26</v>
      </c>
    </row>
    <row r="41" spans="1:20" ht="15" x14ac:dyDescent="0.25">
      <c r="A41" s="266"/>
      <c r="B41" s="266"/>
      <c r="C41" s="267"/>
      <c r="D41" s="268"/>
      <c r="E41" s="268"/>
      <c r="F41" s="269">
        <v>27</v>
      </c>
      <c r="G41" s="221"/>
      <c r="H41" s="238" t="s">
        <v>430</v>
      </c>
      <c r="I41" s="239" t="s">
        <v>362</v>
      </c>
      <c r="J41" s="243" t="s">
        <v>435</v>
      </c>
      <c r="K41" s="241" t="s">
        <v>340</v>
      </c>
      <c r="L41" s="241">
        <v>2015</v>
      </c>
      <c r="M41" s="242">
        <v>15786</v>
      </c>
      <c r="N41" s="221"/>
      <c r="O41" s="263"/>
      <c r="P41" s="264"/>
      <c r="Q41" s="265"/>
      <c r="R41" s="265"/>
      <c r="S41" s="265"/>
      <c r="T41" s="259"/>
    </row>
    <row r="42" spans="1:20" ht="15" x14ac:dyDescent="0.25">
      <c r="A42" s="261"/>
      <c r="B42" s="261"/>
      <c r="C42" s="270"/>
      <c r="D42" s="259"/>
      <c r="E42" s="259"/>
      <c r="F42" s="262"/>
      <c r="G42" s="221"/>
      <c r="H42" s="238" t="s">
        <v>430</v>
      </c>
      <c r="I42" s="239" t="s">
        <v>362</v>
      </c>
      <c r="J42" s="239" t="s">
        <v>436</v>
      </c>
      <c r="K42" s="241" t="s">
        <v>338</v>
      </c>
      <c r="L42" s="241">
        <v>2009</v>
      </c>
      <c r="M42" s="242">
        <v>11658</v>
      </c>
      <c r="N42" s="221"/>
      <c r="O42" s="263"/>
      <c r="P42" s="264"/>
      <c r="Q42" s="265"/>
      <c r="R42" s="265"/>
      <c r="S42" s="265"/>
      <c r="T42" s="259"/>
    </row>
    <row r="43" spans="1:20" ht="15" x14ac:dyDescent="0.25">
      <c r="A43" s="221"/>
      <c r="B43" s="221"/>
      <c r="C43" s="221"/>
      <c r="D43" s="221"/>
      <c r="E43" s="221"/>
      <c r="F43" s="221"/>
      <c r="G43" s="221"/>
      <c r="H43" s="238" t="s">
        <v>430</v>
      </c>
      <c r="I43" s="239" t="s">
        <v>362</v>
      </c>
      <c r="J43" s="239" t="s">
        <v>437</v>
      </c>
      <c r="K43" s="241" t="s">
        <v>340</v>
      </c>
      <c r="L43" s="241">
        <v>2009</v>
      </c>
      <c r="M43" s="242">
        <v>11656</v>
      </c>
      <c r="N43" s="221"/>
      <c r="O43" s="263"/>
      <c r="P43" s="264"/>
      <c r="Q43" s="265"/>
      <c r="R43" s="265"/>
      <c r="S43" s="265"/>
      <c r="T43" s="259"/>
    </row>
    <row r="44" spans="1:20" ht="15" x14ac:dyDescent="0.25">
      <c r="A44" s="221"/>
      <c r="B44" s="221"/>
      <c r="C44" s="221"/>
      <c r="D44" s="221"/>
      <c r="E44" s="221"/>
      <c r="F44" s="221"/>
      <c r="G44" s="221"/>
      <c r="H44" s="238" t="s">
        <v>382</v>
      </c>
      <c r="I44" s="239" t="s">
        <v>382</v>
      </c>
      <c r="J44" s="243" t="s">
        <v>108</v>
      </c>
      <c r="K44" s="241" t="s">
        <v>338</v>
      </c>
      <c r="L44" s="241">
        <v>2014</v>
      </c>
      <c r="M44" s="242">
        <v>15215</v>
      </c>
      <c r="N44" s="221"/>
      <c r="O44" s="263"/>
      <c r="P44" s="264"/>
      <c r="Q44" s="265"/>
      <c r="R44" s="265"/>
      <c r="S44" s="265"/>
      <c r="T44" s="259"/>
    </row>
    <row r="45" spans="1:20" ht="15" x14ac:dyDescent="0.25">
      <c r="A45" s="221"/>
      <c r="B45" s="221"/>
      <c r="C45" s="221"/>
      <c r="D45" s="221"/>
      <c r="E45" s="221"/>
      <c r="F45" s="221"/>
      <c r="G45" s="221"/>
      <c r="H45" s="238" t="s">
        <v>382</v>
      </c>
      <c r="I45" s="239" t="s">
        <v>382</v>
      </c>
      <c r="J45" s="239" t="s">
        <v>438</v>
      </c>
      <c r="K45" s="241" t="s">
        <v>340</v>
      </c>
      <c r="L45" s="241">
        <v>2009</v>
      </c>
      <c r="M45" s="242">
        <v>11588</v>
      </c>
      <c r="N45" s="221"/>
      <c r="O45" s="263"/>
      <c r="P45" s="264"/>
      <c r="Q45" s="265"/>
      <c r="R45" s="265"/>
      <c r="S45" s="265"/>
      <c r="T45" s="221"/>
    </row>
    <row r="46" spans="1:20" ht="15" x14ac:dyDescent="0.25">
      <c r="A46" s="221"/>
      <c r="B46" s="221"/>
      <c r="C46" s="221"/>
      <c r="D46" s="257"/>
      <c r="E46" s="221"/>
      <c r="F46" s="221"/>
      <c r="G46" s="221"/>
      <c r="H46" s="238" t="s">
        <v>382</v>
      </c>
      <c r="I46" s="239" t="s">
        <v>382</v>
      </c>
      <c r="J46" s="239" t="s">
        <v>439</v>
      </c>
      <c r="K46" s="241" t="s">
        <v>340</v>
      </c>
      <c r="L46" s="241">
        <v>2005</v>
      </c>
      <c r="M46" s="242">
        <v>9062</v>
      </c>
      <c r="N46" s="221"/>
      <c r="O46" s="263"/>
      <c r="P46" s="264"/>
      <c r="Q46" s="265"/>
      <c r="R46" s="265"/>
      <c r="S46" s="265"/>
      <c r="T46" s="221"/>
    </row>
    <row r="47" spans="1:20" ht="15" x14ac:dyDescent="0.25">
      <c r="A47" s="221"/>
      <c r="B47" s="221"/>
      <c r="C47" s="221"/>
      <c r="D47" s="257"/>
      <c r="E47" s="221"/>
      <c r="F47" s="221"/>
      <c r="G47" s="221"/>
      <c r="H47" s="238" t="s">
        <v>382</v>
      </c>
      <c r="I47" s="239" t="s">
        <v>382</v>
      </c>
      <c r="J47" s="239" t="s">
        <v>440</v>
      </c>
      <c r="K47" s="241" t="s">
        <v>338</v>
      </c>
      <c r="L47" s="241">
        <v>2021</v>
      </c>
      <c r="M47" s="242">
        <v>20511</v>
      </c>
      <c r="N47" s="221"/>
      <c r="O47" s="263"/>
      <c r="P47" s="264"/>
      <c r="Q47" s="265"/>
      <c r="R47" s="265"/>
      <c r="S47" s="265"/>
      <c r="T47" s="221"/>
    </row>
    <row r="48" spans="1:20" ht="15" x14ac:dyDescent="0.25">
      <c r="A48" s="221"/>
      <c r="B48" s="221"/>
      <c r="C48" s="221"/>
      <c r="D48" s="257"/>
      <c r="E48" s="257"/>
      <c r="F48" s="221"/>
      <c r="G48" s="221"/>
      <c r="H48" s="238" t="s">
        <v>367</v>
      </c>
      <c r="I48" s="239" t="s">
        <v>403</v>
      </c>
      <c r="J48" s="243" t="s">
        <v>441</v>
      </c>
      <c r="K48" s="241" t="s">
        <v>337</v>
      </c>
      <c r="L48" s="241">
        <v>2016</v>
      </c>
      <c r="M48" s="242">
        <v>16246</v>
      </c>
      <c r="N48" s="221"/>
      <c r="O48" s="263"/>
      <c r="P48" s="264"/>
      <c r="Q48" s="265"/>
      <c r="R48" s="265"/>
      <c r="S48" s="265"/>
      <c r="T48" s="221"/>
    </row>
    <row r="49" spans="1:20" ht="15" x14ac:dyDescent="0.25">
      <c r="A49" s="221"/>
      <c r="B49" s="221"/>
      <c r="C49" s="221"/>
      <c r="D49" s="221"/>
      <c r="E49" s="221"/>
      <c r="F49" s="221"/>
      <c r="G49" s="221"/>
      <c r="H49" s="238" t="s">
        <v>442</v>
      </c>
      <c r="I49" s="239" t="s">
        <v>442</v>
      </c>
      <c r="J49" s="239" t="s">
        <v>443</v>
      </c>
      <c r="K49" s="241" t="s">
        <v>337</v>
      </c>
      <c r="L49" s="241">
        <v>2020</v>
      </c>
      <c r="M49" s="244">
        <v>19379</v>
      </c>
      <c r="N49" s="221"/>
      <c r="O49" s="263"/>
      <c r="P49" s="264"/>
      <c r="Q49" s="265"/>
      <c r="R49" s="265"/>
      <c r="S49" s="265"/>
      <c r="T49" s="221"/>
    </row>
    <row r="50" spans="1:20" ht="15" x14ac:dyDescent="0.25">
      <c r="A50" s="221"/>
      <c r="B50" s="221"/>
      <c r="C50" s="221"/>
      <c r="D50" s="221"/>
      <c r="E50" s="221"/>
      <c r="F50" s="221"/>
      <c r="G50" s="221"/>
      <c r="H50" s="238" t="s">
        <v>442</v>
      </c>
      <c r="I50" s="239" t="s">
        <v>442</v>
      </c>
      <c r="J50" s="239" t="s">
        <v>444</v>
      </c>
      <c r="K50" s="241" t="s">
        <v>340</v>
      </c>
      <c r="L50" s="241">
        <v>2021</v>
      </c>
      <c r="M50" s="244">
        <v>20076</v>
      </c>
      <c r="N50" s="221"/>
      <c r="O50" s="263"/>
      <c r="P50" s="264"/>
      <c r="Q50" s="265"/>
      <c r="R50" s="265"/>
      <c r="S50" s="265"/>
      <c r="T50" s="221"/>
    </row>
    <row r="51" spans="1:20" ht="15" x14ac:dyDescent="0.25">
      <c r="A51" s="221"/>
      <c r="B51" s="221"/>
      <c r="C51" s="221"/>
      <c r="D51" s="221"/>
      <c r="E51" s="221"/>
      <c r="F51" s="221"/>
      <c r="G51" s="221"/>
      <c r="H51" s="238" t="s">
        <v>445</v>
      </c>
      <c r="I51" s="239" t="s">
        <v>422</v>
      </c>
      <c r="J51" s="239" t="s">
        <v>107</v>
      </c>
      <c r="K51" s="241" t="s">
        <v>337</v>
      </c>
      <c r="L51" s="241">
        <v>2003</v>
      </c>
      <c r="M51" s="242">
        <v>8147</v>
      </c>
      <c r="N51" s="221"/>
      <c r="O51" s="263"/>
      <c r="P51" s="265"/>
      <c r="Q51" s="265"/>
      <c r="R51" s="265"/>
      <c r="S51" s="265"/>
      <c r="T51" s="221"/>
    </row>
    <row r="52" spans="1:20" ht="15" x14ac:dyDescent="0.25">
      <c r="A52" s="221"/>
      <c r="B52" s="221"/>
      <c r="C52" s="221"/>
      <c r="D52" s="221"/>
      <c r="E52" s="221"/>
      <c r="F52" s="221"/>
      <c r="G52" s="221"/>
      <c r="H52" s="238" t="s">
        <v>422</v>
      </c>
      <c r="I52" s="239" t="s">
        <v>422</v>
      </c>
      <c r="J52" s="239" t="s">
        <v>446</v>
      </c>
      <c r="K52" s="241" t="s">
        <v>338</v>
      </c>
      <c r="L52" s="241">
        <v>2017</v>
      </c>
      <c r="M52" s="242">
        <v>17147</v>
      </c>
      <c r="N52" s="221"/>
      <c r="O52" s="263"/>
      <c r="P52" s="264"/>
      <c r="Q52" s="265"/>
      <c r="R52" s="265"/>
      <c r="S52" s="265"/>
      <c r="T52" s="221"/>
    </row>
    <row r="53" spans="1:20" ht="15" x14ac:dyDescent="0.25">
      <c r="A53" s="221"/>
      <c r="B53" s="221"/>
      <c r="C53" s="221"/>
      <c r="D53" s="221"/>
      <c r="E53" s="221"/>
      <c r="F53" s="221"/>
      <c r="G53" s="221"/>
      <c r="H53" s="238" t="s">
        <v>422</v>
      </c>
      <c r="I53" s="239" t="s">
        <v>422</v>
      </c>
      <c r="J53" s="243" t="s">
        <v>106</v>
      </c>
      <c r="K53" s="241" t="s">
        <v>338</v>
      </c>
      <c r="L53" s="241">
        <v>2017</v>
      </c>
      <c r="M53" s="242">
        <v>17146</v>
      </c>
      <c r="N53" s="221"/>
      <c r="O53" s="263"/>
      <c r="P53" s="264"/>
      <c r="Q53" s="265"/>
      <c r="R53" s="265"/>
      <c r="S53" s="265"/>
      <c r="T53" s="221"/>
    </row>
    <row r="54" spans="1:20" ht="15" x14ac:dyDescent="0.25">
      <c r="A54" s="221"/>
      <c r="B54" s="221"/>
      <c r="C54" s="221"/>
      <c r="D54" s="221"/>
      <c r="E54" s="221"/>
      <c r="F54" s="221"/>
      <c r="G54" s="221"/>
      <c r="H54" s="238" t="s">
        <v>422</v>
      </c>
      <c r="I54" s="239" t="s">
        <v>422</v>
      </c>
      <c r="J54" s="239" t="s">
        <v>77</v>
      </c>
      <c r="K54" s="241" t="s">
        <v>337</v>
      </c>
      <c r="L54" s="241">
        <v>2016</v>
      </c>
      <c r="M54" s="242">
        <v>16313</v>
      </c>
      <c r="N54" s="221"/>
      <c r="O54" s="263"/>
      <c r="P54" s="264"/>
      <c r="Q54" s="265"/>
      <c r="R54" s="265"/>
      <c r="S54" s="265"/>
      <c r="T54" s="221"/>
    </row>
    <row r="55" spans="1:20" ht="15" x14ac:dyDescent="0.25">
      <c r="A55" s="221"/>
      <c r="B55" s="221"/>
      <c r="C55" s="221"/>
      <c r="D55" s="221"/>
      <c r="E55" s="221"/>
      <c r="F55" s="221"/>
      <c r="G55" s="221"/>
      <c r="H55" s="238" t="s">
        <v>422</v>
      </c>
      <c r="I55" s="239" t="s">
        <v>422</v>
      </c>
      <c r="J55" s="239" t="s">
        <v>447</v>
      </c>
      <c r="K55" s="241" t="s">
        <v>338</v>
      </c>
      <c r="L55" s="241">
        <v>2018</v>
      </c>
      <c r="M55" s="242">
        <v>17979</v>
      </c>
      <c r="N55" s="221"/>
      <c r="O55" s="221"/>
      <c r="P55" s="221"/>
      <c r="Q55" s="221"/>
      <c r="R55" s="221"/>
      <c r="S55" s="221"/>
      <c r="T55" s="221"/>
    </row>
    <row r="56" spans="1:20" ht="15" x14ac:dyDescent="0.25">
      <c r="A56" s="221"/>
      <c r="B56" s="221"/>
      <c r="C56" s="221"/>
      <c r="D56" s="221"/>
      <c r="E56" s="221"/>
      <c r="F56" s="221"/>
      <c r="G56" s="221"/>
      <c r="H56" s="238" t="s">
        <v>448</v>
      </c>
      <c r="I56" s="239" t="s">
        <v>422</v>
      </c>
      <c r="J56" s="239" t="s">
        <v>449</v>
      </c>
      <c r="K56" s="241" t="s">
        <v>337</v>
      </c>
      <c r="L56" s="241">
        <v>2012</v>
      </c>
      <c r="M56" s="242">
        <v>13511</v>
      </c>
      <c r="N56" s="221"/>
      <c r="O56" s="221"/>
      <c r="P56" s="221"/>
      <c r="Q56" s="221"/>
      <c r="R56" s="221"/>
      <c r="S56" s="221"/>
      <c r="T56" s="221"/>
    </row>
    <row r="57" spans="1:20" ht="15" x14ac:dyDescent="0.25">
      <c r="A57" s="221"/>
      <c r="B57" s="221"/>
      <c r="C57" s="221"/>
      <c r="D57" s="221"/>
      <c r="E57" s="221"/>
      <c r="F57" s="221"/>
      <c r="G57" s="221"/>
      <c r="H57" s="238" t="s">
        <v>450</v>
      </c>
      <c r="I57" s="239" t="s">
        <v>450</v>
      </c>
      <c r="J57" s="239" t="s">
        <v>451</v>
      </c>
      <c r="K57" s="241" t="s">
        <v>340</v>
      </c>
      <c r="L57" s="241">
        <v>2020</v>
      </c>
      <c r="M57" s="271"/>
      <c r="N57" s="221"/>
      <c r="O57" s="221"/>
      <c r="P57" s="221"/>
      <c r="Q57" s="221"/>
      <c r="R57" s="221"/>
      <c r="S57" s="221"/>
      <c r="T57" s="221"/>
    </row>
    <row r="58" spans="1:20" ht="15" x14ac:dyDescent="0.25">
      <c r="A58" s="221"/>
      <c r="B58" s="221"/>
      <c r="C58" s="221"/>
      <c r="D58" s="221"/>
      <c r="E58" s="221"/>
      <c r="F58" s="221"/>
      <c r="G58" s="221"/>
      <c r="H58" s="238" t="s">
        <v>339</v>
      </c>
      <c r="I58" s="239" t="s">
        <v>452</v>
      </c>
      <c r="J58" s="239" t="s">
        <v>453</v>
      </c>
      <c r="K58" s="241" t="s">
        <v>337</v>
      </c>
      <c r="L58" s="241">
        <v>2013</v>
      </c>
      <c r="M58" s="242">
        <v>14467</v>
      </c>
      <c r="N58" s="262"/>
      <c r="O58" s="221"/>
      <c r="P58" s="221"/>
      <c r="Q58" s="221"/>
      <c r="R58" s="221"/>
      <c r="S58" s="221"/>
      <c r="T58" s="221"/>
    </row>
    <row r="59" spans="1:20" ht="15.75" thickBot="1" x14ac:dyDescent="0.3">
      <c r="A59" s="221"/>
      <c r="B59" s="221"/>
      <c r="C59" s="221"/>
      <c r="D59" s="221"/>
      <c r="E59" s="221"/>
      <c r="F59" s="221"/>
      <c r="G59" s="221"/>
      <c r="H59" s="251" t="s">
        <v>339</v>
      </c>
      <c r="I59" s="247" t="s">
        <v>452</v>
      </c>
      <c r="J59" s="247" t="s">
        <v>454</v>
      </c>
      <c r="K59" s="249" t="s">
        <v>338</v>
      </c>
      <c r="L59" s="249">
        <v>2012</v>
      </c>
      <c r="M59" s="250">
        <v>9190</v>
      </c>
      <c r="N59" s="262"/>
      <c r="O59" s="221"/>
      <c r="P59" s="221"/>
      <c r="Q59" s="221"/>
      <c r="R59" s="221"/>
      <c r="S59" s="221"/>
      <c r="T59" s="221"/>
    </row>
    <row r="60" spans="1:20" ht="15" x14ac:dyDescent="0.25">
      <c r="A60" s="221"/>
      <c r="B60" s="221"/>
      <c r="C60" s="221"/>
      <c r="D60" s="221"/>
      <c r="E60" s="221"/>
      <c r="F60" s="221"/>
      <c r="G60" s="221"/>
      <c r="H60" s="272"/>
      <c r="I60" s="272"/>
      <c r="J60" s="273"/>
      <c r="K60" s="274"/>
      <c r="L60" s="274"/>
      <c r="M60" s="275"/>
      <c r="N60" s="262"/>
      <c r="O60" s="221"/>
      <c r="P60" s="221"/>
      <c r="Q60" s="221"/>
      <c r="R60" s="221"/>
      <c r="S60" s="221"/>
      <c r="T60" s="221"/>
    </row>
    <row r="61" spans="1:20" ht="15" x14ac:dyDescent="0.25">
      <c r="A61" s="221"/>
      <c r="B61" s="221"/>
      <c r="C61" s="221"/>
      <c r="D61" s="221"/>
      <c r="E61" s="221"/>
      <c r="F61" s="221"/>
      <c r="G61" s="221"/>
      <c r="J61" s="276"/>
      <c r="K61" s="256"/>
      <c r="L61" s="256"/>
      <c r="M61" s="257"/>
      <c r="N61" s="262"/>
      <c r="O61" s="221"/>
      <c r="P61" s="221"/>
      <c r="Q61" s="221"/>
      <c r="R61" s="221"/>
      <c r="S61" s="221"/>
      <c r="T61" s="221"/>
    </row>
    <row r="62" spans="1:20" ht="15" x14ac:dyDescent="0.25">
      <c r="A62" s="221"/>
      <c r="B62" s="221"/>
      <c r="C62" s="221"/>
      <c r="D62" s="221"/>
      <c r="E62" s="221"/>
      <c r="F62" s="221"/>
      <c r="G62" s="221"/>
      <c r="K62" s="256"/>
      <c r="L62" s="256"/>
      <c r="M62" s="257"/>
      <c r="N62" s="262"/>
      <c r="O62" s="221"/>
      <c r="P62" s="221"/>
      <c r="Q62" s="221"/>
      <c r="R62" s="221"/>
      <c r="S62" s="221"/>
      <c r="T62" s="221"/>
    </row>
    <row r="63" spans="1:20" ht="15" x14ac:dyDescent="0.25">
      <c r="H63" s="261"/>
      <c r="I63" s="261"/>
      <c r="J63" s="270"/>
      <c r="K63" s="259"/>
      <c r="L63" s="259"/>
      <c r="M63" s="262">
        <v>49</v>
      </c>
      <c r="N63" s="259"/>
      <c r="O63" s="221"/>
      <c r="P63" s="221"/>
      <c r="Q63" s="221"/>
      <c r="R63" s="221"/>
      <c r="S63" s="221"/>
    </row>
    <row r="64" spans="1:20" ht="15" x14ac:dyDescent="0.25">
      <c r="H64" s="261"/>
      <c r="I64" s="261"/>
      <c r="J64" s="261"/>
      <c r="K64" s="259"/>
      <c r="L64" s="259"/>
      <c r="M64" s="262"/>
      <c r="N64" s="259"/>
    </row>
    <row r="65" spans="8:13" x14ac:dyDescent="0.2">
      <c r="H65" s="261"/>
      <c r="I65" s="261"/>
      <c r="J65" s="261"/>
      <c r="K65" s="259"/>
      <c r="L65" s="259"/>
      <c r="M65" s="259"/>
    </row>
    <row r="66" spans="8:13" x14ac:dyDescent="0.2">
      <c r="H66" s="261"/>
      <c r="I66" s="261"/>
      <c r="J66" s="261"/>
      <c r="K66" s="259"/>
      <c r="L66" s="259"/>
      <c r="M66" s="259"/>
    </row>
    <row r="67" spans="8:13" x14ac:dyDescent="0.2">
      <c r="H67" s="261"/>
      <c r="I67" s="261"/>
      <c r="J67" s="261"/>
      <c r="K67" s="259"/>
      <c r="L67" s="259"/>
      <c r="M67" s="259"/>
    </row>
    <row r="68" spans="8:13" x14ac:dyDescent="0.2">
      <c r="H68" s="270"/>
      <c r="I68" s="270"/>
      <c r="J68" s="270"/>
      <c r="K68" s="259"/>
      <c r="L68" s="259"/>
      <c r="M68" s="259"/>
    </row>
    <row r="72" spans="8:13" ht="15" x14ac:dyDescent="0.25">
      <c r="H72" s="221"/>
      <c r="I72" s="221"/>
      <c r="J72" s="276"/>
      <c r="K72" s="257"/>
      <c r="L72" s="257"/>
      <c r="M72" s="221"/>
    </row>
  </sheetData>
  <pageMargins left="0.78749999999999998" right="0.78749999999999998" top="0.78749999999999998" bottom="0.78749999999999998" header="0.39374999999999999" footer="0.39374999999999999"/>
  <pageSetup paperSize="9" fitToWidth="0" pageOrder="overThenDown"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4" workbookViewId="0"/>
  </sheetViews>
  <sheetFormatPr baseColWidth="10" defaultRowHeight="15" x14ac:dyDescent="0.25"/>
  <sheetData>
    <row r="1" spans="1:1" x14ac:dyDescent="0.25">
      <c r="A1" s="126" t="s">
        <v>316</v>
      </c>
    </row>
    <row r="2" spans="1:1" x14ac:dyDescent="0.25">
      <c r="A2" t="s">
        <v>317</v>
      </c>
    </row>
    <row r="3" spans="1:1" x14ac:dyDescent="0.25">
      <c r="A3" t="s">
        <v>318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23"/>
  <sheetViews>
    <sheetView zoomScale="80" workbookViewId="0"/>
  </sheetViews>
  <sheetFormatPr baseColWidth="10" defaultColWidth="11.42578125" defaultRowHeight="15" x14ac:dyDescent="0.25"/>
  <cols>
    <col min="1" max="1" width="14.85546875" style="3" customWidth="1"/>
    <col min="2" max="2" width="11.140625" style="3" customWidth="1"/>
    <col min="3" max="3" width="15.140625" style="3" customWidth="1"/>
    <col min="4" max="4" width="12.85546875" style="3" bestFit="1" customWidth="1"/>
    <col min="5" max="16384" width="11.42578125" style="3"/>
  </cols>
  <sheetData>
    <row r="1" spans="1:1" x14ac:dyDescent="0.25">
      <c r="A1" s="129" t="s">
        <v>190</v>
      </c>
    </row>
    <row r="3" spans="1:1" x14ac:dyDescent="0.25">
      <c r="A3" s="3" t="s">
        <v>51</v>
      </c>
    </row>
    <row r="4" spans="1:1" x14ac:dyDescent="0.25">
      <c r="A4" s="4" t="s">
        <v>172</v>
      </c>
    </row>
    <row r="7" spans="1:1" x14ac:dyDescent="0.25">
      <c r="A7" s="2" t="s">
        <v>168</v>
      </c>
    </row>
    <row r="9" spans="1:1" x14ac:dyDescent="0.25">
      <c r="A9" s="1" t="s">
        <v>174</v>
      </c>
    </row>
    <row r="11" spans="1:1" x14ac:dyDescent="0.25">
      <c r="A11" s="1" t="s">
        <v>175</v>
      </c>
    </row>
    <row r="13" spans="1:1" x14ac:dyDescent="0.25">
      <c r="A13" s="1" t="s">
        <v>176</v>
      </c>
    </row>
    <row r="15" spans="1:1" x14ac:dyDescent="0.25">
      <c r="A15" s="1" t="s">
        <v>177</v>
      </c>
    </row>
    <row r="17" spans="1:1" x14ac:dyDescent="0.25">
      <c r="A17" s="1" t="s">
        <v>178</v>
      </c>
    </row>
    <row r="19" spans="1:1" x14ac:dyDescent="0.25">
      <c r="A19" s="2" t="s">
        <v>170</v>
      </c>
    </row>
    <row r="21" spans="1:1" x14ac:dyDescent="0.25">
      <c r="A21" s="2" t="s">
        <v>169</v>
      </c>
    </row>
    <row r="23" spans="1:1" x14ac:dyDescent="0.25">
      <c r="A23" s="2" t="s">
        <v>173</v>
      </c>
    </row>
  </sheetData>
  <hyperlinks>
    <hyperlink ref="A7" location="Fechas!A1" display="Fechas de siembra y principales estados fenológicos"/>
    <hyperlink ref="A13" location="Comportamiento!A1" display="Comportamiento agronómico de los cultivares"/>
    <hyperlink ref="A15" location="Enfermedades!A1" display="Enfermedades por cultivar"/>
    <hyperlink ref="A17" location="Rendimiento!A1" display="Rendimiento por cultivar"/>
    <hyperlink ref="A21" location="'ANVA-MDS'!A1" display="ANVA para comparar cultivares dentro de un mismo nivel de manejo"/>
    <hyperlink ref="A19" location="Estadísticas!A1" display="Estadística descriptiva"/>
    <hyperlink ref="A23" location="'ANVA Cv. x Fung.'!A1" display="ANVA para comparar cultivares, fungicida y la interacción cultivar x fungicida"/>
    <hyperlink ref="A9" location="Datos!A1" display="Datos generales de los ensayos"/>
    <hyperlink ref="A11" location="Comentarios!A1" display="Comentarios particulares de los ensayos"/>
  </hyperlinks>
  <pageMargins left="0.75" right="0.75" top="1" bottom="1" header="0" footer="0"/>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104"/>
  <sheetViews>
    <sheetView tabSelected="1" zoomScale="80" zoomScaleNormal="80" workbookViewId="0"/>
  </sheetViews>
  <sheetFormatPr baseColWidth="10" defaultColWidth="11.42578125" defaultRowHeight="15" x14ac:dyDescent="0.25"/>
  <cols>
    <col min="1" max="1" width="52.140625" customWidth="1"/>
    <col min="2" max="2" width="14.140625" customWidth="1"/>
    <col min="3" max="3" width="13.140625" customWidth="1"/>
    <col min="4" max="4" width="14.85546875" customWidth="1"/>
    <col min="5" max="5" width="22.5703125" customWidth="1"/>
  </cols>
  <sheetData>
    <row r="1" spans="1:2" ht="15.75" thickBot="1" x14ac:dyDescent="0.3">
      <c r="A1" s="138" t="s">
        <v>182</v>
      </c>
    </row>
    <row r="2" spans="1:2" ht="15.75" thickBot="1" x14ac:dyDescent="0.3">
      <c r="A2" t="s">
        <v>521</v>
      </c>
      <c r="B2" s="283" t="s">
        <v>522</v>
      </c>
    </row>
    <row r="3" spans="1:2" x14ac:dyDescent="0.25">
      <c r="A3" t="s">
        <v>315</v>
      </c>
      <c r="B3" s="282">
        <v>13</v>
      </c>
    </row>
    <row r="4" spans="1:2" x14ac:dyDescent="0.25">
      <c r="A4" s="67" t="s">
        <v>130</v>
      </c>
      <c r="B4" s="277" t="s">
        <v>523</v>
      </c>
    </row>
    <row r="5" spans="1:2" x14ac:dyDescent="0.25">
      <c r="A5" s="67" t="s">
        <v>192</v>
      </c>
      <c r="B5" s="277" t="s">
        <v>455</v>
      </c>
    </row>
    <row r="6" spans="1:2" ht="15.75" thickBot="1" x14ac:dyDescent="0.3">
      <c r="A6" s="67" t="s">
        <v>193</v>
      </c>
      <c r="B6" s="278" t="s">
        <v>456</v>
      </c>
    </row>
    <row r="9" spans="1:2" ht="15.75" thickBot="1" x14ac:dyDescent="0.3">
      <c r="A9" s="67" t="s">
        <v>144</v>
      </c>
    </row>
    <row r="10" spans="1:2" ht="15.75" thickBot="1" x14ac:dyDescent="0.3">
      <c r="A10" s="67" t="s">
        <v>194</v>
      </c>
      <c r="B10" s="68" t="s">
        <v>457</v>
      </c>
    </row>
    <row r="11" spans="1:2" ht="15.75" thickBot="1" x14ac:dyDescent="0.3">
      <c r="A11" s="67" t="s">
        <v>263</v>
      </c>
      <c r="B11" s="68">
        <v>53</v>
      </c>
    </row>
    <row r="12" spans="1:2" ht="15.75" thickBot="1" x14ac:dyDescent="0.3">
      <c r="A12" t="s">
        <v>21</v>
      </c>
    </row>
    <row r="13" spans="1:2" ht="15.75" thickBot="1" x14ac:dyDescent="0.3">
      <c r="A13" s="67" t="s">
        <v>264</v>
      </c>
      <c r="B13" s="68">
        <v>159</v>
      </c>
    </row>
    <row r="14" spans="1:2" ht="15.75" thickBot="1" x14ac:dyDescent="0.3">
      <c r="A14" s="67" t="s">
        <v>265</v>
      </c>
      <c r="B14" s="68">
        <v>5</v>
      </c>
    </row>
    <row r="15" spans="1:2" ht="15.75" thickBot="1" x14ac:dyDescent="0.3">
      <c r="A15" s="67" t="s">
        <v>266</v>
      </c>
      <c r="B15" s="68">
        <v>2</v>
      </c>
    </row>
    <row r="16" spans="1:2" ht="15.75" thickBot="1" x14ac:dyDescent="0.3">
      <c r="A16" s="67" t="s">
        <v>267</v>
      </c>
      <c r="B16" s="68">
        <v>52</v>
      </c>
    </row>
    <row r="17" spans="1:5" ht="15.75" thickBot="1" x14ac:dyDescent="0.3">
      <c r="A17" s="67" t="s">
        <v>268</v>
      </c>
      <c r="B17" s="68">
        <v>4</v>
      </c>
    </row>
    <row r="19" spans="1:5" ht="15.75" thickBot="1" x14ac:dyDescent="0.3">
      <c r="A19" s="67" t="s">
        <v>134</v>
      </c>
    </row>
    <row r="20" spans="1:5" x14ac:dyDescent="0.25">
      <c r="A20" s="67" t="s">
        <v>131</v>
      </c>
      <c r="B20" s="69"/>
    </row>
    <row r="21" spans="1:5" x14ac:dyDescent="0.25">
      <c r="A21" t="s">
        <v>22</v>
      </c>
      <c r="B21" s="70" t="s">
        <v>520</v>
      </c>
    </row>
    <row r="22" spans="1:5" x14ac:dyDescent="0.25">
      <c r="A22" t="s">
        <v>23</v>
      </c>
      <c r="B22" s="70" t="s">
        <v>458</v>
      </c>
      <c r="E22" s="65"/>
    </row>
    <row r="23" spans="1:5" x14ac:dyDescent="0.25">
      <c r="A23" s="67" t="s">
        <v>269</v>
      </c>
      <c r="B23" s="71">
        <v>1.8</v>
      </c>
    </row>
    <row r="24" spans="1:5" x14ac:dyDescent="0.25">
      <c r="A24" s="67" t="s">
        <v>519</v>
      </c>
      <c r="B24" s="71">
        <v>0.1</v>
      </c>
    </row>
    <row r="25" spans="1:5" x14ac:dyDescent="0.25">
      <c r="A25" s="67" t="s">
        <v>270</v>
      </c>
      <c r="B25" s="71">
        <v>20</v>
      </c>
    </row>
    <row r="26" spans="1:5" x14ac:dyDescent="0.25">
      <c r="A26" s="67" t="s">
        <v>271</v>
      </c>
      <c r="B26" s="70">
        <v>500</v>
      </c>
    </row>
    <row r="27" spans="1:5" ht="15.75" thickBot="1" x14ac:dyDescent="0.3">
      <c r="A27" s="67" t="s">
        <v>195</v>
      </c>
      <c r="B27" s="72">
        <v>6.8</v>
      </c>
    </row>
    <row r="28" spans="1:5" ht="15.75" thickBot="1" x14ac:dyDescent="0.3">
      <c r="B28" s="65"/>
    </row>
    <row r="29" spans="1:5" ht="15.75" thickBot="1" x14ac:dyDescent="0.3">
      <c r="A29" s="67" t="s">
        <v>136</v>
      </c>
      <c r="B29" s="68" t="s">
        <v>459</v>
      </c>
    </row>
    <row r="31" spans="1:5" ht="15.75" thickBot="1" x14ac:dyDescent="0.3">
      <c r="A31" t="s">
        <v>132</v>
      </c>
    </row>
    <row r="32" spans="1:5" ht="15.75" thickBot="1" x14ac:dyDescent="0.3">
      <c r="A32" s="67" t="s">
        <v>272</v>
      </c>
      <c r="B32" s="68">
        <v>140</v>
      </c>
    </row>
    <row r="33" spans="1:2" ht="15.75" thickBot="1" x14ac:dyDescent="0.3">
      <c r="A33" s="67" t="s">
        <v>273</v>
      </c>
      <c r="B33" s="68">
        <v>70</v>
      </c>
    </row>
    <row r="34" spans="1:2" ht="15.75" thickBot="1" x14ac:dyDescent="0.3">
      <c r="A34" s="67" t="s">
        <v>274</v>
      </c>
      <c r="B34" s="68" t="s">
        <v>460</v>
      </c>
    </row>
    <row r="35" spans="1:2" x14ac:dyDescent="0.25">
      <c r="A35" s="67"/>
      <c r="B35" s="65"/>
    </row>
    <row r="36" spans="1:2" x14ac:dyDescent="0.25">
      <c r="A36" s="67"/>
      <c r="B36" s="65"/>
    </row>
    <row r="37" spans="1:2" ht="15.75" thickBot="1" x14ac:dyDescent="0.3">
      <c r="A37" s="67" t="s">
        <v>253</v>
      </c>
      <c r="B37" s="65"/>
    </row>
    <row r="38" spans="1:2" x14ac:dyDescent="0.25">
      <c r="A38" s="67" t="s">
        <v>257</v>
      </c>
      <c r="B38" s="69" t="s">
        <v>461</v>
      </c>
    </row>
    <row r="39" spans="1:2" x14ac:dyDescent="0.25">
      <c r="A39" s="67" t="s">
        <v>258</v>
      </c>
      <c r="B39" s="70">
        <v>90</v>
      </c>
    </row>
    <row r="40" spans="1:2" x14ac:dyDescent="0.25">
      <c r="A40" s="67" t="s">
        <v>259</v>
      </c>
      <c r="B40" s="70" t="s">
        <v>462</v>
      </c>
    </row>
    <row r="41" spans="1:2" ht="15.75" thickBot="1" x14ac:dyDescent="0.3">
      <c r="A41" s="67" t="s">
        <v>260</v>
      </c>
      <c r="B41" s="73"/>
    </row>
    <row r="42" spans="1:2" ht="15.75" thickBot="1" x14ac:dyDescent="0.3">
      <c r="A42" s="67" t="s">
        <v>261</v>
      </c>
      <c r="B42" s="278" t="s">
        <v>463</v>
      </c>
    </row>
    <row r="43" spans="1:2" ht="15.75" thickBot="1" x14ac:dyDescent="0.3">
      <c r="A43" s="67" t="s">
        <v>262</v>
      </c>
      <c r="B43" s="73"/>
    </row>
    <row r="45" spans="1:2" x14ac:dyDescent="0.25">
      <c r="A45" s="67"/>
      <c r="B45" s="65"/>
    </row>
    <row r="46" spans="1:2" ht="15.75" thickBot="1" x14ac:dyDescent="0.3">
      <c r="A46" t="s">
        <v>133</v>
      </c>
    </row>
    <row r="47" spans="1:2" x14ac:dyDescent="0.25">
      <c r="A47" t="s">
        <v>275</v>
      </c>
      <c r="B47" s="69">
        <v>118</v>
      </c>
    </row>
    <row r="48" spans="1:2" x14ac:dyDescent="0.25">
      <c r="A48" t="s">
        <v>276</v>
      </c>
      <c r="B48" s="70">
        <v>84</v>
      </c>
    </row>
    <row r="49" spans="1:2" x14ac:dyDescent="0.25">
      <c r="A49" t="s">
        <v>277</v>
      </c>
      <c r="B49" s="70">
        <v>132</v>
      </c>
    </row>
    <row r="50" spans="1:2" x14ac:dyDescent="0.25">
      <c r="A50" t="s">
        <v>278</v>
      </c>
      <c r="B50" s="70">
        <v>57</v>
      </c>
    </row>
    <row r="51" spans="1:2" x14ac:dyDescent="0.25">
      <c r="A51" t="s">
        <v>279</v>
      </c>
      <c r="B51" s="70">
        <v>6</v>
      </c>
    </row>
    <row r="52" spans="1:2" x14ac:dyDescent="0.25">
      <c r="A52" t="s">
        <v>280</v>
      </c>
      <c r="B52" s="70">
        <v>0</v>
      </c>
    </row>
    <row r="53" spans="1:2" x14ac:dyDescent="0.25">
      <c r="A53" t="s">
        <v>281</v>
      </c>
      <c r="B53" s="70">
        <v>0</v>
      </c>
    </row>
    <row r="54" spans="1:2" x14ac:dyDescent="0.25">
      <c r="A54" t="s">
        <v>282</v>
      </c>
      <c r="B54" s="70">
        <v>0</v>
      </c>
    </row>
    <row r="55" spans="1:2" x14ac:dyDescent="0.25">
      <c r="A55" t="s">
        <v>283</v>
      </c>
      <c r="B55" s="70">
        <v>5</v>
      </c>
    </row>
    <row r="56" spans="1:2" x14ac:dyDescent="0.25">
      <c r="A56" t="s">
        <v>284</v>
      </c>
      <c r="B56" s="70">
        <v>9</v>
      </c>
    </row>
    <row r="57" spans="1:2" x14ac:dyDescent="0.25">
      <c r="A57" t="s">
        <v>285</v>
      </c>
      <c r="B57" s="70">
        <v>35</v>
      </c>
    </row>
    <row r="58" spans="1:2" x14ac:dyDescent="0.25">
      <c r="A58" t="s">
        <v>286</v>
      </c>
      <c r="B58" s="70">
        <v>57</v>
      </c>
    </row>
    <row r="59" spans="1:2" ht="15.75" thickBot="1" x14ac:dyDescent="0.3">
      <c r="A59" t="s">
        <v>287</v>
      </c>
      <c r="B59" s="74">
        <f>SUM(B47:B58)</f>
        <v>503</v>
      </c>
    </row>
    <row r="62" spans="1:2" ht="15.75" thickBot="1" x14ac:dyDescent="0.3">
      <c r="A62" s="67" t="s">
        <v>135</v>
      </c>
    </row>
    <row r="63" spans="1:2" x14ac:dyDescent="0.25">
      <c r="A63" t="s">
        <v>275</v>
      </c>
      <c r="B63" s="69"/>
    </row>
    <row r="64" spans="1:2" x14ac:dyDescent="0.25">
      <c r="A64" t="s">
        <v>276</v>
      </c>
      <c r="B64" s="70" t="s">
        <v>467</v>
      </c>
    </row>
    <row r="65" spans="1:5" x14ac:dyDescent="0.25">
      <c r="A65" t="s">
        <v>277</v>
      </c>
      <c r="B65" s="70" t="s">
        <v>467</v>
      </c>
    </row>
    <row r="66" spans="1:5" x14ac:dyDescent="0.25">
      <c r="A66" t="s">
        <v>278</v>
      </c>
      <c r="B66" s="70" t="s">
        <v>467</v>
      </c>
    </row>
    <row r="67" spans="1:5" x14ac:dyDescent="0.25">
      <c r="A67" t="s">
        <v>279</v>
      </c>
      <c r="B67" s="70" t="s">
        <v>467</v>
      </c>
    </row>
    <row r="68" spans="1:5" x14ac:dyDescent="0.25">
      <c r="A68" t="s">
        <v>280</v>
      </c>
      <c r="B68" s="70" t="s">
        <v>467</v>
      </c>
    </row>
    <row r="69" spans="1:5" x14ac:dyDescent="0.25">
      <c r="A69" t="s">
        <v>281</v>
      </c>
      <c r="B69" s="70" t="s">
        <v>467</v>
      </c>
    </row>
    <row r="70" spans="1:5" x14ac:dyDescent="0.25">
      <c r="A70" t="s">
        <v>282</v>
      </c>
      <c r="B70" s="70" t="s">
        <v>467</v>
      </c>
    </row>
    <row r="71" spans="1:5" x14ac:dyDescent="0.25">
      <c r="A71" t="s">
        <v>283</v>
      </c>
      <c r="B71" s="70" t="s">
        <v>467</v>
      </c>
    </row>
    <row r="72" spans="1:5" x14ac:dyDescent="0.25">
      <c r="A72" t="s">
        <v>284</v>
      </c>
      <c r="B72" s="70" t="s">
        <v>467</v>
      </c>
    </row>
    <row r="73" spans="1:5" x14ac:dyDescent="0.25">
      <c r="A73" t="s">
        <v>285</v>
      </c>
      <c r="B73" s="70" t="s">
        <v>467</v>
      </c>
    </row>
    <row r="74" spans="1:5" ht="15.75" thickBot="1" x14ac:dyDescent="0.3">
      <c r="A74" t="s">
        <v>286</v>
      </c>
      <c r="B74" s="72" t="s">
        <v>467</v>
      </c>
    </row>
    <row r="75" spans="1:5" x14ac:dyDescent="0.25">
      <c r="B75" s="65"/>
      <c r="D75" s="65"/>
    </row>
    <row r="77" spans="1:5" x14ac:dyDescent="0.25">
      <c r="A77" t="s">
        <v>137</v>
      </c>
    </row>
    <row r="78" spans="1:5" ht="15.75" thickBot="1" x14ac:dyDescent="0.3"/>
    <row r="79" spans="1:5" x14ac:dyDescent="0.25">
      <c r="A79" s="122" t="s">
        <v>139</v>
      </c>
      <c r="B79" s="118" t="s">
        <v>24</v>
      </c>
      <c r="C79" s="118" t="s">
        <v>26</v>
      </c>
      <c r="D79" s="118" t="s">
        <v>25</v>
      </c>
      <c r="E79" s="119" t="s">
        <v>3</v>
      </c>
    </row>
    <row r="80" spans="1:5" x14ac:dyDescent="0.25">
      <c r="A80" s="120" t="s">
        <v>27</v>
      </c>
      <c r="B80" s="75" t="s">
        <v>464</v>
      </c>
      <c r="C80" s="75" t="s">
        <v>464</v>
      </c>
      <c r="D80" s="75" t="s">
        <v>464</v>
      </c>
      <c r="E80" s="279" t="s">
        <v>465</v>
      </c>
    </row>
    <row r="81" spans="1:7" x14ac:dyDescent="0.25">
      <c r="A81" s="120" t="s">
        <v>28</v>
      </c>
      <c r="B81" s="75" t="s">
        <v>464</v>
      </c>
      <c r="C81" s="108" t="s">
        <v>464</v>
      </c>
      <c r="D81" s="108" t="s">
        <v>465</v>
      </c>
      <c r="E81" s="279" t="s">
        <v>465</v>
      </c>
    </row>
    <row r="82" spans="1:7" ht="15.75" thickBot="1" x14ac:dyDescent="0.3">
      <c r="A82" s="121" t="s">
        <v>29</v>
      </c>
      <c r="B82" s="280" t="s">
        <v>466</v>
      </c>
      <c r="C82" s="280" t="s">
        <v>465</v>
      </c>
      <c r="D82" s="280" t="s">
        <v>464</v>
      </c>
      <c r="E82" s="281" t="s">
        <v>464</v>
      </c>
    </row>
    <row r="83" spans="1:7" x14ac:dyDescent="0.25">
      <c r="A83" t="s">
        <v>30</v>
      </c>
      <c r="B83" s="76"/>
      <c r="C83" s="76"/>
      <c r="D83" s="76"/>
      <c r="E83" s="76"/>
    </row>
    <row r="84" spans="1:7" x14ac:dyDescent="0.25">
      <c r="B84" s="76"/>
      <c r="C84" s="76"/>
      <c r="D84" s="76"/>
      <c r="E84" s="76"/>
    </row>
    <row r="85" spans="1:7" ht="15.75" thickBot="1" x14ac:dyDescent="0.3">
      <c r="B85" s="76"/>
      <c r="C85" s="76"/>
      <c r="D85" s="76"/>
      <c r="E85" s="76"/>
    </row>
    <row r="86" spans="1:7" x14ac:dyDescent="0.25">
      <c r="A86" s="123" t="s">
        <v>142</v>
      </c>
      <c r="B86" s="118" t="s">
        <v>24</v>
      </c>
      <c r="C86" s="118" t="s">
        <v>26</v>
      </c>
      <c r="D86" s="118" t="s">
        <v>25</v>
      </c>
      <c r="E86" s="119" t="s">
        <v>3</v>
      </c>
      <c r="G86" s="67"/>
    </row>
    <row r="87" spans="1:7" x14ac:dyDescent="0.25">
      <c r="A87" s="120" t="s">
        <v>27</v>
      </c>
      <c r="B87" s="75" t="s">
        <v>464</v>
      </c>
      <c r="C87" s="75" t="s">
        <v>464</v>
      </c>
      <c r="D87" s="75" t="s">
        <v>464</v>
      </c>
      <c r="E87" s="279" t="s">
        <v>465</v>
      </c>
    </row>
    <row r="88" spans="1:7" x14ac:dyDescent="0.25">
      <c r="A88" s="120" t="s">
        <v>28</v>
      </c>
      <c r="B88" s="75" t="s">
        <v>464</v>
      </c>
      <c r="C88" s="108" t="s">
        <v>464</v>
      </c>
      <c r="D88" s="108" t="s">
        <v>465</v>
      </c>
      <c r="E88" s="279" t="s">
        <v>465</v>
      </c>
    </row>
    <row r="89" spans="1:7" ht="15.75" thickBot="1" x14ac:dyDescent="0.3">
      <c r="A89" s="121" t="s">
        <v>29</v>
      </c>
      <c r="B89" s="280" t="s">
        <v>466</v>
      </c>
      <c r="C89" s="280" t="s">
        <v>465</v>
      </c>
      <c r="D89" s="280" t="s">
        <v>464</v>
      </c>
      <c r="E89" s="281" t="s">
        <v>464</v>
      </c>
    </row>
    <row r="90" spans="1:7" x14ac:dyDescent="0.25">
      <c r="A90" t="s">
        <v>30</v>
      </c>
      <c r="B90" s="76"/>
      <c r="C90" s="76"/>
      <c r="D90" s="76"/>
      <c r="E90" s="76"/>
    </row>
    <row r="91" spans="1:7" x14ac:dyDescent="0.25">
      <c r="B91" s="76"/>
      <c r="C91" s="76"/>
      <c r="D91" s="76"/>
      <c r="E91" s="76"/>
    </row>
    <row r="92" spans="1:7" ht="15.75" thickBot="1" x14ac:dyDescent="0.3">
      <c r="B92" s="76"/>
      <c r="C92" s="76"/>
      <c r="D92" s="76"/>
      <c r="E92" s="76"/>
    </row>
    <row r="93" spans="1:7" x14ac:dyDescent="0.25">
      <c r="A93" s="124" t="s">
        <v>141</v>
      </c>
      <c r="B93" s="118" t="s">
        <v>24</v>
      </c>
      <c r="C93" s="118" t="s">
        <v>26</v>
      </c>
      <c r="D93" s="118" t="s">
        <v>25</v>
      </c>
      <c r="E93" s="119" t="s">
        <v>3</v>
      </c>
      <c r="G93" s="67"/>
    </row>
    <row r="94" spans="1:7" x14ac:dyDescent="0.25">
      <c r="A94" s="120" t="s">
        <v>27</v>
      </c>
      <c r="B94" s="75" t="s">
        <v>464</v>
      </c>
      <c r="C94" s="75" t="s">
        <v>464</v>
      </c>
      <c r="D94" s="75" t="s">
        <v>464</v>
      </c>
      <c r="E94" s="279" t="s">
        <v>465</v>
      </c>
    </row>
    <row r="95" spans="1:7" x14ac:dyDescent="0.25">
      <c r="A95" s="120" t="s">
        <v>28</v>
      </c>
      <c r="B95" s="75" t="s">
        <v>464</v>
      </c>
      <c r="C95" s="108" t="s">
        <v>464</v>
      </c>
      <c r="D95" s="108" t="s">
        <v>465</v>
      </c>
      <c r="E95" s="279" t="s">
        <v>465</v>
      </c>
    </row>
    <row r="96" spans="1:7" ht="15.75" thickBot="1" x14ac:dyDescent="0.3">
      <c r="A96" s="121" t="s">
        <v>29</v>
      </c>
      <c r="B96" s="280" t="s">
        <v>466</v>
      </c>
      <c r="C96" s="280" t="s">
        <v>464</v>
      </c>
      <c r="D96" s="280" t="s">
        <v>465</v>
      </c>
      <c r="E96" s="281" t="s">
        <v>464</v>
      </c>
    </row>
    <row r="97" spans="1:7" x14ac:dyDescent="0.25">
      <c r="A97" t="s">
        <v>30</v>
      </c>
    </row>
    <row r="99" spans="1:7" ht="15.75" thickBot="1" x14ac:dyDescent="0.3"/>
    <row r="100" spans="1:7" x14ac:dyDescent="0.25">
      <c r="A100" s="125" t="s">
        <v>140</v>
      </c>
      <c r="B100" s="118" t="s">
        <v>24</v>
      </c>
      <c r="C100" s="118" t="s">
        <v>26</v>
      </c>
      <c r="D100" s="118" t="s">
        <v>25</v>
      </c>
      <c r="E100" s="119" t="s">
        <v>3</v>
      </c>
      <c r="G100" s="67"/>
    </row>
    <row r="101" spans="1:7" x14ac:dyDescent="0.25">
      <c r="A101" s="120" t="s">
        <v>27</v>
      </c>
      <c r="B101" s="75" t="s">
        <v>464</v>
      </c>
      <c r="C101" s="75" t="s">
        <v>464</v>
      </c>
      <c r="D101" s="75" t="s">
        <v>464</v>
      </c>
      <c r="E101" s="279" t="s">
        <v>465</v>
      </c>
    </row>
    <row r="102" spans="1:7" x14ac:dyDescent="0.25">
      <c r="A102" s="120" t="s">
        <v>28</v>
      </c>
      <c r="B102" s="75" t="s">
        <v>464</v>
      </c>
      <c r="C102" s="108" t="s">
        <v>464</v>
      </c>
      <c r="D102" s="108" t="s">
        <v>465</v>
      </c>
      <c r="E102" s="279" t="s">
        <v>465</v>
      </c>
    </row>
    <row r="103" spans="1:7" ht="15.75" thickBot="1" x14ac:dyDescent="0.3">
      <c r="A103" s="121" t="s">
        <v>29</v>
      </c>
      <c r="B103" s="280" t="s">
        <v>466</v>
      </c>
      <c r="C103" s="280" t="s">
        <v>464</v>
      </c>
      <c r="D103" s="280" t="s">
        <v>465</v>
      </c>
      <c r="E103" s="281" t="s">
        <v>464</v>
      </c>
    </row>
    <row r="104" spans="1:7" x14ac:dyDescent="0.25">
      <c r="A104" t="s">
        <v>30</v>
      </c>
    </row>
  </sheetData>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
  <sheetViews>
    <sheetView zoomScale="80" zoomScaleNormal="80" workbookViewId="0"/>
  </sheetViews>
  <sheetFormatPr baseColWidth="10" defaultColWidth="11.42578125" defaultRowHeight="15" x14ac:dyDescent="0.25"/>
  <cols>
    <col min="1" max="1" width="79.85546875" customWidth="1"/>
  </cols>
  <sheetData>
    <row r="1" spans="1:1" x14ac:dyDescent="0.25">
      <c r="A1" s="138" t="s">
        <v>183</v>
      </c>
    </row>
  </sheetData>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247"/>
  <sheetViews>
    <sheetView zoomScale="80" zoomScaleNormal="80" workbookViewId="0">
      <pane ySplit="5" topLeftCell="A6" activePane="bottomLeft" state="frozen"/>
      <selection pane="bottomLeft" activeCell="A6" sqref="A6"/>
    </sheetView>
  </sheetViews>
  <sheetFormatPr baseColWidth="10" defaultColWidth="11.42578125" defaultRowHeight="15" x14ac:dyDescent="0.25"/>
  <cols>
    <col min="1" max="2" width="11.42578125" style="3"/>
    <col min="3" max="3" width="25.85546875" style="5" customWidth="1"/>
    <col min="4" max="4" width="12.85546875" style="5" customWidth="1"/>
    <col min="5" max="10" width="12.85546875" style="3" customWidth="1"/>
    <col min="11" max="11" width="25.85546875" style="3" customWidth="1"/>
    <col min="12" max="18" width="12.85546875" style="3" customWidth="1"/>
    <col min="19" max="16384" width="11.42578125" style="3"/>
  </cols>
  <sheetData>
    <row r="1" spans="1:17" customFormat="1" x14ac:dyDescent="0.25">
      <c r="A1" s="126" t="s">
        <v>143</v>
      </c>
    </row>
    <row r="2" spans="1:17" customFormat="1" x14ac:dyDescent="0.25">
      <c r="A2" s="171" t="s">
        <v>320</v>
      </c>
      <c r="B2" s="140"/>
      <c r="C2" s="140"/>
      <c r="D2" s="140"/>
    </row>
    <row r="3" spans="1:17" customFormat="1" x14ac:dyDescent="0.25">
      <c r="C3" s="77"/>
      <c r="D3" s="77"/>
    </row>
    <row r="4" spans="1:17" customFormat="1" x14ac:dyDescent="0.25">
      <c r="C4" s="10" t="s">
        <v>196</v>
      </c>
      <c r="D4" s="11"/>
      <c r="E4" s="11"/>
      <c r="F4" s="11"/>
      <c r="G4" s="11"/>
      <c r="H4" s="11"/>
      <c r="I4" s="78"/>
      <c r="K4" s="12" t="s">
        <v>197</v>
      </c>
      <c r="L4" s="13"/>
      <c r="M4" s="13"/>
      <c r="N4" s="13"/>
      <c r="O4" s="13"/>
      <c r="P4" s="13"/>
      <c r="Q4" s="14"/>
    </row>
    <row r="5" spans="1:17" customFormat="1" ht="45" customHeight="1" x14ac:dyDescent="0.25">
      <c r="A5" s="79" t="s">
        <v>0</v>
      </c>
      <c r="B5" s="79" t="s">
        <v>46</v>
      </c>
      <c r="C5" s="79" t="s">
        <v>1</v>
      </c>
      <c r="D5" s="80" t="s">
        <v>53</v>
      </c>
      <c r="E5" s="80" t="s">
        <v>52</v>
      </c>
      <c r="F5" s="80" t="s">
        <v>2</v>
      </c>
      <c r="G5" s="80" t="s">
        <v>73</v>
      </c>
      <c r="H5" s="80" t="s">
        <v>74</v>
      </c>
      <c r="I5" s="79" t="s">
        <v>138</v>
      </c>
      <c r="K5" s="79"/>
      <c r="L5" s="80"/>
      <c r="M5" s="80"/>
      <c r="N5" s="80"/>
      <c r="O5" s="80"/>
      <c r="P5" s="80"/>
      <c r="Q5" s="79"/>
    </row>
    <row r="6" spans="1:17" ht="13.5" customHeight="1" x14ac:dyDescent="0.25">
      <c r="A6" s="24">
        <v>1</v>
      </c>
      <c r="B6" s="75"/>
      <c r="C6" s="191" t="s">
        <v>468</v>
      </c>
      <c r="D6" s="82">
        <v>44738</v>
      </c>
      <c r="E6" s="83"/>
      <c r="F6" s="82"/>
      <c r="G6" s="154"/>
      <c r="H6" s="154"/>
      <c r="I6" s="154"/>
      <c r="K6" s="166"/>
      <c r="L6" s="82"/>
      <c r="M6" s="83"/>
      <c r="N6" s="82"/>
      <c r="O6" s="154"/>
      <c r="P6" s="154"/>
      <c r="Q6" s="154"/>
    </row>
    <row r="7" spans="1:17" x14ac:dyDescent="0.25">
      <c r="A7" s="24">
        <v>2</v>
      </c>
      <c r="B7" s="75"/>
      <c r="C7" s="191" t="s">
        <v>469</v>
      </c>
      <c r="D7" s="82">
        <v>44738</v>
      </c>
      <c r="E7" s="83"/>
      <c r="F7" s="82"/>
      <c r="G7" s="154"/>
      <c r="H7" s="154"/>
      <c r="I7" s="154"/>
      <c r="K7" s="166"/>
      <c r="L7" s="82"/>
      <c r="M7" s="83"/>
      <c r="N7" s="82"/>
      <c r="O7" s="154"/>
      <c r="P7" s="154"/>
      <c r="Q7" s="154"/>
    </row>
    <row r="8" spans="1:17" ht="13.5" customHeight="1" x14ac:dyDescent="0.25">
      <c r="A8" s="24">
        <v>3</v>
      </c>
      <c r="B8" s="75"/>
      <c r="C8" s="191" t="s">
        <v>470</v>
      </c>
      <c r="D8" s="82">
        <v>44738</v>
      </c>
      <c r="E8" s="83"/>
      <c r="F8" s="82"/>
      <c r="G8" s="154"/>
      <c r="H8" s="154"/>
      <c r="I8" s="154"/>
      <c r="K8" s="166"/>
      <c r="L8" s="82"/>
      <c r="M8" s="83"/>
      <c r="N8" s="82"/>
      <c r="O8" s="154"/>
      <c r="P8" s="154"/>
      <c r="Q8" s="154"/>
    </row>
    <row r="9" spans="1:17" x14ac:dyDescent="0.25">
      <c r="A9" s="24">
        <v>4</v>
      </c>
      <c r="B9" s="75"/>
      <c r="C9" s="191" t="s">
        <v>471</v>
      </c>
      <c r="D9" s="82">
        <v>44738</v>
      </c>
      <c r="E9" s="83"/>
      <c r="F9" s="82"/>
      <c r="G9" s="154"/>
      <c r="H9" s="154"/>
      <c r="I9" s="154"/>
      <c r="K9" s="166"/>
      <c r="L9" s="82"/>
      <c r="M9" s="83"/>
      <c r="N9" s="82"/>
      <c r="O9" s="154"/>
      <c r="P9" s="154"/>
      <c r="Q9" s="154"/>
    </row>
    <row r="10" spans="1:17" x14ac:dyDescent="0.25">
      <c r="A10" s="24">
        <v>5</v>
      </c>
      <c r="B10" s="75"/>
      <c r="C10" s="191" t="s">
        <v>472</v>
      </c>
      <c r="D10" s="82">
        <v>44738</v>
      </c>
      <c r="E10" s="83"/>
      <c r="F10" s="82"/>
      <c r="G10" s="154"/>
      <c r="H10" s="154"/>
      <c r="I10" s="154"/>
      <c r="K10" s="166"/>
      <c r="L10" s="82"/>
      <c r="M10" s="83"/>
      <c r="N10" s="82"/>
      <c r="O10" s="154"/>
      <c r="P10" s="154"/>
      <c r="Q10" s="154"/>
    </row>
    <row r="11" spans="1:17" x14ac:dyDescent="0.25">
      <c r="A11" s="24">
        <v>6</v>
      </c>
      <c r="B11" s="75"/>
      <c r="C11" s="191" t="s">
        <v>473</v>
      </c>
      <c r="D11" s="82">
        <v>44738</v>
      </c>
      <c r="E11" s="83"/>
      <c r="F11" s="82"/>
      <c r="G11" s="154"/>
      <c r="H11" s="154"/>
      <c r="I11" s="154"/>
      <c r="K11" s="166"/>
      <c r="L11" s="82"/>
      <c r="M11" s="83"/>
      <c r="N11" s="82"/>
      <c r="O11" s="154"/>
      <c r="P11" s="154"/>
      <c r="Q11" s="154"/>
    </row>
    <row r="12" spans="1:17" x14ac:dyDescent="0.25">
      <c r="A12" s="24">
        <v>7</v>
      </c>
      <c r="B12" s="75"/>
      <c r="C12" s="191" t="s">
        <v>474</v>
      </c>
      <c r="D12" s="82">
        <v>44738</v>
      </c>
      <c r="E12" s="83"/>
      <c r="F12" s="82"/>
      <c r="G12" s="154"/>
      <c r="H12" s="154"/>
      <c r="I12" s="154"/>
      <c r="K12" s="166"/>
      <c r="L12" s="82"/>
      <c r="M12" s="83"/>
      <c r="N12" s="82"/>
      <c r="O12" s="154"/>
      <c r="P12" s="154"/>
      <c r="Q12" s="154"/>
    </row>
    <row r="13" spans="1:17" x14ac:dyDescent="0.25">
      <c r="A13" s="24">
        <v>8</v>
      </c>
      <c r="B13" s="75"/>
      <c r="C13" s="191" t="s">
        <v>475</v>
      </c>
      <c r="D13" s="82">
        <v>44738</v>
      </c>
      <c r="E13" s="83"/>
      <c r="F13" s="82"/>
      <c r="G13" s="154"/>
      <c r="H13" s="154"/>
      <c r="I13" s="154"/>
      <c r="K13" s="166"/>
      <c r="L13" s="82"/>
      <c r="M13" s="83"/>
      <c r="N13" s="82"/>
      <c r="O13" s="154"/>
      <c r="P13" s="154"/>
      <c r="Q13" s="154"/>
    </row>
    <row r="14" spans="1:17" x14ac:dyDescent="0.25">
      <c r="A14" s="24">
        <v>9</v>
      </c>
      <c r="B14" s="75"/>
      <c r="C14" s="191" t="s">
        <v>476</v>
      </c>
      <c r="D14" s="82">
        <v>44738</v>
      </c>
      <c r="E14" s="83"/>
      <c r="F14" s="82"/>
      <c r="G14" s="154"/>
      <c r="H14" s="154"/>
      <c r="I14" s="154"/>
      <c r="K14" s="166"/>
      <c r="L14" s="82"/>
      <c r="M14" s="83"/>
      <c r="N14" s="82"/>
      <c r="O14" s="154"/>
      <c r="P14" s="154"/>
      <c r="Q14" s="154"/>
    </row>
    <row r="15" spans="1:17" x14ac:dyDescent="0.25">
      <c r="A15" s="24">
        <v>10</v>
      </c>
      <c r="B15" s="75"/>
      <c r="C15" s="191" t="s">
        <v>477</v>
      </c>
      <c r="D15" s="82">
        <v>44738</v>
      </c>
      <c r="E15" s="83"/>
      <c r="F15" s="82"/>
      <c r="G15" s="154"/>
      <c r="H15" s="154"/>
      <c r="I15" s="154"/>
      <c r="K15" s="166"/>
      <c r="L15" s="82"/>
      <c r="M15" s="83"/>
      <c r="N15" s="82"/>
      <c r="O15" s="154"/>
      <c r="P15" s="154"/>
      <c r="Q15" s="154"/>
    </row>
    <row r="16" spans="1:17" ht="12.75" customHeight="1" x14ac:dyDescent="0.25">
      <c r="A16" s="24">
        <v>11</v>
      </c>
      <c r="B16" s="75"/>
      <c r="C16" s="191" t="s">
        <v>478</v>
      </c>
      <c r="D16" s="82">
        <v>44738</v>
      </c>
      <c r="E16" s="83"/>
      <c r="F16" s="82"/>
      <c r="G16" s="154"/>
      <c r="H16" s="154"/>
      <c r="I16" s="154"/>
      <c r="K16" s="166"/>
      <c r="L16" s="82"/>
      <c r="M16" s="83"/>
      <c r="N16" s="82"/>
      <c r="O16" s="154"/>
      <c r="P16" s="154"/>
      <c r="Q16" s="154"/>
    </row>
    <row r="17" spans="1:17" x14ac:dyDescent="0.25">
      <c r="A17" s="24">
        <v>12</v>
      </c>
      <c r="B17" s="75"/>
      <c r="C17" s="191" t="s">
        <v>479</v>
      </c>
      <c r="D17" s="82">
        <v>44738</v>
      </c>
      <c r="E17" s="83"/>
      <c r="F17" s="82"/>
      <c r="G17" s="154"/>
      <c r="H17" s="154"/>
      <c r="I17" s="154"/>
      <c r="K17" s="166"/>
      <c r="L17" s="82"/>
      <c r="M17" s="83"/>
      <c r="N17" s="82"/>
      <c r="O17" s="154"/>
      <c r="P17" s="154"/>
      <c r="Q17" s="154"/>
    </row>
    <row r="18" spans="1:17" x14ac:dyDescent="0.25">
      <c r="A18" s="24">
        <v>13</v>
      </c>
      <c r="B18" s="75"/>
      <c r="C18" s="191" t="s">
        <v>480</v>
      </c>
      <c r="D18" s="82">
        <v>44738</v>
      </c>
      <c r="E18" s="83"/>
      <c r="F18" s="82"/>
      <c r="G18" s="154"/>
      <c r="H18" s="154"/>
      <c r="I18" s="154"/>
      <c r="K18" s="166"/>
      <c r="L18" s="82"/>
      <c r="M18" s="83"/>
      <c r="N18" s="82"/>
      <c r="O18" s="154"/>
      <c r="P18" s="154"/>
      <c r="Q18" s="154"/>
    </row>
    <row r="19" spans="1:17" x14ac:dyDescent="0.25">
      <c r="A19" s="24">
        <v>14</v>
      </c>
      <c r="B19" s="75"/>
      <c r="C19" s="191" t="s">
        <v>481</v>
      </c>
      <c r="D19" s="82">
        <v>44738</v>
      </c>
      <c r="E19" s="83"/>
      <c r="F19" s="82"/>
      <c r="G19" s="154"/>
      <c r="H19" s="154"/>
      <c r="I19" s="154"/>
      <c r="K19" s="166"/>
      <c r="L19" s="82"/>
      <c r="M19" s="83"/>
      <c r="N19" s="82"/>
      <c r="O19" s="154"/>
      <c r="P19" s="154"/>
      <c r="Q19" s="154"/>
    </row>
    <row r="20" spans="1:17" x14ac:dyDescent="0.25">
      <c r="A20" s="24">
        <v>15</v>
      </c>
      <c r="B20" s="75"/>
      <c r="C20" s="191" t="s">
        <v>341</v>
      </c>
      <c r="D20" s="82">
        <v>44738</v>
      </c>
      <c r="E20" s="83"/>
      <c r="F20" s="82"/>
      <c r="G20" s="154"/>
      <c r="H20" s="154"/>
      <c r="I20" s="154"/>
      <c r="K20" s="166"/>
      <c r="L20" s="82"/>
      <c r="M20" s="83"/>
      <c r="N20" s="82"/>
      <c r="O20" s="154"/>
      <c r="P20" s="154"/>
      <c r="Q20" s="154"/>
    </row>
    <row r="21" spans="1:17" ht="13.5" customHeight="1" x14ac:dyDescent="0.25">
      <c r="A21" s="24">
        <v>16</v>
      </c>
      <c r="B21" s="75"/>
      <c r="C21" s="191" t="s">
        <v>482</v>
      </c>
      <c r="D21" s="82">
        <v>44738</v>
      </c>
      <c r="E21" s="83"/>
      <c r="F21" s="82"/>
      <c r="G21" s="154"/>
      <c r="H21" s="154"/>
      <c r="I21" s="154"/>
      <c r="K21" s="166"/>
      <c r="L21" s="82"/>
      <c r="M21" s="83"/>
      <c r="N21" s="82"/>
      <c r="O21" s="154"/>
      <c r="P21" s="154"/>
      <c r="Q21" s="154"/>
    </row>
    <row r="22" spans="1:17" ht="13.5" customHeight="1" x14ac:dyDescent="0.25">
      <c r="A22" s="24">
        <v>17</v>
      </c>
      <c r="B22" s="75"/>
      <c r="C22" s="191" t="s">
        <v>353</v>
      </c>
      <c r="D22" s="82">
        <v>44738</v>
      </c>
      <c r="E22" s="83"/>
      <c r="F22" s="82"/>
      <c r="G22" s="154"/>
      <c r="H22" s="154"/>
      <c r="I22" s="154"/>
      <c r="K22" s="166"/>
      <c r="L22" s="82"/>
      <c r="M22" s="83"/>
      <c r="N22" s="82"/>
      <c r="O22" s="154"/>
      <c r="P22" s="154"/>
      <c r="Q22" s="154"/>
    </row>
    <row r="23" spans="1:17" ht="13.5" customHeight="1" x14ac:dyDescent="0.25">
      <c r="A23" s="24">
        <v>18</v>
      </c>
      <c r="B23" s="75"/>
      <c r="C23" s="191" t="s">
        <v>408</v>
      </c>
      <c r="D23" s="82">
        <v>44738</v>
      </c>
      <c r="E23" s="83"/>
      <c r="F23" s="82"/>
      <c r="G23" s="154"/>
      <c r="H23" s="154"/>
      <c r="I23" s="154"/>
      <c r="K23" s="166"/>
      <c r="L23" s="82"/>
      <c r="M23" s="83"/>
      <c r="N23" s="82"/>
      <c r="O23" s="154"/>
      <c r="P23" s="154"/>
      <c r="Q23" s="154"/>
    </row>
    <row r="24" spans="1:17" ht="13.5" customHeight="1" x14ac:dyDescent="0.25">
      <c r="A24" s="24">
        <v>19</v>
      </c>
      <c r="B24" s="75"/>
      <c r="C24" s="191" t="s">
        <v>483</v>
      </c>
      <c r="D24" s="82">
        <v>44738</v>
      </c>
      <c r="E24" s="83"/>
      <c r="F24" s="82"/>
      <c r="G24" s="154"/>
      <c r="H24" s="154"/>
      <c r="I24" s="154"/>
      <c r="K24" s="166"/>
      <c r="L24" s="82"/>
      <c r="M24" s="83"/>
      <c r="N24" s="82"/>
      <c r="O24" s="154"/>
      <c r="P24" s="154"/>
      <c r="Q24" s="154"/>
    </row>
    <row r="25" spans="1:17" ht="13.5" customHeight="1" x14ac:dyDescent="0.25">
      <c r="A25" s="24">
        <v>20</v>
      </c>
      <c r="B25" s="75"/>
      <c r="C25" s="191" t="s">
        <v>484</v>
      </c>
      <c r="D25" s="82">
        <v>44738</v>
      </c>
      <c r="E25" s="83"/>
      <c r="F25" s="82"/>
      <c r="G25" s="154"/>
      <c r="H25" s="154"/>
      <c r="I25" s="154"/>
      <c r="K25" s="166"/>
      <c r="L25" s="82"/>
      <c r="M25" s="83"/>
      <c r="N25" s="82"/>
      <c r="O25" s="154"/>
      <c r="P25" s="154"/>
      <c r="Q25" s="154"/>
    </row>
    <row r="26" spans="1:17" ht="13.5" customHeight="1" x14ac:dyDescent="0.25">
      <c r="A26" s="24">
        <v>21</v>
      </c>
      <c r="B26" s="75"/>
      <c r="C26" s="191" t="s">
        <v>485</v>
      </c>
      <c r="D26" s="82">
        <v>44738</v>
      </c>
      <c r="E26" s="83"/>
      <c r="F26" s="82"/>
      <c r="G26" s="154"/>
      <c r="H26" s="154"/>
      <c r="I26" s="154"/>
      <c r="K26" s="166"/>
      <c r="L26" s="82"/>
      <c r="M26" s="83"/>
      <c r="N26" s="82"/>
      <c r="O26" s="154"/>
      <c r="P26" s="154"/>
      <c r="Q26" s="154"/>
    </row>
    <row r="27" spans="1:17" ht="13.5" customHeight="1" x14ac:dyDescent="0.25">
      <c r="A27" s="24">
        <v>22</v>
      </c>
      <c r="B27" s="75"/>
      <c r="C27" s="191" t="s">
        <v>486</v>
      </c>
      <c r="D27" s="82">
        <v>44738</v>
      </c>
      <c r="E27" s="83"/>
      <c r="F27" s="82"/>
      <c r="G27" s="154"/>
      <c r="H27" s="154"/>
      <c r="I27" s="154"/>
      <c r="K27" s="166"/>
      <c r="L27" s="82"/>
      <c r="M27" s="83"/>
      <c r="N27" s="82"/>
      <c r="O27" s="154"/>
      <c r="P27" s="154"/>
      <c r="Q27" s="154"/>
    </row>
    <row r="28" spans="1:17" ht="13.5" customHeight="1" x14ac:dyDescent="0.25">
      <c r="A28" s="24">
        <v>23</v>
      </c>
      <c r="B28" s="85"/>
      <c r="C28" s="191" t="s">
        <v>487</v>
      </c>
      <c r="D28" s="82">
        <v>44738</v>
      </c>
      <c r="E28" s="83"/>
      <c r="F28" s="82"/>
      <c r="G28" s="154"/>
      <c r="H28" s="154"/>
      <c r="I28" s="154"/>
      <c r="K28" s="166"/>
      <c r="L28" s="82"/>
      <c r="M28" s="83"/>
      <c r="N28" s="82"/>
      <c r="O28" s="154"/>
      <c r="P28" s="154"/>
      <c r="Q28" s="154"/>
    </row>
    <row r="29" spans="1:17" ht="13.5" customHeight="1" x14ac:dyDescent="0.25">
      <c r="A29" s="24">
        <v>24</v>
      </c>
      <c r="B29" s="85"/>
      <c r="C29" s="191" t="s">
        <v>488</v>
      </c>
      <c r="D29" s="82">
        <v>44738</v>
      </c>
      <c r="E29" s="83"/>
      <c r="F29" s="82"/>
      <c r="G29" s="154"/>
      <c r="H29" s="154"/>
      <c r="I29" s="154"/>
      <c r="K29" s="166"/>
      <c r="L29" s="82"/>
      <c r="M29" s="83"/>
      <c r="N29" s="82"/>
      <c r="O29" s="154"/>
      <c r="P29" s="154"/>
      <c r="Q29" s="154"/>
    </row>
    <row r="30" spans="1:17" x14ac:dyDescent="0.25">
      <c r="A30" s="24">
        <v>25</v>
      </c>
      <c r="B30" s="85"/>
      <c r="C30" s="191" t="s">
        <v>489</v>
      </c>
      <c r="D30" s="82">
        <v>44738</v>
      </c>
      <c r="E30" s="83"/>
      <c r="F30" s="82"/>
      <c r="G30" s="154"/>
      <c r="H30" s="154"/>
      <c r="I30" s="154"/>
      <c r="K30" s="166"/>
      <c r="L30" s="82"/>
      <c r="M30" s="83"/>
      <c r="N30" s="82"/>
      <c r="O30" s="154"/>
      <c r="P30" s="154"/>
      <c r="Q30" s="154"/>
    </row>
    <row r="31" spans="1:17" x14ac:dyDescent="0.25">
      <c r="A31" s="24">
        <v>26</v>
      </c>
      <c r="B31" s="85"/>
      <c r="C31" s="191" t="s">
        <v>490</v>
      </c>
      <c r="D31" s="82">
        <v>44738</v>
      </c>
      <c r="E31" s="83"/>
      <c r="F31" s="82"/>
      <c r="G31" s="154"/>
      <c r="H31" s="154"/>
      <c r="I31" s="154"/>
      <c r="K31" s="166"/>
      <c r="L31" s="82"/>
      <c r="M31" s="83"/>
      <c r="N31" s="82"/>
      <c r="O31" s="154"/>
      <c r="P31" s="154"/>
      <c r="Q31" s="154"/>
    </row>
    <row r="32" spans="1:17" x14ac:dyDescent="0.25">
      <c r="A32" s="24">
        <v>27</v>
      </c>
      <c r="B32" s="85"/>
      <c r="C32" s="191" t="s">
        <v>491</v>
      </c>
      <c r="D32" s="82">
        <v>44738</v>
      </c>
      <c r="E32" s="83"/>
      <c r="F32" s="82"/>
      <c r="G32" s="154"/>
      <c r="H32" s="154"/>
      <c r="I32" s="154"/>
      <c r="K32" s="166"/>
      <c r="L32" s="82"/>
      <c r="M32" s="83"/>
      <c r="N32" s="82"/>
      <c r="O32" s="154"/>
      <c r="P32" s="154"/>
      <c r="Q32" s="154"/>
    </row>
    <row r="33" spans="1:17" x14ac:dyDescent="0.25">
      <c r="A33" s="24">
        <v>28</v>
      </c>
      <c r="B33" s="85"/>
      <c r="C33" s="191" t="s">
        <v>492</v>
      </c>
      <c r="D33" s="82">
        <v>44738</v>
      </c>
      <c r="E33" s="83"/>
      <c r="F33" s="82"/>
      <c r="G33" s="154"/>
      <c r="H33" s="154"/>
      <c r="I33" s="154"/>
      <c r="K33" s="166"/>
      <c r="L33" s="82"/>
      <c r="M33" s="83"/>
      <c r="N33" s="82"/>
      <c r="O33" s="154"/>
      <c r="P33" s="154"/>
      <c r="Q33" s="154"/>
    </row>
    <row r="34" spans="1:17" x14ac:dyDescent="0.25">
      <c r="A34" s="24">
        <v>29</v>
      </c>
      <c r="B34" s="85"/>
      <c r="C34" s="191" t="s">
        <v>493</v>
      </c>
      <c r="D34" s="82">
        <v>44738</v>
      </c>
      <c r="E34" s="83"/>
      <c r="F34" s="82"/>
      <c r="G34" s="154"/>
      <c r="H34" s="154"/>
      <c r="I34" s="154"/>
      <c r="K34" s="166"/>
      <c r="L34" s="82"/>
      <c r="M34" s="83"/>
      <c r="N34" s="82"/>
      <c r="O34" s="154"/>
      <c r="P34" s="154"/>
      <c r="Q34" s="154"/>
    </row>
    <row r="35" spans="1:17" x14ac:dyDescent="0.25">
      <c r="A35" s="24">
        <v>30</v>
      </c>
      <c r="B35" s="24"/>
      <c r="C35" s="191" t="s">
        <v>494</v>
      </c>
      <c r="D35" s="82">
        <v>44738</v>
      </c>
      <c r="E35" s="82"/>
      <c r="F35" s="82"/>
      <c r="G35" s="154"/>
      <c r="H35" s="154"/>
      <c r="I35" s="154"/>
      <c r="K35" s="166"/>
      <c r="L35" s="82"/>
      <c r="M35" s="82"/>
      <c r="N35" s="82"/>
      <c r="O35" s="154"/>
      <c r="P35" s="154"/>
      <c r="Q35" s="154"/>
    </row>
    <row r="36" spans="1:17" x14ac:dyDescent="0.25">
      <c r="A36" s="24">
        <v>31</v>
      </c>
      <c r="B36" s="24"/>
      <c r="C36" s="86"/>
      <c r="D36" s="82"/>
      <c r="E36" s="82"/>
      <c r="F36" s="82"/>
      <c r="G36" s="154"/>
      <c r="H36" s="154"/>
      <c r="I36" s="154"/>
      <c r="K36" s="166"/>
      <c r="L36" s="82"/>
      <c r="M36" s="82"/>
      <c r="N36" s="82"/>
      <c r="O36" s="154"/>
      <c r="P36" s="154"/>
      <c r="Q36" s="154"/>
    </row>
    <row r="37" spans="1:17" x14ac:dyDescent="0.25">
      <c r="A37" s="24">
        <v>32</v>
      </c>
      <c r="B37" s="24"/>
      <c r="C37" s="86"/>
      <c r="D37" s="82"/>
      <c r="E37" s="82"/>
      <c r="F37" s="82"/>
      <c r="G37" s="154"/>
      <c r="H37" s="154"/>
      <c r="I37" s="154"/>
      <c r="K37" s="166"/>
      <c r="L37" s="82"/>
      <c r="M37" s="82"/>
      <c r="N37" s="82"/>
      <c r="O37" s="154"/>
      <c r="P37" s="154"/>
      <c r="Q37" s="154"/>
    </row>
    <row r="38" spans="1:17" x14ac:dyDescent="0.25">
      <c r="A38" s="24">
        <v>33</v>
      </c>
      <c r="B38" s="24"/>
      <c r="C38" s="86"/>
      <c r="D38" s="82"/>
      <c r="E38" s="82"/>
      <c r="F38" s="82"/>
      <c r="G38" s="154"/>
      <c r="H38" s="154"/>
      <c r="I38" s="154"/>
      <c r="K38" s="166"/>
      <c r="L38" s="82"/>
      <c r="M38" s="82"/>
      <c r="N38" s="82"/>
      <c r="O38" s="154"/>
      <c r="P38" s="154"/>
      <c r="Q38" s="154"/>
    </row>
    <row r="39" spans="1:17" x14ac:dyDescent="0.25">
      <c r="A39" s="24">
        <v>34</v>
      </c>
      <c r="B39" s="24"/>
      <c r="C39" s="86"/>
      <c r="D39" s="82"/>
      <c r="E39" s="82"/>
      <c r="F39" s="82"/>
      <c r="G39" s="154"/>
      <c r="H39" s="154"/>
      <c r="I39" s="154"/>
      <c r="K39" s="166"/>
      <c r="L39" s="82"/>
      <c r="M39" s="82"/>
      <c r="N39" s="82"/>
      <c r="O39" s="154"/>
      <c r="P39" s="154"/>
      <c r="Q39" s="154"/>
    </row>
    <row r="40" spans="1:17" x14ac:dyDescent="0.25">
      <c r="A40" s="24">
        <v>35</v>
      </c>
      <c r="B40" s="24"/>
      <c r="C40" s="86"/>
      <c r="D40" s="82"/>
      <c r="E40" s="82"/>
      <c r="F40" s="82"/>
      <c r="G40" s="154"/>
      <c r="H40" s="154"/>
      <c r="I40" s="154"/>
      <c r="K40" s="166"/>
      <c r="L40" s="82"/>
      <c r="M40" s="82"/>
      <c r="N40" s="82"/>
      <c r="O40" s="154"/>
      <c r="P40" s="154"/>
      <c r="Q40" s="154"/>
    </row>
    <row r="41" spans="1:17" x14ac:dyDescent="0.25">
      <c r="A41" s="24">
        <v>36</v>
      </c>
      <c r="B41" s="24"/>
      <c r="C41" s="86"/>
      <c r="D41" s="82"/>
      <c r="E41" s="82"/>
      <c r="F41" s="82"/>
      <c r="G41" s="154"/>
      <c r="H41" s="154"/>
      <c r="I41" s="154"/>
      <c r="K41" s="166"/>
      <c r="L41" s="82"/>
      <c r="M41" s="82"/>
      <c r="N41" s="82"/>
      <c r="O41" s="154"/>
      <c r="P41" s="154"/>
      <c r="Q41" s="154"/>
    </row>
    <row r="42" spans="1:17" x14ac:dyDescent="0.25">
      <c r="A42" s="24">
        <v>37</v>
      </c>
      <c r="B42" s="24"/>
      <c r="C42" s="86"/>
      <c r="D42" s="82"/>
      <c r="E42" s="82"/>
      <c r="F42" s="82"/>
      <c r="G42" s="154"/>
      <c r="H42" s="154"/>
      <c r="I42" s="154"/>
      <c r="K42" s="166"/>
      <c r="L42" s="82"/>
      <c r="M42" s="82"/>
      <c r="N42" s="82"/>
      <c r="O42" s="154"/>
      <c r="P42" s="154"/>
      <c r="Q42" s="154"/>
    </row>
    <row r="43" spans="1:17" x14ac:dyDescent="0.25">
      <c r="A43" s="24">
        <v>38</v>
      </c>
      <c r="B43" s="24"/>
      <c r="C43" s="86"/>
      <c r="D43" s="82"/>
      <c r="E43" s="82"/>
      <c r="F43" s="82"/>
      <c r="G43" s="154"/>
      <c r="H43" s="154"/>
      <c r="I43" s="154"/>
      <c r="K43" s="166"/>
      <c r="L43" s="82"/>
      <c r="M43" s="82"/>
      <c r="N43" s="82"/>
      <c r="O43" s="154"/>
      <c r="P43" s="154"/>
      <c r="Q43" s="154"/>
    </row>
    <row r="44" spans="1:17" x14ac:dyDescent="0.25">
      <c r="A44" s="24">
        <v>39</v>
      </c>
      <c r="B44" s="24"/>
      <c r="C44" s="86"/>
      <c r="D44" s="82"/>
      <c r="E44" s="82"/>
      <c r="F44" s="82"/>
      <c r="G44" s="154"/>
      <c r="H44" s="154"/>
      <c r="I44" s="154"/>
      <c r="K44" s="166"/>
      <c r="L44" s="82"/>
      <c r="M44" s="82"/>
      <c r="N44" s="82"/>
      <c r="O44" s="154"/>
      <c r="P44" s="154"/>
      <c r="Q44" s="154"/>
    </row>
    <row r="45" spans="1:17" x14ac:dyDescent="0.25">
      <c r="A45" s="24">
        <v>40</v>
      </c>
      <c r="B45" s="24"/>
      <c r="C45" s="86"/>
      <c r="D45" s="82"/>
      <c r="E45" s="82"/>
      <c r="F45" s="82"/>
      <c r="G45" s="154"/>
      <c r="H45" s="154"/>
      <c r="I45" s="154"/>
      <c r="K45" s="166"/>
      <c r="L45" s="82"/>
      <c r="M45" s="82"/>
      <c r="N45" s="82"/>
      <c r="O45" s="154"/>
      <c r="P45" s="154"/>
      <c r="Q45" s="154"/>
    </row>
    <row r="46" spans="1:17" x14ac:dyDescent="0.25">
      <c r="A46" s="24">
        <v>41</v>
      </c>
      <c r="B46" s="86"/>
      <c r="C46" s="86"/>
      <c r="D46" s="82"/>
      <c r="E46" s="87"/>
      <c r="F46" s="87"/>
      <c r="G46" s="154"/>
      <c r="H46" s="154"/>
      <c r="I46" s="154"/>
      <c r="K46" s="166"/>
      <c r="L46" s="82"/>
      <c r="M46" s="87"/>
      <c r="N46" s="87"/>
      <c r="O46" s="154"/>
      <c r="P46" s="154"/>
      <c r="Q46" s="154"/>
    </row>
    <row r="47" spans="1:17" x14ac:dyDescent="0.25">
      <c r="A47" s="24">
        <v>42</v>
      </c>
      <c r="B47" s="86"/>
      <c r="C47" s="86"/>
      <c r="D47" s="82"/>
      <c r="E47" s="87"/>
      <c r="F47" s="87"/>
      <c r="G47" s="154"/>
      <c r="H47" s="154"/>
      <c r="I47" s="154"/>
      <c r="K47" s="166"/>
      <c r="L47" s="82"/>
      <c r="M47" s="87"/>
      <c r="N47" s="87"/>
      <c r="O47" s="154"/>
      <c r="P47" s="154"/>
      <c r="Q47" s="154"/>
    </row>
    <row r="48" spans="1:17" x14ac:dyDescent="0.25">
      <c r="A48" s="24">
        <v>43</v>
      </c>
      <c r="B48" s="86"/>
      <c r="C48" s="86"/>
      <c r="D48" s="82"/>
      <c r="E48" s="87"/>
      <c r="F48" s="87"/>
      <c r="G48" s="154"/>
      <c r="H48" s="154"/>
      <c r="I48" s="154"/>
      <c r="K48" s="166"/>
      <c r="L48" s="82"/>
      <c r="M48" s="87"/>
      <c r="N48" s="87"/>
      <c r="O48" s="154"/>
      <c r="P48" s="154"/>
      <c r="Q48" s="154"/>
    </row>
    <row r="49" spans="1:17" x14ac:dyDescent="0.25">
      <c r="A49" s="24">
        <v>44</v>
      </c>
      <c r="B49" s="86"/>
      <c r="C49" s="86"/>
      <c r="D49" s="82"/>
      <c r="E49" s="87"/>
      <c r="F49" s="87"/>
      <c r="G49" s="154"/>
      <c r="H49" s="154"/>
      <c r="I49" s="154"/>
      <c r="K49" s="166"/>
      <c r="L49" s="82"/>
      <c r="M49" s="87"/>
      <c r="N49" s="87"/>
      <c r="O49" s="154"/>
      <c r="P49" s="154"/>
      <c r="Q49" s="154"/>
    </row>
    <row r="50" spans="1:17" x14ac:dyDescent="0.25">
      <c r="A50" s="24">
        <v>45</v>
      </c>
      <c r="B50" s="86"/>
      <c r="C50" s="86"/>
      <c r="D50" s="82"/>
      <c r="E50" s="87"/>
      <c r="F50" s="87"/>
      <c r="G50" s="154"/>
      <c r="H50" s="154"/>
      <c r="I50" s="154"/>
      <c r="K50" s="166"/>
      <c r="L50" s="82"/>
      <c r="M50" s="87"/>
      <c r="N50" s="87"/>
      <c r="O50" s="154"/>
      <c r="P50" s="154"/>
      <c r="Q50" s="154"/>
    </row>
    <row r="51" spans="1:17" x14ac:dyDescent="0.25">
      <c r="A51" s="24">
        <v>46</v>
      </c>
      <c r="B51" s="86"/>
      <c r="C51" s="86"/>
      <c r="D51" s="82"/>
      <c r="E51" s="87"/>
      <c r="F51" s="87"/>
      <c r="G51" s="154"/>
      <c r="H51" s="154"/>
      <c r="I51" s="154"/>
      <c r="K51" s="166"/>
      <c r="L51" s="82"/>
      <c r="M51" s="87"/>
      <c r="N51" s="87"/>
      <c r="O51" s="154"/>
      <c r="P51" s="154"/>
      <c r="Q51" s="154"/>
    </row>
    <row r="52" spans="1:17" x14ac:dyDescent="0.25">
      <c r="A52" s="24">
        <v>47</v>
      </c>
      <c r="B52" s="86"/>
      <c r="C52" s="86"/>
      <c r="D52" s="82"/>
      <c r="E52" s="87"/>
      <c r="F52" s="87"/>
      <c r="G52" s="154"/>
      <c r="H52" s="154"/>
      <c r="I52" s="154"/>
      <c r="K52" s="166"/>
      <c r="L52" s="82"/>
      <c r="M52" s="87"/>
      <c r="N52" s="87"/>
      <c r="O52" s="154"/>
      <c r="P52" s="154"/>
      <c r="Q52" s="154"/>
    </row>
    <row r="53" spans="1:17" x14ac:dyDescent="0.25">
      <c r="A53" s="24">
        <v>48</v>
      </c>
      <c r="B53" s="86"/>
      <c r="C53" s="86"/>
      <c r="D53" s="82"/>
      <c r="E53" s="87"/>
      <c r="F53" s="87"/>
      <c r="G53" s="154"/>
      <c r="H53" s="154"/>
      <c r="I53" s="154"/>
      <c r="K53" s="166"/>
      <c r="L53" s="82"/>
      <c r="M53" s="87"/>
      <c r="N53" s="87"/>
      <c r="O53" s="154"/>
      <c r="P53" s="154"/>
      <c r="Q53" s="154"/>
    </row>
    <row r="54" spans="1:17" x14ac:dyDescent="0.25">
      <c r="A54" s="24">
        <v>49</v>
      </c>
      <c r="B54" s="86"/>
      <c r="C54" s="86"/>
      <c r="D54" s="82"/>
      <c r="E54" s="87"/>
      <c r="F54" s="87"/>
      <c r="G54" s="154"/>
      <c r="H54" s="154"/>
      <c r="I54" s="154"/>
      <c r="K54" s="166"/>
      <c r="L54" s="82"/>
      <c r="M54" s="87"/>
      <c r="N54" s="87"/>
      <c r="O54" s="154"/>
      <c r="P54" s="154"/>
      <c r="Q54" s="154"/>
    </row>
    <row r="55" spans="1:17" x14ac:dyDescent="0.25">
      <c r="A55" s="24">
        <v>50</v>
      </c>
      <c r="B55" s="86"/>
      <c r="C55" s="86"/>
      <c r="D55" s="82"/>
      <c r="E55" s="87"/>
      <c r="F55" s="87"/>
      <c r="G55" s="154"/>
      <c r="H55" s="154"/>
      <c r="I55" s="154"/>
      <c r="K55" s="166"/>
      <c r="L55" s="82"/>
      <c r="M55" s="87"/>
      <c r="N55" s="87"/>
      <c r="O55" s="154"/>
      <c r="P55" s="154"/>
      <c r="Q55" s="154"/>
    </row>
    <row r="56" spans="1:17" x14ac:dyDescent="0.25">
      <c r="A56"/>
      <c r="B56"/>
      <c r="C56" s="77"/>
      <c r="D56" s="77"/>
      <c r="E56"/>
      <c r="F56"/>
      <c r="G56" s="6"/>
      <c r="H56" s="6"/>
      <c r="I56" s="6"/>
      <c r="K56" s="77"/>
      <c r="L56"/>
      <c r="M56"/>
      <c r="N56"/>
      <c r="O56" s="6"/>
      <c r="P56" s="6"/>
      <c r="Q56" s="6"/>
    </row>
    <row r="57" spans="1:17" x14ac:dyDescent="0.25">
      <c r="A57"/>
      <c r="B57"/>
      <c r="C57" s="77"/>
      <c r="D57" s="77"/>
      <c r="E57"/>
      <c r="F57"/>
      <c r="G57" s="6"/>
      <c r="H57" s="6"/>
      <c r="I57" s="6"/>
      <c r="K57" s="77"/>
      <c r="L57"/>
      <c r="M57"/>
      <c r="N57"/>
      <c r="O57" s="6"/>
      <c r="P57" s="6"/>
      <c r="Q57" s="6"/>
    </row>
    <row r="58" spans="1:17" x14ac:dyDescent="0.25">
      <c r="A58"/>
      <c r="B58"/>
      <c r="C58" s="77"/>
      <c r="D58" s="77"/>
      <c r="E58"/>
      <c r="F58"/>
      <c r="G58"/>
      <c r="H58"/>
      <c r="I58"/>
      <c r="K58" s="77"/>
      <c r="L58"/>
      <c r="M58"/>
      <c r="N58"/>
      <c r="O58"/>
      <c r="P58"/>
      <c r="Q58"/>
    </row>
    <row r="59" spans="1:17" x14ac:dyDescent="0.25">
      <c r="A59"/>
      <c r="B59"/>
      <c r="C59" s="88" t="s">
        <v>214</v>
      </c>
      <c r="D59" s="89"/>
      <c r="E59" s="89"/>
      <c r="F59" s="89"/>
      <c r="G59" s="89"/>
      <c r="H59" s="89"/>
      <c r="I59" s="90"/>
      <c r="K59" s="167" t="s">
        <v>213</v>
      </c>
      <c r="L59" s="92"/>
      <c r="M59" s="92"/>
      <c r="N59" s="92"/>
      <c r="O59" s="92"/>
      <c r="P59" s="92"/>
      <c r="Q59" s="93"/>
    </row>
    <row r="60" spans="1:17" customFormat="1" ht="45" customHeight="1" x14ac:dyDescent="0.25">
      <c r="A60" s="79" t="s">
        <v>0</v>
      </c>
      <c r="B60" s="79" t="s">
        <v>46</v>
      </c>
      <c r="C60" s="79" t="s">
        <v>1</v>
      </c>
      <c r="D60" s="80" t="str">
        <f t="shared" ref="D60:I60" si="0">D$5</f>
        <v>Fecha de siembra</v>
      </c>
      <c r="E60" s="80" t="str">
        <f t="shared" si="0"/>
        <v>Fecha de espigazón</v>
      </c>
      <c r="F60" s="80" t="str">
        <f t="shared" si="0"/>
        <v>Fecha de madurez</v>
      </c>
      <c r="G60" s="80" t="str">
        <f t="shared" si="0"/>
        <v>Días Siembra-Espigazón</v>
      </c>
      <c r="H60" s="80" t="str">
        <f t="shared" si="0"/>
        <v>Días Espigazón-Madurez</v>
      </c>
      <c r="I60" s="79" t="str">
        <f t="shared" si="0"/>
        <v>Días Siembra-Madurez</v>
      </c>
      <c r="K60" s="79" t="s">
        <v>1</v>
      </c>
      <c r="L60" s="80">
        <f t="shared" ref="L60:Q60" si="1">L$5</f>
        <v>0</v>
      </c>
      <c r="M60" s="80">
        <f t="shared" si="1"/>
        <v>0</v>
      </c>
      <c r="N60" s="80">
        <f t="shared" si="1"/>
        <v>0</v>
      </c>
      <c r="O60" s="80">
        <f t="shared" si="1"/>
        <v>0</v>
      </c>
      <c r="P60" s="80">
        <f t="shared" si="1"/>
        <v>0</v>
      </c>
      <c r="Q60" s="79">
        <f t="shared" si="1"/>
        <v>0</v>
      </c>
    </row>
    <row r="61" spans="1:17" x14ac:dyDescent="0.25">
      <c r="A61" s="24">
        <v>1</v>
      </c>
      <c r="B61" s="24"/>
      <c r="C61" s="81"/>
      <c r="D61" s="82"/>
      <c r="E61" s="83"/>
      <c r="F61" s="82"/>
      <c r="G61" s="154"/>
      <c r="H61" s="154"/>
      <c r="I61" s="154"/>
      <c r="K61" s="166">
        <f>C61</f>
        <v>0</v>
      </c>
      <c r="L61" s="82"/>
      <c r="M61" s="83"/>
      <c r="N61" s="82"/>
      <c r="O61" s="154">
        <f t="shared" ref="O61:O74" si="2">IF(L61=0,0,IF(M61=0,0,MAX(M61-L61)))</f>
        <v>0</v>
      </c>
      <c r="P61" s="154">
        <f t="shared" ref="P61:P74" si="3">IF(M61=0,0,IF(N61=0,0,MAX(N61-M61)))</f>
        <v>0</v>
      </c>
      <c r="Q61" s="154">
        <f>IF(L61=0,0,IF(N61=0,0,MAX(N61-L61)))</f>
        <v>0</v>
      </c>
    </row>
    <row r="62" spans="1:17" x14ac:dyDescent="0.25">
      <c r="A62" s="24">
        <v>2</v>
      </c>
      <c r="B62" s="24"/>
      <c r="C62" s="25"/>
      <c r="D62" s="82"/>
      <c r="E62" s="83"/>
      <c r="F62" s="82"/>
      <c r="G62" s="154"/>
      <c r="H62" s="154"/>
      <c r="I62" s="154"/>
      <c r="K62" s="166">
        <f t="shared" ref="K62:K74" si="4">C62</f>
        <v>0</v>
      </c>
      <c r="L62" s="82"/>
      <c r="M62" s="83"/>
      <c r="N62" s="82"/>
      <c r="O62" s="154">
        <f t="shared" si="2"/>
        <v>0</v>
      </c>
      <c r="P62" s="154">
        <f t="shared" si="3"/>
        <v>0</v>
      </c>
      <c r="Q62" s="154">
        <f t="shared" ref="Q62:Q74" si="5">IF(L62=0,0,IF(N62=0,0,MAX(N62-L62)))</f>
        <v>0</v>
      </c>
    </row>
    <row r="63" spans="1:17" x14ac:dyDescent="0.25">
      <c r="A63" s="24">
        <v>3</v>
      </c>
      <c r="B63" s="24"/>
      <c r="C63" s="25"/>
      <c r="D63" s="82"/>
      <c r="E63" s="83"/>
      <c r="F63" s="82"/>
      <c r="G63" s="154"/>
      <c r="H63" s="154"/>
      <c r="I63" s="154"/>
      <c r="K63" s="166">
        <f t="shared" si="4"/>
        <v>0</v>
      </c>
      <c r="L63" s="82"/>
      <c r="M63" s="83"/>
      <c r="N63" s="82"/>
      <c r="O63" s="154">
        <f t="shared" si="2"/>
        <v>0</v>
      </c>
      <c r="P63" s="154">
        <f t="shared" si="3"/>
        <v>0</v>
      </c>
      <c r="Q63" s="154">
        <f t="shared" si="5"/>
        <v>0</v>
      </c>
    </row>
    <row r="64" spans="1:17" ht="13.5" customHeight="1" x14ac:dyDescent="0.25">
      <c r="A64" s="24">
        <v>4</v>
      </c>
      <c r="B64" s="24"/>
      <c r="C64" s="25"/>
      <c r="D64" s="82"/>
      <c r="E64" s="83"/>
      <c r="F64" s="82"/>
      <c r="G64" s="154"/>
      <c r="H64" s="154"/>
      <c r="I64" s="154"/>
      <c r="K64" s="166">
        <f t="shared" si="4"/>
        <v>0</v>
      </c>
      <c r="L64" s="82"/>
      <c r="M64" s="83"/>
      <c r="N64" s="82"/>
      <c r="O64" s="154">
        <f t="shared" si="2"/>
        <v>0</v>
      </c>
      <c r="P64" s="154">
        <f t="shared" si="3"/>
        <v>0</v>
      </c>
      <c r="Q64" s="154">
        <f t="shared" si="5"/>
        <v>0</v>
      </c>
    </row>
    <row r="65" spans="1:17" ht="13.5" customHeight="1" x14ac:dyDescent="0.25">
      <c r="A65" s="24">
        <v>5</v>
      </c>
      <c r="B65" s="24"/>
      <c r="C65" s="25"/>
      <c r="D65" s="82"/>
      <c r="E65" s="83"/>
      <c r="F65" s="82"/>
      <c r="G65" s="154"/>
      <c r="H65" s="154"/>
      <c r="I65" s="154"/>
      <c r="K65" s="166">
        <f t="shared" si="4"/>
        <v>0</v>
      </c>
      <c r="L65" s="82"/>
      <c r="M65" s="83"/>
      <c r="N65" s="82"/>
      <c r="O65" s="154">
        <f t="shared" si="2"/>
        <v>0</v>
      </c>
      <c r="P65" s="154">
        <f t="shared" si="3"/>
        <v>0</v>
      </c>
      <c r="Q65" s="154">
        <f t="shared" si="5"/>
        <v>0</v>
      </c>
    </row>
    <row r="66" spans="1:17" ht="13.5" customHeight="1" x14ac:dyDescent="0.25">
      <c r="A66" s="24">
        <v>6</v>
      </c>
      <c r="B66" s="24"/>
      <c r="C66" s="25"/>
      <c r="D66" s="82"/>
      <c r="E66" s="83"/>
      <c r="F66" s="82"/>
      <c r="G66" s="154"/>
      <c r="H66" s="154"/>
      <c r="I66" s="154"/>
      <c r="K66" s="166">
        <f t="shared" si="4"/>
        <v>0</v>
      </c>
      <c r="L66" s="82"/>
      <c r="M66" s="83"/>
      <c r="N66" s="82"/>
      <c r="O66" s="154">
        <f t="shared" si="2"/>
        <v>0</v>
      </c>
      <c r="P66" s="154">
        <f t="shared" si="3"/>
        <v>0</v>
      </c>
      <c r="Q66" s="154">
        <f t="shared" si="5"/>
        <v>0</v>
      </c>
    </row>
    <row r="67" spans="1:17" ht="13.5" customHeight="1" x14ac:dyDescent="0.25">
      <c r="A67" s="24">
        <v>7</v>
      </c>
      <c r="B67" s="24"/>
      <c r="C67" s="25"/>
      <c r="D67" s="82"/>
      <c r="E67" s="83"/>
      <c r="F67" s="82"/>
      <c r="G67" s="154"/>
      <c r="H67" s="154"/>
      <c r="I67" s="154"/>
      <c r="K67" s="166">
        <f t="shared" si="4"/>
        <v>0</v>
      </c>
      <c r="L67" s="82"/>
      <c r="M67" s="83"/>
      <c r="N67" s="82"/>
      <c r="O67" s="154">
        <f t="shared" si="2"/>
        <v>0</v>
      </c>
      <c r="P67" s="154">
        <f t="shared" si="3"/>
        <v>0</v>
      </c>
      <c r="Q67" s="154">
        <f t="shared" si="5"/>
        <v>0</v>
      </c>
    </row>
    <row r="68" spans="1:17" ht="13.5" customHeight="1" x14ac:dyDescent="0.25">
      <c r="A68" s="24">
        <v>8</v>
      </c>
      <c r="B68" s="24"/>
      <c r="C68" s="25"/>
      <c r="D68" s="82"/>
      <c r="E68" s="83"/>
      <c r="F68" s="82"/>
      <c r="G68" s="154"/>
      <c r="H68" s="154"/>
      <c r="I68" s="154"/>
      <c r="K68" s="166">
        <f t="shared" si="4"/>
        <v>0</v>
      </c>
      <c r="L68" s="82"/>
      <c r="M68" s="83"/>
      <c r="N68" s="82"/>
      <c r="O68" s="154">
        <f t="shared" si="2"/>
        <v>0</v>
      </c>
      <c r="P68" s="154">
        <f t="shared" si="3"/>
        <v>0</v>
      </c>
      <c r="Q68" s="154">
        <f t="shared" si="5"/>
        <v>0</v>
      </c>
    </row>
    <row r="69" spans="1:17" ht="13.5" customHeight="1" x14ac:dyDescent="0.25">
      <c r="A69" s="24">
        <v>9</v>
      </c>
      <c r="B69" s="24"/>
      <c r="C69" s="25"/>
      <c r="D69" s="82"/>
      <c r="E69" s="83"/>
      <c r="F69" s="82"/>
      <c r="G69" s="154"/>
      <c r="H69" s="154"/>
      <c r="I69" s="154"/>
      <c r="K69" s="166">
        <f t="shared" si="4"/>
        <v>0</v>
      </c>
      <c r="L69" s="82"/>
      <c r="M69" s="83"/>
      <c r="N69" s="82"/>
      <c r="O69" s="154">
        <f t="shared" si="2"/>
        <v>0</v>
      </c>
      <c r="P69" s="154">
        <f t="shared" si="3"/>
        <v>0</v>
      </c>
      <c r="Q69" s="154">
        <f t="shared" si="5"/>
        <v>0</v>
      </c>
    </row>
    <row r="70" spans="1:17" ht="13.5" customHeight="1" x14ac:dyDescent="0.25">
      <c r="A70" s="24">
        <v>10</v>
      </c>
      <c r="B70" s="24"/>
      <c r="C70" s="25"/>
      <c r="D70" s="82"/>
      <c r="E70" s="83"/>
      <c r="F70" s="82"/>
      <c r="G70" s="154"/>
      <c r="H70" s="154"/>
      <c r="I70" s="154"/>
      <c r="K70" s="166">
        <f t="shared" si="4"/>
        <v>0</v>
      </c>
      <c r="L70" s="82"/>
      <c r="M70" s="83"/>
      <c r="N70" s="82"/>
      <c r="O70" s="154">
        <f t="shared" si="2"/>
        <v>0</v>
      </c>
      <c r="P70" s="154">
        <f t="shared" si="3"/>
        <v>0</v>
      </c>
      <c r="Q70" s="154">
        <f t="shared" si="5"/>
        <v>0</v>
      </c>
    </row>
    <row r="71" spans="1:17" ht="13.5" customHeight="1" x14ac:dyDescent="0.25">
      <c r="A71" s="24">
        <v>11</v>
      </c>
      <c r="B71" s="24"/>
      <c r="C71" s="25"/>
      <c r="D71" s="82"/>
      <c r="E71" s="83"/>
      <c r="F71" s="82"/>
      <c r="G71" s="154"/>
      <c r="H71" s="154"/>
      <c r="I71" s="154"/>
      <c r="K71" s="166">
        <f t="shared" si="4"/>
        <v>0</v>
      </c>
      <c r="L71" s="82"/>
      <c r="M71" s="83"/>
      <c r="N71" s="82"/>
      <c r="O71" s="154">
        <f t="shared" si="2"/>
        <v>0</v>
      </c>
      <c r="P71" s="154">
        <f t="shared" si="3"/>
        <v>0</v>
      </c>
      <c r="Q71" s="154">
        <f t="shared" si="5"/>
        <v>0</v>
      </c>
    </row>
    <row r="72" spans="1:17" ht="13.5" customHeight="1" x14ac:dyDescent="0.25">
      <c r="A72" s="24">
        <v>12</v>
      </c>
      <c r="B72" s="24"/>
      <c r="C72" s="25"/>
      <c r="D72" s="82"/>
      <c r="E72" s="83"/>
      <c r="F72" s="82"/>
      <c r="G72" s="154"/>
      <c r="H72" s="154"/>
      <c r="I72" s="154"/>
      <c r="K72" s="166">
        <f t="shared" si="4"/>
        <v>0</v>
      </c>
      <c r="L72" s="82"/>
      <c r="M72" s="83"/>
      <c r="N72" s="82"/>
      <c r="O72" s="154">
        <f t="shared" si="2"/>
        <v>0</v>
      </c>
      <c r="P72" s="154">
        <f t="shared" si="3"/>
        <v>0</v>
      </c>
      <c r="Q72" s="154">
        <f t="shared" si="5"/>
        <v>0</v>
      </c>
    </row>
    <row r="73" spans="1:17" ht="13.5" customHeight="1" x14ac:dyDescent="0.25">
      <c r="A73" s="24">
        <v>13</v>
      </c>
      <c r="B73" s="24"/>
      <c r="C73" s="25"/>
      <c r="D73" s="82"/>
      <c r="E73" s="83"/>
      <c r="F73" s="82"/>
      <c r="G73" s="154"/>
      <c r="H73" s="154"/>
      <c r="I73" s="154"/>
      <c r="K73" s="166">
        <f t="shared" si="4"/>
        <v>0</v>
      </c>
      <c r="L73" s="82"/>
      <c r="M73" s="83"/>
      <c r="N73" s="82"/>
      <c r="O73" s="154">
        <f t="shared" si="2"/>
        <v>0</v>
      </c>
      <c r="P73" s="154">
        <f t="shared" si="3"/>
        <v>0</v>
      </c>
      <c r="Q73" s="154">
        <f t="shared" si="5"/>
        <v>0</v>
      </c>
    </row>
    <row r="74" spans="1:17" ht="13.5" customHeight="1" x14ac:dyDescent="0.25">
      <c r="A74" s="24">
        <v>14</v>
      </c>
      <c r="B74" s="24"/>
      <c r="C74" s="25"/>
      <c r="D74" s="82"/>
      <c r="E74" s="83"/>
      <c r="F74" s="82"/>
      <c r="G74" s="154"/>
      <c r="H74" s="154"/>
      <c r="I74" s="154"/>
      <c r="K74" s="166">
        <f t="shared" si="4"/>
        <v>0</v>
      </c>
      <c r="L74" s="82"/>
      <c r="M74" s="83"/>
      <c r="N74" s="82"/>
      <c r="O74" s="154">
        <f t="shared" si="2"/>
        <v>0</v>
      </c>
      <c r="P74" s="154">
        <f t="shared" si="3"/>
        <v>0</v>
      </c>
      <c r="Q74" s="154">
        <f t="shared" si="5"/>
        <v>0</v>
      </c>
    </row>
    <row r="75" spans="1:17" ht="13.5" customHeight="1" x14ac:dyDescent="0.25">
      <c r="A75" s="24">
        <v>15</v>
      </c>
      <c r="B75" s="24"/>
      <c r="C75" s="25"/>
      <c r="D75" s="82"/>
      <c r="E75" s="83"/>
      <c r="F75" s="82"/>
      <c r="G75" s="154"/>
      <c r="H75" s="154"/>
      <c r="I75" s="154"/>
      <c r="K75" s="166"/>
      <c r="L75" s="82"/>
      <c r="M75" s="83"/>
      <c r="N75" s="82"/>
      <c r="O75" s="154"/>
      <c r="P75" s="154"/>
      <c r="Q75" s="154"/>
    </row>
    <row r="76" spans="1:17" ht="13.5" customHeight="1" x14ac:dyDescent="0.25">
      <c r="A76" s="24">
        <v>16</v>
      </c>
      <c r="B76" s="24"/>
      <c r="C76" s="25"/>
      <c r="D76" s="82"/>
      <c r="E76" s="83"/>
      <c r="F76" s="82"/>
      <c r="G76" s="154"/>
      <c r="H76" s="154"/>
      <c r="I76" s="154"/>
      <c r="K76" s="166"/>
      <c r="L76" s="82"/>
      <c r="M76" s="83"/>
      <c r="N76" s="82"/>
      <c r="O76" s="154"/>
      <c r="P76" s="154"/>
      <c r="Q76" s="154"/>
    </row>
    <row r="77" spans="1:17" ht="13.5" customHeight="1" x14ac:dyDescent="0.25">
      <c r="A77" s="24">
        <v>17</v>
      </c>
      <c r="B77" s="24"/>
      <c r="C77" s="25"/>
      <c r="D77" s="82"/>
      <c r="E77" s="83"/>
      <c r="F77" s="82"/>
      <c r="G77" s="154"/>
      <c r="H77" s="154"/>
      <c r="I77" s="154"/>
      <c r="K77" s="166"/>
      <c r="L77" s="82"/>
      <c r="M77" s="83"/>
      <c r="N77" s="82"/>
      <c r="O77" s="154"/>
      <c r="P77" s="154"/>
      <c r="Q77" s="154"/>
    </row>
    <row r="78" spans="1:17" ht="13.5" customHeight="1" x14ac:dyDescent="0.25">
      <c r="A78" s="24">
        <v>18</v>
      </c>
      <c r="B78" s="24"/>
      <c r="C78" s="25"/>
      <c r="D78" s="82"/>
      <c r="E78" s="83"/>
      <c r="F78" s="82"/>
      <c r="G78" s="154"/>
      <c r="H78" s="154"/>
      <c r="I78" s="154"/>
      <c r="K78" s="166"/>
      <c r="L78" s="82"/>
      <c r="M78" s="83"/>
      <c r="N78" s="82"/>
      <c r="O78" s="154"/>
      <c r="P78" s="154"/>
      <c r="Q78" s="154"/>
    </row>
    <row r="79" spans="1:17" ht="13.5" customHeight="1" x14ac:dyDescent="0.25">
      <c r="A79" s="24">
        <v>19</v>
      </c>
      <c r="B79" s="24"/>
      <c r="C79" s="25"/>
      <c r="D79" s="82"/>
      <c r="E79" s="83"/>
      <c r="F79" s="82"/>
      <c r="G79" s="154"/>
      <c r="H79" s="154"/>
      <c r="I79" s="154"/>
      <c r="K79" s="166"/>
      <c r="L79" s="82"/>
      <c r="M79" s="83"/>
      <c r="N79" s="82"/>
      <c r="O79" s="154"/>
      <c r="P79" s="154"/>
      <c r="Q79" s="154"/>
    </row>
    <row r="80" spans="1:17" ht="13.5" customHeight="1" x14ac:dyDescent="0.25">
      <c r="A80" s="24">
        <v>20</v>
      </c>
      <c r="B80" s="24"/>
      <c r="C80" s="25"/>
      <c r="D80" s="82"/>
      <c r="E80" s="83"/>
      <c r="F80" s="82"/>
      <c r="G80" s="154"/>
      <c r="H80" s="154"/>
      <c r="I80" s="154"/>
      <c r="K80" s="166"/>
      <c r="L80" s="82"/>
      <c r="M80" s="83"/>
      <c r="N80" s="82"/>
      <c r="O80" s="154"/>
      <c r="P80" s="154"/>
      <c r="Q80" s="154"/>
    </row>
    <row r="81" spans="1:17" ht="13.5" customHeight="1" x14ac:dyDescent="0.25">
      <c r="A81" s="24">
        <v>21</v>
      </c>
      <c r="B81" s="24"/>
      <c r="C81" s="25"/>
      <c r="D81" s="82"/>
      <c r="E81" s="83"/>
      <c r="F81" s="82"/>
      <c r="G81" s="154"/>
      <c r="H81" s="154"/>
      <c r="I81" s="154"/>
      <c r="K81" s="166"/>
      <c r="L81" s="82"/>
      <c r="M81" s="83"/>
      <c r="N81" s="82"/>
      <c r="O81" s="154"/>
      <c r="P81" s="154"/>
      <c r="Q81" s="154"/>
    </row>
    <row r="82" spans="1:17" ht="13.5" customHeight="1" x14ac:dyDescent="0.25">
      <c r="A82" s="24">
        <v>22</v>
      </c>
      <c r="B82" s="24"/>
      <c r="C82" s="25"/>
      <c r="D82" s="82"/>
      <c r="E82" s="83"/>
      <c r="F82" s="82"/>
      <c r="G82" s="154"/>
      <c r="H82" s="154"/>
      <c r="I82" s="154"/>
      <c r="K82" s="166"/>
      <c r="L82" s="82"/>
      <c r="M82" s="83"/>
      <c r="N82" s="82"/>
      <c r="O82" s="154"/>
      <c r="P82" s="154"/>
      <c r="Q82" s="154"/>
    </row>
    <row r="83" spans="1:17" ht="13.5" customHeight="1" x14ac:dyDescent="0.25">
      <c r="A83" s="24">
        <v>23</v>
      </c>
      <c r="B83" s="24"/>
      <c r="C83" s="25"/>
      <c r="D83" s="82"/>
      <c r="E83" s="83"/>
      <c r="F83" s="82"/>
      <c r="G83" s="154"/>
      <c r="H83" s="154"/>
      <c r="I83" s="154"/>
      <c r="K83" s="166"/>
      <c r="L83" s="82"/>
      <c r="M83" s="83"/>
      <c r="N83" s="82"/>
      <c r="O83" s="154"/>
      <c r="P83" s="154"/>
      <c r="Q83" s="154"/>
    </row>
    <row r="84" spans="1:17" ht="13.5" customHeight="1" x14ac:dyDescent="0.25">
      <c r="A84" s="24">
        <v>24</v>
      </c>
      <c r="B84" s="24"/>
      <c r="C84" s="25"/>
      <c r="D84" s="82"/>
      <c r="E84" s="83"/>
      <c r="F84" s="82"/>
      <c r="G84" s="154"/>
      <c r="H84" s="154"/>
      <c r="I84" s="154"/>
      <c r="K84" s="166"/>
      <c r="L84" s="82"/>
      <c r="M84" s="83"/>
      <c r="N84" s="82"/>
      <c r="O84" s="154"/>
      <c r="P84" s="154"/>
      <c r="Q84" s="154"/>
    </row>
    <row r="85" spans="1:17" ht="13.5" customHeight="1" x14ac:dyDescent="0.25">
      <c r="A85" s="24">
        <v>25</v>
      </c>
      <c r="B85" s="24"/>
      <c r="C85" s="25"/>
      <c r="D85" s="82"/>
      <c r="E85" s="83"/>
      <c r="F85" s="82"/>
      <c r="G85" s="154"/>
      <c r="H85" s="154"/>
      <c r="I85" s="154"/>
      <c r="K85" s="166"/>
      <c r="L85" s="82"/>
      <c r="M85" s="83"/>
      <c r="N85" s="82"/>
      <c r="O85" s="154"/>
      <c r="P85" s="154"/>
      <c r="Q85" s="154"/>
    </row>
    <row r="86" spans="1:17" ht="13.5" customHeight="1" x14ac:dyDescent="0.25">
      <c r="A86" s="24">
        <v>26</v>
      </c>
      <c r="B86" s="24"/>
      <c r="C86" s="25"/>
      <c r="D86" s="82"/>
      <c r="E86" s="83"/>
      <c r="F86" s="82"/>
      <c r="G86" s="154"/>
      <c r="H86" s="154"/>
      <c r="I86" s="154"/>
      <c r="K86" s="166"/>
      <c r="L86" s="82"/>
      <c r="M86" s="83"/>
      <c r="N86" s="82"/>
      <c r="O86" s="154"/>
      <c r="P86" s="154"/>
      <c r="Q86" s="154"/>
    </row>
    <row r="87" spans="1:17" ht="13.5" customHeight="1" x14ac:dyDescent="0.25">
      <c r="A87" s="24">
        <v>27</v>
      </c>
      <c r="B87" s="24"/>
      <c r="C87" s="25"/>
      <c r="D87" s="82"/>
      <c r="E87" s="83"/>
      <c r="F87" s="82"/>
      <c r="G87" s="154"/>
      <c r="H87" s="154"/>
      <c r="I87" s="154"/>
      <c r="K87" s="166"/>
      <c r="L87" s="82"/>
      <c r="M87" s="83"/>
      <c r="N87" s="82"/>
      <c r="O87" s="154"/>
      <c r="P87" s="154"/>
      <c r="Q87" s="154"/>
    </row>
    <row r="88" spans="1:17" ht="13.5" customHeight="1" x14ac:dyDescent="0.25">
      <c r="A88" s="24">
        <v>28</v>
      </c>
      <c r="B88" s="94"/>
      <c r="C88" s="25"/>
      <c r="D88" s="82"/>
      <c r="E88" s="83"/>
      <c r="F88" s="82"/>
      <c r="G88" s="154"/>
      <c r="H88" s="154"/>
      <c r="I88" s="154"/>
      <c r="K88" s="166"/>
      <c r="L88" s="82"/>
      <c r="M88" s="83"/>
      <c r="N88" s="82"/>
      <c r="O88" s="154"/>
      <c r="P88" s="154"/>
      <c r="Q88" s="154"/>
    </row>
    <row r="89" spans="1:17" ht="13.5" customHeight="1" x14ac:dyDescent="0.25">
      <c r="A89" s="24">
        <v>29</v>
      </c>
      <c r="B89" s="94"/>
      <c r="C89" s="25"/>
      <c r="D89" s="82"/>
      <c r="E89" s="83"/>
      <c r="F89" s="82"/>
      <c r="G89" s="154"/>
      <c r="H89" s="154"/>
      <c r="I89" s="154"/>
      <c r="K89" s="166"/>
      <c r="L89" s="82"/>
      <c r="M89" s="83"/>
      <c r="N89" s="82"/>
      <c r="O89" s="154"/>
      <c r="P89" s="154"/>
      <c r="Q89" s="154"/>
    </row>
    <row r="90" spans="1:17" ht="13.5" customHeight="1" x14ac:dyDescent="0.25">
      <c r="A90" s="24">
        <v>30</v>
      </c>
      <c r="B90" s="94"/>
      <c r="C90" s="86"/>
      <c r="D90" s="82"/>
      <c r="E90" s="82"/>
      <c r="F90" s="82"/>
      <c r="G90" s="154"/>
      <c r="H90" s="154"/>
      <c r="I90" s="154"/>
      <c r="K90" s="166"/>
      <c r="L90" s="82"/>
      <c r="M90" s="82"/>
      <c r="N90" s="82"/>
      <c r="O90" s="154"/>
      <c r="P90" s="154"/>
      <c r="Q90" s="154"/>
    </row>
    <row r="91" spans="1:17" ht="13.5" customHeight="1" x14ac:dyDescent="0.25">
      <c r="A91" s="24">
        <v>31</v>
      </c>
      <c r="B91" s="94"/>
      <c r="C91" s="86"/>
      <c r="D91" s="82"/>
      <c r="E91" s="82"/>
      <c r="F91" s="82"/>
      <c r="G91" s="154"/>
      <c r="H91" s="154"/>
      <c r="I91" s="154"/>
      <c r="K91" s="166"/>
      <c r="L91" s="82"/>
      <c r="M91" s="82"/>
      <c r="N91" s="82"/>
      <c r="O91" s="154"/>
      <c r="P91" s="154"/>
      <c r="Q91" s="154"/>
    </row>
    <row r="92" spans="1:17" ht="13.5" customHeight="1" x14ac:dyDescent="0.25">
      <c r="A92" s="24">
        <v>32</v>
      </c>
      <c r="B92" s="94"/>
      <c r="C92" s="86"/>
      <c r="D92" s="82"/>
      <c r="E92" s="82"/>
      <c r="F92" s="82"/>
      <c r="G92" s="154"/>
      <c r="H92" s="154"/>
      <c r="I92" s="154"/>
      <c r="K92" s="166"/>
      <c r="L92" s="82"/>
      <c r="M92" s="82"/>
      <c r="N92" s="82"/>
      <c r="O92" s="154"/>
      <c r="P92" s="154"/>
      <c r="Q92" s="154"/>
    </row>
    <row r="93" spans="1:17" ht="13.5" customHeight="1" x14ac:dyDescent="0.25">
      <c r="A93" s="24">
        <v>33</v>
      </c>
      <c r="B93" s="94"/>
      <c r="C93" s="86"/>
      <c r="D93" s="82"/>
      <c r="E93" s="82"/>
      <c r="F93" s="82"/>
      <c r="G93" s="154"/>
      <c r="H93" s="154"/>
      <c r="I93" s="154"/>
      <c r="K93" s="166"/>
      <c r="L93" s="82"/>
      <c r="M93" s="82"/>
      <c r="N93" s="82"/>
      <c r="O93" s="154"/>
      <c r="P93" s="154"/>
      <c r="Q93" s="154"/>
    </row>
    <row r="94" spans="1:17" ht="13.5" customHeight="1" x14ac:dyDescent="0.25">
      <c r="A94" s="24">
        <v>34</v>
      </c>
      <c r="B94" s="24"/>
      <c r="C94" s="86"/>
      <c r="D94" s="82"/>
      <c r="E94" s="82"/>
      <c r="F94" s="82"/>
      <c r="G94" s="154"/>
      <c r="H94" s="154"/>
      <c r="I94" s="154"/>
      <c r="K94" s="166"/>
      <c r="L94" s="82"/>
      <c r="M94" s="82"/>
      <c r="N94" s="82"/>
      <c r="O94" s="154"/>
      <c r="P94" s="154"/>
      <c r="Q94" s="154"/>
    </row>
    <row r="95" spans="1:17" ht="13.5" customHeight="1" x14ac:dyDescent="0.25">
      <c r="A95" s="24">
        <v>35</v>
      </c>
      <c r="B95" s="24"/>
      <c r="C95" s="94"/>
      <c r="D95" s="82"/>
      <c r="E95" s="82"/>
      <c r="F95" s="82"/>
      <c r="G95" s="154"/>
      <c r="H95" s="154"/>
      <c r="I95" s="154"/>
      <c r="K95" s="166"/>
      <c r="L95" s="82"/>
      <c r="M95" s="82"/>
      <c r="N95" s="82"/>
      <c r="O95" s="154"/>
      <c r="P95" s="154"/>
      <c r="Q95" s="154"/>
    </row>
    <row r="96" spans="1:17" ht="13.5" customHeight="1" x14ac:dyDescent="0.25">
      <c r="A96" s="24">
        <v>36</v>
      </c>
      <c r="B96" s="24"/>
      <c r="C96" s="94"/>
      <c r="D96" s="82"/>
      <c r="E96" s="82"/>
      <c r="F96" s="82"/>
      <c r="G96" s="154"/>
      <c r="H96" s="154"/>
      <c r="I96" s="154"/>
      <c r="K96" s="166"/>
      <c r="L96" s="82"/>
      <c r="M96" s="82"/>
      <c r="N96" s="82"/>
      <c r="O96" s="154"/>
      <c r="P96" s="154"/>
      <c r="Q96" s="154"/>
    </row>
    <row r="97" spans="1:17" ht="13.5" customHeight="1" x14ac:dyDescent="0.25">
      <c r="A97" s="24">
        <v>37</v>
      </c>
      <c r="B97" s="24"/>
      <c r="C97" s="94"/>
      <c r="D97" s="82"/>
      <c r="E97" s="82"/>
      <c r="F97" s="82"/>
      <c r="G97" s="154"/>
      <c r="H97" s="154"/>
      <c r="I97" s="154"/>
      <c r="K97" s="166"/>
      <c r="L97" s="82"/>
      <c r="M97" s="82"/>
      <c r="N97" s="82"/>
      <c r="O97" s="154"/>
      <c r="P97" s="154"/>
      <c r="Q97" s="154"/>
    </row>
    <row r="98" spans="1:17" ht="13.5" customHeight="1" x14ac:dyDescent="0.25">
      <c r="A98" s="24">
        <v>38</v>
      </c>
      <c r="B98" s="24"/>
      <c r="C98" s="94"/>
      <c r="D98" s="82"/>
      <c r="E98" s="82"/>
      <c r="F98" s="82"/>
      <c r="G98" s="154"/>
      <c r="H98" s="154"/>
      <c r="I98" s="154"/>
      <c r="K98" s="166"/>
      <c r="L98" s="82"/>
      <c r="M98" s="82"/>
      <c r="N98" s="82"/>
      <c r="O98" s="154"/>
      <c r="P98" s="154"/>
      <c r="Q98" s="154"/>
    </row>
    <row r="99" spans="1:17" ht="13.5" customHeight="1" x14ac:dyDescent="0.25">
      <c r="A99" s="24">
        <v>39</v>
      </c>
      <c r="B99" s="24"/>
      <c r="C99" s="94"/>
      <c r="D99" s="82"/>
      <c r="E99" s="82"/>
      <c r="F99" s="82"/>
      <c r="G99" s="154"/>
      <c r="H99" s="154"/>
      <c r="I99" s="154"/>
      <c r="K99" s="166"/>
      <c r="L99" s="82"/>
      <c r="M99" s="82"/>
      <c r="N99" s="82"/>
      <c r="O99" s="154"/>
      <c r="P99" s="154"/>
      <c r="Q99" s="154"/>
    </row>
    <row r="100" spans="1:17" ht="13.5" customHeight="1" x14ac:dyDescent="0.25">
      <c r="A100" s="24">
        <v>40</v>
      </c>
      <c r="B100" s="24"/>
      <c r="C100" s="94"/>
      <c r="D100" s="82"/>
      <c r="E100" s="82"/>
      <c r="F100" s="82"/>
      <c r="G100" s="154"/>
      <c r="H100" s="154"/>
      <c r="I100" s="154"/>
      <c r="K100" s="166"/>
      <c r="L100" s="82"/>
      <c r="M100" s="82"/>
      <c r="N100" s="82"/>
      <c r="O100" s="154"/>
      <c r="P100" s="154"/>
      <c r="Q100" s="154"/>
    </row>
    <row r="101" spans="1:17" ht="13.5" customHeight="1" x14ac:dyDescent="0.25">
      <c r="A101" s="24">
        <v>41</v>
      </c>
      <c r="B101" s="24"/>
      <c r="C101" s="94"/>
      <c r="D101" s="82"/>
      <c r="E101" s="87"/>
      <c r="F101" s="87"/>
      <c r="G101" s="154"/>
      <c r="H101" s="154"/>
      <c r="I101" s="154"/>
      <c r="K101" s="166"/>
      <c r="L101" s="82"/>
      <c r="M101" s="87"/>
      <c r="N101" s="87"/>
      <c r="O101" s="154"/>
      <c r="P101" s="154"/>
      <c r="Q101" s="154"/>
    </row>
    <row r="102" spans="1:17" ht="13.5" customHeight="1" x14ac:dyDescent="0.25">
      <c r="A102" s="24">
        <v>42</v>
      </c>
      <c r="B102" s="24"/>
      <c r="C102" s="94"/>
      <c r="D102" s="82"/>
      <c r="E102" s="87"/>
      <c r="F102" s="87"/>
      <c r="G102" s="154"/>
      <c r="H102" s="154"/>
      <c r="I102" s="154"/>
      <c r="K102" s="166"/>
      <c r="L102" s="82"/>
      <c r="M102" s="87"/>
      <c r="N102" s="87"/>
      <c r="O102" s="154"/>
      <c r="P102" s="154"/>
      <c r="Q102" s="154"/>
    </row>
    <row r="103" spans="1:17" ht="13.5" customHeight="1" x14ac:dyDescent="0.25">
      <c r="A103" s="24">
        <v>43</v>
      </c>
      <c r="B103" s="24"/>
      <c r="C103" s="94"/>
      <c r="D103" s="82"/>
      <c r="E103" s="87"/>
      <c r="F103" s="87"/>
      <c r="G103" s="154"/>
      <c r="H103" s="154"/>
      <c r="I103" s="154"/>
      <c r="K103" s="166"/>
      <c r="L103" s="82"/>
      <c r="M103" s="87"/>
      <c r="N103" s="87"/>
      <c r="O103" s="154"/>
      <c r="P103" s="154"/>
      <c r="Q103" s="154"/>
    </row>
    <row r="104" spans="1:17" ht="13.5" customHeight="1" x14ac:dyDescent="0.25">
      <c r="A104" s="24">
        <v>44</v>
      </c>
      <c r="B104" s="24"/>
      <c r="C104" s="94"/>
      <c r="D104" s="82"/>
      <c r="E104" s="87"/>
      <c r="F104" s="87"/>
      <c r="G104" s="154"/>
      <c r="H104" s="154"/>
      <c r="I104" s="154"/>
      <c r="K104" s="166"/>
      <c r="L104" s="82"/>
      <c r="M104" s="87"/>
      <c r="N104" s="87"/>
      <c r="O104" s="154"/>
      <c r="P104" s="154"/>
      <c r="Q104" s="154"/>
    </row>
    <row r="105" spans="1:17" ht="13.5" customHeight="1" x14ac:dyDescent="0.25">
      <c r="A105" s="24">
        <v>45</v>
      </c>
      <c r="B105" s="24"/>
      <c r="C105" s="24"/>
      <c r="D105" s="82"/>
      <c r="E105" s="87"/>
      <c r="F105" s="87"/>
      <c r="G105" s="154"/>
      <c r="H105" s="154"/>
      <c r="I105" s="154"/>
      <c r="K105" s="166"/>
      <c r="L105" s="82"/>
      <c r="M105" s="87"/>
      <c r="N105" s="87"/>
      <c r="O105" s="154"/>
      <c r="P105" s="154"/>
      <c r="Q105" s="154"/>
    </row>
    <row r="106" spans="1:17" ht="13.5" customHeight="1" x14ac:dyDescent="0.25">
      <c r="A106" s="24">
        <v>46</v>
      </c>
      <c r="B106" s="86"/>
      <c r="C106" s="24"/>
      <c r="D106" s="82"/>
      <c r="E106" s="87"/>
      <c r="F106" s="87"/>
      <c r="G106" s="154"/>
      <c r="H106" s="154"/>
      <c r="I106" s="154"/>
      <c r="K106" s="166"/>
      <c r="L106" s="82"/>
      <c r="M106" s="87"/>
      <c r="N106" s="87"/>
      <c r="O106" s="154"/>
      <c r="P106" s="154"/>
      <c r="Q106" s="154"/>
    </row>
    <row r="107" spans="1:17" ht="13.5" customHeight="1" x14ac:dyDescent="0.25">
      <c r="A107" s="24">
        <v>47</v>
      </c>
      <c r="B107" s="86"/>
      <c r="C107" s="24"/>
      <c r="D107" s="82"/>
      <c r="E107" s="87"/>
      <c r="F107" s="87"/>
      <c r="G107" s="154"/>
      <c r="H107" s="154"/>
      <c r="I107" s="154"/>
      <c r="K107" s="166"/>
      <c r="L107" s="82"/>
      <c r="M107" s="87"/>
      <c r="N107" s="87"/>
      <c r="O107" s="154"/>
      <c r="P107" s="154"/>
      <c r="Q107" s="154"/>
    </row>
    <row r="108" spans="1:17" ht="13.5" customHeight="1" x14ac:dyDescent="0.25">
      <c r="A108" s="24">
        <v>48</v>
      </c>
      <c r="B108" s="86"/>
      <c r="C108" s="24"/>
      <c r="D108" s="82"/>
      <c r="E108" s="87"/>
      <c r="F108" s="87"/>
      <c r="G108" s="154"/>
      <c r="H108" s="154"/>
      <c r="I108" s="154"/>
      <c r="K108" s="166"/>
      <c r="L108" s="82"/>
      <c r="M108" s="87"/>
      <c r="N108" s="87"/>
      <c r="O108" s="154"/>
      <c r="P108" s="154"/>
      <c r="Q108" s="154"/>
    </row>
    <row r="109" spans="1:17" ht="13.5" customHeight="1" x14ac:dyDescent="0.25">
      <c r="A109" s="24">
        <v>49</v>
      </c>
      <c r="B109" s="86"/>
      <c r="C109" s="24"/>
      <c r="D109" s="82"/>
      <c r="E109" s="87"/>
      <c r="F109" s="87"/>
      <c r="G109" s="154"/>
      <c r="H109" s="154"/>
      <c r="I109" s="154"/>
      <c r="K109" s="166"/>
      <c r="L109" s="82"/>
      <c r="M109" s="87"/>
      <c r="N109" s="87"/>
      <c r="O109" s="154"/>
      <c r="P109" s="154"/>
      <c r="Q109" s="154"/>
    </row>
    <row r="110" spans="1:17" ht="13.5" customHeight="1" x14ac:dyDescent="0.25">
      <c r="A110" s="24">
        <v>50</v>
      </c>
      <c r="B110" s="86"/>
      <c r="C110" s="24"/>
      <c r="D110" s="82"/>
      <c r="E110" s="87"/>
      <c r="F110" s="87"/>
      <c r="G110" s="154"/>
      <c r="H110" s="154"/>
      <c r="I110" s="154"/>
      <c r="K110" s="166"/>
      <c r="L110" s="82"/>
      <c r="M110" s="87"/>
      <c r="N110" s="87"/>
      <c r="O110" s="154"/>
      <c r="P110" s="154"/>
      <c r="Q110" s="154"/>
    </row>
    <row r="111" spans="1:17" x14ac:dyDescent="0.25">
      <c r="F111" s="95"/>
      <c r="G111" s="6"/>
      <c r="H111" s="6"/>
      <c r="I111" s="6"/>
      <c r="K111" s="5"/>
      <c r="O111" s="6"/>
      <c r="P111" s="6"/>
      <c r="Q111" s="6"/>
    </row>
    <row r="112" spans="1:17" x14ac:dyDescent="0.25">
      <c r="F112" s="95"/>
      <c r="G112" s="6"/>
      <c r="H112" s="6"/>
      <c r="I112" s="6"/>
      <c r="K112" s="5"/>
      <c r="O112" s="6"/>
      <c r="P112" s="6"/>
      <c r="Q112" s="6"/>
    </row>
    <row r="113" spans="1:17" x14ac:dyDescent="0.25">
      <c r="A113"/>
      <c r="B113"/>
      <c r="C113"/>
      <c r="D113"/>
      <c r="E113"/>
      <c r="F113"/>
      <c r="G113"/>
      <c r="H113"/>
      <c r="I113"/>
      <c r="K113"/>
      <c r="L113"/>
      <c r="M113"/>
      <c r="N113"/>
      <c r="O113"/>
      <c r="P113"/>
      <c r="Q113"/>
    </row>
    <row r="114" spans="1:17" x14ac:dyDescent="0.25">
      <c r="A114"/>
      <c r="B114"/>
      <c r="C114" s="168" t="s">
        <v>215</v>
      </c>
      <c r="D114" s="43"/>
      <c r="E114" s="44"/>
      <c r="F114" s="44"/>
      <c r="G114" s="96"/>
      <c r="H114" s="96"/>
      <c r="I114" s="45"/>
      <c r="K114" s="46" t="s">
        <v>216</v>
      </c>
      <c r="L114" s="47"/>
      <c r="M114" s="47"/>
      <c r="N114" s="47"/>
      <c r="O114" s="97"/>
      <c r="P114" s="97"/>
      <c r="Q114" s="48"/>
    </row>
    <row r="115" spans="1:17" customFormat="1" ht="45" customHeight="1" x14ac:dyDescent="0.25">
      <c r="A115" s="79" t="s">
        <v>0</v>
      </c>
      <c r="B115" s="79" t="s">
        <v>46</v>
      </c>
      <c r="C115" s="79" t="s">
        <v>1</v>
      </c>
      <c r="D115" s="80" t="str">
        <f t="shared" ref="D115:I115" si="6">D$5</f>
        <v>Fecha de siembra</v>
      </c>
      <c r="E115" s="80" t="str">
        <f t="shared" si="6"/>
        <v>Fecha de espigazón</v>
      </c>
      <c r="F115" s="80" t="str">
        <f t="shared" si="6"/>
        <v>Fecha de madurez</v>
      </c>
      <c r="G115" s="80" t="str">
        <f t="shared" si="6"/>
        <v>Días Siembra-Espigazón</v>
      </c>
      <c r="H115" s="80" t="str">
        <f t="shared" si="6"/>
        <v>Días Espigazón-Madurez</v>
      </c>
      <c r="I115" s="79" t="str">
        <f t="shared" si="6"/>
        <v>Días Siembra-Madurez</v>
      </c>
      <c r="K115" s="79" t="s">
        <v>1</v>
      </c>
      <c r="L115" s="80">
        <f t="shared" ref="L115:Q115" si="7">L$5</f>
        <v>0</v>
      </c>
      <c r="M115" s="80">
        <f t="shared" si="7"/>
        <v>0</v>
      </c>
      <c r="N115" s="80">
        <f t="shared" si="7"/>
        <v>0</v>
      </c>
      <c r="O115" s="80">
        <f t="shared" si="7"/>
        <v>0</v>
      </c>
      <c r="P115" s="80">
        <f t="shared" si="7"/>
        <v>0</v>
      </c>
      <c r="Q115" s="79">
        <f t="shared" si="7"/>
        <v>0</v>
      </c>
    </row>
    <row r="116" spans="1:17" ht="13.5" customHeight="1" x14ac:dyDescent="0.25">
      <c r="A116" s="24">
        <v>1</v>
      </c>
      <c r="B116" s="75"/>
      <c r="C116" s="191" t="s">
        <v>496</v>
      </c>
      <c r="D116" s="82">
        <v>44738</v>
      </c>
      <c r="E116" s="83"/>
      <c r="F116" s="82"/>
      <c r="G116" s="154"/>
      <c r="H116" s="154"/>
      <c r="I116" s="154"/>
      <c r="K116" s="166"/>
      <c r="L116" s="82"/>
      <c r="M116" s="83"/>
      <c r="N116" s="82"/>
      <c r="O116" s="154">
        <f t="shared" ref="O116" si="8">IF(L116=0,0,IF(M116=0,0,MAX(M116-L116)))</f>
        <v>0</v>
      </c>
      <c r="P116" s="154">
        <f t="shared" ref="P116" si="9">IF(M116=0,0,IF(N116=0,0,MAX(N116-M116)))</f>
        <v>0</v>
      </c>
      <c r="Q116" s="154">
        <f>IF(L116=0,0,IF(N116=0,0,MAX(N116-L116)))</f>
        <v>0</v>
      </c>
    </row>
    <row r="117" spans="1:17" ht="13.5" customHeight="1" x14ac:dyDescent="0.25">
      <c r="A117" s="24">
        <v>2</v>
      </c>
      <c r="B117" s="75"/>
      <c r="C117" s="191" t="s">
        <v>497</v>
      </c>
      <c r="D117" s="82">
        <v>44738</v>
      </c>
      <c r="E117" s="83"/>
      <c r="F117" s="82"/>
      <c r="G117" s="154"/>
      <c r="H117" s="154"/>
      <c r="I117" s="154"/>
      <c r="K117" s="166"/>
      <c r="L117" s="82"/>
      <c r="M117" s="83"/>
      <c r="N117" s="82"/>
      <c r="O117" s="154"/>
      <c r="P117" s="154"/>
      <c r="Q117" s="154"/>
    </row>
    <row r="118" spans="1:17" ht="13.5" customHeight="1" x14ac:dyDescent="0.25">
      <c r="A118" s="24">
        <v>3</v>
      </c>
      <c r="B118" s="75"/>
      <c r="C118" s="191" t="s">
        <v>498</v>
      </c>
      <c r="D118" s="82">
        <v>44738</v>
      </c>
      <c r="E118" s="83"/>
      <c r="F118" s="82"/>
      <c r="G118" s="154"/>
      <c r="H118" s="154"/>
      <c r="I118" s="154"/>
      <c r="K118" s="166"/>
      <c r="L118" s="82"/>
      <c r="M118" s="83"/>
      <c r="N118" s="82"/>
      <c r="O118" s="154"/>
      <c r="P118" s="154"/>
      <c r="Q118" s="154"/>
    </row>
    <row r="119" spans="1:17" ht="13.5" customHeight="1" x14ac:dyDescent="0.25">
      <c r="A119" s="24">
        <v>4</v>
      </c>
      <c r="B119" s="75"/>
      <c r="C119" s="191" t="s">
        <v>499</v>
      </c>
      <c r="D119" s="82">
        <v>44738</v>
      </c>
      <c r="E119" s="83"/>
      <c r="F119" s="82"/>
      <c r="G119" s="154"/>
      <c r="H119" s="154"/>
      <c r="I119" s="154"/>
      <c r="K119" s="166"/>
      <c r="L119" s="82"/>
      <c r="M119" s="83"/>
      <c r="N119" s="82"/>
      <c r="O119" s="154"/>
      <c r="P119" s="154"/>
      <c r="Q119" s="154"/>
    </row>
    <row r="120" spans="1:17" ht="13.5" customHeight="1" x14ac:dyDescent="0.25">
      <c r="A120" s="24">
        <v>5</v>
      </c>
      <c r="B120" s="75"/>
      <c r="C120" s="191" t="s">
        <v>500</v>
      </c>
      <c r="D120" s="82">
        <v>44738</v>
      </c>
      <c r="E120" s="83"/>
      <c r="F120" s="82"/>
      <c r="G120" s="154"/>
      <c r="H120" s="154"/>
      <c r="I120" s="154"/>
      <c r="K120" s="166"/>
      <c r="L120" s="82"/>
      <c r="M120" s="83"/>
      <c r="N120" s="82"/>
      <c r="O120" s="154"/>
      <c r="P120" s="154"/>
      <c r="Q120" s="154"/>
    </row>
    <row r="121" spans="1:17" ht="13.5" customHeight="1" x14ac:dyDescent="0.25">
      <c r="A121" s="24">
        <v>6</v>
      </c>
      <c r="B121" s="75"/>
      <c r="C121" s="191" t="s">
        <v>495</v>
      </c>
      <c r="D121" s="82">
        <v>44738</v>
      </c>
      <c r="E121" s="83"/>
      <c r="F121" s="82"/>
      <c r="G121" s="154"/>
      <c r="H121" s="154"/>
      <c r="I121" s="154"/>
      <c r="K121" s="166"/>
      <c r="L121" s="82"/>
      <c r="M121" s="83"/>
      <c r="N121" s="82"/>
      <c r="O121" s="154"/>
      <c r="P121" s="154"/>
      <c r="Q121" s="154"/>
    </row>
    <row r="122" spans="1:17" ht="13.5" customHeight="1" x14ac:dyDescent="0.25">
      <c r="A122" s="24">
        <v>7</v>
      </c>
      <c r="B122" s="75"/>
      <c r="C122" s="191" t="s">
        <v>501</v>
      </c>
      <c r="D122" s="82">
        <v>44738</v>
      </c>
      <c r="E122" s="83"/>
      <c r="F122" s="82"/>
      <c r="G122" s="154"/>
      <c r="H122" s="154"/>
      <c r="I122" s="154"/>
      <c r="K122" s="166"/>
      <c r="L122" s="82"/>
      <c r="M122" s="83"/>
      <c r="N122" s="82"/>
      <c r="O122" s="154"/>
      <c r="P122" s="154"/>
      <c r="Q122" s="154"/>
    </row>
    <row r="123" spans="1:17" ht="13.5" customHeight="1" x14ac:dyDescent="0.25">
      <c r="A123" s="24">
        <v>8</v>
      </c>
      <c r="B123" s="75"/>
      <c r="C123" s="191" t="s">
        <v>502</v>
      </c>
      <c r="D123" s="82">
        <v>44738</v>
      </c>
      <c r="E123" s="83"/>
      <c r="F123" s="82"/>
      <c r="G123" s="154"/>
      <c r="H123" s="154"/>
      <c r="I123" s="154"/>
      <c r="K123" s="166"/>
      <c r="L123" s="82"/>
      <c r="M123" s="83"/>
      <c r="N123" s="82"/>
      <c r="O123" s="154"/>
      <c r="P123" s="154"/>
      <c r="Q123" s="154"/>
    </row>
    <row r="124" spans="1:17" ht="13.5" customHeight="1" x14ac:dyDescent="0.25">
      <c r="A124" s="24">
        <v>9</v>
      </c>
      <c r="B124" s="75"/>
      <c r="C124" s="191" t="s">
        <v>503</v>
      </c>
      <c r="D124" s="82">
        <v>44738</v>
      </c>
      <c r="E124" s="83"/>
      <c r="F124" s="82"/>
      <c r="G124" s="154"/>
      <c r="H124" s="154"/>
      <c r="I124" s="154"/>
      <c r="K124" s="166"/>
      <c r="L124" s="82"/>
      <c r="M124" s="83"/>
      <c r="N124" s="82"/>
      <c r="O124" s="154"/>
      <c r="P124" s="154"/>
      <c r="Q124" s="154"/>
    </row>
    <row r="125" spans="1:17" ht="13.5" customHeight="1" x14ac:dyDescent="0.25">
      <c r="A125" s="24">
        <v>10</v>
      </c>
      <c r="B125" s="75"/>
      <c r="C125" s="191" t="s">
        <v>504</v>
      </c>
      <c r="D125" s="82">
        <v>44738</v>
      </c>
      <c r="E125" s="83"/>
      <c r="F125" s="82"/>
      <c r="G125" s="154"/>
      <c r="H125" s="154"/>
      <c r="I125" s="154"/>
      <c r="K125" s="166"/>
      <c r="L125" s="82"/>
      <c r="M125" s="83"/>
      <c r="N125" s="82"/>
      <c r="O125" s="154"/>
      <c r="P125" s="154"/>
      <c r="Q125" s="154"/>
    </row>
    <row r="126" spans="1:17" ht="13.5" customHeight="1" x14ac:dyDescent="0.25">
      <c r="A126" s="24">
        <v>11</v>
      </c>
      <c r="B126" s="75"/>
      <c r="C126" s="191" t="s">
        <v>505</v>
      </c>
      <c r="D126" s="82">
        <v>44738</v>
      </c>
      <c r="E126" s="83"/>
      <c r="F126" s="82"/>
      <c r="G126" s="154"/>
      <c r="H126" s="154"/>
      <c r="I126" s="154"/>
      <c r="K126" s="166"/>
      <c r="L126" s="82"/>
      <c r="M126" s="83"/>
      <c r="N126" s="82"/>
      <c r="O126" s="154"/>
      <c r="P126" s="154"/>
      <c r="Q126" s="154"/>
    </row>
    <row r="127" spans="1:17" ht="13.5" customHeight="1" x14ac:dyDescent="0.25">
      <c r="A127" s="24">
        <v>12</v>
      </c>
      <c r="B127" s="75"/>
      <c r="C127" s="191" t="s">
        <v>506</v>
      </c>
      <c r="D127" s="82">
        <v>44738</v>
      </c>
      <c r="E127" s="83"/>
      <c r="F127" s="82"/>
      <c r="G127" s="154"/>
      <c r="H127" s="154"/>
      <c r="I127" s="154"/>
      <c r="K127" s="166"/>
      <c r="L127" s="82"/>
      <c r="M127" s="83"/>
      <c r="N127" s="82"/>
      <c r="O127" s="154"/>
      <c r="P127" s="154"/>
      <c r="Q127" s="154"/>
    </row>
    <row r="128" spans="1:17" ht="13.5" customHeight="1" x14ac:dyDescent="0.25">
      <c r="A128" s="24">
        <v>13</v>
      </c>
      <c r="B128" s="75"/>
      <c r="C128" s="191" t="s">
        <v>507</v>
      </c>
      <c r="D128" s="82">
        <v>44738</v>
      </c>
      <c r="E128" s="83"/>
      <c r="F128" s="82"/>
      <c r="G128" s="154"/>
      <c r="H128" s="154"/>
      <c r="I128" s="154"/>
      <c r="K128" s="166"/>
      <c r="L128" s="82"/>
      <c r="M128" s="83"/>
      <c r="N128" s="82"/>
      <c r="O128" s="154"/>
      <c r="P128" s="154"/>
      <c r="Q128" s="154"/>
    </row>
    <row r="129" spans="1:17" ht="13.5" customHeight="1" x14ac:dyDescent="0.25">
      <c r="A129" s="24">
        <v>14</v>
      </c>
      <c r="B129" s="75"/>
      <c r="C129" s="191" t="s">
        <v>508</v>
      </c>
      <c r="D129" s="82">
        <v>44738</v>
      </c>
      <c r="E129" s="83"/>
      <c r="F129" s="82"/>
      <c r="G129" s="154"/>
      <c r="H129" s="154"/>
      <c r="I129" s="154"/>
      <c r="K129" s="166"/>
      <c r="L129" s="82"/>
      <c r="M129" s="83"/>
      <c r="N129" s="82"/>
      <c r="O129" s="154"/>
      <c r="P129" s="154"/>
      <c r="Q129" s="154"/>
    </row>
    <row r="130" spans="1:17" ht="13.5" customHeight="1" x14ac:dyDescent="0.25">
      <c r="A130" s="24">
        <v>15</v>
      </c>
      <c r="B130" s="75"/>
      <c r="C130" s="191" t="s">
        <v>509</v>
      </c>
      <c r="D130" s="82">
        <v>44738</v>
      </c>
      <c r="E130" s="83"/>
      <c r="F130" s="82"/>
      <c r="G130" s="154"/>
      <c r="H130" s="154"/>
      <c r="I130" s="154"/>
      <c r="K130" s="166"/>
      <c r="L130" s="82"/>
      <c r="M130" s="83"/>
      <c r="N130" s="82"/>
      <c r="O130" s="154"/>
      <c r="P130" s="154"/>
      <c r="Q130" s="154"/>
    </row>
    <row r="131" spans="1:17" ht="13.5" customHeight="1" x14ac:dyDescent="0.25">
      <c r="A131" s="24">
        <v>16</v>
      </c>
      <c r="B131" s="75"/>
      <c r="C131" s="191" t="s">
        <v>510</v>
      </c>
      <c r="D131" s="82">
        <v>44738</v>
      </c>
      <c r="E131" s="83"/>
      <c r="F131" s="82"/>
      <c r="G131" s="154"/>
      <c r="H131" s="154"/>
      <c r="I131" s="154"/>
      <c r="K131" s="166"/>
      <c r="L131" s="82"/>
      <c r="M131" s="83"/>
      <c r="N131" s="82"/>
      <c r="O131" s="154"/>
      <c r="P131" s="154"/>
      <c r="Q131" s="154"/>
    </row>
    <row r="132" spans="1:17" ht="13.5" customHeight="1" x14ac:dyDescent="0.25">
      <c r="A132" s="24">
        <v>17</v>
      </c>
      <c r="B132" s="75"/>
      <c r="C132" s="191" t="s">
        <v>511</v>
      </c>
      <c r="D132" s="82">
        <v>44738</v>
      </c>
      <c r="E132" s="83"/>
      <c r="F132" s="82"/>
      <c r="G132" s="154"/>
      <c r="H132" s="154"/>
      <c r="I132" s="154"/>
      <c r="K132" s="166"/>
      <c r="L132" s="82"/>
      <c r="M132" s="83"/>
      <c r="N132" s="82"/>
      <c r="O132" s="154"/>
      <c r="P132" s="154"/>
      <c r="Q132" s="154"/>
    </row>
    <row r="133" spans="1:17" ht="13.5" customHeight="1" x14ac:dyDescent="0.25">
      <c r="A133" s="24">
        <v>18</v>
      </c>
      <c r="B133" s="75"/>
      <c r="C133" s="191" t="s">
        <v>512</v>
      </c>
      <c r="D133" s="82">
        <v>44738</v>
      </c>
      <c r="E133" s="83"/>
      <c r="F133" s="82"/>
      <c r="G133" s="154"/>
      <c r="H133" s="154"/>
      <c r="I133" s="154"/>
      <c r="K133" s="166"/>
      <c r="L133" s="82"/>
      <c r="M133" s="83"/>
      <c r="N133" s="82"/>
      <c r="O133" s="154"/>
      <c r="P133" s="154"/>
      <c r="Q133" s="154"/>
    </row>
    <row r="134" spans="1:17" ht="13.5" customHeight="1" x14ac:dyDescent="0.25">
      <c r="A134" s="24">
        <v>19</v>
      </c>
      <c r="B134" s="75"/>
      <c r="C134" s="191" t="s">
        <v>513</v>
      </c>
      <c r="D134" s="82">
        <v>44738</v>
      </c>
      <c r="E134" s="83"/>
      <c r="F134" s="82"/>
      <c r="G134" s="154"/>
      <c r="H134" s="154"/>
      <c r="I134" s="154"/>
      <c r="K134" s="166"/>
      <c r="L134" s="82"/>
      <c r="M134" s="83"/>
      <c r="N134" s="82"/>
      <c r="O134" s="154"/>
      <c r="P134" s="154"/>
      <c r="Q134" s="154"/>
    </row>
    <row r="135" spans="1:17" ht="13.5" customHeight="1" x14ac:dyDescent="0.25">
      <c r="A135" s="24">
        <v>20</v>
      </c>
      <c r="B135" s="75"/>
      <c r="C135" s="191" t="s">
        <v>514</v>
      </c>
      <c r="D135" s="82">
        <v>44738</v>
      </c>
      <c r="E135" s="83"/>
      <c r="F135" s="82"/>
      <c r="G135" s="154"/>
      <c r="H135" s="154"/>
      <c r="I135" s="154"/>
      <c r="K135" s="166"/>
      <c r="L135" s="82"/>
      <c r="M135" s="83"/>
      <c r="N135" s="82"/>
      <c r="O135" s="154"/>
      <c r="P135" s="154"/>
      <c r="Q135" s="154"/>
    </row>
    <row r="136" spans="1:17" ht="13.5" customHeight="1" x14ac:dyDescent="0.25">
      <c r="A136" s="24">
        <v>21</v>
      </c>
      <c r="B136" s="75"/>
      <c r="C136" s="191" t="s">
        <v>515</v>
      </c>
      <c r="D136" s="82">
        <v>44738</v>
      </c>
      <c r="E136" s="83"/>
      <c r="F136" s="82"/>
      <c r="G136" s="154"/>
      <c r="H136" s="154"/>
      <c r="I136" s="154"/>
      <c r="K136" s="166"/>
      <c r="L136" s="82"/>
      <c r="M136" s="83"/>
      <c r="N136" s="82"/>
      <c r="O136" s="154"/>
      <c r="P136" s="154"/>
      <c r="Q136" s="154"/>
    </row>
    <row r="137" spans="1:17" ht="13.5" customHeight="1" x14ac:dyDescent="0.25">
      <c r="A137" s="24">
        <v>22</v>
      </c>
      <c r="B137" s="75"/>
      <c r="C137" s="191" t="s">
        <v>516</v>
      </c>
      <c r="D137" s="82">
        <v>44738</v>
      </c>
      <c r="E137" s="83"/>
      <c r="F137" s="82"/>
      <c r="G137" s="154"/>
      <c r="H137" s="154"/>
      <c r="I137" s="154"/>
      <c r="K137" s="166"/>
      <c r="L137" s="82"/>
      <c r="M137" s="83"/>
      <c r="N137" s="82"/>
      <c r="O137" s="154"/>
      <c r="P137" s="154"/>
      <c r="Q137" s="154"/>
    </row>
    <row r="138" spans="1:17" ht="13.5" customHeight="1" x14ac:dyDescent="0.25">
      <c r="A138" s="24">
        <v>23</v>
      </c>
      <c r="B138" s="85"/>
      <c r="C138" s="191" t="s">
        <v>517</v>
      </c>
      <c r="D138" s="82">
        <v>44738</v>
      </c>
      <c r="E138" s="83"/>
      <c r="F138" s="82"/>
      <c r="G138" s="154"/>
      <c r="H138" s="154"/>
      <c r="I138" s="154"/>
      <c r="K138" s="166"/>
      <c r="L138" s="82"/>
      <c r="M138" s="83"/>
      <c r="N138" s="82"/>
      <c r="O138" s="154"/>
      <c r="P138" s="154"/>
      <c r="Q138" s="154"/>
    </row>
    <row r="139" spans="1:17" ht="13.5" customHeight="1" x14ac:dyDescent="0.25">
      <c r="A139" s="24">
        <v>24</v>
      </c>
      <c r="B139" s="85"/>
      <c r="C139" s="191" t="s">
        <v>518</v>
      </c>
      <c r="D139" s="82">
        <v>44738</v>
      </c>
      <c r="E139" s="83"/>
      <c r="F139" s="82"/>
      <c r="G139" s="154"/>
      <c r="H139" s="154"/>
      <c r="I139" s="154"/>
      <c r="K139" s="166"/>
      <c r="L139" s="82"/>
      <c r="M139" s="83"/>
      <c r="N139" s="82"/>
      <c r="O139" s="154"/>
      <c r="P139" s="154"/>
      <c r="Q139" s="154"/>
    </row>
    <row r="140" spans="1:17" ht="13.5" customHeight="1" x14ac:dyDescent="0.25">
      <c r="A140" s="24">
        <v>25</v>
      </c>
      <c r="B140" s="85"/>
      <c r="C140" s="25"/>
      <c r="D140" s="82"/>
      <c r="E140" s="83"/>
      <c r="F140" s="82"/>
      <c r="G140" s="154"/>
      <c r="H140" s="154"/>
      <c r="I140" s="154"/>
      <c r="K140" s="166"/>
      <c r="L140" s="82"/>
      <c r="M140" s="83"/>
      <c r="N140" s="82"/>
      <c r="O140" s="154"/>
      <c r="P140" s="154"/>
      <c r="Q140" s="154"/>
    </row>
    <row r="141" spans="1:17" ht="13.5" customHeight="1" x14ac:dyDescent="0.25">
      <c r="A141" s="24">
        <v>26</v>
      </c>
      <c r="B141" s="85"/>
      <c r="C141" s="25"/>
      <c r="D141" s="82"/>
      <c r="E141" s="83"/>
      <c r="F141" s="82"/>
      <c r="G141" s="154"/>
      <c r="H141" s="154"/>
      <c r="I141" s="154"/>
      <c r="K141" s="166"/>
      <c r="L141" s="82"/>
      <c r="M141" s="83"/>
      <c r="N141" s="82"/>
      <c r="O141" s="154"/>
      <c r="P141" s="154"/>
      <c r="Q141" s="154"/>
    </row>
    <row r="142" spans="1:17" ht="13.5" customHeight="1" x14ac:dyDescent="0.25">
      <c r="A142" s="24">
        <v>27</v>
      </c>
      <c r="B142" s="85"/>
      <c r="C142" s="25"/>
      <c r="D142" s="82"/>
      <c r="E142" s="83"/>
      <c r="F142" s="82"/>
      <c r="G142" s="154"/>
      <c r="H142" s="154"/>
      <c r="I142" s="154"/>
      <c r="K142" s="166"/>
      <c r="L142" s="82"/>
      <c r="M142" s="83"/>
      <c r="N142" s="82"/>
      <c r="O142" s="154"/>
      <c r="P142" s="154"/>
      <c r="Q142" s="154"/>
    </row>
    <row r="143" spans="1:17" ht="13.5" customHeight="1" x14ac:dyDescent="0.25">
      <c r="A143" s="24">
        <v>28</v>
      </c>
      <c r="B143" s="85"/>
      <c r="C143" s="25"/>
      <c r="D143" s="82"/>
      <c r="E143" s="83"/>
      <c r="F143" s="82"/>
      <c r="G143" s="154"/>
      <c r="H143" s="154"/>
      <c r="I143" s="154"/>
      <c r="K143" s="166"/>
      <c r="L143" s="82"/>
      <c r="M143" s="83"/>
      <c r="N143" s="82"/>
      <c r="O143" s="154"/>
      <c r="P143" s="154"/>
      <c r="Q143" s="154"/>
    </row>
    <row r="144" spans="1:17" ht="13.5" customHeight="1" x14ac:dyDescent="0.25">
      <c r="A144" s="24">
        <v>29</v>
      </c>
      <c r="B144" s="85"/>
      <c r="C144" s="25"/>
      <c r="D144" s="82"/>
      <c r="E144" s="83"/>
      <c r="F144" s="82"/>
      <c r="G144" s="154"/>
      <c r="H144" s="154"/>
      <c r="I144" s="154"/>
      <c r="K144" s="166"/>
      <c r="L144" s="82"/>
      <c r="M144" s="83"/>
      <c r="N144" s="82"/>
      <c r="O144" s="154"/>
      <c r="P144" s="154"/>
      <c r="Q144" s="154"/>
    </row>
    <row r="145" spans="1:17" ht="13.5" customHeight="1" x14ac:dyDescent="0.25">
      <c r="A145" s="24">
        <v>30</v>
      </c>
      <c r="B145" s="24"/>
      <c r="C145" s="86"/>
      <c r="D145" s="82"/>
      <c r="E145" s="82"/>
      <c r="F145" s="82"/>
      <c r="G145" s="154"/>
      <c r="H145" s="154"/>
      <c r="I145" s="154"/>
      <c r="K145" s="166"/>
      <c r="L145" s="82"/>
      <c r="M145" s="82"/>
      <c r="N145" s="82"/>
      <c r="O145" s="154"/>
      <c r="P145" s="154"/>
      <c r="Q145" s="154"/>
    </row>
    <row r="146" spans="1:17" ht="13.5" customHeight="1" x14ac:dyDescent="0.25">
      <c r="A146" s="24">
        <v>31</v>
      </c>
      <c r="B146" s="24"/>
      <c r="C146" s="86"/>
      <c r="D146" s="82"/>
      <c r="E146" s="82"/>
      <c r="F146" s="82"/>
      <c r="G146" s="154"/>
      <c r="H146" s="154"/>
      <c r="I146" s="154"/>
      <c r="K146" s="166"/>
      <c r="L146" s="82"/>
      <c r="M146" s="82"/>
      <c r="N146" s="82"/>
      <c r="O146" s="154"/>
      <c r="P146" s="154"/>
      <c r="Q146" s="154"/>
    </row>
    <row r="147" spans="1:17" ht="13.5" customHeight="1" x14ac:dyDescent="0.25">
      <c r="A147" s="24">
        <v>32</v>
      </c>
      <c r="B147" s="24"/>
      <c r="C147" s="86"/>
      <c r="D147" s="82"/>
      <c r="E147" s="82"/>
      <c r="F147" s="82"/>
      <c r="G147" s="154"/>
      <c r="H147" s="154"/>
      <c r="I147" s="154"/>
      <c r="K147" s="166"/>
      <c r="L147" s="82"/>
      <c r="M147" s="82"/>
      <c r="N147" s="82"/>
      <c r="O147" s="154"/>
      <c r="P147" s="154"/>
      <c r="Q147" s="154"/>
    </row>
    <row r="148" spans="1:17" ht="13.5" customHeight="1" x14ac:dyDescent="0.25">
      <c r="A148" s="24">
        <v>33</v>
      </c>
      <c r="B148" s="24"/>
      <c r="C148" s="86"/>
      <c r="D148" s="82"/>
      <c r="E148" s="82"/>
      <c r="F148" s="82"/>
      <c r="G148" s="154"/>
      <c r="H148" s="154"/>
      <c r="I148" s="154"/>
      <c r="K148" s="166"/>
      <c r="L148" s="82"/>
      <c r="M148" s="82"/>
      <c r="N148" s="82"/>
      <c r="O148" s="154"/>
      <c r="P148" s="154"/>
      <c r="Q148" s="154"/>
    </row>
    <row r="149" spans="1:17" ht="13.5" customHeight="1" x14ac:dyDescent="0.25">
      <c r="A149" s="24">
        <v>34</v>
      </c>
      <c r="B149" s="24"/>
      <c r="C149" s="86"/>
      <c r="D149" s="82"/>
      <c r="E149" s="82"/>
      <c r="F149" s="82"/>
      <c r="G149" s="154"/>
      <c r="H149" s="154"/>
      <c r="I149" s="154"/>
      <c r="K149" s="166"/>
      <c r="L149" s="82"/>
      <c r="M149" s="82"/>
      <c r="N149" s="82"/>
      <c r="O149" s="154"/>
      <c r="P149" s="154"/>
      <c r="Q149" s="154"/>
    </row>
    <row r="150" spans="1:17" ht="13.5" customHeight="1" x14ac:dyDescent="0.25">
      <c r="A150" s="24">
        <v>35</v>
      </c>
      <c r="B150" s="24"/>
      <c r="C150" s="94"/>
      <c r="D150" s="82"/>
      <c r="E150" s="82"/>
      <c r="F150" s="82"/>
      <c r="G150" s="154"/>
      <c r="H150" s="154"/>
      <c r="I150" s="154"/>
      <c r="K150" s="166"/>
      <c r="L150" s="82"/>
      <c r="M150" s="82"/>
      <c r="N150" s="82"/>
      <c r="O150" s="154"/>
      <c r="P150" s="154"/>
      <c r="Q150" s="154"/>
    </row>
    <row r="151" spans="1:17" ht="13.5" customHeight="1" x14ac:dyDescent="0.25">
      <c r="A151" s="24">
        <v>36</v>
      </c>
      <c r="B151" s="24"/>
      <c r="C151" s="94"/>
      <c r="D151" s="82"/>
      <c r="E151" s="82"/>
      <c r="F151" s="82"/>
      <c r="G151" s="154"/>
      <c r="H151" s="154"/>
      <c r="I151" s="154"/>
      <c r="K151" s="166"/>
      <c r="L151" s="82"/>
      <c r="M151" s="82"/>
      <c r="N151" s="82"/>
      <c r="O151" s="154"/>
      <c r="P151" s="154"/>
      <c r="Q151" s="154"/>
    </row>
    <row r="152" spans="1:17" ht="13.5" customHeight="1" x14ac:dyDescent="0.25">
      <c r="A152" s="24">
        <v>37</v>
      </c>
      <c r="B152" s="24"/>
      <c r="C152" s="94"/>
      <c r="D152" s="82"/>
      <c r="E152" s="82"/>
      <c r="F152" s="82"/>
      <c r="G152" s="154"/>
      <c r="H152" s="154"/>
      <c r="I152" s="154"/>
      <c r="K152" s="166"/>
      <c r="L152" s="82"/>
      <c r="M152" s="82"/>
      <c r="N152" s="82"/>
      <c r="O152" s="154"/>
      <c r="P152" s="154"/>
      <c r="Q152" s="154"/>
    </row>
    <row r="153" spans="1:17" ht="13.5" customHeight="1" x14ac:dyDescent="0.25">
      <c r="A153" s="24">
        <v>38</v>
      </c>
      <c r="B153" s="24"/>
      <c r="C153" s="94"/>
      <c r="D153" s="82"/>
      <c r="E153" s="82"/>
      <c r="F153" s="82"/>
      <c r="G153" s="154"/>
      <c r="H153" s="154"/>
      <c r="I153" s="154"/>
      <c r="K153" s="166"/>
      <c r="L153" s="82"/>
      <c r="M153" s="82"/>
      <c r="N153" s="82"/>
      <c r="O153" s="154"/>
      <c r="P153" s="154"/>
      <c r="Q153" s="154"/>
    </row>
    <row r="154" spans="1:17" ht="13.5" customHeight="1" x14ac:dyDescent="0.25">
      <c r="A154" s="24">
        <v>39</v>
      </c>
      <c r="B154" s="24"/>
      <c r="C154" s="94"/>
      <c r="D154" s="82"/>
      <c r="E154" s="82"/>
      <c r="F154" s="82"/>
      <c r="G154" s="154"/>
      <c r="H154" s="154"/>
      <c r="I154" s="154"/>
      <c r="K154" s="166"/>
      <c r="L154" s="82"/>
      <c r="M154" s="82"/>
      <c r="N154" s="82"/>
      <c r="O154" s="154"/>
      <c r="P154" s="154"/>
      <c r="Q154" s="154"/>
    </row>
    <row r="155" spans="1:17" ht="13.5" customHeight="1" x14ac:dyDescent="0.25">
      <c r="A155" s="24">
        <v>40</v>
      </c>
      <c r="B155" s="24"/>
      <c r="C155" s="94"/>
      <c r="D155" s="82"/>
      <c r="E155" s="82"/>
      <c r="F155" s="82"/>
      <c r="G155" s="154"/>
      <c r="H155" s="154"/>
      <c r="I155" s="154"/>
      <c r="K155" s="166"/>
      <c r="L155" s="82"/>
      <c r="M155" s="82"/>
      <c r="N155" s="82"/>
      <c r="O155" s="154"/>
      <c r="P155" s="154"/>
      <c r="Q155" s="154"/>
    </row>
    <row r="156" spans="1:17" ht="13.5" customHeight="1" x14ac:dyDescent="0.25">
      <c r="A156" s="24">
        <v>41</v>
      </c>
      <c r="B156" s="24"/>
      <c r="C156" s="94"/>
      <c r="D156" s="82"/>
      <c r="E156" s="87"/>
      <c r="F156" s="87"/>
      <c r="G156" s="154"/>
      <c r="H156" s="154"/>
      <c r="I156" s="154"/>
      <c r="K156" s="166"/>
      <c r="L156" s="82"/>
      <c r="M156" s="87"/>
      <c r="N156" s="87"/>
      <c r="O156" s="154"/>
      <c r="P156" s="154"/>
      <c r="Q156" s="154"/>
    </row>
    <row r="157" spans="1:17" ht="13.5" customHeight="1" x14ac:dyDescent="0.25">
      <c r="A157" s="24">
        <v>42</v>
      </c>
      <c r="B157" s="24"/>
      <c r="C157" s="94"/>
      <c r="D157" s="82"/>
      <c r="E157" s="87"/>
      <c r="F157" s="87"/>
      <c r="G157" s="154"/>
      <c r="H157" s="154"/>
      <c r="I157" s="154"/>
      <c r="K157" s="166"/>
      <c r="L157" s="82"/>
      <c r="M157" s="87"/>
      <c r="N157" s="87"/>
      <c r="O157" s="154"/>
      <c r="P157" s="154"/>
      <c r="Q157" s="154"/>
    </row>
    <row r="158" spans="1:17" ht="13.5" customHeight="1" x14ac:dyDescent="0.25">
      <c r="A158" s="24">
        <v>43</v>
      </c>
      <c r="B158" s="24"/>
      <c r="C158" s="94"/>
      <c r="D158" s="82"/>
      <c r="E158" s="87"/>
      <c r="F158" s="87"/>
      <c r="G158" s="154"/>
      <c r="H158" s="154"/>
      <c r="I158" s="154"/>
      <c r="K158" s="166"/>
      <c r="L158" s="82"/>
      <c r="M158" s="87"/>
      <c r="N158" s="87"/>
      <c r="O158" s="154"/>
      <c r="P158" s="154"/>
      <c r="Q158" s="154"/>
    </row>
    <row r="159" spans="1:17" ht="13.5" customHeight="1" x14ac:dyDescent="0.25">
      <c r="A159" s="24">
        <v>44</v>
      </c>
      <c r="B159" s="24"/>
      <c r="C159" s="94"/>
      <c r="D159" s="82"/>
      <c r="E159" s="87"/>
      <c r="F159" s="87"/>
      <c r="G159" s="154"/>
      <c r="H159" s="154"/>
      <c r="I159" s="154"/>
      <c r="K159" s="166"/>
      <c r="L159" s="82"/>
      <c r="M159" s="87"/>
      <c r="N159" s="87"/>
      <c r="O159" s="154"/>
      <c r="P159" s="154"/>
      <c r="Q159" s="154"/>
    </row>
    <row r="160" spans="1:17" ht="13.5" customHeight="1" x14ac:dyDescent="0.25">
      <c r="A160" s="24">
        <v>45</v>
      </c>
      <c r="B160" s="24"/>
      <c r="C160" s="24"/>
      <c r="D160" s="82"/>
      <c r="E160" s="87"/>
      <c r="F160" s="87"/>
      <c r="G160" s="154"/>
      <c r="H160" s="154"/>
      <c r="I160" s="154"/>
      <c r="K160" s="166"/>
      <c r="L160" s="82"/>
      <c r="M160" s="87"/>
      <c r="N160" s="87"/>
      <c r="O160" s="154"/>
      <c r="P160" s="154"/>
      <c r="Q160" s="154"/>
    </row>
    <row r="161" spans="1:17" ht="13.5" customHeight="1" x14ac:dyDescent="0.25">
      <c r="A161" s="24">
        <v>46</v>
      </c>
      <c r="B161" s="24"/>
      <c r="C161" s="24"/>
      <c r="D161" s="82"/>
      <c r="E161" s="87"/>
      <c r="F161" s="87"/>
      <c r="G161" s="154"/>
      <c r="H161" s="154"/>
      <c r="I161" s="154"/>
      <c r="K161" s="166"/>
      <c r="L161" s="82"/>
      <c r="M161" s="87"/>
      <c r="N161" s="87"/>
      <c r="O161" s="154"/>
      <c r="P161" s="154"/>
      <c r="Q161" s="154"/>
    </row>
    <row r="162" spans="1:17" ht="13.5" customHeight="1" x14ac:dyDescent="0.25">
      <c r="A162" s="24">
        <v>47</v>
      </c>
      <c r="B162" s="24"/>
      <c r="C162" s="24"/>
      <c r="D162" s="82"/>
      <c r="E162" s="87"/>
      <c r="F162" s="87"/>
      <c r="G162" s="154"/>
      <c r="H162" s="154"/>
      <c r="I162" s="154"/>
      <c r="K162" s="166"/>
      <c r="L162" s="82"/>
      <c r="M162" s="87"/>
      <c r="N162" s="87"/>
      <c r="O162" s="154"/>
      <c r="P162" s="154"/>
      <c r="Q162" s="154"/>
    </row>
    <row r="163" spans="1:17" ht="13.5" customHeight="1" x14ac:dyDescent="0.25">
      <c r="A163" s="24">
        <v>48</v>
      </c>
      <c r="B163" s="24"/>
      <c r="C163" s="24"/>
      <c r="D163" s="82"/>
      <c r="E163" s="87"/>
      <c r="F163" s="87"/>
      <c r="G163" s="154"/>
      <c r="H163" s="154"/>
      <c r="I163" s="154"/>
      <c r="K163" s="166"/>
      <c r="L163" s="82"/>
      <c r="M163" s="87"/>
      <c r="N163" s="87"/>
      <c r="O163" s="154"/>
      <c r="P163" s="154"/>
      <c r="Q163" s="154"/>
    </row>
    <row r="164" spans="1:17" ht="13.5" customHeight="1" x14ac:dyDescent="0.25">
      <c r="A164" s="24">
        <v>49</v>
      </c>
      <c r="B164" s="24"/>
      <c r="C164" s="24"/>
      <c r="D164" s="82"/>
      <c r="E164" s="87"/>
      <c r="F164" s="87"/>
      <c r="G164" s="154"/>
      <c r="H164" s="154"/>
      <c r="I164" s="154"/>
      <c r="K164" s="166"/>
      <c r="L164" s="82"/>
      <c r="M164" s="87"/>
      <c r="N164" s="87"/>
      <c r="O164" s="154"/>
      <c r="P164" s="154"/>
      <c r="Q164" s="154"/>
    </row>
    <row r="165" spans="1:17" ht="13.5" customHeight="1" x14ac:dyDescent="0.25">
      <c r="A165" s="24">
        <v>50</v>
      </c>
      <c r="B165" s="24"/>
      <c r="C165" s="24"/>
      <c r="D165" s="82"/>
      <c r="E165" s="87"/>
      <c r="F165" s="87"/>
      <c r="G165" s="154"/>
      <c r="H165" s="154"/>
      <c r="I165" s="154"/>
      <c r="K165" s="166"/>
      <c r="L165" s="82"/>
      <c r="M165" s="87"/>
      <c r="N165" s="87"/>
      <c r="O165" s="154"/>
      <c r="P165" s="154"/>
      <c r="Q165" s="154"/>
    </row>
    <row r="166" spans="1:17" x14ac:dyDescent="0.25">
      <c r="A166" s="65"/>
      <c r="B166" s="65"/>
      <c r="C166" s="65"/>
      <c r="D166" s="98"/>
      <c r="E166" s="98"/>
      <c r="F166" s="98"/>
      <c r="G166" s="29"/>
      <c r="H166" s="29"/>
      <c r="I166" s="29"/>
      <c r="K166" s="65"/>
      <c r="L166" s="98"/>
      <c r="M166" s="98"/>
      <c r="N166" s="98"/>
      <c r="O166" s="29"/>
      <c r="P166" s="29"/>
      <c r="Q166" s="29"/>
    </row>
    <row r="167" spans="1:17" x14ac:dyDescent="0.25">
      <c r="A167" s="65"/>
      <c r="B167" s="65"/>
      <c r="C167" s="65"/>
      <c r="D167" s="98"/>
      <c r="E167" s="98"/>
      <c r="F167" s="98"/>
      <c r="G167" s="6"/>
      <c r="H167" s="6"/>
      <c r="I167" s="6"/>
      <c r="K167" s="65"/>
      <c r="L167" s="98"/>
      <c r="M167" s="98"/>
      <c r="N167" s="98"/>
      <c r="O167" s="6"/>
      <c r="P167" s="6"/>
      <c r="Q167" s="6"/>
    </row>
    <row r="168" spans="1:17" x14ac:dyDescent="0.25">
      <c r="A168"/>
      <c r="B168"/>
      <c r="C168"/>
      <c r="D168" s="99"/>
      <c r="E168" s="99"/>
      <c r="F168" s="99"/>
      <c r="G168"/>
      <c r="H168"/>
      <c r="I168"/>
      <c r="K168"/>
      <c r="L168" s="99"/>
      <c r="M168" s="99"/>
      <c r="N168" s="99"/>
      <c r="O168"/>
      <c r="P168"/>
      <c r="Q168"/>
    </row>
    <row r="169" spans="1:17" x14ac:dyDescent="0.25">
      <c r="A169"/>
      <c r="B169"/>
      <c r="C169" s="50" t="s">
        <v>198</v>
      </c>
      <c r="D169" s="51"/>
      <c r="E169" s="51"/>
      <c r="F169" s="51"/>
      <c r="G169" s="127"/>
      <c r="H169" s="127"/>
      <c r="I169" s="52"/>
      <c r="K169" s="53" t="s">
        <v>199</v>
      </c>
      <c r="L169" s="54"/>
      <c r="M169" s="54"/>
      <c r="N169" s="54"/>
      <c r="O169" s="128"/>
      <c r="P169" s="128"/>
      <c r="Q169" s="55"/>
    </row>
    <row r="170" spans="1:17" customFormat="1" ht="45" customHeight="1" x14ac:dyDescent="0.25">
      <c r="A170" s="79" t="s">
        <v>0</v>
      </c>
      <c r="B170" s="79" t="s">
        <v>46</v>
      </c>
      <c r="C170" s="79" t="s">
        <v>1</v>
      </c>
      <c r="D170" s="80" t="str">
        <f t="shared" ref="D170:I170" si="10">D$5</f>
        <v>Fecha de siembra</v>
      </c>
      <c r="E170" s="80" t="str">
        <f t="shared" si="10"/>
        <v>Fecha de espigazón</v>
      </c>
      <c r="F170" s="80" t="str">
        <f t="shared" si="10"/>
        <v>Fecha de madurez</v>
      </c>
      <c r="G170" s="80" t="str">
        <f t="shared" si="10"/>
        <v>Días Siembra-Espigazón</v>
      </c>
      <c r="H170" s="80" t="str">
        <f t="shared" si="10"/>
        <v>Días Espigazón-Madurez</v>
      </c>
      <c r="I170" s="79" t="str">
        <f t="shared" si="10"/>
        <v>Días Siembra-Madurez</v>
      </c>
      <c r="K170" s="79" t="s">
        <v>1</v>
      </c>
      <c r="L170" s="80">
        <f t="shared" ref="L170:Q170" si="11">L$5</f>
        <v>0</v>
      </c>
      <c r="M170" s="80">
        <f t="shared" si="11"/>
        <v>0</v>
      </c>
      <c r="N170" s="80">
        <f t="shared" si="11"/>
        <v>0</v>
      </c>
      <c r="O170" s="80">
        <f t="shared" si="11"/>
        <v>0</v>
      </c>
      <c r="P170" s="80">
        <f t="shared" si="11"/>
        <v>0</v>
      </c>
      <c r="Q170" s="79">
        <f t="shared" si="11"/>
        <v>0</v>
      </c>
    </row>
    <row r="171" spans="1:17" ht="13.5" customHeight="1" x14ac:dyDescent="0.25">
      <c r="A171" s="24">
        <v>1</v>
      </c>
      <c r="B171" s="24"/>
      <c r="C171" s="81"/>
      <c r="D171" s="82"/>
      <c r="E171" s="83"/>
      <c r="F171" s="82"/>
      <c r="G171" s="154"/>
      <c r="H171" s="154"/>
      <c r="I171" s="154"/>
      <c r="K171" s="166"/>
      <c r="L171" s="82"/>
      <c r="M171" s="83"/>
      <c r="N171" s="82"/>
      <c r="O171" s="154"/>
      <c r="P171" s="154"/>
      <c r="Q171" s="154"/>
    </row>
    <row r="172" spans="1:17" ht="13.5" customHeight="1" x14ac:dyDescent="0.25">
      <c r="A172" s="24">
        <v>2</v>
      </c>
      <c r="B172" s="24"/>
      <c r="C172" s="25"/>
      <c r="D172" s="82"/>
      <c r="E172" s="83"/>
      <c r="F172" s="82"/>
      <c r="G172" s="154"/>
      <c r="H172" s="154"/>
      <c r="I172" s="154"/>
      <c r="K172" s="166"/>
      <c r="L172" s="82"/>
      <c r="M172" s="83"/>
      <c r="N172" s="82"/>
      <c r="O172" s="154"/>
      <c r="P172" s="154"/>
      <c r="Q172" s="154"/>
    </row>
    <row r="173" spans="1:17" ht="13.5" customHeight="1" x14ac:dyDescent="0.25">
      <c r="A173" s="24">
        <v>3</v>
      </c>
      <c r="B173" s="24"/>
      <c r="C173" s="25"/>
      <c r="D173" s="82"/>
      <c r="E173" s="83"/>
      <c r="F173" s="82"/>
      <c r="G173" s="154"/>
      <c r="H173" s="154"/>
      <c r="I173" s="154"/>
      <c r="K173" s="166"/>
      <c r="L173" s="82"/>
      <c r="M173" s="83"/>
      <c r="N173" s="82"/>
      <c r="O173" s="154"/>
      <c r="P173" s="154"/>
      <c r="Q173" s="154"/>
    </row>
    <row r="174" spans="1:17" ht="13.5" customHeight="1" x14ac:dyDescent="0.25">
      <c r="A174" s="24">
        <v>4</v>
      </c>
      <c r="B174" s="24"/>
      <c r="C174" s="25"/>
      <c r="D174" s="82"/>
      <c r="E174" s="83"/>
      <c r="F174" s="82"/>
      <c r="G174" s="154"/>
      <c r="H174" s="154"/>
      <c r="I174" s="154"/>
      <c r="K174" s="166"/>
      <c r="L174" s="82"/>
      <c r="M174" s="83"/>
      <c r="N174" s="82"/>
      <c r="O174" s="154"/>
      <c r="P174" s="154"/>
      <c r="Q174" s="154"/>
    </row>
    <row r="175" spans="1:17" ht="13.5" customHeight="1" x14ac:dyDescent="0.25">
      <c r="A175" s="24">
        <v>5</v>
      </c>
      <c r="B175" s="24"/>
      <c r="C175" s="25"/>
      <c r="D175" s="82"/>
      <c r="E175" s="83"/>
      <c r="F175" s="82"/>
      <c r="G175" s="154"/>
      <c r="H175" s="154"/>
      <c r="I175" s="154"/>
      <c r="K175" s="166"/>
      <c r="L175" s="82"/>
      <c r="M175" s="83"/>
      <c r="N175" s="82"/>
      <c r="O175" s="154"/>
      <c r="P175" s="154"/>
      <c r="Q175" s="154"/>
    </row>
    <row r="176" spans="1:17" ht="13.5" customHeight="1" x14ac:dyDescent="0.25">
      <c r="A176" s="24">
        <v>6</v>
      </c>
      <c r="B176" s="24"/>
      <c r="C176" s="25"/>
      <c r="D176" s="82"/>
      <c r="E176" s="83"/>
      <c r="F176" s="82"/>
      <c r="G176" s="154"/>
      <c r="H176" s="154"/>
      <c r="I176" s="154"/>
      <c r="K176" s="166"/>
      <c r="L176" s="82"/>
      <c r="M176" s="83"/>
      <c r="N176" s="82"/>
      <c r="O176" s="154"/>
      <c r="P176" s="154"/>
      <c r="Q176" s="154"/>
    </row>
    <row r="177" spans="1:17" ht="13.5" customHeight="1" x14ac:dyDescent="0.25">
      <c r="A177" s="24">
        <v>7</v>
      </c>
      <c r="B177" s="24"/>
      <c r="C177" s="25"/>
      <c r="D177" s="82"/>
      <c r="E177" s="83"/>
      <c r="F177" s="82"/>
      <c r="G177" s="154"/>
      <c r="H177" s="154"/>
      <c r="I177" s="154"/>
      <c r="K177" s="166"/>
      <c r="L177" s="82"/>
      <c r="M177" s="83"/>
      <c r="N177" s="82"/>
      <c r="O177" s="154"/>
      <c r="P177" s="154"/>
      <c r="Q177" s="154"/>
    </row>
    <row r="178" spans="1:17" ht="13.5" customHeight="1" x14ac:dyDescent="0.25">
      <c r="A178" s="24">
        <v>8</v>
      </c>
      <c r="B178" s="24"/>
      <c r="C178" s="25"/>
      <c r="D178" s="82"/>
      <c r="E178" s="83"/>
      <c r="F178" s="82"/>
      <c r="G178" s="154"/>
      <c r="H178" s="154"/>
      <c r="I178" s="154"/>
      <c r="K178" s="166"/>
      <c r="L178" s="82"/>
      <c r="M178" s="83"/>
      <c r="N178" s="82"/>
      <c r="O178" s="154"/>
      <c r="P178" s="154"/>
      <c r="Q178" s="154"/>
    </row>
    <row r="179" spans="1:17" ht="13.5" customHeight="1" x14ac:dyDescent="0.25">
      <c r="A179" s="24">
        <v>9</v>
      </c>
      <c r="B179" s="24"/>
      <c r="C179" s="25"/>
      <c r="D179" s="82"/>
      <c r="E179" s="83"/>
      <c r="F179" s="82"/>
      <c r="G179" s="154"/>
      <c r="H179" s="154"/>
      <c r="I179" s="154"/>
      <c r="K179" s="166"/>
      <c r="L179" s="82"/>
      <c r="M179" s="83"/>
      <c r="N179" s="82"/>
      <c r="O179" s="154"/>
      <c r="P179" s="154"/>
      <c r="Q179" s="154"/>
    </row>
    <row r="180" spans="1:17" ht="13.5" customHeight="1" x14ac:dyDescent="0.25">
      <c r="A180" s="24">
        <v>10</v>
      </c>
      <c r="B180" s="24"/>
      <c r="C180" s="25"/>
      <c r="D180" s="82"/>
      <c r="E180" s="83"/>
      <c r="F180" s="82"/>
      <c r="G180" s="154"/>
      <c r="H180" s="154"/>
      <c r="I180" s="154"/>
      <c r="K180" s="166"/>
      <c r="L180" s="82"/>
      <c r="M180" s="83"/>
      <c r="N180" s="82"/>
      <c r="O180" s="154"/>
      <c r="P180" s="154"/>
      <c r="Q180" s="154"/>
    </row>
    <row r="181" spans="1:17" ht="13.5" customHeight="1" x14ac:dyDescent="0.25">
      <c r="A181" s="24">
        <v>11</v>
      </c>
      <c r="B181" s="24"/>
      <c r="C181" s="25"/>
      <c r="D181" s="82"/>
      <c r="E181" s="83"/>
      <c r="F181" s="82"/>
      <c r="G181" s="154"/>
      <c r="H181" s="154"/>
      <c r="I181" s="154"/>
      <c r="K181" s="166"/>
      <c r="L181" s="82"/>
      <c r="M181" s="83"/>
      <c r="N181" s="82"/>
      <c r="O181" s="154"/>
      <c r="P181" s="154"/>
      <c r="Q181" s="154"/>
    </row>
    <row r="182" spans="1:17" ht="13.5" customHeight="1" x14ac:dyDescent="0.25">
      <c r="A182" s="24">
        <v>12</v>
      </c>
      <c r="B182" s="24"/>
      <c r="C182" s="25"/>
      <c r="D182" s="82"/>
      <c r="E182" s="83"/>
      <c r="F182" s="82"/>
      <c r="G182" s="154"/>
      <c r="H182" s="154"/>
      <c r="I182" s="154"/>
      <c r="K182" s="166"/>
      <c r="L182" s="82"/>
      <c r="M182" s="83"/>
      <c r="N182" s="82"/>
      <c r="O182" s="154"/>
      <c r="P182" s="154"/>
      <c r="Q182" s="154"/>
    </row>
    <row r="183" spans="1:17" ht="13.5" customHeight="1" x14ac:dyDescent="0.25">
      <c r="A183" s="24">
        <v>13</v>
      </c>
      <c r="B183" s="24"/>
      <c r="C183" s="25"/>
      <c r="D183" s="82"/>
      <c r="E183" s="83"/>
      <c r="F183" s="82"/>
      <c r="G183" s="154"/>
      <c r="H183" s="154"/>
      <c r="I183" s="154"/>
      <c r="K183" s="166"/>
      <c r="L183" s="82"/>
      <c r="M183" s="83"/>
      <c r="N183" s="82"/>
      <c r="O183" s="154"/>
      <c r="P183" s="154"/>
      <c r="Q183" s="154"/>
    </row>
    <row r="184" spans="1:17" ht="13.5" customHeight="1" x14ac:dyDescent="0.25">
      <c r="A184" s="24">
        <v>14</v>
      </c>
      <c r="B184" s="24"/>
      <c r="C184" s="25"/>
      <c r="D184" s="82"/>
      <c r="E184" s="83"/>
      <c r="F184" s="82"/>
      <c r="G184" s="154"/>
      <c r="H184" s="154"/>
      <c r="I184" s="154"/>
      <c r="K184" s="166"/>
      <c r="L184" s="82"/>
      <c r="M184" s="83"/>
      <c r="N184" s="82"/>
      <c r="O184" s="154"/>
      <c r="P184" s="154"/>
      <c r="Q184" s="154"/>
    </row>
    <row r="185" spans="1:17" ht="13.5" customHeight="1" x14ac:dyDescent="0.25">
      <c r="A185" s="24">
        <v>15</v>
      </c>
      <c r="B185" s="24"/>
      <c r="C185" s="25"/>
      <c r="D185" s="82"/>
      <c r="E185" s="83"/>
      <c r="F185" s="82"/>
      <c r="G185" s="154"/>
      <c r="H185" s="154"/>
      <c r="I185" s="154"/>
      <c r="K185" s="166"/>
      <c r="L185" s="82"/>
      <c r="M185" s="83"/>
      <c r="N185" s="82"/>
      <c r="O185" s="154"/>
      <c r="P185" s="154"/>
      <c r="Q185" s="154"/>
    </row>
    <row r="186" spans="1:17" ht="13.5" customHeight="1" x14ac:dyDescent="0.25">
      <c r="A186" s="24">
        <v>16</v>
      </c>
      <c r="B186" s="24"/>
      <c r="C186" s="25"/>
      <c r="D186" s="82"/>
      <c r="E186" s="83"/>
      <c r="F186" s="82"/>
      <c r="G186" s="154"/>
      <c r="H186" s="154"/>
      <c r="I186" s="154"/>
      <c r="K186" s="166"/>
      <c r="L186" s="82"/>
      <c r="M186" s="83"/>
      <c r="N186" s="82"/>
      <c r="O186" s="154"/>
      <c r="P186" s="154"/>
      <c r="Q186" s="154"/>
    </row>
    <row r="187" spans="1:17" ht="13.5" customHeight="1" x14ac:dyDescent="0.25">
      <c r="A187" s="24">
        <v>17</v>
      </c>
      <c r="B187" s="24"/>
      <c r="C187" s="25"/>
      <c r="D187" s="82"/>
      <c r="E187" s="83"/>
      <c r="F187" s="82"/>
      <c r="G187" s="154"/>
      <c r="H187" s="154"/>
      <c r="I187" s="154"/>
      <c r="K187" s="166"/>
      <c r="L187" s="82"/>
      <c r="M187" s="83"/>
      <c r="N187" s="82"/>
      <c r="O187" s="154"/>
      <c r="P187" s="154"/>
      <c r="Q187" s="154"/>
    </row>
    <row r="188" spans="1:17" ht="13.5" customHeight="1" x14ac:dyDescent="0.25">
      <c r="A188" s="24">
        <v>18</v>
      </c>
      <c r="B188" s="24"/>
      <c r="C188" s="25"/>
      <c r="D188" s="82"/>
      <c r="E188" s="83"/>
      <c r="F188" s="82"/>
      <c r="G188" s="154"/>
      <c r="H188" s="154"/>
      <c r="I188" s="154"/>
      <c r="K188" s="166"/>
      <c r="L188" s="82"/>
      <c r="M188" s="83"/>
      <c r="N188" s="82"/>
      <c r="O188" s="154"/>
      <c r="P188" s="154"/>
      <c r="Q188" s="154"/>
    </row>
    <row r="189" spans="1:17" ht="13.5" customHeight="1" x14ac:dyDescent="0.25">
      <c r="A189" s="24">
        <v>19</v>
      </c>
      <c r="B189" s="24"/>
      <c r="C189" s="25"/>
      <c r="D189" s="82"/>
      <c r="E189" s="83"/>
      <c r="F189" s="82"/>
      <c r="G189" s="154"/>
      <c r="H189" s="154"/>
      <c r="I189" s="154"/>
      <c r="K189" s="166"/>
      <c r="L189" s="82"/>
      <c r="M189" s="83"/>
      <c r="N189" s="82"/>
      <c r="O189" s="154"/>
      <c r="P189" s="154"/>
      <c r="Q189" s="154"/>
    </row>
    <row r="190" spans="1:17" ht="13.5" customHeight="1" x14ac:dyDescent="0.25">
      <c r="A190" s="24">
        <v>20</v>
      </c>
      <c r="B190" s="24"/>
      <c r="C190" s="25"/>
      <c r="D190" s="82"/>
      <c r="E190" s="83"/>
      <c r="F190" s="82"/>
      <c r="G190" s="154"/>
      <c r="H190" s="154"/>
      <c r="I190" s="154"/>
      <c r="K190" s="166"/>
      <c r="L190" s="82"/>
      <c r="M190" s="83"/>
      <c r="N190" s="82"/>
      <c r="O190" s="154"/>
      <c r="P190" s="154"/>
      <c r="Q190" s="154"/>
    </row>
    <row r="191" spans="1:17" ht="13.5" customHeight="1" x14ac:dyDescent="0.25">
      <c r="A191" s="24">
        <v>21</v>
      </c>
      <c r="B191" s="24"/>
      <c r="C191" s="25"/>
      <c r="D191" s="82"/>
      <c r="E191" s="83"/>
      <c r="F191" s="82"/>
      <c r="G191" s="154"/>
      <c r="H191" s="154"/>
      <c r="I191" s="154"/>
      <c r="K191" s="166"/>
      <c r="L191" s="82"/>
      <c r="M191" s="83"/>
      <c r="N191" s="82"/>
      <c r="O191" s="154"/>
      <c r="P191" s="154"/>
      <c r="Q191" s="154"/>
    </row>
    <row r="192" spans="1:17" ht="13.5" customHeight="1" x14ac:dyDescent="0.25">
      <c r="A192" s="24">
        <v>22</v>
      </c>
      <c r="B192" s="24"/>
      <c r="C192" s="25"/>
      <c r="D192" s="82"/>
      <c r="E192" s="83"/>
      <c r="F192" s="82"/>
      <c r="G192" s="154"/>
      <c r="H192" s="154"/>
      <c r="I192" s="154"/>
      <c r="K192" s="166"/>
      <c r="L192" s="82"/>
      <c r="M192" s="83"/>
      <c r="N192" s="82"/>
      <c r="O192" s="154"/>
      <c r="P192" s="154"/>
      <c r="Q192" s="154"/>
    </row>
    <row r="193" spans="1:17" ht="13.5" customHeight="1" x14ac:dyDescent="0.25">
      <c r="A193" s="24">
        <v>23</v>
      </c>
      <c r="B193" s="24"/>
      <c r="C193" s="25"/>
      <c r="D193" s="82"/>
      <c r="E193" s="83"/>
      <c r="F193" s="82"/>
      <c r="G193" s="154"/>
      <c r="H193" s="154"/>
      <c r="I193" s="154"/>
      <c r="K193" s="166"/>
      <c r="L193" s="82"/>
      <c r="M193" s="83"/>
      <c r="N193" s="82"/>
      <c r="O193" s="154"/>
      <c r="P193" s="154"/>
      <c r="Q193" s="154"/>
    </row>
    <row r="194" spans="1:17" ht="13.5" customHeight="1" x14ac:dyDescent="0.25">
      <c r="A194" s="24">
        <v>24</v>
      </c>
      <c r="B194" s="24"/>
      <c r="C194" s="25"/>
      <c r="D194" s="82"/>
      <c r="E194" s="83"/>
      <c r="F194" s="82"/>
      <c r="G194" s="154"/>
      <c r="H194" s="154"/>
      <c r="I194" s="154"/>
      <c r="K194" s="166"/>
      <c r="L194" s="82"/>
      <c r="M194" s="83"/>
      <c r="N194" s="82"/>
      <c r="O194" s="154"/>
      <c r="P194" s="154"/>
      <c r="Q194" s="154"/>
    </row>
    <row r="195" spans="1:17" ht="13.5" customHeight="1" x14ac:dyDescent="0.25">
      <c r="A195" s="24">
        <v>25</v>
      </c>
      <c r="B195" s="24"/>
      <c r="C195" s="25"/>
      <c r="D195" s="82"/>
      <c r="E195" s="83"/>
      <c r="F195" s="82"/>
      <c r="G195" s="154"/>
      <c r="H195" s="154"/>
      <c r="I195" s="154"/>
      <c r="K195" s="166"/>
      <c r="L195" s="82"/>
      <c r="M195" s="83"/>
      <c r="N195" s="82"/>
      <c r="O195" s="154"/>
      <c r="P195" s="154"/>
      <c r="Q195" s="154"/>
    </row>
    <row r="196" spans="1:17" ht="13.5" customHeight="1" x14ac:dyDescent="0.25">
      <c r="A196" s="24">
        <v>26</v>
      </c>
      <c r="B196" s="24"/>
      <c r="C196" s="25"/>
      <c r="D196" s="82"/>
      <c r="E196" s="83"/>
      <c r="F196" s="82"/>
      <c r="G196" s="154"/>
      <c r="H196" s="154"/>
      <c r="I196" s="154"/>
      <c r="K196" s="166"/>
      <c r="L196" s="82"/>
      <c r="M196" s="83"/>
      <c r="N196" s="82"/>
      <c r="O196" s="154"/>
      <c r="P196" s="154"/>
      <c r="Q196" s="154"/>
    </row>
    <row r="197" spans="1:17" ht="13.5" customHeight="1" x14ac:dyDescent="0.25">
      <c r="A197" s="24">
        <v>27</v>
      </c>
      <c r="B197" s="24"/>
      <c r="C197" s="25"/>
      <c r="D197" s="82"/>
      <c r="E197" s="83"/>
      <c r="F197" s="82"/>
      <c r="G197" s="154"/>
      <c r="H197" s="154"/>
      <c r="I197" s="154"/>
      <c r="K197" s="166"/>
      <c r="L197" s="82"/>
      <c r="M197" s="83"/>
      <c r="N197" s="82"/>
      <c r="O197" s="154"/>
      <c r="P197" s="154"/>
      <c r="Q197" s="154"/>
    </row>
    <row r="198" spans="1:17" ht="13.5" customHeight="1" x14ac:dyDescent="0.25">
      <c r="A198" s="24">
        <v>28</v>
      </c>
      <c r="B198" s="94"/>
      <c r="C198" s="25"/>
      <c r="D198" s="82"/>
      <c r="E198" s="83"/>
      <c r="F198" s="82"/>
      <c r="G198" s="154"/>
      <c r="H198" s="154"/>
      <c r="I198" s="154"/>
      <c r="K198" s="166"/>
      <c r="L198" s="82"/>
      <c r="M198" s="83"/>
      <c r="N198" s="82"/>
      <c r="O198" s="154"/>
      <c r="P198" s="154"/>
      <c r="Q198" s="154"/>
    </row>
    <row r="199" spans="1:17" ht="13.5" customHeight="1" x14ac:dyDescent="0.25">
      <c r="A199" s="24">
        <v>29</v>
      </c>
      <c r="B199" s="94"/>
      <c r="C199" s="25"/>
      <c r="D199" s="82"/>
      <c r="E199" s="83"/>
      <c r="F199" s="82"/>
      <c r="G199" s="154"/>
      <c r="H199" s="154"/>
      <c r="I199" s="154"/>
      <c r="K199" s="166"/>
      <c r="L199" s="82"/>
      <c r="M199" s="83"/>
      <c r="N199" s="82"/>
      <c r="O199" s="154"/>
      <c r="P199" s="154"/>
      <c r="Q199" s="154"/>
    </row>
    <row r="200" spans="1:17" ht="13.5" customHeight="1" x14ac:dyDescent="0.25">
      <c r="A200" s="24">
        <v>30</v>
      </c>
      <c r="B200" s="94"/>
      <c r="C200" s="86"/>
      <c r="D200" s="82"/>
      <c r="E200" s="82"/>
      <c r="F200" s="82"/>
      <c r="G200" s="154"/>
      <c r="H200" s="154"/>
      <c r="I200" s="154"/>
      <c r="K200" s="166"/>
      <c r="L200" s="82"/>
      <c r="M200" s="82"/>
      <c r="N200" s="82"/>
      <c r="O200" s="154"/>
      <c r="P200" s="154"/>
      <c r="Q200" s="154"/>
    </row>
    <row r="201" spans="1:17" ht="13.5" customHeight="1" x14ac:dyDescent="0.25">
      <c r="A201" s="24">
        <v>31</v>
      </c>
      <c r="B201" s="94"/>
      <c r="C201" s="86"/>
      <c r="D201" s="82"/>
      <c r="E201" s="82"/>
      <c r="F201" s="82"/>
      <c r="G201" s="154"/>
      <c r="H201" s="154"/>
      <c r="I201" s="154"/>
      <c r="K201" s="166"/>
      <c r="L201" s="82"/>
      <c r="M201" s="82"/>
      <c r="N201" s="82"/>
      <c r="O201" s="154"/>
      <c r="P201" s="154"/>
      <c r="Q201" s="154"/>
    </row>
    <row r="202" spans="1:17" ht="13.5" customHeight="1" x14ac:dyDescent="0.25">
      <c r="A202" s="24">
        <v>32</v>
      </c>
      <c r="B202" s="94"/>
      <c r="C202" s="86"/>
      <c r="D202" s="82"/>
      <c r="E202" s="82"/>
      <c r="F202" s="82"/>
      <c r="G202" s="154"/>
      <c r="H202" s="154"/>
      <c r="I202" s="154"/>
      <c r="K202" s="166"/>
      <c r="L202" s="82"/>
      <c r="M202" s="82"/>
      <c r="N202" s="82"/>
      <c r="O202" s="154"/>
      <c r="P202" s="154"/>
      <c r="Q202" s="154"/>
    </row>
    <row r="203" spans="1:17" ht="13.5" customHeight="1" x14ac:dyDescent="0.25">
      <c r="A203" s="24">
        <v>33</v>
      </c>
      <c r="B203" s="94"/>
      <c r="C203" s="86"/>
      <c r="D203" s="82"/>
      <c r="E203" s="82"/>
      <c r="F203" s="82"/>
      <c r="G203" s="154"/>
      <c r="H203" s="154"/>
      <c r="I203" s="154"/>
      <c r="K203" s="166"/>
      <c r="L203" s="82"/>
      <c r="M203" s="82"/>
      <c r="N203" s="82"/>
      <c r="O203" s="154"/>
      <c r="P203" s="154"/>
      <c r="Q203" s="154"/>
    </row>
    <row r="204" spans="1:17" ht="13.5" customHeight="1" x14ac:dyDescent="0.25">
      <c r="A204" s="24">
        <v>34</v>
      </c>
      <c r="B204" s="24"/>
      <c r="C204" s="86"/>
      <c r="D204" s="82"/>
      <c r="E204" s="82"/>
      <c r="F204" s="82"/>
      <c r="G204" s="154"/>
      <c r="H204" s="154"/>
      <c r="I204" s="154"/>
      <c r="K204" s="166"/>
      <c r="L204" s="82"/>
      <c r="M204" s="82"/>
      <c r="N204" s="82"/>
      <c r="O204" s="154"/>
      <c r="P204" s="154"/>
      <c r="Q204" s="154"/>
    </row>
    <row r="205" spans="1:17" ht="13.5" customHeight="1" x14ac:dyDescent="0.25">
      <c r="A205" s="24">
        <v>35</v>
      </c>
      <c r="B205" s="24"/>
      <c r="C205" s="86"/>
      <c r="D205" s="82"/>
      <c r="E205" s="82"/>
      <c r="F205" s="82"/>
      <c r="G205" s="154"/>
      <c r="H205" s="154"/>
      <c r="I205" s="154"/>
      <c r="K205" s="166"/>
      <c r="L205" s="82"/>
      <c r="M205" s="82"/>
      <c r="N205" s="82"/>
      <c r="O205" s="154"/>
      <c r="P205" s="154"/>
      <c r="Q205" s="154"/>
    </row>
    <row r="206" spans="1:17" ht="13.5" customHeight="1" x14ac:dyDescent="0.25">
      <c r="A206" s="24">
        <v>36</v>
      </c>
      <c r="B206" s="24"/>
      <c r="C206" s="86"/>
      <c r="D206" s="82"/>
      <c r="E206" s="82"/>
      <c r="F206" s="82"/>
      <c r="G206" s="154"/>
      <c r="H206" s="154"/>
      <c r="I206" s="154"/>
      <c r="K206" s="166"/>
      <c r="L206" s="82"/>
      <c r="M206" s="82"/>
      <c r="N206" s="82"/>
      <c r="O206" s="154"/>
      <c r="P206" s="154"/>
      <c r="Q206" s="154"/>
    </row>
    <row r="207" spans="1:17" ht="13.5" customHeight="1" x14ac:dyDescent="0.25">
      <c r="A207" s="24">
        <v>37</v>
      </c>
      <c r="B207" s="24"/>
      <c r="C207" s="86"/>
      <c r="D207" s="82"/>
      <c r="E207" s="82"/>
      <c r="F207" s="82"/>
      <c r="G207" s="154"/>
      <c r="H207" s="154"/>
      <c r="I207" s="154"/>
      <c r="K207" s="166"/>
      <c r="L207" s="82"/>
      <c r="M207" s="82"/>
      <c r="N207" s="82"/>
      <c r="O207" s="154"/>
      <c r="P207" s="154"/>
      <c r="Q207" s="154"/>
    </row>
    <row r="208" spans="1:17" ht="13.5" customHeight="1" x14ac:dyDescent="0.25">
      <c r="A208" s="24">
        <v>38</v>
      </c>
      <c r="B208" s="24"/>
      <c r="C208" s="86"/>
      <c r="D208" s="82"/>
      <c r="E208" s="82"/>
      <c r="F208" s="82"/>
      <c r="G208" s="154"/>
      <c r="H208" s="154"/>
      <c r="I208" s="154"/>
      <c r="K208" s="166"/>
      <c r="L208" s="82"/>
      <c r="M208" s="82"/>
      <c r="N208" s="82"/>
      <c r="O208" s="154"/>
      <c r="P208" s="154"/>
      <c r="Q208" s="154"/>
    </row>
    <row r="209" spans="1:17" ht="13.5" customHeight="1" x14ac:dyDescent="0.25">
      <c r="A209" s="24">
        <v>39</v>
      </c>
      <c r="B209" s="24"/>
      <c r="C209" s="86"/>
      <c r="D209" s="82"/>
      <c r="E209" s="82"/>
      <c r="F209" s="82"/>
      <c r="G209" s="154"/>
      <c r="H209" s="154"/>
      <c r="I209" s="154"/>
      <c r="K209" s="166"/>
      <c r="L209" s="82"/>
      <c r="M209" s="82"/>
      <c r="N209" s="82"/>
      <c r="O209" s="154"/>
      <c r="P209" s="154"/>
      <c r="Q209" s="154"/>
    </row>
    <row r="210" spans="1:17" ht="13.5" customHeight="1" x14ac:dyDescent="0.25">
      <c r="A210" s="24">
        <v>40</v>
      </c>
      <c r="B210" s="24"/>
      <c r="C210" s="86"/>
      <c r="D210" s="82"/>
      <c r="E210" s="82"/>
      <c r="F210" s="82"/>
      <c r="G210" s="154"/>
      <c r="H210" s="154"/>
      <c r="I210" s="154"/>
      <c r="K210" s="166"/>
      <c r="L210" s="82"/>
      <c r="M210" s="82"/>
      <c r="N210" s="82"/>
      <c r="O210" s="154"/>
      <c r="P210" s="154"/>
      <c r="Q210" s="154"/>
    </row>
    <row r="211" spans="1:17" ht="13.5" customHeight="1" x14ac:dyDescent="0.25">
      <c r="A211" s="24">
        <v>41</v>
      </c>
      <c r="B211" s="24"/>
      <c r="C211" s="86"/>
      <c r="D211" s="82"/>
      <c r="E211" s="87"/>
      <c r="F211" s="87"/>
      <c r="G211" s="154"/>
      <c r="H211" s="154"/>
      <c r="I211" s="154"/>
      <c r="K211" s="166"/>
      <c r="L211" s="82"/>
      <c r="M211" s="87"/>
      <c r="N211" s="87"/>
      <c r="O211" s="154"/>
      <c r="P211" s="154"/>
      <c r="Q211" s="154"/>
    </row>
    <row r="212" spans="1:17" ht="13.5" customHeight="1" x14ac:dyDescent="0.25">
      <c r="A212" s="24">
        <v>42</v>
      </c>
      <c r="B212" s="24"/>
      <c r="C212" s="86"/>
      <c r="D212" s="82"/>
      <c r="E212" s="87"/>
      <c r="F212" s="87"/>
      <c r="G212" s="154"/>
      <c r="H212" s="154"/>
      <c r="I212" s="154"/>
      <c r="K212" s="166"/>
      <c r="L212" s="82"/>
      <c r="M212" s="87"/>
      <c r="N212" s="87"/>
      <c r="O212" s="154"/>
      <c r="P212" s="154"/>
      <c r="Q212" s="154"/>
    </row>
    <row r="213" spans="1:17" ht="13.5" customHeight="1" x14ac:dyDescent="0.25">
      <c r="A213" s="24">
        <v>43</v>
      </c>
      <c r="B213" s="24"/>
      <c r="C213" s="86"/>
      <c r="D213" s="82"/>
      <c r="E213" s="87"/>
      <c r="F213" s="87"/>
      <c r="G213" s="154"/>
      <c r="H213" s="154"/>
      <c r="I213" s="154"/>
      <c r="K213" s="166"/>
      <c r="L213" s="82"/>
      <c r="M213" s="87"/>
      <c r="N213" s="87"/>
      <c r="O213" s="154"/>
      <c r="P213" s="154"/>
      <c r="Q213" s="154"/>
    </row>
    <row r="214" spans="1:17" ht="13.5" customHeight="1" x14ac:dyDescent="0.25">
      <c r="A214" s="24">
        <v>44</v>
      </c>
      <c r="B214" s="24"/>
      <c r="C214" s="86"/>
      <c r="D214" s="82"/>
      <c r="E214" s="87"/>
      <c r="F214" s="87"/>
      <c r="G214" s="154"/>
      <c r="H214" s="154"/>
      <c r="I214" s="154"/>
      <c r="K214" s="166"/>
      <c r="L214" s="82"/>
      <c r="M214" s="87"/>
      <c r="N214" s="87"/>
      <c r="O214" s="154"/>
      <c r="P214" s="154"/>
      <c r="Q214" s="154"/>
    </row>
    <row r="215" spans="1:17" ht="13.5" customHeight="1" x14ac:dyDescent="0.25">
      <c r="A215" s="24">
        <v>45</v>
      </c>
      <c r="B215" s="24"/>
      <c r="C215" s="86"/>
      <c r="D215" s="82"/>
      <c r="E215" s="87"/>
      <c r="F215" s="87"/>
      <c r="G215" s="154"/>
      <c r="H215" s="154"/>
      <c r="I215" s="154"/>
      <c r="K215" s="166"/>
      <c r="L215" s="82"/>
      <c r="M215" s="87"/>
      <c r="N215" s="87"/>
      <c r="O215" s="154"/>
      <c r="P215" s="154"/>
      <c r="Q215" s="154"/>
    </row>
    <row r="216" spans="1:17" ht="13.5" customHeight="1" x14ac:dyDescent="0.25">
      <c r="A216" s="24">
        <v>46</v>
      </c>
      <c r="B216" s="86"/>
      <c r="C216" s="24"/>
      <c r="D216" s="82"/>
      <c r="E216" s="87"/>
      <c r="F216" s="87"/>
      <c r="G216" s="154"/>
      <c r="H216" s="154"/>
      <c r="I216" s="154"/>
      <c r="K216" s="166"/>
      <c r="L216" s="82"/>
      <c r="M216" s="87"/>
      <c r="N216" s="87"/>
      <c r="O216" s="154"/>
      <c r="P216" s="154"/>
      <c r="Q216" s="154"/>
    </row>
    <row r="217" spans="1:17" ht="13.5" customHeight="1" x14ac:dyDescent="0.25">
      <c r="A217" s="24">
        <v>47</v>
      </c>
      <c r="B217" s="86"/>
      <c r="C217" s="24"/>
      <c r="D217" s="82"/>
      <c r="E217" s="87"/>
      <c r="F217" s="87"/>
      <c r="G217" s="154"/>
      <c r="H217" s="154"/>
      <c r="I217" s="154"/>
      <c r="K217" s="166"/>
      <c r="L217" s="82"/>
      <c r="M217" s="87"/>
      <c r="N217" s="87"/>
      <c r="O217" s="154"/>
      <c r="P217" s="154"/>
      <c r="Q217" s="154"/>
    </row>
    <row r="218" spans="1:17" ht="13.5" customHeight="1" x14ac:dyDescent="0.25">
      <c r="A218" s="24">
        <v>48</v>
      </c>
      <c r="B218" s="86"/>
      <c r="C218" s="24"/>
      <c r="D218" s="82"/>
      <c r="E218" s="87"/>
      <c r="F218" s="87"/>
      <c r="G218" s="154"/>
      <c r="H218" s="154"/>
      <c r="I218" s="154"/>
      <c r="K218" s="166"/>
      <c r="L218" s="82"/>
      <c r="M218" s="87"/>
      <c r="N218" s="87"/>
      <c r="O218" s="154"/>
      <c r="P218" s="154"/>
      <c r="Q218" s="154"/>
    </row>
    <row r="219" spans="1:17" ht="13.5" customHeight="1" x14ac:dyDescent="0.25">
      <c r="A219" s="24">
        <v>49</v>
      </c>
      <c r="B219" s="86"/>
      <c r="C219" s="24"/>
      <c r="D219" s="82"/>
      <c r="E219" s="87"/>
      <c r="F219" s="87"/>
      <c r="G219" s="154"/>
      <c r="H219" s="154"/>
      <c r="I219" s="154"/>
      <c r="K219" s="166"/>
      <c r="L219" s="82"/>
      <c r="M219" s="87"/>
      <c r="N219" s="87"/>
      <c r="O219" s="154"/>
      <c r="P219" s="154"/>
      <c r="Q219" s="154"/>
    </row>
    <row r="220" spans="1:17" ht="13.5" customHeight="1" x14ac:dyDescent="0.25">
      <c r="A220" s="24">
        <v>50</v>
      </c>
      <c r="B220" s="86"/>
      <c r="C220" s="24"/>
      <c r="D220" s="82"/>
      <c r="E220" s="87"/>
      <c r="F220" s="87"/>
      <c r="G220" s="154"/>
      <c r="H220" s="154"/>
      <c r="I220" s="154"/>
      <c r="K220" s="166"/>
      <c r="L220" s="82"/>
      <c r="M220" s="87"/>
      <c r="N220" s="87"/>
      <c r="O220" s="154"/>
      <c r="P220" s="154"/>
      <c r="Q220" s="154"/>
    </row>
    <row r="221" spans="1:17" x14ac:dyDescent="0.25">
      <c r="A221" s="65"/>
      <c r="B221" s="65"/>
      <c r="C221" s="65"/>
      <c r="D221" s="98"/>
      <c r="E221" s="98"/>
      <c r="F221" s="98"/>
      <c r="G221" s="29"/>
      <c r="H221" s="29"/>
      <c r="I221" s="29"/>
      <c r="L221" s="98"/>
      <c r="M221" s="98"/>
      <c r="N221" s="98"/>
      <c r="O221" s="29"/>
      <c r="P221" s="29"/>
      <c r="Q221" s="29"/>
    </row>
    <row r="222" spans="1:17" x14ac:dyDescent="0.25">
      <c r="A222" s="65"/>
      <c r="B222" s="65"/>
      <c r="C222" s="65"/>
      <c r="D222" s="98"/>
      <c r="E222" s="98"/>
      <c r="F222" s="98"/>
      <c r="G222" s="6"/>
      <c r="H222" s="6"/>
      <c r="I222" s="6"/>
      <c r="L222" s="98"/>
      <c r="M222" s="98"/>
      <c r="N222" s="98"/>
      <c r="O222" s="6"/>
      <c r="P222" s="6"/>
      <c r="Q222" s="6"/>
    </row>
    <row r="223" spans="1:17" x14ac:dyDescent="0.25">
      <c r="A223"/>
      <c r="B223"/>
      <c r="C223"/>
      <c r="D223" s="99"/>
      <c r="E223" s="99"/>
      <c r="F223" s="99"/>
      <c r="G223"/>
      <c r="H223"/>
      <c r="I223"/>
      <c r="L223" s="99"/>
      <c r="M223" s="99"/>
      <c r="N223" s="99"/>
      <c r="O223"/>
      <c r="P223"/>
      <c r="Q223"/>
    </row>
    <row r="224" spans="1:17" x14ac:dyDescent="0.25">
      <c r="C224" s="3"/>
      <c r="D224" s="3"/>
    </row>
    <row r="225" s="3" customFormat="1" x14ac:dyDescent="0.25"/>
    <row r="226" s="3" customFormat="1" x14ac:dyDescent="0.25"/>
    <row r="227" s="3" customFormat="1" x14ac:dyDescent="0.25"/>
    <row r="228" s="3" customFormat="1" x14ac:dyDescent="0.25"/>
    <row r="229" s="3" customFormat="1" x14ac:dyDescent="0.25"/>
    <row r="230" s="3" customFormat="1" x14ac:dyDescent="0.25"/>
    <row r="231" s="3" customFormat="1" x14ac:dyDescent="0.25"/>
    <row r="232" s="3" customFormat="1" x14ac:dyDescent="0.25"/>
    <row r="233" s="3" customFormat="1" x14ac:dyDescent="0.25"/>
    <row r="234" s="3" customFormat="1" x14ac:dyDescent="0.25"/>
    <row r="235" s="3" customFormat="1" x14ac:dyDescent="0.25"/>
    <row r="236" s="3" customFormat="1" x14ac:dyDescent="0.25"/>
    <row r="237" s="3" customFormat="1" x14ac:dyDescent="0.25"/>
    <row r="238" s="3" customFormat="1" x14ac:dyDescent="0.25"/>
    <row r="239" s="3" customFormat="1" x14ac:dyDescent="0.25"/>
    <row r="240" s="3" customFormat="1" x14ac:dyDescent="0.25"/>
    <row r="241" s="3" customFormat="1" x14ac:dyDescent="0.25"/>
    <row r="242" s="3" customFormat="1" x14ac:dyDescent="0.25"/>
    <row r="243" s="3" customFormat="1" x14ac:dyDescent="0.25"/>
    <row r="244" s="3" customFormat="1" x14ac:dyDescent="0.25"/>
    <row r="245" s="3" customFormat="1" x14ac:dyDescent="0.25"/>
    <row r="246" s="3" customFormat="1" x14ac:dyDescent="0.25"/>
    <row r="247" s="3" customFormat="1" x14ac:dyDescent="0.25"/>
  </sheetData>
  <hyperlinks>
    <hyperlink ref="F1" location="Fechas!R51" display="Ciclo: Corto"/>
    <hyperlink ref="C1" location="Fechas!a2" display="Fechas!a2"/>
  </hyperlinks>
  <pageMargins left="0.75" right="0.75" top="1" bottom="1" header="0" footer="0"/>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V231"/>
  <sheetViews>
    <sheetView zoomScale="80" zoomScaleNormal="80" workbookViewId="0">
      <pane ySplit="5" topLeftCell="A6" activePane="bottomLeft" state="frozen"/>
      <selection pane="bottomLeft" activeCell="C8" sqref="C8"/>
    </sheetView>
  </sheetViews>
  <sheetFormatPr baseColWidth="10" defaultColWidth="11.42578125" defaultRowHeight="15" x14ac:dyDescent="0.25"/>
  <cols>
    <col min="1" max="1" width="5.85546875" customWidth="1"/>
    <col min="2" max="2" width="25.85546875" customWidth="1"/>
    <col min="3" max="12" width="12.85546875" customWidth="1"/>
    <col min="13" max="13" width="25.85546875" customWidth="1"/>
    <col min="14" max="23" width="12.85546875" customWidth="1"/>
  </cols>
  <sheetData>
    <row r="1" spans="1:22" x14ac:dyDescent="0.25">
      <c r="B1" s="138" t="s">
        <v>179</v>
      </c>
    </row>
    <row r="2" spans="1:22" x14ac:dyDescent="0.25">
      <c r="B2" s="101" t="s">
        <v>145</v>
      </c>
      <c r="C2" s="65"/>
      <c r="D2" s="65"/>
      <c r="E2" s="65"/>
      <c r="F2" s="3"/>
    </row>
    <row r="3" spans="1:22" x14ac:dyDescent="0.25">
      <c r="B3" s="171" t="s">
        <v>320</v>
      </c>
      <c r="C3" s="140"/>
      <c r="D3" s="140"/>
      <c r="E3" s="140"/>
      <c r="F3" s="65"/>
      <c r="G3" s="65"/>
      <c r="H3" s="3"/>
    </row>
    <row r="4" spans="1:22" x14ac:dyDescent="0.25">
      <c r="B4" s="10" t="str">
        <f>Fechas!$C$4</f>
        <v>1º ÉPOCA: CICLO LARGO SIN FUNGICIDA</v>
      </c>
      <c r="C4" s="11"/>
      <c r="D4" s="11"/>
      <c r="E4" s="11"/>
      <c r="F4" s="11"/>
      <c r="G4" s="11"/>
      <c r="H4" s="11"/>
      <c r="I4" s="11"/>
      <c r="J4" s="11"/>
      <c r="K4" s="78"/>
      <c r="M4" s="12" t="str">
        <f>Fechas!$K$4</f>
        <v>1º ÉPOCA: CICLO LARGO CON FUNGICIDA</v>
      </c>
      <c r="N4" s="13"/>
      <c r="O4" s="13"/>
      <c r="P4" s="13"/>
      <c r="Q4" s="13"/>
      <c r="R4" s="13"/>
      <c r="S4" s="13"/>
      <c r="T4" s="13"/>
      <c r="U4" s="13"/>
      <c r="V4" s="14"/>
    </row>
    <row r="5" spans="1:22" ht="33" customHeight="1" x14ac:dyDescent="0.25">
      <c r="B5" s="131" t="s">
        <v>1</v>
      </c>
      <c r="C5" s="49" t="s">
        <v>13</v>
      </c>
      <c r="D5" s="49" t="s">
        <v>14</v>
      </c>
      <c r="E5" s="49" t="s">
        <v>15</v>
      </c>
      <c r="F5" s="49" t="s">
        <v>16</v>
      </c>
      <c r="G5" s="49" t="s">
        <v>17</v>
      </c>
      <c r="H5" s="20" t="s">
        <v>18</v>
      </c>
      <c r="I5" s="20" t="s">
        <v>19</v>
      </c>
      <c r="J5" s="20" t="s">
        <v>219</v>
      </c>
      <c r="K5" s="103" t="s">
        <v>146</v>
      </c>
      <c r="M5" s="131" t="s">
        <v>1</v>
      </c>
      <c r="N5" s="49" t="s">
        <v>13</v>
      </c>
      <c r="O5" s="49" t="s">
        <v>14</v>
      </c>
      <c r="P5" s="49" t="s">
        <v>15</v>
      </c>
      <c r="Q5" s="49" t="s">
        <v>16</v>
      </c>
      <c r="R5" s="49" t="s">
        <v>17</v>
      </c>
      <c r="S5" s="20" t="s">
        <v>18</v>
      </c>
      <c r="T5" s="20" t="s">
        <v>19</v>
      </c>
      <c r="U5" s="20" t="s">
        <v>219</v>
      </c>
      <c r="V5" s="20" t="s">
        <v>146</v>
      </c>
    </row>
    <row r="6" spans="1:22" x14ac:dyDescent="0.25">
      <c r="A6" s="24">
        <v>1</v>
      </c>
      <c r="B6" s="191" t="str">
        <f t="shared" ref="B6:B37" si="0">INDEX(CV1SF,$A6,1)</f>
        <v>Favorito II</v>
      </c>
      <c r="C6" s="193"/>
      <c r="D6" s="193"/>
      <c r="E6" s="193"/>
      <c r="F6" s="193"/>
      <c r="G6" s="193"/>
      <c r="H6" s="193"/>
      <c r="I6" s="193"/>
      <c r="J6" s="193"/>
      <c r="K6" s="193"/>
      <c r="M6" s="191">
        <f t="shared" ref="M6:M37" si="1">INDEX(CV1CF,$A6,1)</f>
        <v>0</v>
      </c>
      <c r="N6" s="193"/>
      <c r="O6" s="193"/>
      <c r="P6" s="193"/>
      <c r="Q6" s="193"/>
      <c r="R6" s="193"/>
      <c r="S6" s="193"/>
      <c r="T6" s="193"/>
      <c r="U6" s="193"/>
      <c r="V6" s="193"/>
    </row>
    <row r="7" spans="1:22" x14ac:dyDescent="0.25">
      <c r="A7" s="24">
        <v>2</v>
      </c>
      <c r="B7" s="191" t="str">
        <f t="shared" si="0"/>
        <v>Prometeo</v>
      </c>
      <c r="C7" s="193"/>
      <c r="D7" s="193"/>
      <c r="E7" s="193"/>
      <c r="F7" s="193"/>
      <c r="G7" s="193"/>
      <c r="H7" s="193"/>
      <c r="I7" s="193"/>
      <c r="J7" s="193"/>
      <c r="K7" s="193"/>
      <c r="M7" s="191">
        <f t="shared" si="1"/>
        <v>0</v>
      </c>
      <c r="N7" s="193"/>
      <c r="O7" s="193"/>
      <c r="P7" s="193"/>
      <c r="Q7" s="193"/>
      <c r="R7" s="193"/>
      <c r="S7" s="193"/>
      <c r="T7" s="193"/>
      <c r="U7" s="193"/>
      <c r="V7" s="193"/>
    </row>
    <row r="8" spans="1:22" x14ac:dyDescent="0.25">
      <c r="A8" s="24">
        <v>3</v>
      </c>
      <c r="B8" s="191" t="str">
        <f t="shared" si="0"/>
        <v>Geminis</v>
      </c>
      <c r="C8" s="193"/>
      <c r="D8" s="193"/>
      <c r="E8" s="193"/>
      <c r="F8" s="193"/>
      <c r="G8" s="193"/>
      <c r="H8" s="193"/>
      <c r="I8" s="193"/>
      <c r="J8" s="193"/>
      <c r="K8" s="193"/>
      <c r="M8" s="191">
        <f t="shared" si="1"/>
        <v>0</v>
      </c>
      <c r="N8" s="193"/>
      <c r="O8" s="193"/>
      <c r="P8" s="193"/>
      <c r="Q8" s="193"/>
      <c r="R8" s="193"/>
      <c r="S8" s="193"/>
      <c r="T8" s="193"/>
      <c r="U8" s="193"/>
      <c r="V8" s="193"/>
    </row>
    <row r="9" spans="1:22" x14ac:dyDescent="0.25">
      <c r="A9" s="24">
        <v>4</v>
      </c>
      <c r="B9" s="191" t="str">
        <f t="shared" si="0"/>
        <v>100 años</v>
      </c>
      <c r="C9" s="193"/>
      <c r="D9" s="193"/>
      <c r="E9" s="193"/>
      <c r="F9" s="193"/>
      <c r="G9" s="193"/>
      <c r="H9" s="193"/>
      <c r="I9" s="193"/>
      <c r="J9" s="193"/>
      <c r="K9" s="193"/>
      <c r="M9" s="191">
        <f t="shared" si="1"/>
        <v>0</v>
      </c>
      <c r="N9" s="193"/>
      <c r="O9" s="193"/>
      <c r="P9" s="193"/>
      <c r="Q9" s="193"/>
      <c r="R9" s="193"/>
      <c r="S9" s="193"/>
      <c r="T9" s="193"/>
      <c r="U9" s="193"/>
      <c r="V9" s="193"/>
    </row>
    <row r="10" spans="1:22" x14ac:dyDescent="0.25">
      <c r="A10" s="24">
        <v>5</v>
      </c>
      <c r="B10" s="191" t="str">
        <f t="shared" si="0"/>
        <v>Minerva</v>
      </c>
      <c r="C10" s="193"/>
      <c r="D10" s="193"/>
      <c r="E10" s="193"/>
      <c r="F10" s="193"/>
      <c r="G10" s="193"/>
      <c r="H10" s="193"/>
      <c r="I10" s="193"/>
      <c r="J10" s="193"/>
      <c r="K10" s="193"/>
      <c r="M10" s="191">
        <f t="shared" si="1"/>
        <v>0</v>
      </c>
      <c r="N10" s="193"/>
      <c r="O10" s="193"/>
      <c r="P10" s="193"/>
      <c r="Q10" s="193"/>
      <c r="R10" s="193"/>
      <c r="S10" s="193"/>
      <c r="T10" s="193"/>
      <c r="U10" s="193"/>
      <c r="V10" s="193"/>
    </row>
    <row r="11" spans="1:22" x14ac:dyDescent="0.25">
      <c r="A11" s="24">
        <v>6</v>
      </c>
      <c r="B11" s="191" t="str">
        <f t="shared" si="0"/>
        <v>Sauce</v>
      </c>
      <c r="C11" s="193"/>
      <c r="D11" s="193"/>
      <c r="E11" s="193"/>
      <c r="F11" s="193"/>
      <c r="G11" s="193"/>
      <c r="H11" s="193"/>
      <c r="I11" s="193"/>
      <c r="J11" s="193"/>
      <c r="K11" s="193"/>
      <c r="M11" s="191">
        <f t="shared" si="1"/>
        <v>0</v>
      </c>
      <c r="N11" s="193"/>
      <c r="O11" s="193"/>
      <c r="P11" s="193"/>
      <c r="Q11" s="193"/>
      <c r="R11" s="193"/>
      <c r="S11" s="193"/>
      <c r="T11" s="193"/>
      <c r="U11" s="193"/>
      <c r="V11" s="193"/>
    </row>
    <row r="12" spans="1:22" x14ac:dyDescent="0.25">
      <c r="A12" s="24">
        <v>7</v>
      </c>
      <c r="B12" s="191" t="str">
        <f t="shared" si="0"/>
        <v>ACA 365</v>
      </c>
      <c r="C12" s="193"/>
      <c r="D12" s="193"/>
      <c r="E12" s="193"/>
      <c r="F12" s="193"/>
      <c r="G12" s="193"/>
      <c r="H12" s="193"/>
      <c r="I12" s="193"/>
      <c r="J12" s="193"/>
      <c r="K12" s="193"/>
      <c r="M12" s="191">
        <f t="shared" si="1"/>
        <v>0</v>
      </c>
      <c r="N12" s="193"/>
      <c r="O12" s="193"/>
      <c r="P12" s="193"/>
      <c r="Q12" s="193"/>
      <c r="R12" s="193"/>
      <c r="S12" s="193"/>
      <c r="T12" s="193"/>
      <c r="U12" s="193"/>
      <c r="V12" s="193"/>
    </row>
    <row r="13" spans="1:22" x14ac:dyDescent="0.25">
      <c r="A13" s="24">
        <v>8</v>
      </c>
      <c r="B13" s="191" t="str">
        <f t="shared" si="0"/>
        <v>Pacifico</v>
      </c>
      <c r="C13" s="193"/>
      <c r="D13" s="193"/>
      <c r="E13" s="193"/>
      <c r="F13" s="193"/>
      <c r="G13" s="193"/>
      <c r="H13" s="193"/>
      <c r="I13" s="193"/>
      <c r="J13" s="193"/>
      <c r="K13" s="193"/>
      <c r="M13" s="191">
        <f t="shared" si="1"/>
        <v>0</v>
      </c>
      <c r="N13" s="193"/>
      <c r="O13" s="193"/>
      <c r="P13" s="193"/>
      <c r="Q13" s="193"/>
      <c r="R13" s="193"/>
      <c r="S13" s="193"/>
      <c r="T13" s="193"/>
      <c r="U13" s="193"/>
      <c r="V13" s="193"/>
    </row>
    <row r="14" spans="1:22" x14ac:dyDescent="0.25">
      <c r="A14" s="24">
        <v>9</v>
      </c>
      <c r="B14" s="191" t="str">
        <f t="shared" si="0"/>
        <v>Sy 109</v>
      </c>
      <c r="C14" s="193"/>
      <c r="D14" s="193"/>
      <c r="E14" s="193"/>
      <c r="F14" s="193"/>
      <c r="G14" s="193"/>
      <c r="H14" s="193"/>
      <c r="I14" s="193"/>
      <c r="J14" s="193"/>
      <c r="K14" s="193"/>
      <c r="M14" s="191">
        <f t="shared" si="1"/>
        <v>0</v>
      </c>
      <c r="N14" s="193"/>
      <c r="O14" s="193"/>
      <c r="P14" s="193"/>
      <c r="Q14" s="193"/>
      <c r="R14" s="193"/>
      <c r="S14" s="193"/>
      <c r="T14" s="193"/>
      <c r="U14" s="193"/>
      <c r="V14" s="193"/>
    </row>
    <row r="15" spans="1:22" x14ac:dyDescent="0.25">
      <c r="A15" s="24">
        <v>10</v>
      </c>
      <c r="B15" s="191" t="str">
        <f t="shared" si="0"/>
        <v>Guayavo</v>
      </c>
      <c r="C15" s="193"/>
      <c r="D15" s="193"/>
      <c r="E15" s="193"/>
      <c r="F15" s="193"/>
      <c r="G15" s="193"/>
      <c r="H15" s="193"/>
      <c r="I15" s="193"/>
      <c r="J15" s="193"/>
      <c r="K15" s="193"/>
      <c r="M15" s="191">
        <f t="shared" si="1"/>
        <v>0</v>
      </c>
      <c r="N15" s="193"/>
      <c r="O15" s="193"/>
      <c r="P15" s="193"/>
      <c r="Q15" s="193"/>
      <c r="R15" s="193"/>
      <c r="S15" s="193"/>
      <c r="T15" s="193"/>
      <c r="U15" s="193"/>
      <c r="V15" s="193"/>
    </row>
    <row r="16" spans="1:22" x14ac:dyDescent="0.25">
      <c r="A16" s="24">
        <v>11</v>
      </c>
      <c r="B16" s="191" t="str">
        <f t="shared" si="0"/>
        <v>Selenio</v>
      </c>
      <c r="C16" s="193"/>
      <c r="D16" s="193"/>
      <c r="E16" s="193"/>
      <c r="F16" s="193"/>
      <c r="G16" s="193"/>
      <c r="H16" s="193"/>
      <c r="I16" s="193"/>
      <c r="J16" s="193"/>
      <c r="K16" s="193"/>
      <c r="M16" s="191">
        <f t="shared" si="1"/>
        <v>0</v>
      </c>
      <c r="N16" s="193"/>
      <c r="O16" s="193"/>
      <c r="P16" s="193"/>
      <c r="Q16" s="193"/>
      <c r="R16" s="193"/>
      <c r="S16" s="193"/>
      <c r="T16" s="193"/>
      <c r="U16" s="193"/>
      <c r="V16" s="193"/>
    </row>
    <row r="17" spans="1:22" x14ac:dyDescent="0.25">
      <c r="A17" s="24">
        <v>12</v>
      </c>
      <c r="B17" s="191" t="str">
        <f t="shared" si="0"/>
        <v>Quiriko</v>
      </c>
      <c r="C17" s="193"/>
      <c r="D17" s="193"/>
      <c r="E17" s="193"/>
      <c r="F17" s="193"/>
      <c r="G17" s="193"/>
      <c r="H17" s="193"/>
      <c r="I17" s="193"/>
      <c r="J17" s="193"/>
      <c r="K17" s="193"/>
      <c r="M17" s="191">
        <f t="shared" si="1"/>
        <v>0</v>
      </c>
      <c r="N17" s="193"/>
      <c r="O17" s="193"/>
      <c r="P17" s="193"/>
      <c r="Q17" s="193"/>
      <c r="R17" s="193"/>
      <c r="S17" s="193"/>
      <c r="T17" s="193"/>
      <c r="U17" s="193"/>
      <c r="V17" s="193"/>
    </row>
    <row r="18" spans="1:22" x14ac:dyDescent="0.25">
      <c r="A18" s="24">
        <v>13</v>
      </c>
      <c r="B18" s="191" t="str">
        <f t="shared" si="0"/>
        <v>Ñiandubay</v>
      </c>
      <c r="C18" s="193"/>
      <c r="D18" s="193"/>
      <c r="E18" s="193"/>
      <c r="F18" s="193"/>
      <c r="G18" s="193"/>
      <c r="H18" s="193"/>
      <c r="I18" s="193"/>
      <c r="J18" s="193"/>
      <c r="K18" s="193"/>
      <c r="M18" s="191">
        <f t="shared" si="1"/>
        <v>0</v>
      </c>
      <c r="N18" s="193"/>
      <c r="O18" s="193"/>
      <c r="P18" s="193"/>
      <c r="Q18" s="193"/>
      <c r="R18" s="193"/>
      <c r="S18" s="193"/>
      <c r="T18" s="193"/>
      <c r="U18" s="193"/>
      <c r="V18" s="193"/>
    </row>
    <row r="19" spans="1:22" x14ac:dyDescent="0.25">
      <c r="A19" s="24">
        <v>14</v>
      </c>
      <c r="B19" s="191" t="str">
        <f t="shared" si="0"/>
        <v>Pehuen</v>
      </c>
      <c r="C19" s="193"/>
      <c r="D19" s="193"/>
      <c r="E19" s="193"/>
      <c r="F19" s="193"/>
      <c r="G19" s="193"/>
      <c r="H19" s="193"/>
      <c r="I19" s="193"/>
      <c r="J19" s="193"/>
      <c r="K19" s="193"/>
      <c r="M19" s="191">
        <f t="shared" si="1"/>
        <v>0</v>
      </c>
      <c r="N19" s="193"/>
      <c r="O19" s="193"/>
      <c r="P19" s="193"/>
      <c r="Q19" s="193"/>
      <c r="R19" s="193"/>
      <c r="S19" s="193"/>
      <c r="T19" s="193"/>
      <c r="U19" s="193"/>
      <c r="V19" s="193"/>
    </row>
    <row r="20" spans="1:22" x14ac:dyDescent="0.25">
      <c r="A20" s="24">
        <v>15</v>
      </c>
      <c r="B20" s="191" t="str">
        <f t="shared" si="0"/>
        <v>ACA604</v>
      </c>
      <c r="C20" s="193"/>
      <c r="D20" s="193"/>
      <c r="E20" s="193"/>
      <c r="F20" s="193"/>
      <c r="G20" s="193"/>
      <c r="H20" s="193"/>
      <c r="I20" s="193"/>
      <c r="J20" s="193"/>
      <c r="K20" s="193"/>
      <c r="M20" s="191">
        <f t="shared" si="1"/>
        <v>0</v>
      </c>
      <c r="N20" s="193"/>
      <c r="O20" s="193"/>
      <c r="P20" s="193"/>
      <c r="Q20" s="193"/>
      <c r="R20" s="193"/>
      <c r="S20" s="193"/>
      <c r="T20" s="193"/>
      <c r="U20" s="193"/>
      <c r="V20" s="193"/>
    </row>
    <row r="21" spans="1:22" x14ac:dyDescent="0.25">
      <c r="A21" s="24">
        <v>16</v>
      </c>
      <c r="B21" s="191" t="str">
        <f t="shared" si="0"/>
        <v>ACA 603</v>
      </c>
      <c r="C21" s="193"/>
      <c r="D21" s="193"/>
      <c r="E21" s="193"/>
      <c r="F21" s="193"/>
      <c r="G21" s="193"/>
      <c r="H21" s="193"/>
      <c r="I21" s="193"/>
      <c r="J21" s="193"/>
      <c r="K21" s="193"/>
      <c r="M21" s="191">
        <f t="shared" si="1"/>
        <v>0</v>
      </c>
      <c r="N21" s="193"/>
      <c r="O21" s="193"/>
      <c r="P21" s="193"/>
      <c r="Q21" s="193"/>
      <c r="R21" s="193"/>
      <c r="S21" s="193"/>
      <c r="T21" s="193"/>
      <c r="U21" s="193"/>
      <c r="V21" s="193"/>
    </row>
    <row r="22" spans="1:22" x14ac:dyDescent="0.25">
      <c r="A22" s="24">
        <v>17</v>
      </c>
      <c r="B22" s="191" t="str">
        <f t="shared" si="0"/>
        <v>ACA 917</v>
      </c>
      <c r="C22" s="193"/>
      <c r="D22" s="193"/>
      <c r="E22" s="193"/>
      <c r="F22" s="193"/>
      <c r="G22" s="193"/>
      <c r="H22" s="193"/>
      <c r="I22" s="193"/>
      <c r="J22" s="193"/>
      <c r="K22" s="193"/>
      <c r="M22" s="191">
        <f t="shared" si="1"/>
        <v>0</v>
      </c>
      <c r="N22" s="193"/>
      <c r="O22" s="193"/>
      <c r="P22" s="193"/>
      <c r="Q22" s="193"/>
      <c r="R22" s="193"/>
      <c r="S22" s="193"/>
      <c r="T22" s="193"/>
      <c r="U22" s="193"/>
      <c r="V22" s="193"/>
    </row>
    <row r="23" spans="1:22" x14ac:dyDescent="0.25">
      <c r="A23" s="24">
        <v>18</v>
      </c>
      <c r="B23" s="191" t="str">
        <f t="shared" si="0"/>
        <v>MS INTA 415</v>
      </c>
      <c r="C23" s="193"/>
      <c r="D23" s="193"/>
      <c r="E23" s="193"/>
      <c r="F23" s="193"/>
      <c r="G23" s="193"/>
      <c r="H23" s="193"/>
      <c r="I23" s="193"/>
      <c r="J23" s="193"/>
      <c r="K23" s="193"/>
      <c r="M23" s="191">
        <f t="shared" si="1"/>
        <v>0</v>
      </c>
      <c r="N23" s="193"/>
      <c r="O23" s="193"/>
      <c r="P23" s="193"/>
      <c r="Q23" s="193"/>
      <c r="R23" s="193"/>
      <c r="S23" s="193"/>
      <c r="T23" s="193"/>
      <c r="U23" s="193"/>
      <c r="V23" s="193"/>
    </row>
    <row r="24" spans="1:22" x14ac:dyDescent="0.25">
      <c r="A24" s="24">
        <v>19</v>
      </c>
      <c r="B24" s="191" t="str">
        <f t="shared" si="0"/>
        <v>Bravio</v>
      </c>
      <c r="C24" s="193"/>
      <c r="D24" s="193"/>
      <c r="E24" s="193"/>
      <c r="F24" s="193"/>
      <c r="G24" s="193"/>
      <c r="H24" s="193"/>
      <c r="I24" s="193"/>
      <c r="J24" s="193"/>
      <c r="K24" s="193"/>
      <c r="M24" s="191">
        <f t="shared" si="1"/>
        <v>0</v>
      </c>
      <c r="N24" s="193"/>
      <c r="O24" s="193"/>
      <c r="P24" s="193"/>
      <c r="Q24" s="193"/>
      <c r="R24" s="193"/>
      <c r="S24" s="193"/>
      <c r="T24" s="193"/>
      <c r="U24" s="193"/>
      <c r="V24" s="193"/>
    </row>
    <row r="25" spans="1:22" x14ac:dyDescent="0.25">
      <c r="A25" s="24">
        <v>20</v>
      </c>
      <c r="B25" s="191" t="str">
        <f t="shared" si="0"/>
        <v>Sy 211</v>
      </c>
      <c r="C25" s="193"/>
      <c r="D25" s="193"/>
      <c r="E25" s="193"/>
      <c r="F25" s="193"/>
      <c r="G25" s="193"/>
      <c r="H25" s="193"/>
      <c r="I25" s="193"/>
      <c r="J25" s="193"/>
      <c r="K25" s="193"/>
      <c r="M25" s="191">
        <f t="shared" si="1"/>
        <v>0</v>
      </c>
      <c r="N25" s="193"/>
      <c r="O25" s="193"/>
      <c r="P25" s="193"/>
      <c r="Q25" s="193"/>
      <c r="R25" s="193"/>
      <c r="S25" s="193"/>
      <c r="T25" s="193"/>
      <c r="U25" s="193"/>
      <c r="V25" s="193"/>
    </row>
    <row r="26" spans="1:22" x14ac:dyDescent="0.25">
      <c r="A26" s="24">
        <v>21</v>
      </c>
      <c r="B26" s="191" t="str">
        <f t="shared" si="0"/>
        <v>Syn 120</v>
      </c>
      <c r="C26" s="193"/>
      <c r="D26" s="193"/>
      <c r="E26" s="193"/>
      <c r="F26" s="193"/>
      <c r="G26" s="193"/>
      <c r="H26" s="193"/>
      <c r="I26" s="193"/>
      <c r="J26" s="193"/>
      <c r="K26" s="193"/>
      <c r="M26" s="191">
        <f t="shared" si="1"/>
        <v>0</v>
      </c>
      <c r="N26" s="193"/>
      <c r="O26" s="193"/>
      <c r="P26" s="193"/>
      <c r="Q26" s="193"/>
      <c r="R26" s="193"/>
      <c r="S26" s="193"/>
      <c r="T26" s="193"/>
      <c r="U26" s="193"/>
      <c r="V26" s="193"/>
    </row>
    <row r="27" spans="1:22" x14ac:dyDescent="0.25">
      <c r="A27" s="24">
        <v>22</v>
      </c>
      <c r="B27" s="191" t="str">
        <f t="shared" si="0"/>
        <v>Pampero</v>
      </c>
      <c r="C27" s="193"/>
      <c r="D27" s="193"/>
      <c r="E27" s="193"/>
      <c r="F27" s="193"/>
      <c r="G27" s="193"/>
      <c r="H27" s="193"/>
      <c r="I27" s="193"/>
      <c r="J27" s="193"/>
      <c r="K27" s="193"/>
      <c r="M27" s="191">
        <f t="shared" si="1"/>
        <v>0</v>
      </c>
      <c r="N27" s="193"/>
      <c r="O27" s="193"/>
      <c r="P27" s="193"/>
      <c r="Q27" s="193"/>
      <c r="R27" s="193"/>
      <c r="S27" s="193"/>
      <c r="T27" s="193"/>
      <c r="U27" s="193"/>
      <c r="V27" s="193"/>
    </row>
    <row r="28" spans="1:22" x14ac:dyDescent="0.25">
      <c r="A28" s="24">
        <v>23</v>
      </c>
      <c r="B28" s="191" t="str">
        <f t="shared" si="0"/>
        <v>Is Tero</v>
      </c>
      <c r="C28" s="193"/>
      <c r="D28" s="193"/>
      <c r="E28" s="193"/>
      <c r="F28" s="193"/>
      <c r="G28" s="193"/>
      <c r="H28" s="193"/>
      <c r="I28" s="193"/>
      <c r="J28" s="193"/>
      <c r="K28" s="193"/>
      <c r="M28" s="191">
        <f t="shared" si="1"/>
        <v>0</v>
      </c>
      <c r="N28" s="193"/>
      <c r="O28" s="193"/>
      <c r="P28" s="193"/>
      <c r="Q28" s="193"/>
      <c r="R28" s="193"/>
      <c r="S28" s="193"/>
      <c r="T28" s="193"/>
      <c r="U28" s="193"/>
      <c r="V28" s="193"/>
    </row>
    <row r="29" spans="1:22" x14ac:dyDescent="0.25">
      <c r="A29" s="24">
        <v>24</v>
      </c>
      <c r="B29" s="191" t="str">
        <f t="shared" si="0"/>
        <v>ACA 363</v>
      </c>
      <c r="C29" s="193"/>
      <c r="D29" s="193"/>
      <c r="E29" s="193"/>
      <c r="F29" s="193"/>
      <c r="G29" s="193"/>
      <c r="H29" s="193"/>
      <c r="I29" s="193"/>
      <c r="J29" s="193"/>
      <c r="K29" s="193"/>
      <c r="M29" s="191">
        <f t="shared" si="1"/>
        <v>0</v>
      </c>
      <c r="N29" s="193"/>
      <c r="O29" s="193"/>
      <c r="P29" s="193"/>
      <c r="Q29" s="193"/>
      <c r="R29" s="193"/>
      <c r="S29" s="193"/>
      <c r="T29" s="193"/>
      <c r="U29" s="193"/>
      <c r="V29" s="193"/>
    </row>
    <row r="30" spans="1:22" x14ac:dyDescent="0.25">
      <c r="A30" s="24">
        <v>25</v>
      </c>
      <c r="B30" s="191" t="str">
        <f t="shared" si="0"/>
        <v>ACA 605</v>
      </c>
      <c r="C30" s="193"/>
      <c r="D30" s="193"/>
      <c r="E30" s="193"/>
      <c r="F30" s="193"/>
      <c r="G30" s="193"/>
      <c r="H30" s="193"/>
      <c r="I30" s="193"/>
      <c r="J30" s="193"/>
      <c r="K30" s="193"/>
      <c r="M30" s="191">
        <f t="shared" si="1"/>
        <v>0</v>
      </c>
      <c r="N30" s="193"/>
      <c r="O30" s="193"/>
      <c r="P30" s="193"/>
      <c r="Q30" s="193"/>
      <c r="R30" s="193"/>
      <c r="S30" s="193"/>
      <c r="T30" s="193"/>
      <c r="U30" s="193"/>
      <c r="V30" s="193"/>
    </row>
    <row r="31" spans="1:22" x14ac:dyDescent="0.25">
      <c r="A31" s="24">
        <v>26</v>
      </c>
      <c r="B31" s="191" t="str">
        <f t="shared" si="0"/>
        <v>ACA 921</v>
      </c>
      <c r="C31" s="193"/>
      <c r="D31" s="193"/>
      <c r="E31" s="193"/>
      <c r="F31" s="193"/>
      <c r="G31" s="193"/>
      <c r="H31" s="193"/>
      <c r="I31" s="193"/>
      <c r="J31" s="193"/>
      <c r="K31" s="193"/>
      <c r="M31" s="191">
        <f t="shared" si="1"/>
        <v>0</v>
      </c>
      <c r="N31" s="193"/>
      <c r="O31" s="193"/>
      <c r="P31" s="193"/>
      <c r="Q31" s="193"/>
      <c r="R31" s="193"/>
      <c r="S31" s="193"/>
      <c r="T31" s="193"/>
      <c r="U31" s="193"/>
      <c r="V31" s="193"/>
    </row>
    <row r="32" spans="1:22" x14ac:dyDescent="0.25">
      <c r="A32" s="24">
        <v>27</v>
      </c>
      <c r="B32" s="191" t="str">
        <f t="shared" si="0"/>
        <v>ACA 364</v>
      </c>
      <c r="C32" s="193"/>
      <c r="D32" s="193"/>
      <c r="E32" s="193"/>
      <c r="F32" s="193"/>
      <c r="G32" s="193"/>
      <c r="H32" s="193"/>
      <c r="I32" s="193"/>
      <c r="J32" s="193"/>
      <c r="K32" s="193"/>
      <c r="M32" s="191">
        <f t="shared" si="1"/>
        <v>0</v>
      </c>
      <c r="N32" s="193"/>
      <c r="O32" s="193"/>
      <c r="P32" s="193"/>
      <c r="Q32" s="193"/>
      <c r="R32" s="193"/>
      <c r="S32" s="193"/>
      <c r="T32" s="193"/>
      <c r="U32" s="193"/>
      <c r="V32" s="193"/>
    </row>
    <row r="33" spans="1:22" x14ac:dyDescent="0.25">
      <c r="A33" s="24">
        <v>28</v>
      </c>
      <c r="B33" s="191" t="str">
        <f t="shared" si="0"/>
        <v>MS INTA 521</v>
      </c>
      <c r="C33" s="193"/>
      <c r="D33" s="193"/>
      <c r="E33" s="193"/>
      <c r="F33" s="193"/>
      <c r="G33" s="193"/>
      <c r="H33" s="193"/>
      <c r="I33" s="193"/>
      <c r="J33" s="193"/>
      <c r="K33" s="193"/>
      <c r="M33" s="191">
        <f t="shared" si="1"/>
        <v>0</v>
      </c>
      <c r="N33" s="193"/>
      <c r="O33" s="193"/>
      <c r="P33" s="193"/>
      <c r="Q33" s="193"/>
      <c r="R33" s="193"/>
      <c r="S33" s="193"/>
      <c r="T33" s="193"/>
      <c r="U33" s="193"/>
      <c r="V33" s="193"/>
    </row>
    <row r="34" spans="1:22" x14ac:dyDescent="0.25">
      <c r="A34" s="24">
        <v>29</v>
      </c>
      <c r="B34" s="191" t="str">
        <f t="shared" si="0"/>
        <v>B 370502</v>
      </c>
      <c r="C34" s="193"/>
      <c r="D34" s="193"/>
      <c r="E34" s="193"/>
      <c r="F34" s="193"/>
      <c r="G34" s="193"/>
      <c r="H34" s="193"/>
      <c r="I34" s="193"/>
      <c r="J34" s="193"/>
      <c r="K34" s="193"/>
      <c r="M34" s="191">
        <f t="shared" si="1"/>
        <v>0</v>
      </c>
      <c r="N34" s="193"/>
      <c r="O34" s="193"/>
      <c r="P34" s="193"/>
      <c r="Q34" s="193"/>
      <c r="R34" s="193"/>
      <c r="S34" s="193"/>
      <c r="T34" s="193"/>
      <c r="U34" s="193"/>
      <c r="V34" s="193"/>
    </row>
    <row r="35" spans="1:22" x14ac:dyDescent="0.25">
      <c r="A35" s="24">
        <v>30</v>
      </c>
      <c r="B35" s="191" t="str">
        <f t="shared" si="0"/>
        <v>ACA 462</v>
      </c>
      <c r="C35" s="193"/>
      <c r="D35" s="193"/>
      <c r="E35" s="193"/>
      <c r="F35" s="193"/>
      <c r="G35" s="193"/>
      <c r="H35" s="193"/>
      <c r="I35" s="194"/>
      <c r="J35" s="194"/>
      <c r="K35" s="194"/>
      <c r="M35" s="191">
        <f t="shared" si="1"/>
        <v>0</v>
      </c>
      <c r="N35" s="193"/>
      <c r="O35" s="193"/>
      <c r="P35" s="193"/>
      <c r="Q35" s="193"/>
      <c r="R35" s="193"/>
      <c r="S35" s="193"/>
      <c r="T35" s="194"/>
      <c r="U35" s="194"/>
      <c r="V35" s="194"/>
    </row>
    <row r="36" spans="1:22" x14ac:dyDescent="0.25">
      <c r="A36" s="24">
        <v>31</v>
      </c>
      <c r="B36" s="191">
        <f t="shared" si="0"/>
        <v>0</v>
      </c>
      <c r="C36" s="193"/>
      <c r="D36" s="193"/>
      <c r="E36" s="193"/>
      <c r="F36" s="193"/>
      <c r="G36" s="193"/>
      <c r="H36" s="193"/>
      <c r="I36" s="194"/>
      <c r="J36" s="194"/>
      <c r="K36" s="194"/>
      <c r="M36" s="191">
        <f t="shared" si="1"/>
        <v>0</v>
      </c>
      <c r="N36" s="193"/>
      <c r="O36" s="193"/>
      <c r="P36" s="193"/>
      <c r="Q36" s="193"/>
      <c r="R36" s="193"/>
      <c r="S36" s="193"/>
      <c r="T36" s="194"/>
      <c r="U36" s="194"/>
      <c r="V36" s="194"/>
    </row>
    <row r="37" spans="1:22" x14ac:dyDescent="0.25">
      <c r="A37" s="24">
        <v>32</v>
      </c>
      <c r="B37" s="191">
        <f t="shared" si="0"/>
        <v>0</v>
      </c>
      <c r="C37" s="193"/>
      <c r="D37" s="193"/>
      <c r="E37" s="193"/>
      <c r="F37" s="193"/>
      <c r="G37" s="193"/>
      <c r="H37" s="193"/>
      <c r="I37" s="194"/>
      <c r="J37" s="194"/>
      <c r="K37" s="194"/>
      <c r="M37" s="191">
        <f t="shared" si="1"/>
        <v>0</v>
      </c>
      <c r="N37" s="193"/>
      <c r="O37" s="193"/>
      <c r="P37" s="193"/>
      <c r="Q37" s="193"/>
      <c r="R37" s="193"/>
      <c r="S37" s="193"/>
      <c r="T37" s="194"/>
      <c r="U37" s="194"/>
      <c r="V37" s="194"/>
    </row>
    <row r="38" spans="1:22" x14ac:dyDescent="0.25">
      <c r="A38" s="24">
        <v>33</v>
      </c>
      <c r="B38" s="191">
        <f t="shared" ref="B38:B55" si="2">INDEX(CV1SF,$A38,1)</f>
        <v>0</v>
      </c>
      <c r="C38" s="193"/>
      <c r="D38" s="193"/>
      <c r="E38" s="193"/>
      <c r="F38" s="193"/>
      <c r="G38" s="193"/>
      <c r="H38" s="193"/>
      <c r="I38" s="194"/>
      <c r="J38" s="194"/>
      <c r="K38" s="194"/>
      <c r="M38" s="191">
        <f t="shared" ref="M38:M55" si="3">INDEX(CV1CF,$A38,1)</f>
        <v>0</v>
      </c>
      <c r="N38" s="193"/>
      <c r="O38" s="193"/>
      <c r="P38" s="193"/>
      <c r="Q38" s="193"/>
      <c r="R38" s="193"/>
      <c r="S38" s="193"/>
      <c r="T38" s="194"/>
      <c r="U38" s="194"/>
      <c r="V38" s="194"/>
    </row>
    <row r="39" spans="1:22" x14ac:dyDescent="0.25">
      <c r="A39" s="24">
        <v>34</v>
      </c>
      <c r="B39" s="191">
        <f t="shared" si="2"/>
        <v>0</v>
      </c>
      <c r="C39" s="193"/>
      <c r="D39" s="193"/>
      <c r="E39" s="193"/>
      <c r="F39" s="193"/>
      <c r="G39" s="193"/>
      <c r="H39" s="193"/>
      <c r="I39" s="194"/>
      <c r="J39" s="194"/>
      <c r="K39" s="194"/>
      <c r="M39" s="191">
        <f t="shared" si="3"/>
        <v>0</v>
      </c>
      <c r="N39" s="193"/>
      <c r="O39" s="193"/>
      <c r="P39" s="193"/>
      <c r="Q39" s="193"/>
      <c r="R39" s="193"/>
      <c r="S39" s="193"/>
      <c r="T39" s="194"/>
      <c r="U39" s="194"/>
      <c r="V39" s="194"/>
    </row>
    <row r="40" spans="1:22" x14ac:dyDescent="0.25">
      <c r="A40" s="24">
        <v>35</v>
      </c>
      <c r="B40" s="191">
        <f t="shared" si="2"/>
        <v>0</v>
      </c>
      <c r="C40" s="194"/>
      <c r="D40" s="194"/>
      <c r="E40" s="194"/>
      <c r="F40" s="194"/>
      <c r="G40" s="194"/>
      <c r="H40" s="194"/>
      <c r="I40" s="194"/>
      <c r="J40" s="194"/>
      <c r="K40" s="194"/>
      <c r="M40" s="191">
        <f t="shared" si="3"/>
        <v>0</v>
      </c>
      <c r="N40" s="194"/>
      <c r="O40" s="194"/>
      <c r="P40" s="194"/>
      <c r="Q40" s="194"/>
      <c r="R40" s="194"/>
      <c r="S40" s="194"/>
      <c r="T40" s="194"/>
      <c r="U40" s="194"/>
      <c r="V40" s="194"/>
    </row>
    <row r="41" spans="1:22" x14ac:dyDescent="0.25">
      <c r="A41" s="24">
        <v>36</v>
      </c>
      <c r="B41" s="191">
        <f t="shared" si="2"/>
        <v>0</v>
      </c>
      <c r="C41" s="194"/>
      <c r="D41" s="194"/>
      <c r="E41" s="194"/>
      <c r="F41" s="194"/>
      <c r="G41" s="194"/>
      <c r="H41" s="194"/>
      <c r="I41" s="194"/>
      <c r="J41" s="194"/>
      <c r="K41" s="194"/>
      <c r="M41" s="191">
        <f t="shared" si="3"/>
        <v>0</v>
      </c>
      <c r="N41" s="194"/>
      <c r="O41" s="194"/>
      <c r="P41" s="194"/>
      <c r="Q41" s="194"/>
      <c r="R41" s="194"/>
      <c r="S41" s="194"/>
      <c r="T41" s="194"/>
      <c r="U41" s="194"/>
      <c r="V41" s="194"/>
    </row>
    <row r="42" spans="1:22" x14ac:dyDescent="0.25">
      <c r="A42" s="24">
        <v>37</v>
      </c>
      <c r="B42" s="191">
        <f t="shared" si="2"/>
        <v>0</v>
      </c>
      <c r="C42" s="194"/>
      <c r="D42" s="194"/>
      <c r="E42" s="194"/>
      <c r="F42" s="194"/>
      <c r="G42" s="194"/>
      <c r="H42" s="194"/>
      <c r="I42" s="194"/>
      <c r="J42" s="194"/>
      <c r="K42" s="194"/>
      <c r="M42" s="191">
        <f t="shared" si="3"/>
        <v>0</v>
      </c>
      <c r="N42" s="194"/>
      <c r="O42" s="194"/>
      <c r="P42" s="194"/>
      <c r="Q42" s="194"/>
      <c r="R42" s="194"/>
      <c r="S42" s="194"/>
      <c r="T42" s="194"/>
      <c r="U42" s="194"/>
      <c r="V42" s="194"/>
    </row>
    <row r="43" spans="1:22" x14ac:dyDescent="0.25">
      <c r="A43" s="24">
        <v>38</v>
      </c>
      <c r="B43" s="191">
        <f t="shared" si="2"/>
        <v>0</v>
      </c>
      <c r="C43" s="197"/>
      <c r="D43" s="197"/>
      <c r="E43" s="197"/>
      <c r="F43" s="197"/>
      <c r="G43" s="197"/>
      <c r="H43" s="197"/>
      <c r="I43" s="197"/>
      <c r="J43" s="197"/>
      <c r="K43" s="194"/>
      <c r="M43" s="191">
        <f t="shared" si="3"/>
        <v>0</v>
      </c>
      <c r="N43" s="197"/>
      <c r="O43" s="197"/>
      <c r="P43" s="197"/>
      <c r="Q43" s="197"/>
      <c r="R43" s="197"/>
      <c r="S43" s="197"/>
      <c r="T43" s="197"/>
      <c r="U43" s="197"/>
      <c r="V43" s="194"/>
    </row>
    <row r="44" spans="1:22" x14ac:dyDescent="0.25">
      <c r="A44" s="24">
        <v>39</v>
      </c>
      <c r="B44" s="191">
        <f t="shared" si="2"/>
        <v>0</v>
      </c>
      <c r="C44" s="194"/>
      <c r="D44" s="194"/>
      <c r="E44" s="194"/>
      <c r="F44" s="194"/>
      <c r="G44" s="194"/>
      <c r="H44" s="194"/>
      <c r="I44" s="194"/>
      <c r="J44" s="194"/>
      <c r="K44" s="194"/>
      <c r="M44" s="191">
        <f t="shared" si="3"/>
        <v>0</v>
      </c>
      <c r="N44" s="194"/>
      <c r="O44" s="194"/>
      <c r="P44" s="194"/>
      <c r="Q44" s="194"/>
      <c r="R44" s="194"/>
      <c r="S44" s="194"/>
      <c r="T44" s="194"/>
      <c r="U44" s="194"/>
      <c r="V44" s="194"/>
    </row>
    <row r="45" spans="1:22" x14ac:dyDescent="0.25">
      <c r="A45" s="24">
        <v>40</v>
      </c>
      <c r="B45" s="191">
        <f t="shared" si="2"/>
        <v>0</v>
      </c>
      <c r="C45" s="196"/>
      <c r="D45" s="196"/>
      <c r="E45" s="196"/>
      <c r="F45" s="196"/>
      <c r="G45" s="196"/>
      <c r="H45" s="196"/>
      <c r="I45" s="196"/>
      <c r="J45" s="196"/>
      <c r="K45" s="196"/>
      <c r="M45" s="191">
        <f t="shared" si="3"/>
        <v>0</v>
      </c>
      <c r="N45" s="196"/>
      <c r="O45" s="196"/>
      <c r="P45" s="196"/>
      <c r="Q45" s="196"/>
      <c r="R45" s="196"/>
      <c r="S45" s="196"/>
      <c r="T45" s="196"/>
      <c r="U45" s="196"/>
      <c r="V45" s="196"/>
    </row>
    <row r="46" spans="1:22" x14ac:dyDescent="0.25">
      <c r="A46" s="24">
        <v>41</v>
      </c>
      <c r="B46" s="191">
        <f t="shared" si="2"/>
        <v>0</v>
      </c>
      <c r="C46" s="196"/>
      <c r="D46" s="196"/>
      <c r="E46" s="196"/>
      <c r="F46" s="196"/>
      <c r="G46" s="196"/>
      <c r="H46" s="196"/>
      <c r="I46" s="196"/>
      <c r="J46" s="196"/>
      <c r="K46" s="196"/>
      <c r="M46" s="191">
        <f t="shared" si="3"/>
        <v>0</v>
      </c>
      <c r="N46" s="196"/>
      <c r="O46" s="196"/>
      <c r="P46" s="196"/>
      <c r="Q46" s="196"/>
      <c r="R46" s="196"/>
      <c r="S46" s="196"/>
      <c r="T46" s="196"/>
      <c r="U46" s="196"/>
      <c r="V46" s="196"/>
    </row>
    <row r="47" spans="1:22" x14ac:dyDescent="0.25">
      <c r="A47" s="24">
        <v>42</v>
      </c>
      <c r="B47" s="191">
        <f t="shared" si="2"/>
        <v>0</v>
      </c>
      <c r="C47" s="196"/>
      <c r="D47" s="196"/>
      <c r="E47" s="196"/>
      <c r="F47" s="196"/>
      <c r="G47" s="196"/>
      <c r="H47" s="196"/>
      <c r="I47" s="196"/>
      <c r="J47" s="196"/>
      <c r="K47" s="196"/>
      <c r="M47" s="191">
        <f t="shared" si="3"/>
        <v>0</v>
      </c>
      <c r="N47" s="196"/>
      <c r="O47" s="196"/>
      <c r="P47" s="196"/>
      <c r="Q47" s="196"/>
      <c r="R47" s="196"/>
      <c r="S47" s="196"/>
      <c r="T47" s="196"/>
      <c r="U47" s="196"/>
      <c r="V47" s="196"/>
    </row>
    <row r="48" spans="1:22" x14ac:dyDescent="0.25">
      <c r="A48" s="24">
        <v>43</v>
      </c>
      <c r="B48" s="191">
        <f t="shared" si="2"/>
        <v>0</v>
      </c>
      <c r="C48" s="196"/>
      <c r="D48" s="196"/>
      <c r="E48" s="196"/>
      <c r="F48" s="196"/>
      <c r="G48" s="196"/>
      <c r="H48" s="196"/>
      <c r="I48" s="196"/>
      <c r="J48" s="196"/>
      <c r="K48" s="196"/>
      <c r="M48" s="191">
        <f t="shared" si="3"/>
        <v>0</v>
      </c>
      <c r="N48" s="196"/>
      <c r="O48" s="196"/>
      <c r="P48" s="196"/>
      <c r="Q48" s="196"/>
      <c r="R48" s="196"/>
      <c r="S48" s="196"/>
      <c r="T48" s="196"/>
      <c r="U48" s="196"/>
      <c r="V48" s="196"/>
    </row>
    <row r="49" spans="1:22" x14ac:dyDescent="0.25">
      <c r="A49" s="24">
        <v>44</v>
      </c>
      <c r="B49" s="191">
        <f t="shared" si="2"/>
        <v>0</v>
      </c>
      <c r="C49" s="196"/>
      <c r="D49" s="196"/>
      <c r="E49" s="196"/>
      <c r="F49" s="196"/>
      <c r="G49" s="196"/>
      <c r="H49" s="196"/>
      <c r="I49" s="196"/>
      <c r="J49" s="196"/>
      <c r="K49" s="196"/>
      <c r="M49" s="191">
        <f t="shared" si="3"/>
        <v>0</v>
      </c>
      <c r="N49" s="196"/>
      <c r="O49" s="196"/>
      <c r="P49" s="196"/>
      <c r="Q49" s="196"/>
      <c r="R49" s="196"/>
      <c r="S49" s="196"/>
      <c r="T49" s="196"/>
      <c r="U49" s="196"/>
      <c r="V49" s="196"/>
    </row>
    <row r="50" spans="1:22" x14ac:dyDescent="0.25">
      <c r="A50" s="24">
        <v>45</v>
      </c>
      <c r="B50" s="191">
        <f t="shared" si="2"/>
        <v>0</v>
      </c>
      <c r="C50" s="196"/>
      <c r="D50" s="196"/>
      <c r="E50" s="196"/>
      <c r="F50" s="196"/>
      <c r="G50" s="196"/>
      <c r="H50" s="196"/>
      <c r="I50" s="196"/>
      <c r="J50" s="196"/>
      <c r="K50" s="196"/>
      <c r="M50" s="191">
        <f t="shared" si="3"/>
        <v>0</v>
      </c>
      <c r="N50" s="196"/>
      <c r="O50" s="196"/>
      <c r="P50" s="196"/>
      <c r="Q50" s="196"/>
      <c r="R50" s="196"/>
      <c r="S50" s="196"/>
      <c r="T50" s="196"/>
      <c r="U50" s="196"/>
      <c r="V50" s="196"/>
    </row>
    <row r="51" spans="1:22" x14ac:dyDescent="0.25">
      <c r="A51" s="24">
        <v>46</v>
      </c>
      <c r="B51" s="191">
        <f t="shared" si="2"/>
        <v>0</v>
      </c>
      <c r="C51" s="196"/>
      <c r="D51" s="196"/>
      <c r="E51" s="196"/>
      <c r="F51" s="196"/>
      <c r="G51" s="196"/>
      <c r="H51" s="196"/>
      <c r="I51" s="196"/>
      <c r="J51" s="196"/>
      <c r="K51" s="196"/>
      <c r="M51" s="191">
        <f t="shared" si="3"/>
        <v>0</v>
      </c>
      <c r="N51" s="196"/>
      <c r="O51" s="196"/>
      <c r="P51" s="196"/>
      <c r="Q51" s="196"/>
      <c r="R51" s="196"/>
      <c r="S51" s="196"/>
      <c r="T51" s="196"/>
      <c r="U51" s="196"/>
      <c r="V51" s="196"/>
    </row>
    <row r="52" spans="1:22" x14ac:dyDescent="0.25">
      <c r="A52" s="24">
        <v>47</v>
      </c>
      <c r="B52" s="191">
        <f t="shared" si="2"/>
        <v>0</v>
      </c>
      <c r="C52" s="196"/>
      <c r="D52" s="196"/>
      <c r="E52" s="196"/>
      <c r="F52" s="196"/>
      <c r="G52" s="196"/>
      <c r="H52" s="196"/>
      <c r="I52" s="196"/>
      <c r="J52" s="196"/>
      <c r="K52" s="196"/>
      <c r="M52" s="191">
        <f t="shared" si="3"/>
        <v>0</v>
      </c>
      <c r="N52" s="196"/>
      <c r="O52" s="196"/>
      <c r="P52" s="196"/>
      <c r="Q52" s="196"/>
      <c r="R52" s="196"/>
      <c r="S52" s="196"/>
      <c r="T52" s="196"/>
      <c r="U52" s="196"/>
      <c r="V52" s="196"/>
    </row>
    <row r="53" spans="1:22" x14ac:dyDescent="0.25">
      <c r="A53" s="24">
        <v>48</v>
      </c>
      <c r="B53" s="191">
        <f t="shared" si="2"/>
        <v>0</v>
      </c>
      <c r="C53" s="196"/>
      <c r="D53" s="196"/>
      <c r="E53" s="196"/>
      <c r="F53" s="196"/>
      <c r="G53" s="196"/>
      <c r="H53" s="196"/>
      <c r="I53" s="196"/>
      <c r="J53" s="196"/>
      <c r="K53" s="196"/>
      <c r="M53" s="191">
        <f t="shared" si="3"/>
        <v>0</v>
      </c>
      <c r="N53" s="196"/>
      <c r="O53" s="196"/>
      <c r="P53" s="196"/>
      <c r="Q53" s="196"/>
      <c r="R53" s="196"/>
      <c r="S53" s="196"/>
      <c r="T53" s="196"/>
      <c r="U53" s="196"/>
      <c r="V53" s="196"/>
    </row>
    <row r="54" spans="1:22" x14ac:dyDescent="0.25">
      <c r="A54" s="24">
        <v>49</v>
      </c>
      <c r="B54" s="191">
        <f t="shared" si="2"/>
        <v>0</v>
      </c>
      <c r="C54" s="196"/>
      <c r="D54" s="196"/>
      <c r="E54" s="196"/>
      <c r="F54" s="196"/>
      <c r="G54" s="196"/>
      <c r="H54" s="196"/>
      <c r="I54" s="196"/>
      <c r="J54" s="196"/>
      <c r="K54" s="196"/>
      <c r="M54" s="191">
        <f t="shared" si="3"/>
        <v>0</v>
      </c>
      <c r="N54" s="196"/>
      <c r="O54" s="196"/>
      <c r="P54" s="196"/>
      <c r="Q54" s="196"/>
      <c r="R54" s="196"/>
      <c r="S54" s="196"/>
      <c r="T54" s="196"/>
      <c r="U54" s="196"/>
      <c r="V54" s="196"/>
    </row>
    <row r="55" spans="1:22" x14ac:dyDescent="0.25">
      <c r="A55" s="24">
        <v>50</v>
      </c>
      <c r="B55" s="191">
        <f t="shared" si="2"/>
        <v>0</v>
      </c>
      <c r="C55" s="196"/>
      <c r="D55" s="196"/>
      <c r="E55" s="196"/>
      <c r="F55" s="196"/>
      <c r="G55" s="196"/>
      <c r="H55" s="196"/>
      <c r="I55" s="196"/>
      <c r="J55" s="196"/>
      <c r="K55" s="196"/>
      <c r="M55" s="191">
        <f t="shared" si="3"/>
        <v>0</v>
      </c>
      <c r="N55" s="196"/>
      <c r="O55" s="196"/>
      <c r="P55" s="196"/>
      <c r="Q55" s="196"/>
      <c r="R55" s="196"/>
      <c r="S55" s="196"/>
      <c r="T55" s="196"/>
      <c r="U55" s="196"/>
      <c r="V55" s="196"/>
    </row>
    <row r="56" spans="1:22" x14ac:dyDescent="0.25">
      <c r="B56" s="102"/>
      <c r="M56" s="102"/>
    </row>
    <row r="59" spans="1:22" x14ac:dyDescent="0.25">
      <c r="B59" s="88" t="str">
        <f>Fechas!$C$59</f>
        <v>2º ÉPOCA: CICLOS LARGOS E INTERMEDIOS SIN FUNG.</v>
      </c>
      <c r="C59" s="89"/>
      <c r="D59" s="89"/>
      <c r="E59" s="89"/>
      <c r="F59" s="89"/>
      <c r="G59" s="89"/>
      <c r="H59" s="89"/>
      <c r="I59" s="89"/>
      <c r="J59" s="89"/>
      <c r="K59" s="90"/>
      <c r="M59" s="91" t="str">
        <f>Fechas!$K$59</f>
        <v>2º ÉPOCA: CICLOS LARGOS E INTERMEDIOS CON FUNG.</v>
      </c>
      <c r="N59" s="92"/>
      <c r="O59" s="92"/>
      <c r="P59" s="92"/>
      <c r="Q59" s="92"/>
      <c r="R59" s="92"/>
      <c r="S59" s="92"/>
      <c r="T59" s="92"/>
      <c r="U59" s="92"/>
      <c r="V59" s="93"/>
    </row>
    <row r="60" spans="1:22" ht="30" x14ac:dyDescent="0.25">
      <c r="B60" s="131" t="str">
        <f>B$5</f>
        <v>Cultivar</v>
      </c>
      <c r="C60" s="49" t="str">
        <f t="shared" ref="C60:J60" si="4">C$5</f>
        <v>Helada</v>
      </c>
      <c r="D60" s="49" t="str">
        <f t="shared" si="4"/>
        <v>Vuelco</v>
      </c>
      <c r="E60" s="49" t="str">
        <f t="shared" si="4"/>
        <v>Desgrane</v>
      </c>
      <c r="F60" s="49" t="str">
        <f t="shared" si="4"/>
        <v>Altura</v>
      </c>
      <c r="G60" s="49" t="str">
        <f t="shared" si="4"/>
        <v xml:space="preserve">Aspecto </v>
      </c>
      <c r="H60" s="20" t="str">
        <f t="shared" si="4"/>
        <v>Peso hectolítrico</v>
      </c>
      <c r="I60" s="20" t="str">
        <f t="shared" si="4"/>
        <v>Peso de 1000 granos</v>
      </c>
      <c r="J60" s="20" t="str">
        <f t="shared" si="4"/>
        <v>Proteina en grano</v>
      </c>
      <c r="K60" s="103" t="s">
        <v>146</v>
      </c>
      <c r="M60" s="131" t="str">
        <f>M$5</f>
        <v>Cultivar</v>
      </c>
      <c r="N60" s="49" t="str">
        <f t="shared" ref="N60:U60" si="5">N$5</f>
        <v>Helada</v>
      </c>
      <c r="O60" s="49" t="str">
        <f t="shared" si="5"/>
        <v>Vuelco</v>
      </c>
      <c r="P60" s="49" t="str">
        <f t="shared" si="5"/>
        <v>Desgrane</v>
      </c>
      <c r="Q60" s="49" t="str">
        <f t="shared" si="5"/>
        <v>Altura</v>
      </c>
      <c r="R60" s="49" t="str">
        <f t="shared" si="5"/>
        <v xml:space="preserve">Aspecto </v>
      </c>
      <c r="S60" s="20" t="str">
        <f t="shared" si="5"/>
        <v>Peso hectolítrico</v>
      </c>
      <c r="T60" s="20" t="str">
        <f t="shared" si="5"/>
        <v>Peso de 1000 granos</v>
      </c>
      <c r="U60" s="20" t="str">
        <f t="shared" si="5"/>
        <v>Proteina en grano</v>
      </c>
      <c r="V60" s="103" t="s">
        <v>146</v>
      </c>
    </row>
    <row r="61" spans="1:22" x14ac:dyDescent="0.25">
      <c r="A61" s="24">
        <v>1</v>
      </c>
      <c r="B61" s="191">
        <f t="shared" ref="B61:B92" si="6">INDEX(CV2SF,$A61,1)</f>
        <v>0</v>
      </c>
      <c r="C61" s="75"/>
      <c r="D61" s="75"/>
      <c r="E61" s="75"/>
      <c r="F61" s="75"/>
      <c r="G61" s="75"/>
      <c r="H61" s="75"/>
      <c r="I61" s="75"/>
      <c r="J61" s="75"/>
      <c r="K61" s="75"/>
      <c r="M61" s="191">
        <f t="shared" ref="M61:M92" si="7">INDEX(CV2CF,$A61,1)</f>
        <v>0</v>
      </c>
      <c r="N61" s="75"/>
      <c r="O61" s="75"/>
      <c r="P61" s="75"/>
      <c r="Q61" s="75"/>
      <c r="R61" s="75"/>
      <c r="S61" s="75"/>
      <c r="T61" s="75"/>
      <c r="U61" s="75"/>
      <c r="V61" s="75"/>
    </row>
    <row r="62" spans="1:22" x14ac:dyDescent="0.25">
      <c r="A62" s="24">
        <v>2</v>
      </c>
      <c r="B62" s="191">
        <f t="shared" si="6"/>
        <v>0</v>
      </c>
      <c r="C62" s="75"/>
      <c r="D62" s="75"/>
      <c r="E62" s="75"/>
      <c r="F62" s="75"/>
      <c r="G62" s="75"/>
      <c r="H62" s="75"/>
      <c r="I62" s="75"/>
      <c r="J62" s="75"/>
      <c r="K62" s="75"/>
      <c r="M62" s="191">
        <f t="shared" si="7"/>
        <v>0</v>
      </c>
      <c r="N62" s="75"/>
      <c r="O62" s="75"/>
      <c r="P62" s="75"/>
      <c r="Q62" s="75"/>
      <c r="R62" s="75"/>
      <c r="S62" s="75"/>
      <c r="T62" s="75"/>
      <c r="U62" s="75"/>
      <c r="V62" s="75"/>
    </row>
    <row r="63" spans="1:22" x14ac:dyDescent="0.25">
      <c r="A63" s="24">
        <v>3</v>
      </c>
      <c r="B63" s="191">
        <f t="shared" si="6"/>
        <v>0</v>
      </c>
      <c r="C63" s="75"/>
      <c r="D63" s="75"/>
      <c r="E63" s="75"/>
      <c r="F63" s="75"/>
      <c r="G63" s="75"/>
      <c r="H63" s="75"/>
      <c r="I63" s="75"/>
      <c r="J63" s="75"/>
      <c r="K63" s="75"/>
      <c r="M63" s="191">
        <f t="shared" si="7"/>
        <v>0</v>
      </c>
      <c r="N63" s="75"/>
      <c r="O63" s="75"/>
      <c r="P63" s="75"/>
      <c r="Q63" s="75"/>
      <c r="R63" s="75"/>
      <c r="S63" s="75"/>
      <c r="T63" s="75"/>
      <c r="U63" s="75"/>
      <c r="V63" s="75"/>
    </row>
    <row r="64" spans="1:22" x14ac:dyDescent="0.25">
      <c r="A64" s="24">
        <v>4</v>
      </c>
      <c r="B64" s="191">
        <f t="shared" si="6"/>
        <v>0</v>
      </c>
      <c r="C64" s="75"/>
      <c r="D64" s="75"/>
      <c r="E64" s="75"/>
      <c r="F64" s="75"/>
      <c r="G64" s="75"/>
      <c r="H64" s="75"/>
      <c r="I64" s="75"/>
      <c r="J64" s="75"/>
      <c r="K64" s="75"/>
      <c r="M64" s="191">
        <f t="shared" si="7"/>
        <v>0</v>
      </c>
      <c r="N64" s="75"/>
      <c r="O64" s="75"/>
      <c r="P64" s="75"/>
      <c r="Q64" s="75"/>
      <c r="R64" s="75"/>
      <c r="S64" s="75"/>
      <c r="T64" s="75"/>
      <c r="U64" s="75"/>
      <c r="V64" s="75"/>
    </row>
    <row r="65" spans="1:22" x14ac:dyDescent="0.25">
      <c r="A65" s="24">
        <v>5</v>
      </c>
      <c r="B65" s="191">
        <f t="shared" si="6"/>
        <v>0</v>
      </c>
      <c r="C65" s="75"/>
      <c r="D65" s="75"/>
      <c r="E65" s="75"/>
      <c r="F65" s="75"/>
      <c r="G65" s="75"/>
      <c r="H65" s="75"/>
      <c r="I65" s="75"/>
      <c r="J65" s="75"/>
      <c r="K65" s="75"/>
      <c r="M65" s="191">
        <f t="shared" si="7"/>
        <v>0</v>
      </c>
      <c r="N65" s="75"/>
      <c r="O65" s="75"/>
      <c r="P65" s="75"/>
      <c r="Q65" s="75"/>
      <c r="R65" s="75"/>
      <c r="S65" s="75"/>
      <c r="T65" s="75"/>
      <c r="U65" s="75"/>
      <c r="V65" s="75"/>
    </row>
    <row r="66" spans="1:22" x14ac:dyDescent="0.25">
      <c r="A66" s="24">
        <v>6</v>
      </c>
      <c r="B66" s="191">
        <f t="shared" si="6"/>
        <v>0</v>
      </c>
      <c r="C66" s="75"/>
      <c r="D66" s="75"/>
      <c r="E66" s="75"/>
      <c r="F66" s="75"/>
      <c r="G66" s="75"/>
      <c r="H66" s="75"/>
      <c r="I66" s="75"/>
      <c r="J66" s="75"/>
      <c r="K66" s="75"/>
      <c r="M66" s="191">
        <f t="shared" si="7"/>
        <v>0</v>
      </c>
      <c r="N66" s="75"/>
      <c r="O66" s="75"/>
      <c r="P66" s="75"/>
      <c r="Q66" s="75"/>
      <c r="R66" s="75"/>
      <c r="S66" s="75"/>
      <c r="T66" s="75"/>
      <c r="U66" s="75"/>
      <c r="V66" s="75"/>
    </row>
    <row r="67" spans="1:22" x14ac:dyDescent="0.25">
      <c r="A67" s="24">
        <v>7</v>
      </c>
      <c r="B67" s="191">
        <f t="shared" si="6"/>
        <v>0</v>
      </c>
      <c r="C67" s="75"/>
      <c r="D67" s="75"/>
      <c r="E67" s="75"/>
      <c r="F67" s="75"/>
      <c r="G67" s="75"/>
      <c r="H67" s="75"/>
      <c r="I67" s="75"/>
      <c r="J67" s="75"/>
      <c r="K67" s="75"/>
      <c r="M67" s="191">
        <f t="shared" si="7"/>
        <v>0</v>
      </c>
      <c r="N67" s="75"/>
      <c r="O67" s="75"/>
      <c r="P67" s="75"/>
      <c r="Q67" s="75"/>
      <c r="R67" s="75"/>
      <c r="S67" s="75"/>
      <c r="T67" s="75"/>
      <c r="U67" s="75"/>
      <c r="V67" s="75"/>
    </row>
    <row r="68" spans="1:22" x14ac:dyDescent="0.25">
      <c r="A68" s="24">
        <v>8</v>
      </c>
      <c r="B68" s="191">
        <f t="shared" si="6"/>
        <v>0</v>
      </c>
      <c r="C68" s="75"/>
      <c r="D68" s="75"/>
      <c r="E68" s="75"/>
      <c r="F68" s="75"/>
      <c r="G68" s="75"/>
      <c r="H68" s="75"/>
      <c r="I68" s="75"/>
      <c r="J68" s="75"/>
      <c r="K68" s="75"/>
      <c r="M68" s="191">
        <f t="shared" si="7"/>
        <v>0</v>
      </c>
      <c r="N68" s="75"/>
      <c r="O68" s="75"/>
      <c r="P68" s="75"/>
      <c r="Q68" s="75"/>
      <c r="R68" s="75"/>
      <c r="S68" s="75"/>
      <c r="T68" s="75"/>
      <c r="U68" s="75"/>
      <c r="V68" s="75"/>
    </row>
    <row r="69" spans="1:22" x14ac:dyDescent="0.25">
      <c r="A69" s="24">
        <v>9</v>
      </c>
      <c r="B69" s="191">
        <f t="shared" si="6"/>
        <v>0</v>
      </c>
      <c r="C69" s="75"/>
      <c r="D69" s="75"/>
      <c r="E69" s="75"/>
      <c r="F69" s="75"/>
      <c r="G69" s="75"/>
      <c r="H69" s="75"/>
      <c r="I69" s="75"/>
      <c r="J69" s="75"/>
      <c r="K69" s="75"/>
      <c r="M69" s="191">
        <f t="shared" si="7"/>
        <v>0</v>
      </c>
      <c r="N69" s="75"/>
      <c r="O69" s="75"/>
      <c r="P69" s="75"/>
      <c r="Q69" s="75"/>
      <c r="R69" s="75"/>
      <c r="S69" s="75"/>
      <c r="T69" s="75"/>
      <c r="U69" s="75"/>
      <c r="V69" s="75"/>
    </row>
    <row r="70" spans="1:22" x14ac:dyDescent="0.25">
      <c r="A70" s="24">
        <v>10</v>
      </c>
      <c r="B70" s="191">
        <f t="shared" si="6"/>
        <v>0</v>
      </c>
      <c r="C70" s="75"/>
      <c r="D70" s="75"/>
      <c r="E70" s="75"/>
      <c r="F70" s="75"/>
      <c r="G70" s="75"/>
      <c r="H70" s="75"/>
      <c r="I70" s="75"/>
      <c r="J70" s="75"/>
      <c r="K70" s="75"/>
      <c r="M70" s="191">
        <f t="shared" si="7"/>
        <v>0</v>
      </c>
      <c r="N70" s="75"/>
      <c r="O70" s="75"/>
      <c r="P70" s="75"/>
      <c r="Q70" s="75"/>
      <c r="R70" s="75"/>
      <c r="S70" s="75"/>
      <c r="T70" s="75"/>
      <c r="U70" s="75"/>
      <c r="V70" s="75"/>
    </row>
    <row r="71" spans="1:22" x14ac:dyDescent="0.25">
      <c r="A71" s="24">
        <v>11</v>
      </c>
      <c r="B71" s="191">
        <f t="shared" si="6"/>
        <v>0</v>
      </c>
      <c r="C71" s="75"/>
      <c r="D71" s="75"/>
      <c r="E71" s="75"/>
      <c r="F71" s="75"/>
      <c r="G71" s="75"/>
      <c r="H71" s="75"/>
      <c r="I71" s="75"/>
      <c r="J71" s="75"/>
      <c r="K71" s="75"/>
      <c r="M71" s="191">
        <f t="shared" si="7"/>
        <v>0</v>
      </c>
      <c r="N71" s="75"/>
      <c r="O71" s="75"/>
      <c r="P71" s="75"/>
      <c r="Q71" s="75"/>
      <c r="R71" s="75"/>
      <c r="S71" s="75"/>
      <c r="T71" s="75"/>
      <c r="U71" s="75"/>
      <c r="V71" s="75"/>
    </row>
    <row r="72" spans="1:22" x14ac:dyDescent="0.25">
      <c r="A72" s="24">
        <v>12</v>
      </c>
      <c r="B72" s="191">
        <f t="shared" si="6"/>
        <v>0</v>
      </c>
      <c r="C72" s="75"/>
      <c r="D72" s="75"/>
      <c r="E72" s="75"/>
      <c r="F72" s="75"/>
      <c r="G72" s="75"/>
      <c r="H72" s="75"/>
      <c r="I72" s="75"/>
      <c r="J72" s="75"/>
      <c r="K72" s="75"/>
      <c r="M72" s="191">
        <f t="shared" si="7"/>
        <v>0</v>
      </c>
      <c r="N72" s="75"/>
      <c r="O72" s="75"/>
      <c r="P72" s="75"/>
      <c r="Q72" s="75"/>
      <c r="R72" s="75"/>
      <c r="S72" s="75"/>
      <c r="T72" s="75"/>
      <c r="U72" s="75"/>
      <c r="V72" s="75"/>
    </row>
    <row r="73" spans="1:22" x14ac:dyDescent="0.25">
      <c r="A73" s="24">
        <v>13</v>
      </c>
      <c r="B73" s="191">
        <f t="shared" si="6"/>
        <v>0</v>
      </c>
      <c r="C73" s="75"/>
      <c r="D73" s="75"/>
      <c r="E73" s="75"/>
      <c r="F73" s="75"/>
      <c r="G73" s="75"/>
      <c r="H73" s="75"/>
      <c r="I73" s="75"/>
      <c r="J73" s="75"/>
      <c r="K73" s="75"/>
      <c r="M73" s="191">
        <f t="shared" si="7"/>
        <v>0</v>
      </c>
      <c r="N73" s="75"/>
      <c r="O73" s="75"/>
      <c r="P73" s="75"/>
      <c r="Q73" s="75"/>
      <c r="R73" s="75"/>
      <c r="S73" s="75"/>
      <c r="T73" s="75"/>
      <c r="U73" s="75"/>
      <c r="V73" s="75"/>
    </row>
    <row r="74" spans="1:22" x14ac:dyDescent="0.25">
      <c r="A74" s="24">
        <v>14</v>
      </c>
      <c r="B74" s="191">
        <f t="shared" si="6"/>
        <v>0</v>
      </c>
      <c r="C74" s="75"/>
      <c r="D74" s="75"/>
      <c r="E74" s="75"/>
      <c r="F74" s="75"/>
      <c r="G74" s="75"/>
      <c r="H74" s="75"/>
      <c r="I74" s="75"/>
      <c r="J74" s="75"/>
      <c r="K74" s="75"/>
      <c r="M74" s="191">
        <f t="shared" si="7"/>
        <v>0</v>
      </c>
      <c r="N74" s="75"/>
      <c r="O74" s="75"/>
      <c r="P74" s="75"/>
      <c r="Q74" s="75"/>
      <c r="R74" s="75"/>
      <c r="S74" s="75"/>
      <c r="T74" s="75"/>
      <c r="U74" s="75"/>
      <c r="V74" s="75"/>
    </row>
    <row r="75" spans="1:22" x14ac:dyDescent="0.25">
      <c r="A75" s="24">
        <v>15</v>
      </c>
      <c r="B75" s="191">
        <f t="shared" si="6"/>
        <v>0</v>
      </c>
      <c r="C75" s="75"/>
      <c r="D75" s="75"/>
      <c r="E75" s="75"/>
      <c r="F75" s="75"/>
      <c r="G75" s="75"/>
      <c r="H75" s="75"/>
      <c r="I75" s="75"/>
      <c r="J75" s="75"/>
      <c r="K75" s="75"/>
      <c r="M75" s="191">
        <f t="shared" si="7"/>
        <v>0</v>
      </c>
      <c r="N75" s="75"/>
      <c r="O75" s="75"/>
      <c r="P75" s="75"/>
      <c r="Q75" s="75"/>
      <c r="R75" s="75"/>
      <c r="S75" s="75"/>
      <c r="T75" s="75"/>
      <c r="U75" s="75"/>
      <c r="V75" s="75"/>
    </row>
    <row r="76" spans="1:22" x14ac:dyDescent="0.25">
      <c r="A76" s="24">
        <v>16</v>
      </c>
      <c r="B76" s="191">
        <f t="shared" si="6"/>
        <v>0</v>
      </c>
      <c r="C76" s="75"/>
      <c r="D76" s="75"/>
      <c r="E76" s="75"/>
      <c r="F76" s="75"/>
      <c r="G76" s="75"/>
      <c r="H76" s="75"/>
      <c r="I76" s="75"/>
      <c r="J76" s="75"/>
      <c r="K76" s="75"/>
      <c r="M76" s="191">
        <f t="shared" si="7"/>
        <v>0</v>
      </c>
      <c r="N76" s="75"/>
      <c r="O76" s="75"/>
      <c r="P76" s="75"/>
      <c r="Q76" s="75"/>
      <c r="R76" s="75"/>
      <c r="S76" s="75"/>
      <c r="T76" s="75"/>
      <c r="U76" s="75"/>
      <c r="V76" s="75"/>
    </row>
    <row r="77" spans="1:22" x14ac:dyDescent="0.25">
      <c r="A77" s="24">
        <v>17</v>
      </c>
      <c r="B77" s="191">
        <f t="shared" si="6"/>
        <v>0</v>
      </c>
      <c r="C77" s="75"/>
      <c r="D77" s="75"/>
      <c r="E77" s="75"/>
      <c r="F77" s="75"/>
      <c r="G77" s="75"/>
      <c r="H77" s="75"/>
      <c r="I77" s="75"/>
      <c r="J77" s="75"/>
      <c r="K77" s="75"/>
      <c r="M77" s="191">
        <f t="shared" si="7"/>
        <v>0</v>
      </c>
      <c r="N77" s="75"/>
      <c r="O77" s="75"/>
      <c r="P77" s="75"/>
      <c r="Q77" s="75"/>
      <c r="R77" s="75"/>
      <c r="S77" s="75"/>
      <c r="T77" s="75"/>
      <c r="U77" s="75"/>
      <c r="V77" s="75"/>
    </row>
    <row r="78" spans="1:22" x14ac:dyDescent="0.25">
      <c r="A78" s="24">
        <v>18</v>
      </c>
      <c r="B78" s="191">
        <f t="shared" si="6"/>
        <v>0</v>
      </c>
      <c r="C78" s="75"/>
      <c r="D78" s="75"/>
      <c r="E78" s="75"/>
      <c r="F78" s="75"/>
      <c r="G78" s="75"/>
      <c r="H78" s="75"/>
      <c r="I78" s="75"/>
      <c r="J78" s="75"/>
      <c r="K78" s="75"/>
      <c r="M78" s="191">
        <f t="shared" si="7"/>
        <v>0</v>
      </c>
      <c r="N78" s="75"/>
      <c r="O78" s="75"/>
      <c r="P78" s="75"/>
      <c r="Q78" s="75"/>
      <c r="R78" s="75"/>
      <c r="S78" s="75"/>
      <c r="T78" s="75"/>
      <c r="U78" s="75"/>
      <c r="V78" s="75"/>
    </row>
    <row r="79" spans="1:22" x14ac:dyDescent="0.25">
      <c r="A79" s="24">
        <v>19</v>
      </c>
      <c r="B79" s="191">
        <f t="shared" si="6"/>
        <v>0</v>
      </c>
      <c r="C79" s="75"/>
      <c r="D79" s="75"/>
      <c r="E79" s="75"/>
      <c r="F79" s="75"/>
      <c r="G79" s="75"/>
      <c r="H79" s="75"/>
      <c r="I79" s="75"/>
      <c r="J79" s="75"/>
      <c r="K79" s="75"/>
      <c r="M79" s="191">
        <f t="shared" si="7"/>
        <v>0</v>
      </c>
      <c r="N79" s="75"/>
      <c r="O79" s="75"/>
      <c r="P79" s="75"/>
      <c r="Q79" s="75"/>
      <c r="R79" s="75"/>
      <c r="S79" s="75"/>
      <c r="T79" s="75"/>
      <c r="U79" s="75"/>
      <c r="V79" s="75"/>
    </row>
    <row r="80" spans="1:22" x14ac:dyDescent="0.25">
      <c r="A80" s="24">
        <v>20</v>
      </c>
      <c r="B80" s="191">
        <f t="shared" si="6"/>
        <v>0</v>
      </c>
      <c r="C80" s="75"/>
      <c r="D80" s="75"/>
      <c r="E80" s="75"/>
      <c r="F80" s="75"/>
      <c r="G80" s="75"/>
      <c r="H80" s="75"/>
      <c r="I80" s="75"/>
      <c r="J80" s="75"/>
      <c r="K80" s="75"/>
      <c r="M80" s="191">
        <f t="shared" si="7"/>
        <v>0</v>
      </c>
      <c r="N80" s="75"/>
      <c r="O80" s="75"/>
      <c r="P80" s="75"/>
      <c r="Q80" s="75"/>
      <c r="R80" s="75"/>
      <c r="S80" s="75"/>
      <c r="T80" s="75"/>
      <c r="U80" s="75"/>
      <c r="V80" s="75"/>
    </row>
    <row r="81" spans="1:22" x14ac:dyDescent="0.25">
      <c r="A81" s="24">
        <v>21</v>
      </c>
      <c r="B81" s="191">
        <f t="shared" si="6"/>
        <v>0</v>
      </c>
      <c r="C81" s="75"/>
      <c r="D81" s="75"/>
      <c r="E81" s="75"/>
      <c r="F81" s="75"/>
      <c r="G81" s="75"/>
      <c r="H81" s="75"/>
      <c r="I81" s="75"/>
      <c r="J81" s="75"/>
      <c r="K81" s="75"/>
      <c r="M81" s="191">
        <f t="shared" si="7"/>
        <v>0</v>
      </c>
      <c r="N81" s="75"/>
      <c r="O81" s="75"/>
      <c r="P81" s="75"/>
      <c r="Q81" s="75"/>
      <c r="R81" s="75"/>
      <c r="S81" s="75"/>
      <c r="T81" s="75"/>
      <c r="U81" s="75"/>
      <c r="V81" s="75"/>
    </row>
    <row r="82" spans="1:22" x14ac:dyDescent="0.25">
      <c r="A82" s="24">
        <v>22</v>
      </c>
      <c r="B82" s="191">
        <f t="shared" si="6"/>
        <v>0</v>
      </c>
      <c r="C82" s="75"/>
      <c r="D82" s="75"/>
      <c r="E82" s="75"/>
      <c r="F82" s="75"/>
      <c r="G82" s="75"/>
      <c r="H82" s="75"/>
      <c r="I82" s="75"/>
      <c r="J82" s="75"/>
      <c r="K82" s="75"/>
      <c r="M82" s="191">
        <f t="shared" si="7"/>
        <v>0</v>
      </c>
      <c r="N82" s="75"/>
      <c r="O82" s="75"/>
      <c r="P82" s="75"/>
      <c r="Q82" s="75"/>
      <c r="R82" s="75"/>
      <c r="S82" s="75"/>
      <c r="T82" s="75"/>
      <c r="U82" s="75"/>
      <c r="V82" s="75"/>
    </row>
    <row r="83" spans="1:22" x14ac:dyDescent="0.25">
      <c r="A83" s="24">
        <v>23</v>
      </c>
      <c r="B83" s="191">
        <f t="shared" si="6"/>
        <v>0</v>
      </c>
      <c r="C83" s="75"/>
      <c r="D83" s="75"/>
      <c r="E83" s="75"/>
      <c r="F83" s="75"/>
      <c r="G83" s="75"/>
      <c r="H83" s="75"/>
      <c r="I83" s="75"/>
      <c r="J83" s="75"/>
      <c r="K83" s="75"/>
      <c r="M83" s="191">
        <f t="shared" si="7"/>
        <v>0</v>
      </c>
      <c r="N83" s="75"/>
      <c r="O83" s="75"/>
      <c r="P83" s="75"/>
      <c r="Q83" s="75"/>
      <c r="R83" s="75"/>
      <c r="S83" s="75"/>
      <c r="T83" s="75"/>
      <c r="U83" s="75"/>
      <c r="V83" s="75"/>
    </row>
    <row r="84" spans="1:22" x14ac:dyDescent="0.25">
      <c r="A84" s="24">
        <v>24</v>
      </c>
      <c r="B84" s="191">
        <f t="shared" si="6"/>
        <v>0</v>
      </c>
      <c r="C84" s="75"/>
      <c r="D84" s="75"/>
      <c r="E84" s="75"/>
      <c r="F84" s="75"/>
      <c r="G84" s="75"/>
      <c r="H84" s="75"/>
      <c r="I84" s="75"/>
      <c r="J84" s="75"/>
      <c r="K84" s="75"/>
      <c r="M84" s="191">
        <f t="shared" si="7"/>
        <v>0</v>
      </c>
      <c r="N84" s="75"/>
      <c r="O84" s="75"/>
      <c r="P84" s="75"/>
      <c r="Q84" s="75"/>
      <c r="R84" s="75"/>
      <c r="S84" s="75"/>
      <c r="T84" s="75"/>
      <c r="U84" s="75"/>
      <c r="V84" s="75"/>
    </row>
    <row r="85" spans="1:22" x14ac:dyDescent="0.25">
      <c r="A85" s="24">
        <v>25</v>
      </c>
      <c r="B85" s="191">
        <f t="shared" si="6"/>
        <v>0</v>
      </c>
      <c r="C85" s="75"/>
      <c r="D85" s="75"/>
      <c r="E85" s="75"/>
      <c r="F85" s="75"/>
      <c r="G85" s="75"/>
      <c r="H85" s="75"/>
      <c r="I85" s="75"/>
      <c r="J85" s="75"/>
      <c r="K85" s="75"/>
      <c r="M85" s="191">
        <f t="shared" si="7"/>
        <v>0</v>
      </c>
      <c r="N85" s="75"/>
      <c r="O85" s="75"/>
      <c r="P85" s="75"/>
      <c r="Q85" s="75"/>
      <c r="R85" s="75"/>
      <c r="S85" s="75"/>
      <c r="T85" s="75"/>
      <c r="U85" s="75"/>
      <c r="V85" s="75"/>
    </row>
    <row r="86" spans="1:22" x14ac:dyDescent="0.25">
      <c r="A86" s="24">
        <v>26</v>
      </c>
      <c r="B86" s="191">
        <f t="shared" si="6"/>
        <v>0</v>
      </c>
      <c r="C86" s="75"/>
      <c r="D86" s="75"/>
      <c r="E86" s="75"/>
      <c r="F86" s="75"/>
      <c r="G86" s="75"/>
      <c r="H86" s="75"/>
      <c r="I86" s="75"/>
      <c r="J86" s="75"/>
      <c r="K86" s="75"/>
      <c r="M86" s="191">
        <f t="shared" si="7"/>
        <v>0</v>
      </c>
      <c r="N86" s="75"/>
      <c r="O86" s="75"/>
      <c r="P86" s="75"/>
      <c r="Q86" s="75"/>
      <c r="R86" s="75"/>
      <c r="S86" s="75"/>
      <c r="T86" s="75"/>
      <c r="U86" s="75"/>
      <c r="V86" s="75"/>
    </row>
    <row r="87" spans="1:22" x14ac:dyDescent="0.25">
      <c r="A87" s="24">
        <v>27</v>
      </c>
      <c r="B87" s="191">
        <f t="shared" si="6"/>
        <v>0</v>
      </c>
      <c r="C87" s="75"/>
      <c r="D87" s="75"/>
      <c r="E87" s="75"/>
      <c r="F87" s="75"/>
      <c r="G87" s="75"/>
      <c r="H87" s="75"/>
      <c r="I87" s="75"/>
      <c r="J87" s="75"/>
      <c r="K87" s="75"/>
      <c r="M87" s="191">
        <f t="shared" si="7"/>
        <v>0</v>
      </c>
      <c r="N87" s="75"/>
      <c r="O87" s="75"/>
      <c r="P87" s="75"/>
      <c r="Q87" s="75"/>
      <c r="R87" s="75"/>
      <c r="S87" s="75"/>
      <c r="T87" s="75"/>
      <c r="U87" s="75"/>
      <c r="V87" s="75"/>
    </row>
    <row r="88" spans="1:22" x14ac:dyDescent="0.25">
      <c r="A88" s="24">
        <v>28</v>
      </c>
      <c r="B88" s="191">
        <f t="shared" si="6"/>
        <v>0</v>
      </c>
      <c r="C88" s="75"/>
      <c r="D88" s="75"/>
      <c r="E88" s="75"/>
      <c r="F88" s="75"/>
      <c r="G88" s="75"/>
      <c r="H88" s="75"/>
      <c r="I88" s="75"/>
      <c r="J88" s="75"/>
      <c r="K88" s="75"/>
      <c r="M88" s="191">
        <f t="shared" si="7"/>
        <v>0</v>
      </c>
      <c r="N88" s="75"/>
      <c r="O88" s="75"/>
      <c r="P88" s="75"/>
      <c r="Q88" s="75"/>
      <c r="R88" s="75"/>
      <c r="S88" s="75"/>
      <c r="T88" s="75"/>
      <c r="U88" s="75"/>
      <c r="V88" s="75"/>
    </row>
    <row r="89" spans="1:22" x14ac:dyDescent="0.25">
      <c r="A89" s="24">
        <v>29</v>
      </c>
      <c r="B89" s="191">
        <f t="shared" si="6"/>
        <v>0</v>
      </c>
      <c r="C89" s="75"/>
      <c r="D89" s="75"/>
      <c r="E89" s="75"/>
      <c r="F89" s="75"/>
      <c r="G89" s="75"/>
      <c r="H89" s="75"/>
      <c r="I89" s="75"/>
      <c r="J89" s="75"/>
      <c r="K89" s="75"/>
      <c r="M89" s="191">
        <f t="shared" si="7"/>
        <v>0</v>
      </c>
      <c r="N89" s="75"/>
      <c r="O89" s="75"/>
      <c r="P89" s="75"/>
      <c r="Q89" s="75"/>
      <c r="R89" s="75"/>
      <c r="S89" s="75"/>
      <c r="T89" s="75"/>
      <c r="U89" s="75"/>
      <c r="V89" s="75"/>
    </row>
    <row r="90" spans="1:22" x14ac:dyDescent="0.25">
      <c r="A90" s="24">
        <v>30</v>
      </c>
      <c r="B90" s="191">
        <f t="shared" si="6"/>
        <v>0</v>
      </c>
      <c r="C90" s="75"/>
      <c r="D90" s="75"/>
      <c r="E90" s="75"/>
      <c r="F90" s="75"/>
      <c r="G90" s="75"/>
      <c r="H90" s="75"/>
      <c r="I90" s="24"/>
      <c r="J90" s="24"/>
      <c r="K90" s="24"/>
      <c r="M90" s="191">
        <f t="shared" si="7"/>
        <v>0</v>
      </c>
      <c r="N90" s="75"/>
      <c r="O90" s="75"/>
      <c r="P90" s="75"/>
      <c r="Q90" s="75"/>
      <c r="R90" s="75"/>
      <c r="S90" s="75"/>
      <c r="T90" s="24"/>
      <c r="U90" s="24"/>
      <c r="V90" s="24"/>
    </row>
    <row r="91" spans="1:22" x14ac:dyDescent="0.25">
      <c r="A91" s="24">
        <v>31</v>
      </c>
      <c r="B91" s="191">
        <f t="shared" si="6"/>
        <v>0</v>
      </c>
      <c r="C91" s="75"/>
      <c r="D91" s="75"/>
      <c r="E91" s="75"/>
      <c r="F91" s="75"/>
      <c r="G91" s="75"/>
      <c r="H91" s="75"/>
      <c r="I91" s="24"/>
      <c r="J91" s="24"/>
      <c r="K91" s="24"/>
      <c r="M91" s="191">
        <f t="shared" si="7"/>
        <v>0</v>
      </c>
      <c r="N91" s="75"/>
      <c r="O91" s="75"/>
      <c r="P91" s="75"/>
      <c r="Q91" s="75"/>
      <c r="R91" s="75"/>
      <c r="S91" s="75"/>
      <c r="T91" s="24"/>
      <c r="U91" s="24"/>
      <c r="V91" s="24"/>
    </row>
    <row r="92" spans="1:22" x14ac:dyDescent="0.25">
      <c r="A92" s="24">
        <v>32</v>
      </c>
      <c r="B92" s="191">
        <f t="shared" si="6"/>
        <v>0</v>
      </c>
      <c r="C92" s="75"/>
      <c r="D92" s="75"/>
      <c r="E92" s="75"/>
      <c r="F92" s="75"/>
      <c r="G92" s="75"/>
      <c r="H92" s="75"/>
      <c r="I92" s="24"/>
      <c r="J92" s="24"/>
      <c r="K92" s="24"/>
      <c r="M92" s="191">
        <f t="shared" si="7"/>
        <v>0</v>
      </c>
      <c r="N92" s="75"/>
      <c r="O92" s="75"/>
      <c r="P92" s="75"/>
      <c r="Q92" s="75"/>
      <c r="R92" s="75"/>
      <c r="S92" s="75"/>
      <c r="T92" s="24"/>
      <c r="U92" s="24"/>
      <c r="V92" s="24"/>
    </row>
    <row r="93" spans="1:22" x14ac:dyDescent="0.25">
      <c r="A93" s="24">
        <v>33</v>
      </c>
      <c r="B93" s="191">
        <f t="shared" ref="B93:B110" si="8">INDEX(CV2SF,$A93,1)</f>
        <v>0</v>
      </c>
      <c r="C93" s="75"/>
      <c r="D93" s="75"/>
      <c r="E93" s="75"/>
      <c r="F93" s="75"/>
      <c r="G93" s="75"/>
      <c r="H93" s="75"/>
      <c r="I93" s="24"/>
      <c r="J93" s="24"/>
      <c r="K93" s="24"/>
      <c r="M93" s="191">
        <f t="shared" ref="M93:M110" si="9">INDEX(CV2CF,$A93,1)</f>
        <v>0</v>
      </c>
      <c r="N93" s="75"/>
      <c r="O93" s="75"/>
      <c r="P93" s="75"/>
      <c r="Q93" s="75"/>
      <c r="R93" s="75"/>
      <c r="S93" s="75"/>
      <c r="T93" s="24"/>
      <c r="U93" s="24"/>
      <c r="V93" s="24"/>
    </row>
    <row r="94" spans="1:22" x14ac:dyDescent="0.25">
      <c r="A94" s="24">
        <v>34</v>
      </c>
      <c r="B94" s="191">
        <f t="shared" si="8"/>
        <v>0</v>
      </c>
      <c r="C94" s="75"/>
      <c r="D94" s="75"/>
      <c r="E94" s="75"/>
      <c r="F94" s="75"/>
      <c r="G94" s="75"/>
      <c r="H94" s="75"/>
      <c r="I94" s="24"/>
      <c r="J94" s="24"/>
      <c r="K94" s="24"/>
      <c r="M94" s="191">
        <f t="shared" si="9"/>
        <v>0</v>
      </c>
      <c r="N94" s="75"/>
      <c r="O94" s="75"/>
      <c r="P94" s="75"/>
      <c r="Q94" s="75"/>
      <c r="R94" s="75"/>
      <c r="S94" s="75"/>
      <c r="T94" s="24"/>
      <c r="U94" s="24"/>
      <c r="V94" s="24"/>
    </row>
    <row r="95" spans="1:22" x14ac:dyDescent="0.25">
      <c r="A95" s="24">
        <v>35</v>
      </c>
      <c r="B95" s="191">
        <f t="shared" si="8"/>
        <v>0</v>
      </c>
      <c r="C95" s="24"/>
      <c r="D95" s="24"/>
      <c r="E95" s="24"/>
      <c r="F95" s="24"/>
      <c r="G95" s="24"/>
      <c r="H95" s="24"/>
      <c r="I95" s="24"/>
      <c r="J95" s="24"/>
      <c r="K95" s="24"/>
      <c r="M95" s="191">
        <f t="shared" si="9"/>
        <v>0</v>
      </c>
      <c r="N95" s="24"/>
      <c r="O95" s="24"/>
      <c r="P95" s="24"/>
      <c r="Q95" s="24"/>
      <c r="R95" s="24"/>
      <c r="S95" s="24"/>
      <c r="T95" s="24"/>
      <c r="U95" s="24"/>
      <c r="V95" s="24"/>
    </row>
    <row r="96" spans="1:22" x14ac:dyDescent="0.25">
      <c r="A96" s="24">
        <v>36</v>
      </c>
      <c r="B96" s="191">
        <f t="shared" si="8"/>
        <v>0</v>
      </c>
      <c r="C96" s="24"/>
      <c r="D96" s="24"/>
      <c r="E96" s="24"/>
      <c r="F96" s="24"/>
      <c r="G96" s="24"/>
      <c r="H96" s="24"/>
      <c r="I96" s="24"/>
      <c r="J96" s="24"/>
      <c r="K96" s="24"/>
      <c r="M96" s="191">
        <f t="shared" si="9"/>
        <v>0</v>
      </c>
      <c r="N96" s="24"/>
      <c r="O96" s="24"/>
      <c r="P96" s="24"/>
      <c r="Q96" s="24"/>
      <c r="R96" s="24"/>
      <c r="S96" s="24"/>
      <c r="T96" s="24"/>
      <c r="U96" s="24"/>
      <c r="V96" s="24"/>
    </row>
    <row r="97" spans="1:22" x14ac:dyDescent="0.25">
      <c r="A97" s="24">
        <v>37</v>
      </c>
      <c r="B97" s="191">
        <f t="shared" si="8"/>
        <v>0</v>
      </c>
      <c r="C97" s="24"/>
      <c r="D97" s="24"/>
      <c r="E97" s="24"/>
      <c r="F97" s="24"/>
      <c r="G97" s="24"/>
      <c r="H97" s="24"/>
      <c r="I97" s="24"/>
      <c r="J97" s="24"/>
      <c r="K97" s="24"/>
      <c r="M97" s="191">
        <f t="shared" si="9"/>
        <v>0</v>
      </c>
      <c r="N97" s="24"/>
      <c r="O97" s="24"/>
      <c r="P97" s="24"/>
      <c r="Q97" s="24"/>
      <c r="R97" s="24"/>
      <c r="S97" s="24"/>
      <c r="T97" s="24"/>
      <c r="U97" s="24"/>
      <c r="V97" s="24"/>
    </row>
    <row r="98" spans="1:22" x14ac:dyDescent="0.25">
      <c r="A98" s="24">
        <v>38</v>
      </c>
      <c r="B98" s="191">
        <f t="shared" si="8"/>
        <v>0</v>
      </c>
      <c r="C98" s="130"/>
      <c r="D98" s="130"/>
      <c r="E98" s="130"/>
      <c r="F98" s="130"/>
      <c r="G98" s="130"/>
      <c r="H98" s="130"/>
      <c r="I98" s="130"/>
      <c r="J98" s="130"/>
      <c r="K98" s="24"/>
      <c r="M98" s="191">
        <f t="shared" si="9"/>
        <v>0</v>
      </c>
      <c r="N98" s="130"/>
      <c r="O98" s="130"/>
      <c r="P98" s="130"/>
      <c r="Q98" s="130"/>
      <c r="R98" s="130"/>
      <c r="S98" s="130"/>
      <c r="T98" s="130"/>
      <c r="U98" s="130"/>
      <c r="V98" s="24"/>
    </row>
    <row r="99" spans="1:22" x14ac:dyDescent="0.25">
      <c r="A99" s="24">
        <v>39</v>
      </c>
      <c r="B99" s="191">
        <f t="shared" si="8"/>
        <v>0</v>
      </c>
      <c r="C99" s="24"/>
      <c r="D99" s="24"/>
      <c r="E99" s="24"/>
      <c r="F99" s="24"/>
      <c r="G99" s="24"/>
      <c r="H99" s="24"/>
      <c r="I99" s="24"/>
      <c r="J99" s="24"/>
      <c r="K99" s="24"/>
      <c r="M99" s="191">
        <f t="shared" si="9"/>
        <v>0</v>
      </c>
      <c r="N99" s="24"/>
      <c r="O99" s="24"/>
      <c r="P99" s="24"/>
      <c r="Q99" s="24"/>
      <c r="R99" s="24"/>
      <c r="S99" s="24"/>
      <c r="T99" s="24"/>
      <c r="U99" s="24"/>
      <c r="V99" s="24"/>
    </row>
    <row r="100" spans="1:22" x14ac:dyDescent="0.25">
      <c r="A100" s="24">
        <v>40</v>
      </c>
      <c r="B100" s="191">
        <f t="shared" si="8"/>
        <v>0</v>
      </c>
      <c r="C100" s="66"/>
      <c r="D100" s="66"/>
      <c r="E100" s="66"/>
      <c r="F100" s="66"/>
      <c r="G100" s="66"/>
      <c r="H100" s="66"/>
      <c r="I100" s="66"/>
      <c r="J100" s="66"/>
      <c r="K100" s="66"/>
      <c r="M100" s="191">
        <f t="shared" si="9"/>
        <v>0</v>
      </c>
      <c r="N100" s="66"/>
      <c r="O100" s="66"/>
      <c r="P100" s="66"/>
      <c r="Q100" s="66"/>
      <c r="R100" s="66"/>
      <c r="S100" s="66"/>
      <c r="T100" s="66"/>
      <c r="U100" s="66"/>
      <c r="V100" s="66"/>
    </row>
    <row r="101" spans="1:22" x14ac:dyDescent="0.25">
      <c r="A101" s="24">
        <v>41</v>
      </c>
      <c r="B101" s="191">
        <f t="shared" si="8"/>
        <v>0</v>
      </c>
      <c r="C101" s="66"/>
      <c r="D101" s="66"/>
      <c r="E101" s="66"/>
      <c r="F101" s="66"/>
      <c r="G101" s="66"/>
      <c r="H101" s="66"/>
      <c r="I101" s="66"/>
      <c r="J101" s="66"/>
      <c r="K101" s="66"/>
      <c r="M101" s="191">
        <f t="shared" si="9"/>
        <v>0</v>
      </c>
      <c r="N101" s="66"/>
      <c r="O101" s="66"/>
      <c r="P101" s="66"/>
      <c r="Q101" s="66"/>
      <c r="R101" s="66"/>
      <c r="S101" s="66"/>
      <c r="T101" s="66"/>
      <c r="U101" s="66"/>
      <c r="V101" s="66"/>
    </row>
    <row r="102" spans="1:22" x14ac:dyDescent="0.25">
      <c r="A102" s="24">
        <v>42</v>
      </c>
      <c r="B102" s="191">
        <f t="shared" si="8"/>
        <v>0</v>
      </c>
      <c r="C102" s="66"/>
      <c r="D102" s="66"/>
      <c r="E102" s="66"/>
      <c r="F102" s="66"/>
      <c r="G102" s="66"/>
      <c r="H102" s="66"/>
      <c r="I102" s="66"/>
      <c r="J102" s="66"/>
      <c r="K102" s="66"/>
      <c r="M102" s="191">
        <f t="shared" si="9"/>
        <v>0</v>
      </c>
      <c r="N102" s="66"/>
      <c r="O102" s="66"/>
      <c r="P102" s="66"/>
      <c r="Q102" s="66"/>
      <c r="R102" s="66"/>
      <c r="S102" s="66"/>
      <c r="T102" s="66"/>
      <c r="U102" s="66"/>
      <c r="V102" s="66"/>
    </row>
    <row r="103" spans="1:22" x14ac:dyDescent="0.25">
      <c r="A103" s="24">
        <v>43</v>
      </c>
      <c r="B103" s="191">
        <f t="shared" si="8"/>
        <v>0</v>
      </c>
      <c r="C103" s="66"/>
      <c r="D103" s="66"/>
      <c r="E103" s="66"/>
      <c r="F103" s="66"/>
      <c r="G103" s="66"/>
      <c r="H103" s="66"/>
      <c r="I103" s="66"/>
      <c r="J103" s="66"/>
      <c r="K103" s="66"/>
      <c r="M103" s="191">
        <f t="shared" si="9"/>
        <v>0</v>
      </c>
      <c r="N103" s="66"/>
      <c r="O103" s="66"/>
      <c r="P103" s="66"/>
      <c r="Q103" s="66"/>
      <c r="R103" s="66"/>
      <c r="S103" s="66"/>
      <c r="T103" s="66"/>
      <c r="U103" s="66"/>
      <c r="V103" s="66"/>
    </row>
    <row r="104" spans="1:22" x14ac:dyDescent="0.25">
      <c r="A104" s="24">
        <v>44</v>
      </c>
      <c r="B104" s="191">
        <f t="shared" si="8"/>
        <v>0</v>
      </c>
      <c r="C104" s="66"/>
      <c r="D104" s="66"/>
      <c r="E104" s="66"/>
      <c r="F104" s="66"/>
      <c r="G104" s="66"/>
      <c r="H104" s="66"/>
      <c r="I104" s="66"/>
      <c r="J104" s="66"/>
      <c r="K104" s="66"/>
      <c r="M104" s="191">
        <f t="shared" si="9"/>
        <v>0</v>
      </c>
      <c r="N104" s="66"/>
      <c r="O104" s="66"/>
      <c r="P104" s="66"/>
      <c r="Q104" s="66"/>
      <c r="R104" s="66"/>
      <c r="S104" s="66"/>
      <c r="T104" s="66"/>
      <c r="U104" s="66"/>
      <c r="V104" s="66"/>
    </row>
    <row r="105" spans="1:22" x14ac:dyDescent="0.25">
      <c r="A105" s="24">
        <v>45</v>
      </c>
      <c r="B105" s="191">
        <f t="shared" si="8"/>
        <v>0</v>
      </c>
      <c r="C105" s="66"/>
      <c r="D105" s="66"/>
      <c r="E105" s="66"/>
      <c r="F105" s="66"/>
      <c r="G105" s="66"/>
      <c r="H105" s="66"/>
      <c r="I105" s="66"/>
      <c r="J105" s="66"/>
      <c r="K105" s="66"/>
      <c r="M105" s="191">
        <f t="shared" si="9"/>
        <v>0</v>
      </c>
      <c r="N105" s="66"/>
      <c r="O105" s="66"/>
      <c r="P105" s="66"/>
      <c r="Q105" s="66"/>
      <c r="R105" s="66"/>
      <c r="S105" s="66"/>
      <c r="T105" s="66"/>
      <c r="U105" s="66"/>
      <c r="V105" s="66"/>
    </row>
    <row r="106" spans="1:22" x14ac:dyDescent="0.25">
      <c r="A106" s="24">
        <v>46</v>
      </c>
      <c r="B106" s="191">
        <f t="shared" si="8"/>
        <v>0</v>
      </c>
      <c r="C106" s="66"/>
      <c r="D106" s="66"/>
      <c r="E106" s="66"/>
      <c r="F106" s="66"/>
      <c r="G106" s="66"/>
      <c r="H106" s="66"/>
      <c r="I106" s="66"/>
      <c r="J106" s="66"/>
      <c r="K106" s="66"/>
      <c r="M106" s="191">
        <f t="shared" si="9"/>
        <v>0</v>
      </c>
      <c r="N106" s="66"/>
      <c r="O106" s="66"/>
      <c r="P106" s="66"/>
      <c r="Q106" s="66"/>
      <c r="R106" s="66"/>
      <c r="S106" s="66"/>
      <c r="T106" s="66"/>
      <c r="U106" s="66"/>
      <c r="V106" s="66"/>
    </row>
    <row r="107" spans="1:22" x14ac:dyDescent="0.25">
      <c r="A107" s="24">
        <v>47</v>
      </c>
      <c r="B107" s="191">
        <f t="shared" si="8"/>
        <v>0</v>
      </c>
      <c r="C107" s="66"/>
      <c r="D107" s="66"/>
      <c r="E107" s="66"/>
      <c r="F107" s="66"/>
      <c r="G107" s="66"/>
      <c r="H107" s="66"/>
      <c r="I107" s="66"/>
      <c r="J107" s="66"/>
      <c r="K107" s="66"/>
      <c r="M107" s="191">
        <f t="shared" si="9"/>
        <v>0</v>
      </c>
      <c r="N107" s="66"/>
      <c r="O107" s="66"/>
      <c r="P107" s="66"/>
      <c r="Q107" s="66"/>
      <c r="R107" s="66"/>
      <c r="S107" s="66"/>
      <c r="T107" s="66"/>
      <c r="U107" s="66"/>
      <c r="V107" s="66"/>
    </row>
    <row r="108" spans="1:22" x14ac:dyDescent="0.25">
      <c r="A108" s="24">
        <v>48</v>
      </c>
      <c r="B108" s="191">
        <f t="shared" si="8"/>
        <v>0</v>
      </c>
      <c r="C108" s="66"/>
      <c r="D108" s="66"/>
      <c r="E108" s="66"/>
      <c r="F108" s="66"/>
      <c r="G108" s="66"/>
      <c r="H108" s="66"/>
      <c r="I108" s="66"/>
      <c r="J108" s="66"/>
      <c r="K108" s="66"/>
      <c r="M108" s="191">
        <f t="shared" si="9"/>
        <v>0</v>
      </c>
      <c r="N108" s="66"/>
      <c r="O108" s="66"/>
      <c r="P108" s="66"/>
      <c r="Q108" s="66"/>
      <c r="R108" s="66"/>
      <c r="S108" s="66"/>
      <c r="T108" s="66"/>
      <c r="U108" s="66"/>
      <c r="V108" s="66"/>
    </row>
    <row r="109" spans="1:22" x14ac:dyDescent="0.25">
      <c r="A109" s="24">
        <v>49</v>
      </c>
      <c r="B109" s="191">
        <f t="shared" si="8"/>
        <v>0</v>
      </c>
      <c r="C109" s="66"/>
      <c r="D109" s="66"/>
      <c r="E109" s="66"/>
      <c r="F109" s="66"/>
      <c r="G109" s="66"/>
      <c r="H109" s="66"/>
      <c r="I109" s="66"/>
      <c r="J109" s="66"/>
      <c r="K109" s="66"/>
      <c r="M109" s="191">
        <f t="shared" si="9"/>
        <v>0</v>
      </c>
      <c r="N109" s="66"/>
      <c r="O109" s="66"/>
      <c r="P109" s="66"/>
      <c r="Q109" s="66"/>
      <c r="R109" s="66"/>
      <c r="S109" s="66"/>
      <c r="T109" s="66"/>
      <c r="U109" s="66"/>
      <c r="V109" s="66"/>
    </row>
    <row r="110" spans="1:22" x14ac:dyDescent="0.25">
      <c r="A110" s="24">
        <v>50</v>
      </c>
      <c r="B110" s="191">
        <f t="shared" si="8"/>
        <v>0</v>
      </c>
      <c r="C110" s="66"/>
      <c r="D110" s="66"/>
      <c r="E110" s="66"/>
      <c r="F110" s="66"/>
      <c r="G110" s="66"/>
      <c r="H110" s="66"/>
      <c r="I110" s="66"/>
      <c r="J110" s="66"/>
      <c r="K110" s="66"/>
      <c r="M110" s="191">
        <f t="shared" si="9"/>
        <v>0</v>
      </c>
      <c r="N110" s="66"/>
      <c r="O110" s="66"/>
      <c r="P110" s="66"/>
      <c r="Q110" s="66"/>
      <c r="R110" s="66"/>
      <c r="S110" s="66"/>
      <c r="T110" s="66"/>
      <c r="U110" s="66"/>
      <c r="V110" s="66"/>
    </row>
    <row r="111" spans="1:22" x14ac:dyDescent="0.25">
      <c r="B111" s="77"/>
      <c r="C111" s="3"/>
      <c r="D111" s="3"/>
      <c r="E111" s="3"/>
      <c r="M111" s="77"/>
      <c r="N111" s="3"/>
      <c r="O111" s="3"/>
      <c r="P111" s="3"/>
    </row>
    <row r="114" spans="1:22" x14ac:dyDescent="0.25">
      <c r="B114" s="42" t="str">
        <f>Fechas!$C$114</f>
        <v>3º ÉPOCA: CICLOS CORTOS E INTERMEDIOS SIN FUNG.</v>
      </c>
      <c r="C114" s="43"/>
      <c r="D114" s="44"/>
      <c r="E114" s="44"/>
      <c r="F114" s="96"/>
      <c r="G114" s="96"/>
      <c r="H114" s="96"/>
      <c r="I114" s="96"/>
      <c r="J114" s="96"/>
      <c r="K114" s="45"/>
      <c r="M114" s="46" t="str">
        <f>Fechas!$K$114</f>
        <v>3º ÉPOCA: CICLOS CORTOS E INTERMEDIOS CON FUNG.</v>
      </c>
      <c r="N114" s="47"/>
      <c r="O114" s="47"/>
      <c r="P114" s="47"/>
      <c r="Q114" s="47"/>
      <c r="R114" s="47"/>
      <c r="S114" s="47"/>
      <c r="T114" s="47"/>
      <c r="U114" s="47"/>
      <c r="V114" s="132"/>
    </row>
    <row r="115" spans="1:22" ht="33" customHeight="1" x14ac:dyDescent="0.25">
      <c r="B115" s="131" t="str">
        <f>B$5</f>
        <v>Cultivar</v>
      </c>
      <c r="C115" s="49" t="str">
        <f t="shared" ref="C115:J115" si="10">C$5</f>
        <v>Helada</v>
      </c>
      <c r="D115" s="49" t="str">
        <f t="shared" si="10"/>
        <v>Vuelco</v>
      </c>
      <c r="E115" s="49" t="str">
        <f t="shared" si="10"/>
        <v>Desgrane</v>
      </c>
      <c r="F115" s="49" t="str">
        <f t="shared" si="10"/>
        <v>Altura</v>
      </c>
      <c r="G115" s="49" t="str">
        <f t="shared" si="10"/>
        <v xml:space="preserve">Aspecto </v>
      </c>
      <c r="H115" s="20" t="str">
        <f t="shared" si="10"/>
        <v>Peso hectolítrico</v>
      </c>
      <c r="I115" s="20" t="str">
        <f t="shared" si="10"/>
        <v>Peso de 1000 granos</v>
      </c>
      <c r="J115" s="20" t="str">
        <f t="shared" si="10"/>
        <v>Proteina en grano</v>
      </c>
      <c r="K115" s="103" t="s">
        <v>146</v>
      </c>
      <c r="M115" s="131" t="str">
        <f>M$5</f>
        <v>Cultivar</v>
      </c>
      <c r="N115" s="49" t="str">
        <f t="shared" ref="N115:U115" si="11">N$5</f>
        <v>Helada</v>
      </c>
      <c r="O115" s="49" t="str">
        <f t="shared" si="11"/>
        <v>Vuelco</v>
      </c>
      <c r="P115" s="49" t="str">
        <f t="shared" si="11"/>
        <v>Desgrane</v>
      </c>
      <c r="Q115" s="49" t="str">
        <f t="shared" si="11"/>
        <v>Altura</v>
      </c>
      <c r="R115" s="49" t="str">
        <f t="shared" si="11"/>
        <v xml:space="preserve">Aspecto </v>
      </c>
      <c r="S115" s="20" t="str">
        <f t="shared" si="11"/>
        <v>Peso hectolítrico</v>
      </c>
      <c r="T115" s="20" t="str">
        <f t="shared" si="11"/>
        <v>Peso de 1000 granos</v>
      </c>
      <c r="U115" s="20" t="str">
        <f t="shared" si="11"/>
        <v>Proteina en grano</v>
      </c>
      <c r="V115" s="103" t="s">
        <v>146</v>
      </c>
    </row>
    <row r="116" spans="1:22" x14ac:dyDescent="0.25">
      <c r="A116" s="24">
        <v>1</v>
      </c>
      <c r="B116" s="191" t="str">
        <f t="shared" ref="B116:B147" si="12">INDEX(CV3SF,$A116,1)</f>
        <v>Mutisia</v>
      </c>
      <c r="C116" s="75"/>
      <c r="D116" s="75"/>
      <c r="E116" s="75"/>
      <c r="F116" s="75"/>
      <c r="G116" s="75"/>
      <c r="H116" s="75"/>
      <c r="I116" s="75"/>
      <c r="J116" s="75"/>
      <c r="K116" s="75"/>
      <c r="M116" s="191">
        <f t="shared" ref="M116:M147" si="13">INDEX(CV3CF,$A116,1)</f>
        <v>0</v>
      </c>
      <c r="N116" s="75"/>
      <c r="O116" s="75"/>
      <c r="P116" s="75"/>
      <c r="Q116" s="75"/>
      <c r="R116" s="75"/>
      <c r="S116" s="75"/>
      <c r="T116" s="75"/>
      <c r="U116" s="75"/>
      <c r="V116" s="75"/>
    </row>
    <row r="117" spans="1:22" x14ac:dyDescent="0.25">
      <c r="A117" s="24">
        <v>2</v>
      </c>
      <c r="B117" s="191" t="str">
        <f t="shared" si="12"/>
        <v>Potro</v>
      </c>
      <c r="C117" s="75"/>
      <c r="D117" s="75"/>
      <c r="E117" s="75"/>
      <c r="F117" s="75"/>
      <c r="G117" s="75"/>
      <c r="H117" s="75"/>
      <c r="I117" s="75"/>
      <c r="J117" s="75"/>
      <c r="K117" s="75"/>
      <c r="M117" s="191">
        <f t="shared" si="13"/>
        <v>0</v>
      </c>
      <c r="N117" s="75"/>
      <c r="O117" s="75"/>
      <c r="P117" s="75"/>
      <c r="Q117" s="75"/>
      <c r="R117" s="75"/>
      <c r="S117" s="75"/>
      <c r="T117" s="75"/>
      <c r="U117" s="75"/>
      <c r="V117" s="75"/>
    </row>
    <row r="118" spans="1:22" x14ac:dyDescent="0.25">
      <c r="A118" s="24">
        <v>3</v>
      </c>
      <c r="B118" s="191" t="str">
        <f t="shared" si="12"/>
        <v>Valor</v>
      </c>
      <c r="C118" s="75"/>
      <c r="D118" s="75"/>
      <c r="E118" s="75"/>
      <c r="F118" s="75"/>
      <c r="G118" s="75"/>
      <c r="H118" s="75"/>
      <c r="I118" s="75"/>
      <c r="J118" s="75"/>
      <c r="K118" s="75"/>
      <c r="M118" s="191">
        <f t="shared" si="13"/>
        <v>0</v>
      </c>
      <c r="N118" s="75"/>
      <c r="O118" s="75"/>
      <c r="P118" s="75"/>
      <c r="Q118" s="75"/>
      <c r="R118" s="75"/>
      <c r="S118" s="75"/>
      <c r="T118" s="75"/>
      <c r="U118" s="75"/>
      <c r="V118" s="75"/>
    </row>
    <row r="119" spans="1:22" x14ac:dyDescent="0.25">
      <c r="A119" s="24">
        <v>4</v>
      </c>
      <c r="B119" s="191" t="str">
        <f t="shared" si="12"/>
        <v>Aromo</v>
      </c>
      <c r="C119" s="75"/>
      <c r="D119" s="75"/>
      <c r="E119" s="75"/>
      <c r="F119" s="75"/>
      <c r="G119" s="75"/>
      <c r="H119" s="75"/>
      <c r="I119" s="75"/>
      <c r="J119" s="75"/>
      <c r="K119" s="75"/>
      <c r="M119" s="191">
        <f t="shared" si="13"/>
        <v>0</v>
      </c>
      <c r="N119" s="75"/>
      <c r="O119" s="75"/>
      <c r="P119" s="75"/>
      <c r="Q119" s="75"/>
      <c r="R119" s="75"/>
      <c r="S119" s="75"/>
      <c r="T119" s="75"/>
      <c r="U119" s="75"/>
      <c r="V119" s="75"/>
    </row>
    <row r="120" spans="1:22" x14ac:dyDescent="0.25">
      <c r="A120" s="24">
        <v>5</v>
      </c>
      <c r="B120" s="191" t="str">
        <f t="shared" si="12"/>
        <v>Nutria</v>
      </c>
      <c r="C120" s="75"/>
      <c r="D120" s="75"/>
      <c r="E120" s="75"/>
      <c r="F120" s="75"/>
      <c r="G120" s="75"/>
      <c r="H120" s="75"/>
      <c r="I120" s="75"/>
      <c r="J120" s="75"/>
      <c r="K120" s="75"/>
      <c r="M120" s="191">
        <f t="shared" si="13"/>
        <v>0</v>
      </c>
      <c r="N120" s="75"/>
      <c r="O120" s="75"/>
      <c r="P120" s="75"/>
      <c r="Q120" s="75"/>
      <c r="R120" s="75"/>
      <c r="S120" s="75"/>
      <c r="T120" s="75"/>
      <c r="U120" s="75"/>
      <c r="V120" s="75"/>
    </row>
    <row r="121" spans="1:22" x14ac:dyDescent="0.25">
      <c r="A121" s="24">
        <v>6</v>
      </c>
      <c r="B121" s="191" t="str">
        <f t="shared" si="12"/>
        <v>Zaino</v>
      </c>
      <c r="C121" s="75"/>
      <c r="D121" s="75"/>
      <c r="E121" s="75"/>
      <c r="F121" s="75"/>
      <c r="G121" s="75"/>
      <c r="H121" s="75"/>
      <c r="I121" s="75"/>
      <c r="J121" s="75"/>
      <c r="K121" s="75"/>
      <c r="M121" s="191">
        <f t="shared" si="13"/>
        <v>0</v>
      </c>
      <c r="N121" s="75"/>
      <c r="O121" s="75"/>
      <c r="P121" s="75"/>
      <c r="Q121" s="75"/>
      <c r="R121" s="75"/>
      <c r="S121" s="75"/>
      <c r="T121" s="75"/>
      <c r="U121" s="75"/>
      <c r="V121" s="75"/>
    </row>
    <row r="122" spans="1:22" x14ac:dyDescent="0.25">
      <c r="A122" s="24">
        <v>7</v>
      </c>
      <c r="B122" s="191" t="str">
        <f t="shared" si="12"/>
        <v>Bio 1008</v>
      </c>
      <c r="C122" s="75"/>
      <c r="D122" s="75"/>
      <c r="E122" s="75"/>
      <c r="F122" s="75"/>
      <c r="G122" s="75"/>
      <c r="H122" s="75"/>
      <c r="I122" s="75"/>
      <c r="J122" s="75"/>
      <c r="K122" s="75"/>
      <c r="M122" s="191">
        <f t="shared" si="13"/>
        <v>0</v>
      </c>
      <c r="N122" s="75"/>
      <c r="O122" s="75"/>
      <c r="P122" s="75"/>
      <c r="Q122" s="75"/>
      <c r="R122" s="75"/>
      <c r="S122" s="75"/>
      <c r="T122" s="75"/>
      <c r="U122" s="75"/>
      <c r="V122" s="75"/>
    </row>
    <row r="123" spans="1:22" x14ac:dyDescent="0.25">
      <c r="A123" s="24">
        <v>8</v>
      </c>
      <c r="B123" s="191" t="str">
        <f t="shared" si="12"/>
        <v>Tordo</v>
      </c>
      <c r="C123" s="75"/>
      <c r="D123" s="75"/>
      <c r="E123" s="75"/>
      <c r="F123" s="75"/>
      <c r="G123" s="75"/>
      <c r="H123" s="75"/>
      <c r="I123" s="75"/>
      <c r="J123" s="75"/>
      <c r="K123" s="75"/>
      <c r="M123" s="191">
        <f t="shared" si="13"/>
        <v>0</v>
      </c>
      <c r="N123" s="75"/>
      <c r="O123" s="75"/>
      <c r="P123" s="75"/>
      <c r="Q123" s="75"/>
      <c r="R123" s="75"/>
      <c r="S123" s="75"/>
      <c r="T123" s="75"/>
      <c r="U123" s="75"/>
      <c r="V123" s="75"/>
    </row>
    <row r="124" spans="1:22" x14ac:dyDescent="0.25">
      <c r="A124" s="24">
        <v>9</v>
      </c>
      <c r="B124" s="191" t="str">
        <f t="shared" si="12"/>
        <v>B 450</v>
      </c>
      <c r="C124" s="75"/>
      <c r="D124" s="75"/>
      <c r="E124" s="75"/>
      <c r="F124" s="75"/>
      <c r="G124" s="75"/>
      <c r="H124" s="75"/>
      <c r="I124" s="75"/>
      <c r="J124" s="75"/>
      <c r="K124" s="75"/>
      <c r="M124" s="191">
        <f t="shared" si="13"/>
        <v>0</v>
      </c>
      <c r="N124" s="75"/>
      <c r="O124" s="75"/>
      <c r="P124" s="75"/>
      <c r="Q124" s="75"/>
      <c r="R124" s="75"/>
      <c r="S124" s="75"/>
      <c r="T124" s="75"/>
      <c r="U124" s="75"/>
      <c r="V124" s="75"/>
    </row>
    <row r="125" spans="1:22" x14ac:dyDescent="0.25">
      <c r="A125" s="24">
        <v>10</v>
      </c>
      <c r="B125" s="191" t="str">
        <f t="shared" si="12"/>
        <v>Bio 1006</v>
      </c>
      <c r="C125" s="75"/>
      <c r="D125" s="75"/>
      <c r="E125" s="75"/>
      <c r="F125" s="75"/>
      <c r="G125" s="75"/>
      <c r="H125" s="75"/>
      <c r="I125" s="75"/>
      <c r="J125" s="75"/>
      <c r="K125" s="75"/>
      <c r="M125" s="191">
        <f t="shared" si="13"/>
        <v>0</v>
      </c>
      <c r="N125" s="75"/>
      <c r="O125" s="75"/>
      <c r="P125" s="75"/>
      <c r="Q125" s="75"/>
      <c r="R125" s="75"/>
      <c r="S125" s="75"/>
      <c r="T125" s="75"/>
      <c r="U125" s="75"/>
      <c r="V125" s="75"/>
    </row>
    <row r="126" spans="1:22" x14ac:dyDescent="0.25">
      <c r="A126" s="24">
        <v>11</v>
      </c>
      <c r="B126" s="191" t="str">
        <f t="shared" si="12"/>
        <v>Zaeta</v>
      </c>
      <c r="C126" s="75"/>
      <c r="D126" s="75"/>
      <c r="E126" s="75"/>
      <c r="F126" s="75"/>
      <c r="G126" s="75"/>
      <c r="H126" s="75"/>
      <c r="I126" s="75"/>
      <c r="J126" s="75"/>
      <c r="K126" s="75"/>
      <c r="M126" s="191">
        <f t="shared" si="13"/>
        <v>0</v>
      </c>
      <c r="N126" s="75"/>
      <c r="O126" s="75"/>
      <c r="P126" s="75"/>
      <c r="Q126" s="75"/>
      <c r="R126" s="75"/>
      <c r="S126" s="75"/>
      <c r="T126" s="75"/>
      <c r="U126" s="75"/>
      <c r="V126" s="75"/>
    </row>
    <row r="127" spans="1:22" x14ac:dyDescent="0.25">
      <c r="A127" s="24">
        <v>12</v>
      </c>
      <c r="B127" s="191" t="str">
        <f t="shared" si="12"/>
        <v>Elite 43</v>
      </c>
      <c r="C127" s="75"/>
      <c r="D127" s="75"/>
      <c r="E127" s="75"/>
      <c r="F127" s="75"/>
      <c r="G127" s="75"/>
      <c r="H127" s="75"/>
      <c r="I127" s="75"/>
      <c r="J127" s="75"/>
      <c r="K127" s="75"/>
      <c r="M127" s="191">
        <f t="shared" si="13"/>
        <v>0</v>
      </c>
      <c r="N127" s="75"/>
      <c r="O127" s="75"/>
      <c r="P127" s="75"/>
      <c r="Q127" s="75"/>
      <c r="R127" s="75"/>
      <c r="S127" s="75"/>
      <c r="T127" s="75"/>
      <c r="U127" s="75"/>
      <c r="V127" s="75"/>
    </row>
    <row r="128" spans="1:22" x14ac:dyDescent="0.25">
      <c r="A128" s="24">
        <v>13</v>
      </c>
      <c r="B128" s="191" t="str">
        <f t="shared" si="12"/>
        <v>Buck Audaz</v>
      </c>
      <c r="C128" s="75"/>
      <c r="D128" s="75"/>
      <c r="E128" s="75"/>
      <c r="F128" s="75"/>
      <c r="G128" s="75"/>
      <c r="H128" s="75"/>
      <c r="I128" s="75"/>
      <c r="J128" s="75"/>
      <c r="K128" s="75"/>
      <c r="M128" s="191">
        <f t="shared" si="13"/>
        <v>0</v>
      </c>
      <c r="N128" s="75"/>
      <c r="O128" s="75"/>
      <c r="P128" s="75"/>
      <c r="Q128" s="75"/>
      <c r="R128" s="75"/>
      <c r="S128" s="75"/>
      <c r="T128" s="75"/>
      <c r="U128" s="75"/>
      <c r="V128" s="75"/>
    </row>
    <row r="129" spans="1:22" x14ac:dyDescent="0.25">
      <c r="A129" s="24">
        <v>14</v>
      </c>
      <c r="B129" s="191" t="str">
        <f t="shared" si="12"/>
        <v>Hornero</v>
      </c>
      <c r="C129" s="75"/>
      <c r="D129" s="75"/>
      <c r="E129" s="75"/>
      <c r="F129" s="75"/>
      <c r="G129" s="75"/>
      <c r="H129" s="75"/>
      <c r="I129" s="75"/>
      <c r="J129" s="75"/>
      <c r="K129" s="75"/>
      <c r="M129" s="191">
        <f t="shared" si="13"/>
        <v>0</v>
      </c>
      <c r="N129" s="75"/>
      <c r="O129" s="75"/>
      <c r="P129" s="75"/>
      <c r="Q129" s="75"/>
      <c r="R129" s="75"/>
      <c r="S129" s="75"/>
      <c r="T129" s="75"/>
      <c r="U129" s="75"/>
      <c r="V129" s="75"/>
    </row>
    <row r="130" spans="1:22" x14ac:dyDescent="0.25">
      <c r="A130" s="24">
        <v>15</v>
      </c>
      <c r="B130" s="191" t="str">
        <f t="shared" si="12"/>
        <v>Alerce</v>
      </c>
      <c r="C130" s="75"/>
      <c r="D130" s="75"/>
      <c r="E130" s="75"/>
      <c r="F130" s="75"/>
      <c r="G130" s="75"/>
      <c r="H130" s="75"/>
      <c r="I130" s="75"/>
      <c r="J130" s="75"/>
      <c r="K130" s="75"/>
      <c r="M130" s="191">
        <f t="shared" si="13"/>
        <v>0</v>
      </c>
      <c r="N130" s="75"/>
      <c r="O130" s="75"/>
      <c r="P130" s="75"/>
      <c r="Q130" s="75"/>
      <c r="R130" s="75"/>
      <c r="S130" s="75"/>
      <c r="T130" s="75"/>
      <c r="U130" s="75"/>
      <c r="V130" s="75"/>
    </row>
    <row r="131" spans="1:22" x14ac:dyDescent="0.25">
      <c r="A131" s="24">
        <v>16</v>
      </c>
      <c r="B131" s="191" t="str">
        <f t="shared" si="12"/>
        <v>Ceibo</v>
      </c>
      <c r="C131" s="75"/>
      <c r="D131" s="75"/>
      <c r="E131" s="75"/>
      <c r="F131" s="75"/>
      <c r="G131" s="75"/>
      <c r="H131" s="75"/>
      <c r="I131" s="75"/>
      <c r="J131" s="75"/>
      <c r="K131" s="75"/>
      <c r="M131" s="191">
        <f t="shared" si="13"/>
        <v>0</v>
      </c>
      <c r="N131" s="75"/>
      <c r="O131" s="75"/>
      <c r="P131" s="75"/>
      <c r="Q131" s="75"/>
      <c r="R131" s="75"/>
      <c r="S131" s="75"/>
      <c r="T131" s="75"/>
      <c r="U131" s="75"/>
      <c r="V131" s="75"/>
    </row>
    <row r="132" spans="1:22" x14ac:dyDescent="0.25">
      <c r="A132" s="24">
        <v>17</v>
      </c>
      <c r="B132" s="191" t="str">
        <f t="shared" si="12"/>
        <v>GINkgo</v>
      </c>
      <c r="C132" s="75"/>
      <c r="D132" s="75"/>
      <c r="E132" s="75"/>
      <c r="F132" s="75"/>
      <c r="G132" s="75"/>
      <c r="H132" s="75"/>
      <c r="I132" s="75"/>
      <c r="J132" s="75"/>
      <c r="K132" s="75"/>
      <c r="M132" s="191">
        <f t="shared" si="13"/>
        <v>0</v>
      </c>
      <c r="N132" s="75"/>
      <c r="O132" s="75"/>
      <c r="P132" s="75"/>
      <c r="Q132" s="75"/>
      <c r="R132" s="75"/>
      <c r="S132" s="75"/>
      <c r="T132" s="75"/>
      <c r="U132" s="75"/>
      <c r="V132" s="75"/>
    </row>
    <row r="133" spans="1:22" x14ac:dyDescent="0.25">
      <c r="A133" s="24">
        <v>18</v>
      </c>
      <c r="B133" s="191" t="str">
        <f t="shared" si="12"/>
        <v>Fulgor</v>
      </c>
      <c r="C133" s="75"/>
      <c r="D133" s="75"/>
      <c r="E133" s="75"/>
      <c r="F133" s="75"/>
      <c r="G133" s="75"/>
      <c r="H133" s="75"/>
      <c r="I133" s="75"/>
      <c r="J133" s="75"/>
      <c r="K133" s="75"/>
      <c r="M133" s="191">
        <f t="shared" si="13"/>
        <v>0</v>
      </c>
      <c r="N133" s="75"/>
      <c r="O133" s="75"/>
      <c r="P133" s="75"/>
      <c r="Q133" s="75"/>
      <c r="R133" s="75"/>
      <c r="S133" s="75"/>
      <c r="T133" s="75"/>
      <c r="U133" s="75"/>
      <c r="V133" s="75"/>
    </row>
    <row r="134" spans="1:22" x14ac:dyDescent="0.25">
      <c r="A134" s="24">
        <v>19</v>
      </c>
      <c r="B134" s="191" t="str">
        <f t="shared" si="12"/>
        <v>Inta 817</v>
      </c>
      <c r="C134" s="75"/>
      <c r="D134" s="75"/>
      <c r="E134" s="75"/>
      <c r="F134" s="75"/>
      <c r="G134" s="75"/>
      <c r="H134" s="75"/>
      <c r="I134" s="75"/>
      <c r="J134" s="75"/>
      <c r="K134" s="75"/>
      <c r="M134" s="191">
        <f t="shared" si="13"/>
        <v>0</v>
      </c>
      <c r="N134" s="75"/>
      <c r="O134" s="75"/>
      <c r="P134" s="75"/>
      <c r="Q134" s="75"/>
      <c r="R134" s="75"/>
      <c r="S134" s="75"/>
      <c r="T134" s="75"/>
      <c r="U134" s="75"/>
      <c r="V134" s="75"/>
    </row>
    <row r="135" spans="1:22" x14ac:dyDescent="0.25">
      <c r="A135" s="24">
        <v>20</v>
      </c>
      <c r="B135" s="191" t="str">
        <f t="shared" si="12"/>
        <v>Colihue</v>
      </c>
      <c r="C135" s="75"/>
      <c r="D135" s="75"/>
      <c r="E135" s="75"/>
      <c r="F135" s="75"/>
      <c r="G135" s="75"/>
      <c r="H135" s="75"/>
      <c r="I135" s="75"/>
      <c r="J135" s="75"/>
      <c r="K135" s="75"/>
      <c r="M135" s="191">
        <f t="shared" si="13"/>
        <v>0</v>
      </c>
      <c r="N135" s="75"/>
      <c r="O135" s="75"/>
      <c r="P135" s="75"/>
      <c r="Q135" s="75"/>
      <c r="R135" s="75"/>
      <c r="S135" s="75"/>
      <c r="T135" s="75"/>
      <c r="U135" s="75"/>
      <c r="V135" s="75"/>
    </row>
    <row r="136" spans="1:22" x14ac:dyDescent="0.25">
      <c r="A136" s="24">
        <v>21</v>
      </c>
      <c r="B136" s="191" t="str">
        <f t="shared" si="12"/>
        <v>Elite 17</v>
      </c>
      <c r="C136" s="75"/>
      <c r="D136" s="75"/>
      <c r="E136" s="75"/>
      <c r="F136" s="75"/>
      <c r="G136" s="75"/>
      <c r="H136" s="75"/>
      <c r="I136" s="75"/>
      <c r="J136" s="75"/>
      <c r="K136" s="75"/>
      <c r="M136" s="191">
        <f t="shared" si="13"/>
        <v>0</v>
      </c>
      <c r="N136" s="75"/>
      <c r="O136" s="75"/>
      <c r="P136" s="75"/>
      <c r="Q136" s="75"/>
      <c r="R136" s="75"/>
      <c r="S136" s="75"/>
      <c r="T136" s="75"/>
      <c r="U136" s="75"/>
      <c r="V136" s="75"/>
    </row>
    <row r="137" spans="1:22" x14ac:dyDescent="0.25">
      <c r="A137" s="24">
        <v>22</v>
      </c>
      <c r="B137" s="191" t="str">
        <f t="shared" si="12"/>
        <v>ACA 920</v>
      </c>
      <c r="C137" s="75"/>
      <c r="D137" s="75"/>
      <c r="E137" s="75"/>
      <c r="F137" s="75"/>
      <c r="G137" s="75"/>
      <c r="H137" s="75"/>
      <c r="I137" s="75"/>
      <c r="J137" s="75"/>
      <c r="K137" s="75"/>
      <c r="M137" s="191">
        <f t="shared" si="13"/>
        <v>0</v>
      </c>
      <c r="N137" s="75"/>
      <c r="O137" s="75"/>
      <c r="P137" s="75"/>
      <c r="Q137" s="75"/>
      <c r="R137" s="75"/>
      <c r="S137" s="75"/>
      <c r="T137" s="75"/>
      <c r="U137" s="75"/>
      <c r="V137" s="75"/>
    </row>
    <row r="138" spans="1:22" x14ac:dyDescent="0.25">
      <c r="A138" s="24">
        <v>23</v>
      </c>
      <c r="B138" s="191" t="str">
        <f t="shared" si="12"/>
        <v>ACA 916</v>
      </c>
      <c r="C138" s="75"/>
      <c r="D138" s="75"/>
      <c r="E138" s="75"/>
      <c r="F138" s="75"/>
      <c r="G138" s="75"/>
      <c r="H138" s="75"/>
      <c r="I138" s="75"/>
      <c r="J138" s="75"/>
      <c r="K138" s="75"/>
      <c r="M138" s="191">
        <f t="shared" si="13"/>
        <v>0</v>
      </c>
      <c r="N138" s="75"/>
      <c r="O138" s="75"/>
      <c r="P138" s="75"/>
      <c r="Q138" s="75"/>
      <c r="R138" s="75"/>
      <c r="S138" s="75"/>
      <c r="T138" s="75"/>
      <c r="U138" s="75"/>
      <c r="V138" s="75"/>
    </row>
    <row r="139" spans="1:22" x14ac:dyDescent="0.25">
      <c r="A139" s="24">
        <v>24</v>
      </c>
      <c r="B139" s="191" t="str">
        <f t="shared" si="12"/>
        <v>ACA 460</v>
      </c>
      <c r="C139" s="75"/>
      <c r="D139" s="75"/>
      <c r="E139" s="75"/>
      <c r="F139" s="75"/>
      <c r="G139" s="75"/>
      <c r="H139" s="75"/>
      <c r="I139" s="75"/>
      <c r="J139" s="75"/>
      <c r="K139" s="75"/>
      <c r="M139" s="191">
        <f t="shared" si="13"/>
        <v>0</v>
      </c>
      <c r="N139" s="75"/>
      <c r="O139" s="75"/>
      <c r="P139" s="75"/>
      <c r="Q139" s="75"/>
      <c r="R139" s="75"/>
      <c r="S139" s="75"/>
      <c r="T139" s="75"/>
      <c r="U139" s="75"/>
      <c r="V139" s="75"/>
    </row>
    <row r="140" spans="1:22" x14ac:dyDescent="0.25">
      <c r="A140" s="24">
        <v>25</v>
      </c>
      <c r="B140" s="191">
        <f t="shared" si="12"/>
        <v>0</v>
      </c>
      <c r="C140" s="75"/>
      <c r="D140" s="75"/>
      <c r="E140" s="75"/>
      <c r="F140" s="75"/>
      <c r="G140" s="75"/>
      <c r="H140" s="75"/>
      <c r="I140" s="75"/>
      <c r="J140" s="75"/>
      <c r="K140" s="75"/>
      <c r="M140" s="191">
        <f t="shared" si="13"/>
        <v>0</v>
      </c>
      <c r="N140" s="75"/>
      <c r="O140" s="75"/>
      <c r="P140" s="75"/>
      <c r="Q140" s="75"/>
      <c r="R140" s="75"/>
      <c r="S140" s="75"/>
      <c r="T140" s="75"/>
      <c r="U140" s="75"/>
      <c r="V140" s="75"/>
    </row>
    <row r="141" spans="1:22" x14ac:dyDescent="0.25">
      <c r="A141" s="24">
        <v>26</v>
      </c>
      <c r="B141" s="191">
        <f t="shared" si="12"/>
        <v>0</v>
      </c>
      <c r="C141" s="75"/>
      <c r="D141" s="75"/>
      <c r="E141" s="75"/>
      <c r="F141" s="75"/>
      <c r="G141" s="75"/>
      <c r="H141" s="75"/>
      <c r="I141" s="75"/>
      <c r="J141" s="75"/>
      <c r="K141" s="75"/>
      <c r="M141" s="191">
        <f t="shared" si="13"/>
        <v>0</v>
      </c>
      <c r="N141" s="75"/>
      <c r="O141" s="75"/>
      <c r="P141" s="75"/>
      <c r="Q141" s="75"/>
      <c r="R141" s="75"/>
      <c r="S141" s="75"/>
      <c r="T141" s="75"/>
      <c r="U141" s="75"/>
      <c r="V141" s="75"/>
    </row>
    <row r="142" spans="1:22" x14ac:dyDescent="0.25">
      <c r="A142" s="24">
        <v>27</v>
      </c>
      <c r="B142" s="191">
        <f t="shared" si="12"/>
        <v>0</v>
      </c>
      <c r="C142" s="75"/>
      <c r="D142" s="75"/>
      <c r="E142" s="75"/>
      <c r="F142" s="75"/>
      <c r="G142" s="75"/>
      <c r="H142" s="75"/>
      <c r="I142" s="75"/>
      <c r="J142" s="75"/>
      <c r="K142" s="75"/>
      <c r="M142" s="191">
        <f t="shared" si="13"/>
        <v>0</v>
      </c>
      <c r="N142" s="75"/>
      <c r="O142" s="75"/>
      <c r="P142" s="75"/>
      <c r="Q142" s="75"/>
      <c r="R142" s="75"/>
      <c r="S142" s="75"/>
      <c r="T142" s="75"/>
      <c r="U142" s="75"/>
      <c r="V142" s="75"/>
    </row>
    <row r="143" spans="1:22" x14ac:dyDescent="0.25">
      <c r="A143" s="24">
        <v>28</v>
      </c>
      <c r="B143" s="191">
        <f t="shared" si="12"/>
        <v>0</v>
      </c>
      <c r="C143" s="75"/>
      <c r="D143" s="75"/>
      <c r="E143" s="75"/>
      <c r="F143" s="75"/>
      <c r="G143" s="75"/>
      <c r="H143" s="75"/>
      <c r="I143" s="75"/>
      <c r="J143" s="75"/>
      <c r="K143" s="75"/>
      <c r="M143" s="191">
        <f t="shared" si="13"/>
        <v>0</v>
      </c>
      <c r="N143" s="75"/>
      <c r="O143" s="75"/>
      <c r="P143" s="75"/>
      <c r="Q143" s="75"/>
      <c r="R143" s="75"/>
      <c r="S143" s="75"/>
      <c r="T143" s="75"/>
      <c r="U143" s="75"/>
      <c r="V143" s="75"/>
    </row>
    <row r="144" spans="1:22" x14ac:dyDescent="0.25">
      <c r="A144" s="24">
        <v>29</v>
      </c>
      <c r="B144" s="191">
        <f t="shared" si="12"/>
        <v>0</v>
      </c>
      <c r="C144" s="75"/>
      <c r="D144" s="75"/>
      <c r="E144" s="75"/>
      <c r="F144" s="75"/>
      <c r="G144" s="75"/>
      <c r="H144" s="75"/>
      <c r="I144" s="75"/>
      <c r="J144" s="75"/>
      <c r="K144" s="75"/>
      <c r="M144" s="191">
        <f t="shared" si="13"/>
        <v>0</v>
      </c>
      <c r="N144" s="75"/>
      <c r="O144" s="75"/>
      <c r="P144" s="75"/>
      <c r="Q144" s="75"/>
      <c r="R144" s="75"/>
      <c r="S144" s="75"/>
      <c r="T144" s="75"/>
      <c r="U144" s="75"/>
      <c r="V144" s="75"/>
    </row>
    <row r="145" spans="1:22" x14ac:dyDescent="0.25">
      <c r="A145" s="24">
        <v>30</v>
      </c>
      <c r="B145" s="191">
        <f t="shared" si="12"/>
        <v>0</v>
      </c>
      <c r="C145" s="75"/>
      <c r="D145" s="75"/>
      <c r="E145" s="75"/>
      <c r="F145" s="75"/>
      <c r="G145" s="75"/>
      <c r="H145" s="75"/>
      <c r="I145" s="24"/>
      <c r="J145" s="24"/>
      <c r="K145" s="24"/>
      <c r="M145" s="191">
        <f t="shared" si="13"/>
        <v>0</v>
      </c>
      <c r="N145" s="75"/>
      <c r="O145" s="75"/>
      <c r="P145" s="75"/>
      <c r="Q145" s="75"/>
      <c r="R145" s="75"/>
      <c r="S145" s="75"/>
      <c r="T145" s="24"/>
      <c r="U145" s="24"/>
      <c r="V145" s="24"/>
    </row>
    <row r="146" spans="1:22" x14ac:dyDescent="0.25">
      <c r="A146" s="24">
        <v>31</v>
      </c>
      <c r="B146" s="191">
        <f t="shared" si="12"/>
        <v>0</v>
      </c>
      <c r="C146" s="75"/>
      <c r="D146" s="75"/>
      <c r="E146" s="75"/>
      <c r="F146" s="75"/>
      <c r="G146" s="75"/>
      <c r="H146" s="75"/>
      <c r="I146" s="24"/>
      <c r="J146" s="24"/>
      <c r="K146" s="24"/>
      <c r="M146" s="191">
        <f t="shared" si="13"/>
        <v>0</v>
      </c>
      <c r="N146" s="75"/>
      <c r="O146" s="75"/>
      <c r="P146" s="75"/>
      <c r="Q146" s="75"/>
      <c r="R146" s="75"/>
      <c r="S146" s="75"/>
      <c r="T146" s="24"/>
      <c r="U146" s="24"/>
      <c r="V146" s="24"/>
    </row>
    <row r="147" spans="1:22" x14ac:dyDescent="0.25">
      <c r="A147" s="24">
        <v>32</v>
      </c>
      <c r="B147" s="191">
        <f t="shared" si="12"/>
        <v>0</v>
      </c>
      <c r="C147" s="75"/>
      <c r="D147" s="75"/>
      <c r="E147" s="75"/>
      <c r="F147" s="75"/>
      <c r="G147" s="75"/>
      <c r="H147" s="75"/>
      <c r="I147" s="24"/>
      <c r="J147" s="24"/>
      <c r="K147" s="24"/>
      <c r="M147" s="191">
        <f t="shared" si="13"/>
        <v>0</v>
      </c>
      <c r="N147" s="75"/>
      <c r="O147" s="75"/>
      <c r="P147" s="75"/>
      <c r="Q147" s="75"/>
      <c r="R147" s="75"/>
      <c r="S147" s="75"/>
      <c r="T147" s="24"/>
      <c r="U147" s="24"/>
      <c r="V147" s="24"/>
    </row>
    <row r="148" spans="1:22" x14ac:dyDescent="0.25">
      <c r="A148" s="24">
        <v>33</v>
      </c>
      <c r="B148" s="191">
        <f t="shared" ref="B148:B165" si="14">INDEX(CV3SF,$A148,1)</f>
        <v>0</v>
      </c>
      <c r="C148" s="75"/>
      <c r="D148" s="75"/>
      <c r="E148" s="75"/>
      <c r="F148" s="75"/>
      <c r="G148" s="75"/>
      <c r="H148" s="75"/>
      <c r="I148" s="24"/>
      <c r="J148" s="24"/>
      <c r="K148" s="24"/>
      <c r="M148" s="191">
        <f t="shared" ref="M148:M165" si="15">INDEX(CV3CF,$A148,1)</f>
        <v>0</v>
      </c>
      <c r="N148" s="75"/>
      <c r="O148" s="75"/>
      <c r="P148" s="75"/>
      <c r="Q148" s="75"/>
      <c r="R148" s="75"/>
      <c r="S148" s="75"/>
      <c r="T148" s="24"/>
      <c r="U148" s="24"/>
      <c r="V148" s="24"/>
    </row>
    <row r="149" spans="1:22" x14ac:dyDescent="0.25">
      <c r="A149" s="24">
        <v>34</v>
      </c>
      <c r="B149" s="191">
        <f t="shared" si="14"/>
        <v>0</v>
      </c>
      <c r="C149" s="75"/>
      <c r="D149" s="75"/>
      <c r="E149" s="75"/>
      <c r="F149" s="75"/>
      <c r="G149" s="75"/>
      <c r="H149" s="75"/>
      <c r="I149" s="24"/>
      <c r="J149" s="24"/>
      <c r="K149" s="24"/>
      <c r="M149" s="191">
        <f t="shared" si="15"/>
        <v>0</v>
      </c>
      <c r="N149" s="75"/>
      <c r="O149" s="75"/>
      <c r="P149" s="75"/>
      <c r="Q149" s="75"/>
      <c r="R149" s="75"/>
      <c r="S149" s="75"/>
      <c r="T149" s="24"/>
      <c r="U149" s="24"/>
      <c r="V149" s="24"/>
    </row>
    <row r="150" spans="1:22" x14ac:dyDescent="0.25">
      <c r="A150" s="24">
        <v>35</v>
      </c>
      <c r="B150" s="191">
        <f t="shared" si="14"/>
        <v>0</v>
      </c>
      <c r="C150" s="24"/>
      <c r="D150" s="24"/>
      <c r="E150" s="24"/>
      <c r="F150" s="24"/>
      <c r="G150" s="24"/>
      <c r="H150" s="24"/>
      <c r="I150" s="24"/>
      <c r="J150" s="24"/>
      <c r="K150" s="24"/>
      <c r="M150" s="191">
        <f t="shared" si="15"/>
        <v>0</v>
      </c>
      <c r="N150" s="24"/>
      <c r="O150" s="24"/>
      <c r="P150" s="24"/>
      <c r="Q150" s="24"/>
      <c r="R150" s="24"/>
      <c r="S150" s="24"/>
      <c r="T150" s="24"/>
      <c r="U150" s="24"/>
      <c r="V150" s="24"/>
    </row>
    <row r="151" spans="1:22" x14ac:dyDescent="0.25">
      <c r="A151" s="24">
        <v>36</v>
      </c>
      <c r="B151" s="191">
        <f t="shared" si="14"/>
        <v>0</v>
      </c>
      <c r="C151" s="24"/>
      <c r="D151" s="24"/>
      <c r="E151" s="24"/>
      <c r="F151" s="24"/>
      <c r="G151" s="24"/>
      <c r="H151" s="24"/>
      <c r="I151" s="24"/>
      <c r="J151" s="24"/>
      <c r="K151" s="24"/>
      <c r="M151" s="191">
        <f t="shared" si="15"/>
        <v>0</v>
      </c>
      <c r="N151" s="24"/>
      <c r="O151" s="24"/>
      <c r="P151" s="24"/>
      <c r="Q151" s="24"/>
      <c r="R151" s="24"/>
      <c r="S151" s="24"/>
      <c r="T151" s="24"/>
      <c r="U151" s="24"/>
      <c r="V151" s="24"/>
    </row>
    <row r="152" spans="1:22" x14ac:dyDescent="0.25">
      <c r="A152" s="24">
        <v>37</v>
      </c>
      <c r="B152" s="191">
        <f t="shared" si="14"/>
        <v>0</v>
      </c>
      <c r="C152" s="24"/>
      <c r="D152" s="24"/>
      <c r="E152" s="24"/>
      <c r="F152" s="24"/>
      <c r="G152" s="24"/>
      <c r="H152" s="24"/>
      <c r="I152" s="24"/>
      <c r="J152" s="24"/>
      <c r="K152" s="24"/>
      <c r="M152" s="191">
        <f t="shared" si="15"/>
        <v>0</v>
      </c>
      <c r="N152" s="24"/>
      <c r="O152" s="24"/>
      <c r="P152" s="24"/>
      <c r="Q152" s="24"/>
      <c r="R152" s="24"/>
      <c r="S152" s="24"/>
      <c r="T152" s="24"/>
      <c r="U152" s="24"/>
      <c r="V152" s="24"/>
    </row>
    <row r="153" spans="1:22" x14ac:dyDescent="0.25">
      <c r="A153" s="24">
        <v>38</v>
      </c>
      <c r="B153" s="191">
        <f t="shared" si="14"/>
        <v>0</v>
      </c>
      <c r="C153" s="130"/>
      <c r="D153" s="130"/>
      <c r="E153" s="130"/>
      <c r="F153" s="130"/>
      <c r="G153" s="130"/>
      <c r="H153" s="130"/>
      <c r="I153" s="130"/>
      <c r="J153" s="130"/>
      <c r="K153" s="24"/>
      <c r="M153" s="191">
        <f t="shared" si="15"/>
        <v>0</v>
      </c>
      <c r="N153" s="130"/>
      <c r="O153" s="130"/>
      <c r="P153" s="130"/>
      <c r="Q153" s="130"/>
      <c r="R153" s="130"/>
      <c r="S153" s="130"/>
      <c r="T153" s="130"/>
      <c r="U153" s="130"/>
      <c r="V153" s="24"/>
    </row>
    <row r="154" spans="1:22" x14ac:dyDescent="0.25">
      <c r="A154" s="24">
        <v>39</v>
      </c>
      <c r="B154" s="191">
        <f t="shared" si="14"/>
        <v>0</v>
      </c>
      <c r="C154" s="24"/>
      <c r="D154" s="24"/>
      <c r="E154" s="24"/>
      <c r="F154" s="24"/>
      <c r="G154" s="24"/>
      <c r="H154" s="24"/>
      <c r="I154" s="24"/>
      <c r="J154" s="24"/>
      <c r="K154" s="24"/>
      <c r="M154" s="191">
        <f t="shared" si="15"/>
        <v>0</v>
      </c>
      <c r="N154" s="24"/>
      <c r="O154" s="24"/>
      <c r="P154" s="24"/>
      <c r="Q154" s="24"/>
      <c r="R154" s="24"/>
      <c r="S154" s="24"/>
      <c r="T154" s="24"/>
      <c r="U154" s="24"/>
      <c r="V154" s="24"/>
    </row>
    <row r="155" spans="1:22" x14ac:dyDescent="0.25">
      <c r="A155" s="24">
        <v>40</v>
      </c>
      <c r="B155" s="191">
        <f t="shared" si="14"/>
        <v>0</v>
      </c>
      <c r="C155" s="66"/>
      <c r="D155" s="66"/>
      <c r="E155" s="66"/>
      <c r="F155" s="66"/>
      <c r="G155" s="66"/>
      <c r="H155" s="66"/>
      <c r="I155" s="66"/>
      <c r="J155" s="66"/>
      <c r="K155" s="66"/>
      <c r="M155" s="191">
        <f t="shared" si="15"/>
        <v>0</v>
      </c>
      <c r="N155" s="66"/>
      <c r="O155" s="66"/>
      <c r="P155" s="66"/>
      <c r="Q155" s="66"/>
      <c r="R155" s="66"/>
      <c r="S155" s="66"/>
      <c r="T155" s="66"/>
      <c r="U155" s="66"/>
      <c r="V155" s="66"/>
    </row>
    <row r="156" spans="1:22" x14ac:dyDescent="0.25">
      <c r="A156" s="24">
        <v>41</v>
      </c>
      <c r="B156" s="191">
        <f t="shared" si="14"/>
        <v>0</v>
      </c>
      <c r="C156" s="66"/>
      <c r="D156" s="66"/>
      <c r="E156" s="66"/>
      <c r="F156" s="66"/>
      <c r="G156" s="66"/>
      <c r="H156" s="66"/>
      <c r="I156" s="66"/>
      <c r="J156" s="66"/>
      <c r="K156" s="66"/>
      <c r="M156" s="191">
        <f t="shared" si="15"/>
        <v>0</v>
      </c>
      <c r="N156" s="66"/>
      <c r="O156" s="66"/>
      <c r="P156" s="66"/>
      <c r="Q156" s="66"/>
      <c r="R156" s="66"/>
      <c r="S156" s="66"/>
      <c r="T156" s="66"/>
      <c r="U156" s="66"/>
      <c r="V156" s="66"/>
    </row>
    <row r="157" spans="1:22" x14ac:dyDescent="0.25">
      <c r="A157" s="24">
        <v>42</v>
      </c>
      <c r="B157" s="191">
        <f t="shared" si="14"/>
        <v>0</v>
      </c>
      <c r="C157" s="66"/>
      <c r="D157" s="66"/>
      <c r="E157" s="66"/>
      <c r="F157" s="66"/>
      <c r="G157" s="66"/>
      <c r="H157" s="66"/>
      <c r="I157" s="66"/>
      <c r="J157" s="66"/>
      <c r="K157" s="66"/>
      <c r="M157" s="191">
        <f t="shared" si="15"/>
        <v>0</v>
      </c>
      <c r="N157" s="66"/>
      <c r="O157" s="66"/>
      <c r="P157" s="66"/>
      <c r="Q157" s="66"/>
      <c r="R157" s="66"/>
      <c r="S157" s="66"/>
      <c r="T157" s="66"/>
      <c r="U157" s="66"/>
      <c r="V157" s="66"/>
    </row>
    <row r="158" spans="1:22" x14ac:dyDescent="0.25">
      <c r="A158" s="24">
        <v>43</v>
      </c>
      <c r="B158" s="191">
        <f t="shared" si="14"/>
        <v>0</v>
      </c>
      <c r="C158" s="66"/>
      <c r="D158" s="66"/>
      <c r="E158" s="66"/>
      <c r="F158" s="66"/>
      <c r="G158" s="66"/>
      <c r="H158" s="66"/>
      <c r="I158" s="66"/>
      <c r="J158" s="66"/>
      <c r="K158" s="66"/>
      <c r="M158" s="191">
        <f t="shared" si="15"/>
        <v>0</v>
      </c>
      <c r="N158" s="66"/>
      <c r="O158" s="66"/>
      <c r="P158" s="66"/>
      <c r="Q158" s="66"/>
      <c r="R158" s="66"/>
      <c r="S158" s="66"/>
      <c r="T158" s="66"/>
      <c r="U158" s="66"/>
      <c r="V158" s="66"/>
    </row>
    <row r="159" spans="1:22" x14ac:dyDescent="0.25">
      <c r="A159" s="24">
        <v>44</v>
      </c>
      <c r="B159" s="191">
        <f t="shared" si="14"/>
        <v>0</v>
      </c>
      <c r="C159" s="66"/>
      <c r="D159" s="66"/>
      <c r="E159" s="66"/>
      <c r="F159" s="66"/>
      <c r="G159" s="66"/>
      <c r="H159" s="66"/>
      <c r="I159" s="66"/>
      <c r="J159" s="66"/>
      <c r="K159" s="66"/>
      <c r="M159" s="191">
        <f t="shared" si="15"/>
        <v>0</v>
      </c>
      <c r="N159" s="66"/>
      <c r="O159" s="66"/>
      <c r="P159" s="66"/>
      <c r="Q159" s="66"/>
      <c r="R159" s="66"/>
      <c r="S159" s="66"/>
      <c r="T159" s="66"/>
      <c r="U159" s="66"/>
      <c r="V159" s="66"/>
    </row>
    <row r="160" spans="1:22" x14ac:dyDescent="0.25">
      <c r="A160" s="24">
        <v>45</v>
      </c>
      <c r="B160" s="191">
        <f t="shared" si="14"/>
        <v>0</v>
      </c>
      <c r="C160" s="66"/>
      <c r="D160" s="66"/>
      <c r="E160" s="66"/>
      <c r="F160" s="66"/>
      <c r="G160" s="66"/>
      <c r="H160" s="66"/>
      <c r="I160" s="66"/>
      <c r="J160" s="66"/>
      <c r="K160" s="66"/>
      <c r="M160" s="191">
        <f t="shared" si="15"/>
        <v>0</v>
      </c>
      <c r="N160" s="66"/>
      <c r="O160" s="66"/>
      <c r="P160" s="66"/>
      <c r="Q160" s="66"/>
      <c r="R160" s="66"/>
      <c r="S160" s="66"/>
      <c r="T160" s="66"/>
      <c r="U160" s="66"/>
      <c r="V160" s="66"/>
    </row>
    <row r="161" spans="1:22" x14ac:dyDescent="0.25">
      <c r="A161" s="24">
        <v>46</v>
      </c>
      <c r="B161" s="191">
        <f t="shared" si="14"/>
        <v>0</v>
      </c>
      <c r="C161" s="66"/>
      <c r="D161" s="66"/>
      <c r="E161" s="66"/>
      <c r="F161" s="66"/>
      <c r="G161" s="66"/>
      <c r="H161" s="66"/>
      <c r="I161" s="66"/>
      <c r="J161" s="66"/>
      <c r="K161" s="66"/>
      <c r="M161" s="191">
        <f t="shared" si="15"/>
        <v>0</v>
      </c>
      <c r="N161" s="66"/>
      <c r="O161" s="66"/>
      <c r="P161" s="66"/>
      <c r="Q161" s="66"/>
      <c r="R161" s="66"/>
      <c r="S161" s="66"/>
      <c r="T161" s="66"/>
      <c r="U161" s="66"/>
      <c r="V161" s="66"/>
    </row>
    <row r="162" spans="1:22" x14ac:dyDescent="0.25">
      <c r="A162" s="24">
        <v>47</v>
      </c>
      <c r="B162" s="191">
        <f t="shared" si="14"/>
        <v>0</v>
      </c>
      <c r="C162" s="66"/>
      <c r="D162" s="66"/>
      <c r="E162" s="66"/>
      <c r="F162" s="66"/>
      <c r="G162" s="66"/>
      <c r="H162" s="66"/>
      <c r="I162" s="66"/>
      <c r="J162" s="66"/>
      <c r="K162" s="66"/>
      <c r="M162" s="191">
        <f t="shared" si="15"/>
        <v>0</v>
      </c>
      <c r="N162" s="66"/>
      <c r="O162" s="66"/>
      <c r="P162" s="66"/>
      <c r="Q162" s="66"/>
      <c r="R162" s="66"/>
      <c r="S162" s="66"/>
      <c r="T162" s="66"/>
      <c r="U162" s="66"/>
      <c r="V162" s="66"/>
    </row>
    <row r="163" spans="1:22" x14ac:dyDescent="0.25">
      <c r="A163" s="24">
        <v>48</v>
      </c>
      <c r="B163" s="191">
        <f t="shared" si="14"/>
        <v>0</v>
      </c>
      <c r="C163" s="66"/>
      <c r="D163" s="66"/>
      <c r="E163" s="66"/>
      <c r="F163" s="66"/>
      <c r="G163" s="66"/>
      <c r="H163" s="66"/>
      <c r="I163" s="66"/>
      <c r="J163" s="66"/>
      <c r="K163" s="66"/>
      <c r="M163" s="191">
        <f t="shared" si="15"/>
        <v>0</v>
      </c>
      <c r="N163" s="66"/>
      <c r="O163" s="66"/>
      <c r="P163" s="66"/>
      <c r="Q163" s="66"/>
      <c r="R163" s="66"/>
      <c r="S163" s="66"/>
      <c r="T163" s="66"/>
      <c r="U163" s="66"/>
      <c r="V163" s="66"/>
    </row>
    <row r="164" spans="1:22" x14ac:dyDescent="0.25">
      <c r="A164" s="24">
        <v>49</v>
      </c>
      <c r="B164" s="191">
        <f t="shared" si="14"/>
        <v>0</v>
      </c>
      <c r="C164" s="66"/>
      <c r="D164" s="66"/>
      <c r="E164" s="66"/>
      <c r="F164" s="66"/>
      <c r="G164" s="66"/>
      <c r="H164" s="66"/>
      <c r="I164" s="66"/>
      <c r="J164" s="66"/>
      <c r="K164" s="66"/>
      <c r="M164" s="191">
        <f t="shared" si="15"/>
        <v>0</v>
      </c>
      <c r="N164" s="66"/>
      <c r="O164" s="66"/>
      <c r="P164" s="66"/>
      <c r="Q164" s="66"/>
      <c r="R164" s="66"/>
      <c r="S164" s="66"/>
      <c r="T164" s="66"/>
      <c r="U164" s="66"/>
      <c r="V164" s="66"/>
    </row>
    <row r="165" spans="1:22" x14ac:dyDescent="0.25">
      <c r="A165" s="24">
        <v>50</v>
      </c>
      <c r="B165" s="191">
        <f t="shared" si="14"/>
        <v>0</v>
      </c>
      <c r="C165" s="66"/>
      <c r="D165" s="66"/>
      <c r="E165" s="66"/>
      <c r="F165" s="66"/>
      <c r="G165" s="66"/>
      <c r="H165" s="66"/>
      <c r="I165" s="66"/>
      <c r="J165" s="66"/>
      <c r="K165" s="66"/>
      <c r="M165" s="191">
        <f t="shared" si="15"/>
        <v>0</v>
      </c>
      <c r="N165" s="66"/>
      <c r="O165" s="66"/>
      <c r="P165" s="66"/>
      <c r="Q165" s="66"/>
      <c r="R165" s="66"/>
      <c r="S165" s="66"/>
      <c r="T165" s="66"/>
      <c r="U165" s="66"/>
      <c r="V165" s="66"/>
    </row>
    <row r="166" spans="1:22" x14ac:dyDescent="0.25">
      <c r="B166" s="5"/>
      <c r="F166" s="105"/>
      <c r="G166" s="100"/>
      <c r="H166" s="105"/>
      <c r="M166" s="5"/>
      <c r="Q166" s="105"/>
      <c r="R166" s="100"/>
      <c r="S166" s="105"/>
    </row>
    <row r="167" spans="1:22" x14ac:dyDescent="0.25">
      <c r="F167" s="105"/>
      <c r="G167" s="100"/>
      <c r="H167" s="105"/>
      <c r="Q167" s="105"/>
      <c r="R167" s="100"/>
      <c r="S167" s="105"/>
    </row>
    <row r="168" spans="1:22" x14ac:dyDescent="0.25">
      <c r="B168" s="77"/>
      <c r="M168" s="77"/>
    </row>
    <row r="169" spans="1:22" x14ac:dyDescent="0.25">
      <c r="B169" s="50" t="str">
        <f>Fechas!$C$169</f>
        <v>4º ÉPOCA: CICLOS CORTOS SIN FUNGICIDA</v>
      </c>
      <c r="C169" s="51"/>
      <c r="D169" s="51"/>
      <c r="E169" s="51"/>
      <c r="F169" s="51"/>
      <c r="G169" s="51"/>
      <c r="H169" s="51"/>
      <c r="I169" s="51"/>
      <c r="J169" s="51"/>
      <c r="K169" s="134"/>
      <c r="M169" s="53" t="str">
        <f>Fechas!$K$169</f>
        <v>4º ÉPOCA: CICLOS CORTOS CON FUNGICIDA</v>
      </c>
      <c r="N169" s="54"/>
      <c r="O169" s="54"/>
      <c r="P169" s="54"/>
      <c r="Q169" s="54"/>
      <c r="R169" s="54"/>
      <c r="S169" s="54"/>
      <c r="T169" s="54"/>
      <c r="U169" s="54"/>
      <c r="V169" s="133"/>
    </row>
    <row r="170" spans="1:22" ht="30" x14ac:dyDescent="0.25">
      <c r="B170" s="131" t="str">
        <f>B$5</f>
        <v>Cultivar</v>
      </c>
      <c r="C170" s="49" t="str">
        <f t="shared" ref="C170:J170" si="16">C$5</f>
        <v>Helada</v>
      </c>
      <c r="D170" s="49" t="str">
        <f t="shared" si="16"/>
        <v>Vuelco</v>
      </c>
      <c r="E170" s="49" t="str">
        <f t="shared" si="16"/>
        <v>Desgrane</v>
      </c>
      <c r="F170" s="49" t="str">
        <f t="shared" si="16"/>
        <v>Altura</v>
      </c>
      <c r="G170" s="49" t="str">
        <f t="shared" si="16"/>
        <v xml:space="preserve">Aspecto </v>
      </c>
      <c r="H170" s="20" t="str">
        <f t="shared" si="16"/>
        <v>Peso hectolítrico</v>
      </c>
      <c r="I170" s="20" t="str">
        <f t="shared" si="16"/>
        <v>Peso de 1000 granos</v>
      </c>
      <c r="J170" s="20" t="str">
        <f t="shared" si="16"/>
        <v>Proteina en grano</v>
      </c>
      <c r="K170" s="103" t="s">
        <v>146</v>
      </c>
      <c r="M170" s="131" t="str">
        <f>M$5</f>
        <v>Cultivar</v>
      </c>
      <c r="N170" s="49" t="str">
        <f t="shared" ref="N170:U170" si="17">N$5</f>
        <v>Helada</v>
      </c>
      <c r="O170" s="49" t="str">
        <f t="shared" si="17"/>
        <v>Vuelco</v>
      </c>
      <c r="P170" s="49" t="str">
        <f t="shared" si="17"/>
        <v>Desgrane</v>
      </c>
      <c r="Q170" s="49" t="str">
        <f t="shared" si="17"/>
        <v>Altura</v>
      </c>
      <c r="R170" s="49" t="str">
        <f t="shared" si="17"/>
        <v xml:space="preserve">Aspecto </v>
      </c>
      <c r="S170" s="20" t="str">
        <f t="shared" si="17"/>
        <v>Peso hectolítrico</v>
      </c>
      <c r="T170" s="20" t="str">
        <f t="shared" si="17"/>
        <v>Peso de 1000 granos</v>
      </c>
      <c r="U170" s="20" t="str">
        <f t="shared" si="17"/>
        <v>Proteina en grano</v>
      </c>
      <c r="V170" s="103" t="s">
        <v>146</v>
      </c>
    </row>
    <row r="171" spans="1:22" x14ac:dyDescent="0.25">
      <c r="A171" s="24">
        <v>1</v>
      </c>
      <c r="B171" s="191">
        <f t="shared" ref="B171:B202" si="18">INDEX(CV4SF,$A171,1)</f>
        <v>0</v>
      </c>
      <c r="C171" s="75"/>
      <c r="D171" s="75"/>
      <c r="E171" s="75"/>
      <c r="F171" s="75"/>
      <c r="G171" s="75"/>
      <c r="H171" s="75"/>
      <c r="I171" s="75"/>
      <c r="J171" s="75"/>
      <c r="K171" s="75"/>
      <c r="M171" s="191">
        <f t="shared" ref="M171:M202" si="19">INDEX(CV4CF,$A171,1)</f>
        <v>0</v>
      </c>
      <c r="N171" s="75"/>
      <c r="O171" s="75"/>
      <c r="P171" s="75"/>
      <c r="Q171" s="75"/>
      <c r="R171" s="75"/>
      <c r="S171" s="75"/>
      <c r="T171" s="75"/>
      <c r="U171" s="75"/>
      <c r="V171" s="75"/>
    </row>
    <row r="172" spans="1:22" x14ac:dyDescent="0.25">
      <c r="A172" s="24">
        <v>2</v>
      </c>
      <c r="B172" s="191">
        <f t="shared" si="18"/>
        <v>0</v>
      </c>
      <c r="C172" s="75"/>
      <c r="D172" s="75"/>
      <c r="E172" s="75"/>
      <c r="F172" s="75"/>
      <c r="G172" s="75"/>
      <c r="H172" s="75"/>
      <c r="I172" s="75"/>
      <c r="J172" s="75"/>
      <c r="K172" s="75"/>
      <c r="M172" s="191">
        <f t="shared" si="19"/>
        <v>0</v>
      </c>
      <c r="N172" s="75"/>
      <c r="O172" s="75"/>
      <c r="P172" s="75"/>
      <c r="Q172" s="75"/>
      <c r="R172" s="75"/>
      <c r="S172" s="75"/>
      <c r="T172" s="75"/>
      <c r="U172" s="75"/>
      <c r="V172" s="75"/>
    </row>
    <row r="173" spans="1:22" x14ac:dyDescent="0.25">
      <c r="A173" s="24">
        <v>3</v>
      </c>
      <c r="B173" s="191">
        <f t="shared" si="18"/>
        <v>0</v>
      </c>
      <c r="C173" s="75"/>
      <c r="D173" s="75"/>
      <c r="E173" s="75"/>
      <c r="F173" s="75"/>
      <c r="G173" s="75"/>
      <c r="H173" s="75"/>
      <c r="I173" s="75"/>
      <c r="J173" s="75"/>
      <c r="K173" s="75"/>
      <c r="M173" s="191">
        <f t="shared" si="19"/>
        <v>0</v>
      </c>
      <c r="N173" s="75"/>
      <c r="O173" s="75"/>
      <c r="P173" s="75"/>
      <c r="Q173" s="75"/>
      <c r="R173" s="75"/>
      <c r="S173" s="75"/>
      <c r="T173" s="75"/>
      <c r="U173" s="75"/>
      <c r="V173" s="75"/>
    </row>
    <row r="174" spans="1:22" x14ac:dyDescent="0.25">
      <c r="A174" s="24">
        <v>4</v>
      </c>
      <c r="B174" s="191">
        <f t="shared" si="18"/>
        <v>0</v>
      </c>
      <c r="C174" s="75"/>
      <c r="D174" s="75"/>
      <c r="E174" s="75"/>
      <c r="F174" s="75"/>
      <c r="G174" s="75"/>
      <c r="H174" s="75"/>
      <c r="I174" s="75"/>
      <c r="J174" s="75"/>
      <c r="K174" s="75"/>
      <c r="M174" s="191">
        <f t="shared" si="19"/>
        <v>0</v>
      </c>
      <c r="N174" s="75"/>
      <c r="O174" s="75"/>
      <c r="P174" s="75"/>
      <c r="Q174" s="75"/>
      <c r="R174" s="75"/>
      <c r="S174" s="75"/>
      <c r="T174" s="75"/>
      <c r="U174" s="75"/>
      <c r="V174" s="75"/>
    </row>
    <row r="175" spans="1:22" x14ac:dyDescent="0.25">
      <c r="A175" s="24">
        <v>5</v>
      </c>
      <c r="B175" s="191">
        <f t="shared" si="18"/>
        <v>0</v>
      </c>
      <c r="C175" s="75"/>
      <c r="D175" s="75"/>
      <c r="E175" s="75"/>
      <c r="F175" s="75"/>
      <c r="G175" s="75"/>
      <c r="H175" s="75"/>
      <c r="I175" s="75"/>
      <c r="J175" s="75"/>
      <c r="K175" s="75"/>
      <c r="M175" s="191">
        <f t="shared" si="19"/>
        <v>0</v>
      </c>
      <c r="N175" s="75"/>
      <c r="O175" s="75"/>
      <c r="P175" s="75"/>
      <c r="Q175" s="75"/>
      <c r="R175" s="75"/>
      <c r="S175" s="75"/>
      <c r="T175" s="75"/>
      <c r="U175" s="75"/>
      <c r="V175" s="75"/>
    </row>
    <row r="176" spans="1:22" x14ac:dyDescent="0.25">
      <c r="A176" s="24">
        <v>6</v>
      </c>
      <c r="B176" s="191">
        <f t="shared" si="18"/>
        <v>0</v>
      </c>
      <c r="C176" s="75"/>
      <c r="D176" s="75"/>
      <c r="E176" s="75"/>
      <c r="F176" s="75"/>
      <c r="G176" s="75"/>
      <c r="H176" s="75"/>
      <c r="I176" s="75"/>
      <c r="J176" s="75"/>
      <c r="K176" s="75"/>
      <c r="M176" s="191">
        <f t="shared" si="19"/>
        <v>0</v>
      </c>
      <c r="N176" s="75"/>
      <c r="O176" s="75"/>
      <c r="P176" s="75"/>
      <c r="Q176" s="75"/>
      <c r="R176" s="75"/>
      <c r="S176" s="75"/>
      <c r="T176" s="75"/>
      <c r="U176" s="75"/>
      <c r="V176" s="75"/>
    </row>
    <row r="177" spans="1:22" x14ac:dyDescent="0.25">
      <c r="A177" s="24">
        <v>7</v>
      </c>
      <c r="B177" s="191">
        <f t="shared" si="18"/>
        <v>0</v>
      </c>
      <c r="C177" s="75"/>
      <c r="D177" s="75"/>
      <c r="E177" s="75"/>
      <c r="F177" s="75"/>
      <c r="G177" s="75"/>
      <c r="H177" s="75"/>
      <c r="I177" s="75"/>
      <c r="J177" s="75"/>
      <c r="K177" s="75"/>
      <c r="M177" s="191">
        <f t="shared" si="19"/>
        <v>0</v>
      </c>
      <c r="N177" s="75"/>
      <c r="O177" s="75"/>
      <c r="P177" s="75"/>
      <c r="Q177" s="75"/>
      <c r="R177" s="75"/>
      <c r="S177" s="75"/>
      <c r="T177" s="75"/>
      <c r="U177" s="75"/>
      <c r="V177" s="75"/>
    </row>
    <row r="178" spans="1:22" x14ac:dyDescent="0.25">
      <c r="A178" s="24">
        <v>8</v>
      </c>
      <c r="B178" s="191">
        <f t="shared" si="18"/>
        <v>0</v>
      </c>
      <c r="C178" s="75"/>
      <c r="D178" s="75"/>
      <c r="E178" s="75"/>
      <c r="F178" s="75"/>
      <c r="G178" s="75"/>
      <c r="H178" s="75"/>
      <c r="I178" s="75"/>
      <c r="J178" s="75"/>
      <c r="K178" s="75"/>
      <c r="M178" s="191">
        <f t="shared" si="19"/>
        <v>0</v>
      </c>
      <c r="N178" s="75"/>
      <c r="O178" s="75"/>
      <c r="P178" s="75"/>
      <c r="Q178" s="75"/>
      <c r="R178" s="75"/>
      <c r="S178" s="75"/>
      <c r="T178" s="75"/>
      <c r="U178" s="75"/>
      <c r="V178" s="75"/>
    </row>
    <row r="179" spans="1:22" x14ac:dyDescent="0.25">
      <c r="A179" s="24">
        <v>9</v>
      </c>
      <c r="B179" s="191">
        <f t="shared" si="18"/>
        <v>0</v>
      </c>
      <c r="C179" s="75"/>
      <c r="D179" s="75"/>
      <c r="E179" s="75"/>
      <c r="F179" s="75"/>
      <c r="G179" s="75"/>
      <c r="H179" s="75"/>
      <c r="I179" s="75"/>
      <c r="J179" s="75"/>
      <c r="K179" s="75"/>
      <c r="M179" s="191">
        <f t="shared" si="19"/>
        <v>0</v>
      </c>
      <c r="N179" s="75"/>
      <c r="O179" s="75"/>
      <c r="P179" s="75"/>
      <c r="Q179" s="75"/>
      <c r="R179" s="75"/>
      <c r="S179" s="75"/>
      <c r="T179" s="75"/>
      <c r="U179" s="75"/>
      <c r="V179" s="75"/>
    </row>
    <row r="180" spans="1:22" x14ac:dyDescent="0.25">
      <c r="A180" s="24">
        <v>10</v>
      </c>
      <c r="B180" s="191">
        <f t="shared" si="18"/>
        <v>0</v>
      </c>
      <c r="C180" s="75"/>
      <c r="D180" s="75"/>
      <c r="E180" s="75"/>
      <c r="F180" s="75"/>
      <c r="G180" s="75"/>
      <c r="H180" s="75"/>
      <c r="I180" s="75"/>
      <c r="J180" s="75"/>
      <c r="K180" s="75"/>
      <c r="M180" s="191">
        <f t="shared" si="19"/>
        <v>0</v>
      </c>
      <c r="N180" s="75"/>
      <c r="O180" s="75"/>
      <c r="P180" s="75"/>
      <c r="Q180" s="75"/>
      <c r="R180" s="75"/>
      <c r="S180" s="75"/>
      <c r="T180" s="75"/>
      <c r="U180" s="75"/>
      <c r="V180" s="75"/>
    </row>
    <row r="181" spans="1:22" x14ac:dyDescent="0.25">
      <c r="A181" s="24">
        <v>11</v>
      </c>
      <c r="B181" s="191">
        <f t="shared" si="18"/>
        <v>0</v>
      </c>
      <c r="C181" s="75"/>
      <c r="D181" s="75"/>
      <c r="E181" s="75"/>
      <c r="F181" s="75"/>
      <c r="G181" s="75"/>
      <c r="H181" s="75"/>
      <c r="I181" s="75"/>
      <c r="J181" s="75"/>
      <c r="K181" s="75"/>
      <c r="M181" s="191">
        <f t="shared" si="19"/>
        <v>0</v>
      </c>
      <c r="N181" s="75"/>
      <c r="O181" s="75"/>
      <c r="P181" s="75"/>
      <c r="Q181" s="75"/>
      <c r="R181" s="75"/>
      <c r="S181" s="75"/>
      <c r="T181" s="75"/>
      <c r="U181" s="75"/>
      <c r="V181" s="75"/>
    </row>
    <row r="182" spans="1:22" x14ac:dyDescent="0.25">
      <c r="A182" s="24">
        <v>12</v>
      </c>
      <c r="B182" s="191">
        <f t="shared" si="18"/>
        <v>0</v>
      </c>
      <c r="C182" s="75"/>
      <c r="D182" s="75"/>
      <c r="E182" s="75"/>
      <c r="F182" s="75"/>
      <c r="G182" s="75"/>
      <c r="H182" s="75"/>
      <c r="I182" s="75"/>
      <c r="J182" s="75"/>
      <c r="K182" s="75"/>
      <c r="M182" s="191">
        <f t="shared" si="19"/>
        <v>0</v>
      </c>
      <c r="N182" s="75"/>
      <c r="O182" s="75"/>
      <c r="P182" s="75"/>
      <c r="Q182" s="75"/>
      <c r="R182" s="75"/>
      <c r="S182" s="75"/>
      <c r="T182" s="75"/>
      <c r="U182" s="75"/>
      <c r="V182" s="75"/>
    </row>
    <row r="183" spans="1:22" x14ac:dyDescent="0.25">
      <c r="A183" s="24">
        <v>13</v>
      </c>
      <c r="B183" s="191">
        <f t="shared" si="18"/>
        <v>0</v>
      </c>
      <c r="C183" s="75"/>
      <c r="D183" s="75"/>
      <c r="E183" s="75"/>
      <c r="F183" s="75"/>
      <c r="G183" s="75"/>
      <c r="H183" s="75"/>
      <c r="I183" s="75"/>
      <c r="J183" s="75"/>
      <c r="K183" s="75"/>
      <c r="M183" s="191">
        <f t="shared" si="19"/>
        <v>0</v>
      </c>
      <c r="N183" s="75"/>
      <c r="O183" s="75"/>
      <c r="P183" s="75"/>
      <c r="Q183" s="75"/>
      <c r="R183" s="75"/>
      <c r="S183" s="75"/>
      <c r="T183" s="75"/>
      <c r="U183" s="75"/>
      <c r="V183" s="75"/>
    </row>
    <row r="184" spans="1:22" x14ac:dyDescent="0.25">
      <c r="A184" s="24">
        <v>14</v>
      </c>
      <c r="B184" s="191">
        <f t="shared" si="18"/>
        <v>0</v>
      </c>
      <c r="C184" s="75"/>
      <c r="D184" s="75"/>
      <c r="E184" s="75"/>
      <c r="F184" s="75"/>
      <c r="G184" s="75"/>
      <c r="H184" s="75"/>
      <c r="I184" s="75"/>
      <c r="J184" s="75"/>
      <c r="K184" s="75"/>
      <c r="M184" s="191">
        <f t="shared" si="19"/>
        <v>0</v>
      </c>
      <c r="N184" s="75"/>
      <c r="O184" s="75"/>
      <c r="P184" s="75"/>
      <c r="Q184" s="75"/>
      <c r="R184" s="75"/>
      <c r="S184" s="75"/>
      <c r="T184" s="75"/>
      <c r="U184" s="75"/>
      <c r="V184" s="75"/>
    </row>
    <row r="185" spans="1:22" x14ac:dyDescent="0.25">
      <c r="A185" s="24">
        <v>15</v>
      </c>
      <c r="B185" s="191">
        <f t="shared" si="18"/>
        <v>0</v>
      </c>
      <c r="C185" s="75"/>
      <c r="D185" s="75"/>
      <c r="E185" s="75"/>
      <c r="F185" s="75"/>
      <c r="G185" s="75"/>
      <c r="H185" s="75"/>
      <c r="I185" s="75"/>
      <c r="J185" s="75"/>
      <c r="K185" s="75"/>
      <c r="M185" s="191">
        <f t="shared" si="19"/>
        <v>0</v>
      </c>
      <c r="N185" s="75"/>
      <c r="O185" s="75"/>
      <c r="P185" s="75"/>
      <c r="Q185" s="75"/>
      <c r="R185" s="75"/>
      <c r="S185" s="75"/>
      <c r="T185" s="75"/>
      <c r="U185" s="75"/>
      <c r="V185" s="75"/>
    </row>
    <row r="186" spans="1:22" x14ac:dyDescent="0.25">
      <c r="A186" s="24">
        <v>16</v>
      </c>
      <c r="B186" s="191">
        <f t="shared" si="18"/>
        <v>0</v>
      </c>
      <c r="C186" s="75"/>
      <c r="D186" s="75"/>
      <c r="E186" s="75"/>
      <c r="F186" s="75"/>
      <c r="G186" s="75"/>
      <c r="H186" s="75"/>
      <c r="I186" s="75"/>
      <c r="J186" s="75"/>
      <c r="K186" s="75"/>
      <c r="M186" s="191">
        <f t="shared" si="19"/>
        <v>0</v>
      </c>
      <c r="N186" s="75"/>
      <c r="O186" s="75"/>
      <c r="P186" s="75"/>
      <c r="Q186" s="75"/>
      <c r="R186" s="75"/>
      <c r="S186" s="75"/>
      <c r="T186" s="75"/>
      <c r="U186" s="75"/>
      <c r="V186" s="75"/>
    </row>
    <row r="187" spans="1:22" x14ac:dyDescent="0.25">
      <c r="A187" s="24">
        <v>17</v>
      </c>
      <c r="B187" s="191">
        <f t="shared" si="18"/>
        <v>0</v>
      </c>
      <c r="C187" s="75"/>
      <c r="D187" s="75"/>
      <c r="E187" s="75"/>
      <c r="F187" s="75"/>
      <c r="G187" s="75"/>
      <c r="H187" s="75"/>
      <c r="I187" s="75"/>
      <c r="J187" s="75"/>
      <c r="K187" s="75"/>
      <c r="M187" s="191">
        <f t="shared" si="19"/>
        <v>0</v>
      </c>
      <c r="N187" s="75"/>
      <c r="O187" s="75"/>
      <c r="P187" s="75"/>
      <c r="Q187" s="75"/>
      <c r="R187" s="75"/>
      <c r="S187" s="75"/>
      <c r="T187" s="75"/>
      <c r="U187" s="75"/>
      <c r="V187" s="75"/>
    </row>
    <row r="188" spans="1:22" x14ac:dyDescent="0.25">
      <c r="A188" s="24">
        <v>18</v>
      </c>
      <c r="B188" s="191">
        <f t="shared" si="18"/>
        <v>0</v>
      </c>
      <c r="C188" s="75"/>
      <c r="D188" s="75"/>
      <c r="E188" s="75"/>
      <c r="F188" s="75"/>
      <c r="G188" s="75"/>
      <c r="H188" s="75"/>
      <c r="I188" s="75"/>
      <c r="J188" s="75"/>
      <c r="K188" s="75"/>
      <c r="M188" s="191">
        <f t="shared" si="19"/>
        <v>0</v>
      </c>
      <c r="N188" s="75"/>
      <c r="O188" s="75"/>
      <c r="P188" s="75"/>
      <c r="Q188" s="75"/>
      <c r="R188" s="75"/>
      <c r="S188" s="75"/>
      <c r="T188" s="75"/>
      <c r="U188" s="75"/>
      <c r="V188" s="75"/>
    </row>
    <row r="189" spans="1:22" x14ac:dyDescent="0.25">
      <c r="A189" s="24">
        <v>19</v>
      </c>
      <c r="B189" s="191">
        <f t="shared" si="18"/>
        <v>0</v>
      </c>
      <c r="C189" s="75"/>
      <c r="D189" s="75"/>
      <c r="E189" s="75"/>
      <c r="F189" s="75"/>
      <c r="G189" s="75"/>
      <c r="H189" s="75"/>
      <c r="I189" s="75"/>
      <c r="J189" s="75"/>
      <c r="K189" s="75"/>
      <c r="M189" s="191">
        <f t="shared" si="19"/>
        <v>0</v>
      </c>
      <c r="N189" s="75"/>
      <c r="O189" s="75"/>
      <c r="P189" s="75"/>
      <c r="Q189" s="75"/>
      <c r="R189" s="75"/>
      <c r="S189" s="75"/>
      <c r="T189" s="75"/>
      <c r="U189" s="75"/>
      <c r="V189" s="75"/>
    </row>
    <row r="190" spans="1:22" x14ac:dyDescent="0.25">
      <c r="A190" s="24">
        <v>20</v>
      </c>
      <c r="B190" s="191">
        <f t="shared" si="18"/>
        <v>0</v>
      </c>
      <c r="C190" s="75"/>
      <c r="D190" s="75"/>
      <c r="E190" s="75"/>
      <c r="F190" s="75"/>
      <c r="G190" s="75"/>
      <c r="H190" s="75"/>
      <c r="I190" s="75"/>
      <c r="J190" s="75"/>
      <c r="K190" s="75"/>
      <c r="M190" s="191">
        <f t="shared" si="19"/>
        <v>0</v>
      </c>
      <c r="N190" s="75"/>
      <c r="O190" s="75"/>
      <c r="P190" s="75"/>
      <c r="Q190" s="75"/>
      <c r="R190" s="75"/>
      <c r="S190" s="75"/>
      <c r="T190" s="75"/>
      <c r="U190" s="75"/>
      <c r="V190" s="75"/>
    </row>
    <row r="191" spans="1:22" x14ac:dyDescent="0.25">
      <c r="A191" s="24">
        <v>21</v>
      </c>
      <c r="B191" s="191">
        <f t="shared" si="18"/>
        <v>0</v>
      </c>
      <c r="C191" s="75"/>
      <c r="D191" s="75"/>
      <c r="E191" s="75"/>
      <c r="F191" s="75"/>
      <c r="G191" s="75"/>
      <c r="H191" s="75"/>
      <c r="I191" s="75"/>
      <c r="J191" s="75"/>
      <c r="K191" s="75"/>
      <c r="M191" s="191">
        <f t="shared" si="19"/>
        <v>0</v>
      </c>
      <c r="N191" s="75"/>
      <c r="O191" s="75"/>
      <c r="P191" s="75"/>
      <c r="Q191" s="75"/>
      <c r="R191" s="75"/>
      <c r="S191" s="75"/>
      <c r="T191" s="75"/>
      <c r="U191" s="75"/>
      <c r="V191" s="75"/>
    </row>
    <row r="192" spans="1:22" x14ac:dyDescent="0.25">
      <c r="A192" s="24">
        <v>22</v>
      </c>
      <c r="B192" s="191">
        <f t="shared" si="18"/>
        <v>0</v>
      </c>
      <c r="C192" s="75"/>
      <c r="D192" s="75"/>
      <c r="E192" s="75"/>
      <c r="F192" s="75"/>
      <c r="G192" s="75"/>
      <c r="H192" s="75"/>
      <c r="I192" s="75"/>
      <c r="J192" s="75"/>
      <c r="K192" s="75"/>
      <c r="M192" s="191">
        <f t="shared" si="19"/>
        <v>0</v>
      </c>
      <c r="N192" s="75"/>
      <c r="O192" s="75"/>
      <c r="P192" s="75"/>
      <c r="Q192" s="75"/>
      <c r="R192" s="75"/>
      <c r="S192" s="75"/>
      <c r="T192" s="75"/>
      <c r="U192" s="75"/>
      <c r="V192" s="75"/>
    </row>
    <row r="193" spans="1:22" x14ac:dyDescent="0.25">
      <c r="A193" s="24">
        <v>23</v>
      </c>
      <c r="B193" s="191">
        <f t="shared" si="18"/>
        <v>0</v>
      </c>
      <c r="C193" s="75"/>
      <c r="D193" s="75"/>
      <c r="E193" s="75"/>
      <c r="F193" s="75"/>
      <c r="G193" s="75"/>
      <c r="H193" s="75"/>
      <c r="I193" s="75"/>
      <c r="J193" s="75"/>
      <c r="K193" s="75"/>
      <c r="M193" s="191">
        <f t="shared" si="19"/>
        <v>0</v>
      </c>
      <c r="N193" s="75"/>
      <c r="O193" s="75"/>
      <c r="P193" s="75"/>
      <c r="Q193" s="75"/>
      <c r="R193" s="75"/>
      <c r="S193" s="75"/>
      <c r="T193" s="75"/>
      <c r="U193" s="75"/>
      <c r="V193" s="75"/>
    </row>
    <row r="194" spans="1:22" x14ac:dyDescent="0.25">
      <c r="A194" s="24">
        <v>24</v>
      </c>
      <c r="B194" s="191">
        <f t="shared" si="18"/>
        <v>0</v>
      </c>
      <c r="C194" s="75"/>
      <c r="D194" s="75"/>
      <c r="E194" s="75"/>
      <c r="F194" s="75"/>
      <c r="G194" s="75"/>
      <c r="H194" s="75"/>
      <c r="I194" s="75"/>
      <c r="J194" s="75"/>
      <c r="K194" s="75"/>
      <c r="M194" s="191">
        <f t="shared" si="19"/>
        <v>0</v>
      </c>
      <c r="N194" s="75"/>
      <c r="O194" s="75"/>
      <c r="P194" s="75"/>
      <c r="Q194" s="75"/>
      <c r="R194" s="75"/>
      <c r="S194" s="75"/>
      <c r="T194" s="75"/>
      <c r="U194" s="75"/>
      <c r="V194" s="75"/>
    </row>
    <row r="195" spans="1:22" x14ac:dyDescent="0.25">
      <c r="A195" s="24">
        <v>25</v>
      </c>
      <c r="B195" s="191">
        <f t="shared" si="18"/>
        <v>0</v>
      </c>
      <c r="C195" s="75"/>
      <c r="D195" s="75"/>
      <c r="E195" s="75"/>
      <c r="F195" s="75"/>
      <c r="G195" s="75"/>
      <c r="H195" s="75"/>
      <c r="I195" s="75"/>
      <c r="J195" s="75"/>
      <c r="K195" s="75"/>
      <c r="M195" s="191">
        <f t="shared" si="19"/>
        <v>0</v>
      </c>
      <c r="N195" s="75"/>
      <c r="O195" s="75"/>
      <c r="P195" s="75"/>
      <c r="Q195" s="75"/>
      <c r="R195" s="75"/>
      <c r="S195" s="75"/>
      <c r="T195" s="75"/>
      <c r="U195" s="75"/>
      <c r="V195" s="75"/>
    </row>
    <row r="196" spans="1:22" x14ac:dyDescent="0.25">
      <c r="A196" s="24">
        <v>26</v>
      </c>
      <c r="B196" s="191">
        <f t="shared" si="18"/>
        <v>0</v>
      </c>
      <c r="C196" s="75"/>
      <c r="D196" s="75"/>
      <c r="E196" s="75"/>
      <c r="F196" s="75"/>
      <c r="G196" s="75"/>
      <c r="H196" s="75"/>
      <c r="I196" s="75"/>
      <c r="J196" s="75"/>
      <c r="K196" s="75"/>
      <c r="M196" s="191">
        <f t="shared" si="19"/>
        <v>0</v>
      </c>
      <c r="N196" s="75"/>
      <c r="O196" s="75"/>
      <c r="P196" s="75"/>
      <c r="Q196" s="75"/>
      <c r="R196" s="75"/>
      <c r="S196" s="75"/>
      <c r="T196" s="75"/>
      <c r="U196" s="75"/>
      <c r="V196" s="75"/>
    </row>
    <row r="197" spans="1:22" x14ac:dyDescent="0.25">
      <c r="A197" s="24">
        <v>27</v>
      </c>
      <c r="B197" s="191">
        <f t="shared" si="18"/>
        <v>0</v>
      </c>
      <c r="C197" s="75"/>
      <c r="D197" s="75"/>
      <c r="E197" s="75"/>
      <c r="F197" s="75"/>
      <c r="G197" s="75"/>
      <c r="H197" s="75"/>
      <c r="I197" s="75"/>
      <c r="J197" s="75"/>
      <c r="K197" s="75"/>
      <c r="M197" s="191">
        <f t="shared" si="19"/>
        <v>0</v>
      </c>
      <c r="N197" s="75"/>
      <c r="O197" s="75"/>
      <c r="P197" s="75"/>
      <c r="Q197" s="75"/>
      <c r="R197" s="75"/>
      <c r="S197" s="75"/>
      <c r="T197" s="75"/>
      <c r="U197" s="75"/>
      <c r="V197" s="75"/>
    </row>
    <row r="198" spans="1:22" x14ac:dyDescent="0.25">
      <c r="A198" s="24">
        <v>28</v>
      </c>
      <c r="B198" s="191">
        <f t="shared" si="18"/>
        <v>0</v>
      </c>
      <c r="C198" s="75"/>
      <c r="D198" s="75"/>
      <c r="E198" s="75"/>
      <c r="F198" s="75"/>
      <c r="G198" s="75"/>
      <c r="H198" s="75"/>
      <c r="I198" s="75"/>
      <c r="J198" s="75"/>
      <c r="K198" s="75"/>
      <c r="M198" s="191">
        <f t="shared" si="19"/>
        <v>0</v>
      </c>
      <c r="N198" s="75"/>
      <c r="O198" s="75"/>
      <c r="P198" s="75"/>
      <c r="Q198" s="75"/>
      <c r="R198" s="75"/>
      <c r="S198" s="75"/>
      <c r="T198" s="75"/>
      <c r="U198" s="75"/>
      <c r="V198" s="75"/>
    </row>
    <row r="199" spans="1:22" x14ac:dyDescent="0.25">
      <c r="A199" s="24">
        <v>29</v>
      </c>
      <c r="B199" s="191">
        <f t="shared" si="18"/>
        <v>0</v>
      </c>
      <c r="C199" s="75"/>
      <c r="D199" s="75"/>
      <c r="E199" s="75"/>
      <c r="F199" s="75"/>
      <c r="G199" s="75"/>
      <c r="H199" s="75"/>
      <c r="I199" s="75"/>
      <c r="J199" s="75"/>
      <c r="K199" s="75"/>
      <c r="M199" s="191">
        <f t="shared" si="19"/>
        <v>0</v>
      </c>
      <c r="N199" s="75"/>
      <c r="O199" s="75"/>
      <c r="P199" s="75"/>
      <c r="Q199" s="75"/>
      <c r="R199" s="75"/>
      <c r="S199" s="75"/>
      <c r="T199" s="75"/>
      <c r="U199" s="75"/>
      <c r="V199" s="75"/>
    </row>
    <row r="200" spans="1:22" x14ac:dyDescent="0.25">
      <c r="A200" s="24">
        <v>30</v>
      </c>
      <c r="B200" s="191">
        <f t="shared" si="18"/>
        <v>0</v>
      </c>
      <c r="C200" s="75"/>
      <c r="D200" s="75"/>
      <c r="E200" s="75"/>
      <c r="F200" s="75"/>
      <c r="G200" s="75"/>
      <c r="H200" s="75"/>
      <c r="I200" s="24"/>
      <c r="J200" s="24"/>
      <c r="K200" s="24"/>
      <c r="M200" s="191">
        <f t="shared" si="19"/>
        <v>0</v>
      </c>
      <c r="N200" s="75"/>
      <c r="O200" s="75"/>
      <c r="P200" s="75"/>
      <c r="Q200" s="75"/>
      <c r="R200" s="75"/>
      <c r="S200" s="75"/>
      <c r="T200" s="24"/>
      <c r="U200" s="24"/>
      <c r="V200" s="24"/>
    </row>
    <row r="201" spans="1:22" x14ac:dyDescent="0.25">
      <c r="A201" s="24">
        <v>31</v>
      </c>
      <c r="B201" s="191">
        <f t="shared" si="18"/>
        <v>0</v>
      </c>
      <c r="C201" s="75"/>
      <c r="D201" s="75"/>
      <c r="E201" s="75"/>
      <c r="F201" s="75"/>
      <c r="G201" s="75"/>
      <c r="H201" s="75"/>
      <c r="I201" s="24"/>
      <c r="J201" s="24"/>
      <c r="K201" s="24"/>
      <c r="M201" s="191">
        <f t="shared" si="19"/>
        <v>0</v>
      </c>
      <c r="N201" s="75"/>
      <c r="O201" s="75"/>
      <c r="P201" s="75"/>
      <c r="Q201" s="75"/>
      <c r="R201" s="75"/>
      <c r="S201" s="75"/>
      <c r="T201" s="24"/>
      <c r="U201" s="24"/>
      <c r="V201" s="24"/>
    </row>
    <row r="202" spans="1:22" x14ac:dyDescent="0.25">
      <c r="A202" s="24">
        <v>32</v>
      </c>
      <c r="B202" s="191">
        <f t="shared" si="18"/>
        <v>0</v>
      </c>
      <c r="C202" s="75"/>
      <c r="D202" s="75"/>
      <c r="E202" s="75"/>
      <c r="F202" s="75"/>
      <c r="G202" s="75"/>
      <c r="H202" s="75"/>
      <c r="I202" s="24"/>
      <c r="J202" s="24"/>
      <c r="K202" s="24"/>
      <c r="M202" s="191">
        <f t="shared" si="19"/>
        <v>0</v>
      </c>
      <c r="N202" s="75"/>
      <c r="O202" s="75"/>
      <c r="P202" s="75"/>
      <c r="Q202" s="75"/>
      <c r="R202" s="75"/>
      <c r="S202" s="75"/>
      <c r="T202" s="24"/>
      <c r="U202" s="24"/>
      <c r="V202" s="24"/>
    </row>
    <row r="203" spans="1:22" x14ac:dyDescent="0.25">
      <c r="A203" s="24">
        <v>33</v>
      </c>
      <c r="B203" s="191">
        <f t="shared" ref="B203:B220" si="20">INDEX(CV4SF,$A203,1)</f>
        <v>0</v>
      </c>
      <c r="C203" s="75"/>
      <c r="D203" s="75"/>
      <c r="E203" s="75"/>
      <c r="F203" s="75"/>
      <c r="G203" s="75"/>
      <c r="H203" s="75"/>
      <c r="I203" s="24"/>
      <c r="J203" s="24"/>
      <c r="K203" s="24"/>
      <c r="M203" s="191">
        <f t="shared" ref="M203:M220" si="21">INDEX(CV4CF,$A203,1)</f>
        <v>0</v>
      </c>
      <c r="N203" s="75"/>
      <c r="O203" s="75"/>
      <c r="P203" s="75"/>
      <c r="Q203" s="75"/>
      <c r="R203" s="75"/>
      <c r="S203" s="75"/>
      <c r="T203" s="24"/>
      <c r="U203" s="24"/>
      <c r="V203" s="24"/>
    </row>
    <row r="204" spans="1:22" x14ac:dyDescent="0.25">
      <c r="A204" s="24">
        <v>34</v>
      </c>
      <c r="B204" s="191">
        <f t="shared" si="20"/>
        <v>0</v>
      </c>
      <c r="C204" s="75"/>
      <c r="D204" s="75"/>
      <c r="E204" s="75"/>
      <c r="F204" s="75"/>
      <c r="G204" s="75"/>
      <c r="H204" s="75"/>
      <c r="I204" s="24"/>
      <c r="J204" s="24"/>
      <c r="K204" s="24"/>
      <c r="M204" s="191">
        <f t="shared" si="21"/>
        <v>0</v>
      </c>
      <c r="N204" s="75"/>
      <c r="O204" s="75"/>
      <c r="P204" s="75"/>
      <c r="Q204" s="75"/>
      <c r="R204" s="75"/>
      <c r="S204" s="75"/>
      <c r="T204" s="24"/>
      <c r="U204" s="24"/>
      <c r="V204" s="24"/>
    </row>
    <row r="205" spans="1:22" x14ac:dyDescent="0.25">
      <c r="A205" s="24">
        <v>35</v>
      </c>
      <c r="B205" s="191">
        <f t="shared" si="20"/>
        <v>0</v>
      </c>
      <c r="C205" s="24"/>
      <c r="D205" s="24"/>
      <c r="E205" s="24"/>
      <c r="F205" s="24"/>
      <c r="G205" s="24"/>
      <c r="H205" s="24"/>
      <c r="I205" s="24"/>
      <c r="J205" s="24"/>
      <c r="K205" s="24"/>
      <c r="M205" s="191">
        <f t="shared" si="21"/>
        <v>0</v>
      </c>
      <c r="N205" s="24"/>
      <c r="O205" s="24"/>
      <c r="P205" s="24"/>
      <c r="Q205" s="24"/>
      <c r="R205" s="24"/>
      <c r="S205" s="24"/>
      <c r="T205" s="24"/>
      <c r="U205" s="24"/>
      <c r="V205" s="24"/>
    </row>
    <row r="206" spans="1:22" x14ac:dyDescent="0.25">
      <c r="A206" s="24">
        <v>36</v>
      </c>
      <c r="B206" s="191">
        <f t="shared" si="20"/>
        <v>0</v>
      </c>
      <c r="C206" s="24"/>
      <c r="D206" s="24"/>
      <c r="E206" s="24"/>
      <c r="F206" s="24"/>
      <c r="G206" s="24"/>
      <c r="H206" s="24"/>
      <c r="I206" s="24"/>
      <c r="J206" s="24"/>
      <c r="K206" s="24"/>
      <c r="M206" s="191">
        <f t="shared" si="21"/>
        <v>0</v>
      </c>
      <c r="N206" s="24"/>
      <c r="O206" s="24"/>
      <c r="P206" s="24"/>
      <c r="Q206" s="24"/>
      <c r="R206" s="24"/>
      <c r="S206" s="24"/>
      <c r="T206" s="24"/>
      <c r="U206" s="24"/>
      <c r="V206" s="24"/>
    </row>
    <row r="207" spans="1:22" x14ac:dyDescent="0.25">
      <c r="A207" s="24">
        <v>37</v>
      </c>
      <c r="B207" s="191">
        <f t="shared" si="20"/>
        <v>0</v>
      </c>
      <c r="C207" s="24"/>
      <c r="D207" s="24"/>
      <c r="E207" s="24"/>
      <c r="F207" s="24"/>
      <c r="G207" s="24"/>
      <c r="H207" s="24"/>
      <c r="I207" s="24"/>
      <c r="J207" s="24"/>
      <c r="K207" s="24"/>
      <c r="M207" s="191">
        <f t="shared" si="21"/>
        <v>0</v>
      </c>
      <c r="N207" s="24"/>
      <c r="O207" s="24"/>
      <c r="P207" s="24"/>
      <c r="Q207" s="24"/>
      <c r="R207" s="24"/>
      <c r="S207" s="24"/>
      <c r="T207" s="24"/>
      <c r="U207" s="24"/>
      <c r="V207" s="24"/>
    </row>
    <row r="208" spans="1:22" x14ac:dyDescent="0.25">
      <c r="A208" s="24">
        <v>38</v>
      </c>
      <c r="B208" s="191">
        <f t="shared" si="20"/>
        <v>0</v>
      </c>
      <c r="C208" s="130"/>
      <c r="D208" s="130"/>
      <c r="E208" s="130"/>
      <c r="F208" s="130"/>
      <c r="G208" s="130"/>
      <c r="H208" s="130"/>
      <c r="I208" s="130"/>
      <c r="J208" s="130"/>
      <c r="K208" s="24"/>
      <c r="M208" s="191">
        <f t="shared" si="21"/>
        <v>0</v>
      </c>
      <c r="N208" s="130"/>
      <c r="O208" s="130"/>
      <c r="P208" s="130"/>
      <c r="Q208" s="130"/>
      <c r="R208" s="130"/>
      <c r="S208" s="130"/>
      <c r="T208" s="130"/>
      <c r="U208" s="130"/>
      <c r="V208" s="24"/>
    </row>
    <row r="209" spans="1:22" x14ac:dyDescent="0.25">
      <c r="A209" s="24">
        <v>39</v>
      </c>
      <c r="B209" s="191">
        <f t="shared" si="20"/>
        <v>0</v>
      </c>
      <c r="C209" s="24"/>
      <c r="D209" s="24"/>
      <c r="E209" s="24"/>
      <c r="F209" s="24"/>
      <c r="G209" s="24"/>
      <c r="H209" s="24"/>
      <c r="I209" s="24"/>
      <c r="J209" s="24"/>
      <c r="K209" s="24"/>
      <c r="M209" s="191">
        <f t="shared" si="21"/>
        <v>0</v>
      </c>
      <c r="N209" s="24"/>
      <c r="O209" s="24"/>
      <c r="P209" s="24"/>
      <c r="Q209" s="24"/>
      <c r="R209" s="24"/>
      <c r="S209" s="24"/>
      <c r="T209" s="24"/>
      <c r="U209" s="24"/>
      <c r="V209" s="24"/>
    </row>
    <row r="210" spans="1:22" x14ac:dyDescent="0.25">
      <c r="A210" s="24">
        <v>40</v>
      </c>
      <c r="B210" s="191">
        <f t="shared" si="20"/>
        <v>0</v>
      </c>
      <c r="C210" s="66"/>
      <c r="D210" s="66"/>
      <c r="E210" s="66"/>
      <c r="F210" s="66"/>
      <c r="G210" s="66"/>
      <c r="H210" s="66"/>
      <c r="I210" s="66"/>
      <c r="J210" s="66"/>
      <c r="K210" s="66"/>
      <c r="M210" s="191">
        <f t="shared" si="21"/>
        <v>0</v>
      </c>
      <c r="N210" s="66"/>
      <c r="O210" s="66"/>
      <c r="P210" s="66"/>
      <c r="Q210" s="66"/>
      <c r="R210" s="66"/>
      <c r="S210" s="66"/>
      <c r="T210" s="66"/>
      <c r="U210" s="66"/>
      <c r="V210" s="66"/>
    </row>
    <row r="211" spans="1:22" x14ac:dyDescent="0.25">
      <c r="A211" s="24">
        <v>41</v>
      </c>
      <c r="B211" s="191">
        <f t="shared" si="20"/>
        <v>0</v>
      </c>
      <c r="C211" s="66"/>
      <c r="D211" s="66"/>
      <c r="E211" s="66"/>
      <c r="F211" s="66"/>
      <c r="G211" s="66"/>
      <c r="H211" s="66"/>
      <c r="I211" s="66"/>
      <c r="J211" s="66"/>
      <c r="K211" s="66"/>
      <c r="M211" s="191">
        <f t="shared" si="21"/>
        <v>0</v>
      </c>
      <c r="N211" s="66"/>
      <c r="O211" s="66"/>
      <c r="P211" s="66"/>
      <c r="Q211" s="66"/>
      <c r="R211" s="66"/>
      <c r="S211" s="66"/>
      <c r="T211" s="66"/>
      <c r="U211" s="66"/>
      <c r="V211" s="66"/>
    </row>
    <row r="212" spans="1:22" x14ac:dyDescent="0.25">
      <c r="A212" s="24">
        <v>42</v>
      </c>
      <c r="B212" s="191">
        <f t="shared" si="20"/>
        <v>0</v>
      </c>
      <c r="C212" s="66"/>
      <c r="D212" s="66"/>
      <c r="E212" s="66"/>
      <c r="F212" s="66"/>
      <c r="G212" s="66"/>
      <c r="H212" s="66"/>
      <c r="I212" s="66"/>
      <c r="J212" s="66"/>
      <c r="K212" s="66"/>
      <c r="M212" s="191">
        <f t="shared" si="21"/>
        <v>0</v>
      </c>
      <c r="N212" s="66"/>
      <c r="O212" s="66"/>
      <c r="P212" s="66"/>
      <c r="Q212" s="66"/>
      <c r="R212" s="66"/>
      <c r="S212" s="66"/>
      <c r="T212" s="66"/>
      <c r="U212" s="66"/>
      <c r="V212" s="66"/>
    </row>
    <row r="213" spans="1:22" x14ac:dyDescent="0.25">
      <c r="A213" s="24">
        <v>43</v>
      </c>
      <c r="B213" s="191">
        <f t="shared" si="20"/>
        <v>0</v>
      </c>
      <c r="C213" s="66"/>
      <c r="D213" s="66"/>
      <c r="E213" s="66"/>
      <c r="F213" s="66"/>
      <c r="G213" s="66"/>
      <c r="H213" s="66"/>
      <c r="I213" s="66"/>
      <c r="J213" s="66"/>
      <c r="K213" s="66"/>
      <c r="M213" s="191">
        <f t="shared" si="21"/>
        <v>0</v>
      </c>
      <c r="N213" s="66"/>
      <c r="O213" s="66"/>
      <c r="P213" s="66"/>
      <c r="Q213" s="66"/>
      <c r="R213" s="66"/>
      <c r="S213" s="66"/>
      <c r="T213" s="66"/>
      <c r="U213" s="66"/>
      <c r="V213" s="66"/>
    </row>
    <row r="214" spans="1:22" x14ac:dyDescent="0.25">
      <c r="A214" s="24">
        <v>44</v>
      </c>
      <c r="B214" s="191">
        <f t="shared" si="20"/>
        <v>0</v>
      </c>
      <c r="C214" s="66"/>
      <c r="D214" s="66"/>
      <c r="E214" s="66"/>
      <c r="F214" s="66"/>
      <c r="G214" s="66"/>
      <c r="H214" s="66"/>
      <c r="I214" s="66"/>
      <c r="J214" s="66"/>
      <c r="K214" s="66"/>
      <c r="M214" s="191">
        <f t="shared" si="21"/>
        <v>0</v>
      </c>
      <c r="N214" s="66"/>
      <c r="O214" s="66"/>
      <c r="P214" s="66"/>
      <c r="Q214" s="66"/>
      <c r="R214" s="66"/>
      <c r="S214" s="66"/>
      <c r="T214" s="66"/>
      <c r="U214" s="66"/>
      <c r="V214" s="66"/>
    </row>
    <row r="215" spans="1:22" x14ac:dyDescent="0.25">
      <c r="A215" s="24">
        <v>45</v>
      </c>
      <c r="B215" s="191">
        <f t="shared" si="20"/>
        <v>0</v>
      </c>
      <c r="C215" s="66"/>
      <c r="D215" s="66"/>
      <c r="E215" s="66"/>
      <c r="F215" s="66"/>
      <c r="G215" s="66"/>
      <c r="H215" s="66"/>
      <c r="I215" s="66"/>
      <c r="J215" s="66"/>
      <c r="K215" s="66"/>
      <c r="M215" s="191">
        <f t="shared" si="21"/>
        <v>0</v>
      </c>
      <c r="N215" s="66"/>
      <c r="O215" s="66"/>
      <c r="P215" s="66"/>
      <c r="Q215" s="66"/>
      <c r="R215" s="66"/>
      <c r="S215" s="66"/>
      <c r="T215" s="66"/>
      <c r="U215" s="66"/>
      <c r="V215" s="66"/>
    </row>
    <row r="216" spans="1:22" x14ac:dyDescent="0.25">
      <c r="A216" s="24">
        <v>46</v>
      </c>
      <c r="B216" s="191">
        <f t="shared" si="20"/>
        <v>0</v>
      </c>
      <c r="C216" s="66"/>
      <c r="D216" s="66"/>
      <c r="E216" s="66"/>
      <c r="F216" s="66"/>
      <c r="G216" s="66"/>
      <c r="H216" s="66"/>
      <c r="I216" s="66"/>
      <c r="J216" s="66"/>
      <c r="K216" s="66"/>
      <c r="M216" s="191">
        <f t="shared" si="21"/>
        <v>0</v>
      </c>
      <c r="N216" s="66"/>
      <c r="O216" s="66"/>
      <c r="P216" s="66"/>
      <c r="Q216" s="66"/>
      <c r="R216" s="66"/>
      <c r="S216" s="66"/>
      <c r="T216" s="66"/>
      <c r="U216" s="66"/>
      <c r="V216" s="66"/>
    </row>
    <row r="217" spans="1:22" x14ac:dyDescent="0.25">
      <c r="A217" s="24">
        <v>47</v>
      </c>
      <c r="B217" s="191">
        <f t="shared" si="20"/>
        <v>0</v>
      </c>
      <c r="C217" s="66"/>
      <c r="D217" s="66"/>
      <c r="E217" s="66"/>
      <c r="F217" s="66"/>
      <c r="G217" s="66"/>
      <c r="H217" s="66"/>
      <c r="I217" s="66"/>
      <c r="J217" s="66"/>
      <c r="K217" s="66"/>
      <c r="M217" s="191">
        <f t="shared" si="21"/>
        <v>0</v>
      </c>
      <c r="N217" s="66"/>
      <c r="O217" s="66"/>
      <c r="P217" s="66"/>
      <c r="Q217" s="66"/>
      <c r="R217" s="66"/>
      <c r="S217" s="66"/>
      <c r="T217" s="66"/>
      <c r="U217" s="66"/>
      <c r="V217" s="66"/>
    </row>
    <row r="218" spans="1:22" x14ac:dyDescent="0.25">
      <c r="A218" s="24">
        <v>48</v>
      </c>
      <c r="B218" s="191">
        <f t="shared" si="20"/>
        <v>0</v>
      </c>
      <c r="C218" s="66"/>
      <c r="D218" s="66"/>
      <c r="E218" s="66"/>
      <c r="F218" s="66"/>
      <c r="G218" s="66"/>
      <c r="H218" s="66"/>
      <c r="I218" s="66"/>
      <c r="J218" s="66"/>
      <c r="K218" s="66"/>
      <c r="M218" s="191">
        <f t="shared" si="21"/>
        <v>0</v>
      </c>
      <c r="N218" s="66"/>
      <c r="O218" s="66"/>
      <c r="P218" s="66"/>
      <c r="Q218" s="66"/>
      <c r="R218" s="66"/>
      <c r="S218" s="66"/>
      <c r="T218" s="66"/>
      <c r="U218" s="66"/>
      <c r="V218" s="66"/>
    </row>
    <row r="219" spans="1:22" x14ac:dyDescent="0.25">
      <c r="A219" s="24">
        <v>49</v>
      </c>
      <c r="B219" s="191">
        <f t="shared" si="20"/>
        <v>0</v>
      </c>
      <c r="C219" s="66"/>
      <c r="D219" s="66"/>
      <c r="E219" s="66"/>
      <c r="F219" s="66"/>
      <c r="G219" s="66"/>
      <c r="H219" s="66"/>
      <c r="I219" s="66"/>
      <c r="J219" s="66"/>
      <c r="K219" s="66"/>
      <c r="M219" s="191">
        <f t="shared" si="21"/>
        <v>0</v>
      </c>
      <c r="N219" s="66"/>
      <c r="O219" s="66"/>
      <c r="P219" s="66"/>
      <c r="Q219" s="66"/>
      <c r="R219" s="66"/>
      <c r="S219" s="66"/>
      <c r="T219" s="66"/>
      <c r="U219" s="66"/>
      <c r="V219" s="66"/>
    </row>
    <row r="220" spans="1:22" x14ac:dyDescent="0.25">
      <c r="A220" s="24">
        <v>50</v>
      </c>
      <c r="B220" s="191">
        <f t="shared" si="20"/>
        <v>0</v>
      </c>
      <c r="C220" s="66"/>
      <c r="D220" s="66"/>
      <c r="E220" s="66"/>
      <c r="F220" s="66"/>
      <c r="G220" s="66"/>
      <c r="H220" s="66"/>
      <c r="I220" s="66"/>
      <c r="J220" s="66"/>
      <c r="K220" s="66"/>
      <c r="M220" s="191">
        <f t="shared" si="21"/>
        <v>0</v>
      </c>
      <c r="N220" s="66"/>
      <c r="O220" s="66"/>
      <c r="P220" s="66"/>
      <c r="Q220" s="66"/>
      <c r="R220" s="66"/>
      <c r="S220" s="66"/>
      <c r="T220" s="66"/>
      <c r="U220" s="66"/>
      <c r="V220" s="66"/>
    </row>
    <row r="221" spans="1:22" x14ac:dyDescent="0.25">
      <c r="B221" s="77"/>
    </row>
    <row r="223" spans="1:22" x14ac:dyDescent="0.25">
      <c r="B223" s="104" t="s">
        <v>70</v>
      </c>
    </row>
    <row r="224" spans="1:22" x14ac:dyDescent="0.25">
      <c r="B224" s="104" t="s">
        <v>29</v>
      </c>
      <c r="C224" s="106" t="s">
        <v>63</v>
      </c>
      <c r="D224" s="66" t="s">
        <v>72</v>
      </c>
      <c r="E224" s="66"/>
    </row>
    <row r="225" spans="2:4" x14ac:dyDescent="0.25">
      <c r="B225" s="104" t="s">
        <v>14</v>
      </c>
      <c r="C225" s="106" t="s">
        <v>63</v>
      </c>
      <c r="D225" s="107" t="s">
        <v>71</v>
      </c>
    </row>
    <row r="226" spans="2:4" x14ac:dyDescent="0.25">
      <c r="B226" s="104" t="s">
        <v>15</v>
      </c>
      <c r="C226" s="106" t="s">
        <v>63</v>
      </c>
      <c r="D226" s="66" t="s">
        <v>71</v>
      </c>
    </row>
    <row r="227" spans="2:4" x14ac:dyDescent="0.25">
      <c r="B227" s="104" t="s">
        <v>63</v>
      </c>
    </row>
    <row r="228" spans="2:4" x14ac:dyDescent="0.25">
      <c r="B228" s="104" t="s">
        <v>66</v>
      </c>
    </row>
    <row r="229" spans="2:4" x14ac:dyDescent="0.25">
      <c r="B229" s="104" t="s">
        <v>67</v>
      </c>
    </row>
    <row r="230" spans="2:4" x14ac:dyDescent="0.25">
      <c r="B230" s="77"/>
    </row>
    <row r="231" spans="2:4" x14ac:dyDescent="0.25">
      <c r="B231" s="77"/>
    </row>
  </sheetData>
  <hyperlinks>
    <hyperlink ref="B2" location="'Comportamiento CON Fungicida'!B225" display="Ver escalas en nota a pie de página, haciendo click aquí"/>
  </hyperlinks>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Z276"/>
  <sheetViews>
    <sheetView zoomScale="80" zoomScaleNormal="80" workbookViewId="0">
      <pane ySplit="5" topLeftCell="A6" activePane="bottomLeft" state="frozen"/>
      <selection pane="bottomLeft" activeCell="B11" sqref="B11"/>
    </sheetView>
  </sheetViews>
  <sheetFormatPr baseColWidth="10" defaultColWidth="11.42578125" defaultRowHeight="15" x14ac:dyDescent="0.25"/>
  <cols>
    <col min="1" max="1" width="5.85546875" customWidth="1"/>
    <col min="2" max="2" width="28.140625" customWidth="1"/>
    <col min="3" max="14" width="12.85546875" customWidth="1"/>
    <col min="15" max="15" width="28.140625" customWidth="1"/>
    <col min="16" max="27" width="12.85546875" customWidth="1"/>
  </cols>
  <sheetData>
    <row r="1" spans="1:26" ht="15" customHeight="1" x14ac:dyDescent="0.25">
      <c r="B1" s="138" t="s">
        <v>180</v>
      </c>
      <c r="M1" s="3"/>
      <c r="N1" s="5"/>
      <c r="Y1" s="3"/>
    </row>
    <row r="2" spans="1:26" ht="15" customHeight="1" x14ac:dyDescent="0.25">
      <c r="B2" s="135" t="s">
        <v>145</v>
      </c>
      <c r="M2" s="3"/>
      <c r="Y2" s="3"/>
    </row>
    <row r="3" spans="1:26" ht="15" customHeight="1" x14ac:dyDescent="0.25">
      <c r="B3" s="171" t="s">
        <v>320</v>
      </c>
      <c r="C3" s="140"/>
      <c r="D3" s="140"/>
      <c r="E3" s="140"/>
      <c r="M3" s="3"/>
      <c r="Y3" s="3"/>
    </row>
    <row r="4" spans="1:26" ht="15" customHeight="1" x14ac:dyDescent="0.25">
      <c r="B4" s="10" t="str">
        <f>Fechas!$C$4</f>
        <v>1º ÉPOCA: CICLO LARGO SIN FUNGICIDA</v>
      </c>
      <c r="C4" s="11"/>
      <c r="D4" s="11"/>
      <c r="E4" s="11"/>
      <c r="F4" s="11"/>
      <c r="G4" s="11"/>
      <c r="H4" s="11"/>
      <c r="I4" s="11"/>
      <c r="J4" s="11"/>
      <c r="K4" s="11"/>
      <c r="L4" s="11"/>
      <c r="M4" s="78"/>
      <c r="O4" s="12" t="str">
        <f>Fechas!$K$4</f>
        <v>1º ÉPOCA: CICLO LARGO CON FUNGICIDA</v>
      </c>
      <c r="P4" s="13"/>
      <c r="Q4" s="13"/>
      <c r="R4" s="13"/>
      <c r="S4" s="13"/>
      <c r="T4" s="13"/>
      <c r="U4" s="13"/>
      <c r="V4" s="13"/>
      <c r="W4" s="13"/>
      <c r="X4" s="13"/>
      <c r="Y4" s="13"/>
      <c r="Z4" s="14"/>
    </row>
    <row r="5" spans="1:26" ht="30" customHeight="1" x14ac:dyDescent="0.25">
      <c r="B5" s="80" t="s">
        <v>1</v>
      </c>
      <c r="C5" s="80" t="s">
        <v>4</v>
      </c>
      <c r="D5" s="80" t="s">
        <v>5</v>
      </c>
      <c r="E5" s="80" t="s">
        <v>6</v>
      </c>
      <c r="F5" s="80" t="s">
        <v>7</v>
      </c>
      <c r="G5" s="80" t="s">
        <v>8</v>
      </c>
      <c r="H5" s="80" t="s">
        <v>9</v>
      </c>
      <c r="I5" s="80" t="s">
        <v>10</v>
      </c>
      <c r="J5" s="80" t="s">
        <v>11</v>
      </c>
      <c r="K5" s="80" t="s">
        <v>54</v>
      </c>
      <c r="L5" s="80" t="s">
        <v>12</v>
      </c>
      <c r="M5" s="103" t="s">
        <v>146</v>
      </c>
      <c r="O5" s="80" t="s">
        <v>1</v>
      </c>
      <c r="P5" s="80" t="s">
        <v>4</v>
      </c>
      <c r="Q5" s="80" t="s">
        <v>5</v>
      </c>
      <c r="R5" s="80" t="s">
        <v>6</v>
      </c>
      <c r="S5" s="80" t="s">
        <v>7</v>
      </c>
      <c r="T5" s="80" t="s">
        <v>8</v>
      </c>
      <c r="U5" s="80" t="s">
        <v>9</v>
      </c>
      <c r="V5" s="80" t="s">
        <v>10</v>
      </c>
      <c r="W5" s="80" t="s">
        <v>11</v>
      </c>
      <c r="X5" s="80" t="s">
        <v>54</v>
      </c>
      <c r="Y5" s="80" t="s">
        <v>12</v>
      </c>
      <c r="Z5" s="103" t="s">
        <v>146</v>
      </c>
    </row>
    <row r="6" spans="1:26" x14ac:dyDescent="0.25">
      <c r="A6" s="24">
        <v>1</v>
      </c>
      <c r="B6" s="191" t="str">
        <f t="shared" ref="B6:B37" si="0">INDEX(CV1SF,$A6,1)</f>
        <v>Favorito II</v>
      </c>
      <c r="C6" s="193"/>
      <c r="D6" s="193"/>
      <c r="E6" s="193"/>
      <c r="F6" s="193"/>
      <c r="G6" s="193"/>
      <c r="H6" s="193"/>
      <c r="I6" s="193"/>
      <c r="J6" s="193"/>
      <c r="K6" s="193"/>
      <c r="L6" s="193"/>
      <c r="M6" s="193"/>
      <c r="O6" s="191">
        <f t="shared" ref="O6:O37" si="1">INDEX(CV1CF,$A6,1)</f>
        <v>0</v>
      </c>
      <c r="P6" s="193"/>
      <c r="Q6" s="193"/>
      <c r="R6" s="193"/>
      <c r="S6" s="193"/>
      <c r="T6" s="193"/>
      <c r="U6" s="193"/>
      <c r="V6" s="193"/>
      <c r="W6" s="193"/>
      <c r="X6" s="193"/>
      <c r="Y6" s="193"/>
      <c r="Z6" s="193"/>
    </row>
    <row r="7" spans="1:26" x14ac:dyDescent="0.25">
      <c r="A7" s="24">
        <v>2</v>
      </c>
      <c r="B7" s="191" t="str">
        <f t="shared" si="0"/>
        <v>Prometeo</v>
      </c>
      <c r="C7" s="193"/>
      <c r="D7" s="193"/>
      <c r="E7" s="193"/>
      <c r="F7" s="193"/>
      <c r="G7" s="193"/>
      <c r="H7" s="193"/>
      <c r="I7" s="193"/>
      <c r="J7" s="193"/>
      <c r="K7" s="193"/>
      <c r="L7" s="193"/>
      <c r="M7" s="193"/>
      <c r="O7" s="191">
        <f t="shared" si="1"/>
        <v>0</v>
      </c>
      <c r="P7" s="193"/>
      <c r="Q7" s="193"/>
      <c r="R7" s="193"/>
      <c r="S7" s="193"/>
      <c r="T7" s="193"/>
      <c r="U7" s="193"/>
      <c r="V7" s="193"/>
      <c r="W7" s="193"/>
      <c r="X7" s="193"/>
      <c r="Y7" s="193"/>
      <c r="Z7" s="193"/>
    </row>
    <row r="8" spans="1:26" x14ac:dyDescent="0.25">
      <c r="A8" s="24">
        <v>3</v>
      </c>
      <c r="B8" s="191" t="str">
        <f t="shared" si="0"/>
        <v>Geminis</v>
      </c>
      <c r="C8" s="193"/>
      <c r="D8" s="193"/>
      <c r="E8" s="193"/>
      <c r="F8" s="193"/>
      <c r="G8" s="193"/>
      <c r="H8" s="193"/>
      <c r="I8" s="193"/>
      <c r="J8" s="193"/>
      <c r="K8" s="193"/>
      <c r="L8" s="193"/>
      <c r="M8" s="193"/>
      <c r="O8" s="191">
        <f t="shared" si="1"/>
        <v>0</v>
      </c>
      <c r="P8" s="193"/>
      <c r="Q8" s="193"/>
      <c r="R8" s="193"/>
      <c r="S8" s="193"/>
      <c r="T8" s="193"/>
      <c r="U8" s="193"/>
      <c r="V8" s="193"/>
      <c r="W8" s="193"/>
      <c r="X8" s="193"/>
      <c r="Y8" s="193"/>
      <c r="Z8" s="193"/>
    </row>
    <row r="9" spans="1:26" x14ac:dyDescent="0.25">
      <c r="A9" s="24">
        <v>4</v>
      </c>
      <c r="B9" s="191" t="str">
        <f t="shared" si="0"/>
        <v>100 años</v>
      </c>
      <c r="C9" s="193"/>
      <c r="D9" s="193"/>
      <c r="E9" s="193"/>
      <c r="F9" s="193"/>
      <c r="G9" s="193"/>
      <c r="H9" s="193"/>
      <c r="I9" s="193"/>
      <c r="J9" s="193"/>
      <c r="K9" s="193"/>
      <c r="L9" s="193"/>
      <c r="M9" s="193"/>
      <c r="O9" s="191">
        <f t="shared" si="1"/>
        <v>0</v>
      </c>
      <c r="P9" s="193"/>
      <c r="Q9" s="193"/>
      <c r="R9" s="193"/>
      <c r="S9" s="193"/>
      <c r="T9" s="193"/>
      <c r="U9" s="193"/>
      <c r="V9" s="193"/>
      <c r="W9" s="193"/>
      <c r="X9" s="193"/>
      <c r="Y9" s="193"/>
      <c r="Z9" s="193"/>
    </row>
    <row r="10" spans="1:26" x14ac:dyDescent="0.25">
      <c r="A10" s="24">
        <v>5</v>
      </c>
      <c r="B10" s="191" t="str">
        <f t="shared" si="0"/>
        <v>Minerva</v>
      </c>
      <c r="C10" s="193"/>
      <c r="D10" s="193"/>
      <c r="E10" s="193"/>
      <c r="F10" s="193"/>
      <c r="G10" s="193"/>
      <c r="H10" s="193"/>
      <c r="I10" s="193"/>
      <c r="J10" s="193"/>
      <c r="K10" s="193"/>
      <c r="L10" s="193"/>
      <c r="M10" s="193"/>
      <c r="O10" s="191">
        <f t="shared" si="1"/>
        <v>0</v>
      </c>
      <c r="P10" s="193"/>
      <c r="Q10" s="193"/>
      <c r="R10" s="193"/>
      <c r="S10" s="193"/>
      <c r="T10" s="193"/>
      <c r="U10" s="193"/>
      <c r="V10" s="193"/>
      <c r="W10" s="193"/>
      <c r="X10" s="193"/>
      <c r="Y10" s="193"/>
      <c r="Z10" s="193"/>
    </row>
    <row r="11" spans="1:26" ht="12.75" customHeight="1" x14ac:dyDescent="0.25">
      <c r="A11" s="24">
        <v>6</v>
      </c>
      <c r="B11" s="191" t="str">
        <f t="shared" si="0"/>
        <v>Sauce</v>
      </c>
      <c r="C11" s="193"/>
      <c r="D11" s="193"/>
      <c r="E11" s="193"/>
      <c r="F11" s="193"/>
      <c r="G11" s="193"/>
      <c r="H11" s="193"/>
      <c r="I11" s="193"/>
      <c r="J11" s="193"/>
      <c r="K11" s="193"/>
      <c r="L11" s="193"/>
      <c r="M11" s="193"/>
      <c r="O11" s="191">
        <f t="shared" si="1"/>
        <v>0</v>
      </c>
      <c r="P11" s="193"/>
      <c r="Q11" s="193"/>
      <c r="R11" s="193"/>
      <c r="S11" s="193"/>
      <c r="T11" s="193"/>
      <c r="U11" s="193"/>
      <c r="V11" s="193"/>
      <c r="W11" s="193"/>
      <c r="X11" s="193"/>
      <c r="Y11" s="193"/>
      <c r="Z11" s="193"/>
    </row>
    <row r="12" spans="1:26" x14ac:dyDescent="0.25">
      <c r="A12" s="24">
        <v>7</v>
      </c>
      <c r="B12" s="191" t="str">
        <f t="shared" si="0"/>
        <v>ACA 365</v>
      </c>
      <c r="C12" s="193"/>
      <c r="D12" s="193"/>
      <c r="E12" s="193"/>
      <c r="F12" s="193"/>
      <c r="G12" s="193"/>
      <c r="H12" s="193"/>
      <c r="I12" s="193"/>
      <c r="J12" s="193"/>
      <c r="K12" s="193"/>
      <c r="L12" s="193"/>
      <c r="M12" s="193"/>
      <c r="O12" s="191">
        <f t="shared" si="1"/>
        <v>0</v>
      </c>
      <c r="P12" s="193"/>
      <c r="Q12" s="193"/>
      <c r="R12" s="193"/>
      <c r="S12" s="193"/>
      <c r="T12" s="193"/>
      <c r="U12" s="193"/>
      <c r="V12" s="193"/>
      <c r="W12" s="193"/>
      <c r="X12" s="193"/>
      <c r="Y12" s="193"/>
      <c r="Z12" s="193"/>
    </row>
    <row r="13" spans="1:26" x14ac:dyDescent="0.25">
      <c r="A13" s="24">
        <v>8</v>
      </c>
      <c r="B13" s="191" t="str">
        <f t="shared" si="0"/>
        <v>Pacifico</v>
      </c>
      <c r="C13" s="193"/>
      <c r="D13" s="193"/>
      <c r="E13" s="193"/>
      <c r="F13" s="193"/>
      <c r="G13" s="193"/>
      <c r="H13" s="193"/>
      <c r="I13" s="193"/>
      <c r="J13" s="193"/>
      <c r="K13" s="193"/>
      <c r="L13" s="193"/>
      <c r="M13" s="193"/>
      <c r="O13" s="191">
        <f t="shared" si="1"/>
        <v>0</v>
      </c>
      <c r="P13" s="193"/>
      <c r="Q13" s="193"/>
      <c r="R13" s="193"/>
      <c r="S13" s="193"/>
      <c r="T13" s="193"/>
      <c r="U13" s="193"/>
      <c r="V13" s="193"/>
      <c r="W13" s="193"/>
      <c r="X13" s="193"/>
      <c r="Y13" s="193"/>
      <c r="Z13" s="193"/>
    </row>
    <row r="14" spans="1:26" x14ac:dyDescent="0.25">
      <c r="A14" s="24">
        <v>9</v>
      </c>
      <c r="B14" s="191" t="str">
        <f t="shared" si="0"/>
        <v>Sy 109</v>
      </c>
      <c r="C14" s="193"/>
      <c r="D14" s="193"/>
      <c r="E14" s="193"/>
      <c r="F14" s="193"/>
      <c r="G14" s="193"/>
      <c r="H14" s="193"/>
      <c r="I14" s="193"/>
      <c r="J14" s="193"/>
      <c r="K14" s="193"/>
      <c r="L14" s="193"/>
      <c r="M14" s="193"/>
      <c r="O14" s="191">
        <f t="shared" si="1"/>
        <v>0</v>
      </c>
      <c r="P14" s="193"/>
      <c r="Q14" s="193"/>
      <c r="R14" s="193"/>
      <c r="S14" s="193"/>
      <c r="T14" s="193"/>
      <c r="U14" s="193"/>
      <c r="V14" s="193"/>
      <c r="W14" s="193"/>
      <c r="X14" s="193"/>
      <c r="Y14" s="193"/>
      <c r="Z14" s="193"/>
    </row>
    <row r="15" spans="1:26" x14ac:dyDescent="0.25">
      <c r="A15" s="24">
        <v>10</v>
      </c>
      <c r="B15" s="191" t="str">
        <f t="shared" si="0"/>
        <v>Guayavo</v>
      </c>
      <c r="C15" s="193"/>
      <c r="D15" s="193"/>
      <c r="E15" s="193"/>
      <c r="F15" s="193"/>
      <c r="G15" s="193"/>
      <c r="H15" s="193"/>
      <c r="I15" s="193"/>
      <c r="J15" s="193"/>
      <c r="K15" s="193"/>
      <c r="L15" s="193"/>
      <c r="M15" s="193"/>
      <c r="O15" s="191">
        <f t="shared" si="1"/>
        <v>0</v>
      </c>
      <c r="P15" s="193"/>
      <c r="Q15" s="193"/>
      <c r="R15" s="193"/>
      <c r="S15" s="193"/>
      <c r="T15" s="193"/>
      <c r="U15" s="193"/>
      <c r="V15" s="193"/>
      <c r="W15" s="193"/>
      <c r="X15" s="193"/>
      <c r="Y15" s="193"/>
      <c r="Z15" s="193"/>
    </row>
    <row r="16" spans="1:26" x14ac:dyDescent="0.25">
      <c r="A16" s="24">
        <v>11</v>
      </c>
      <c r="B16" s="191" t="str">
        <f t="shared" si="0"/>
        <v>Selenio</v>
      </c>
      <c r="C16" s="193"/>
      <c r="D16" s="193"/>
      <c r="E16" s="193"/>
      <c r="F16" s="193"/>
      <c r="G16" s="193"/>
      <c r="H16" s="193"/>
      <c r="I16" s="193"/>
      <c r="J16" s="193"/>
      <c r="K16" s="193"/>
      <c r="L16" s="193"/>
      <c r="M16" s="193"/>
      <c r="O16" s="191">
        <f t="shared" si="1"/>
        <v>0</v>
      </c>
      <c r="P16" s="193"/>
      <c r="Q16" s="193"/>
      <c r="R16" s="193"/>
      <c r="S16" s="193"/>
      <c r="T16" s="193"/>
      <c r="U16" s="193"/>
      <c r="V16" s="193"/>
      <c r="W16" s="193"/>
      <c r="X16" s="193"/>
      <c r="Y16" s="193"/>
      <c r="Z16" s="193"/>
    </row>
    <row r="17" spans="1:26" x14ac:dyDescent="0.25">
      <c r="A17" s="24">
        <v>12</v>
      </c>
      <c r="B17" s="191" t="str">
        <f t="shared" si="0"/>
        <v>Quiriko</v>
      </c>
      <c r="C17" s="193"/>
      <c r="D17" s="193"/>
      <c r="E17" s="193"/>
      <c r="F17" s="193"/>
      <c r="G17" s="193"/>
      <c r="H17" s="193"/>
      <c r="I17" s="193"/>
      <c r="J17" s="193"/>
      <c r="K17" s="193"/>
      <c r="L17" s="193"/>
      <c r="M17" s="193"/>
      <c r="O17" s="191">
        <f t="shared" si="1"/>
        <v>0</v>
      </c>
      <c r="P17" s="193"/>
      <c r="Q17" s="193"/>
      <c r="R17" s="193"/>
      <c r="S17" s="193"/>
      <c r="T17" s="193"/>
      <c r="U17" s="193"/>
      <c r="V17" s="193"/>
      <c r="W17" s="193"/>
      <c r="X17" s="193"/>
      <c r="Y17" s="193"/>
      <c r="Z17" s="193"/>
    </row>
    <row r="18" spans="1:26" x14ac:dyDescent="0.25">
      <c r="A18" s="24">
        <v>13</v>
      </c>
      <c r="B18" s="191" t="str">
        <f t="shared" si="0"/>
        <v>Ñiandubay</v>
      </c>
      <c r="C18" s="193"/>
      <c r="D18" s="193"/>
      <c r="E18" s="193"/>
      <c r="F18" s="193"/>
      <c r="G18" s="193"/>
      <c r="H18" s="193"/>
      <c r="I18" s="193"/>
      <c r="J18" s="193"/>
      <c r="K18" s="193"/>
      <c r="L18" s="193"/>
      <c r="M18" s="193"/>
      <c r="O18" s="191">
        <f t="shared" si="1"/>
        <v>0</v>
      </c>
      <c r="P18" s="193"/>
      <c r="Q18" s="193"/>
      <c r="R18" s="193"/>
      <c r="S18" s="193"/>
      <c r="T18" s="193"/>
      <c r="U18" s="193"/>
      <c r="V18" s="193"/>
      <c r="W18" s="193"/>
      <c r="X18" s="193"/>
      <c r="Y18" s="193"/>
      <c r="Z18" s="193"/>
    </row>
    <row r="19" spans="1:26" x14ac:dyDescent="0.25">
      <c r="A19" s="24">
        <v>14</v>
      </c>
      <c r="B19" s="191" t="str">
        <f t="shared" si="0"/>
        <v>Pehuen</v>
      </c>
      <c r="C19" s="193"/>
      <c r="D19" s="193"/>
      <c r="E19" s="193"/>
      <c r="F19" s="193"/>
      <c r="G19" s="193"/>
      <c r="H19" s="193"/>
      <c r="I19" s="193"/>
      <c r="J19" s="193"/>
      <c r="K19" s="193"/>
      <c r="L19" s="193"/>
      <c r="M19" s="193"/>
      <c r="O19" s="191">
        <f t="shared" si="1"/>
        <v>0</v>
      </c>
      <c r="P19" s="193"/>
      <c r="Q19" s="193"/>
      <c r="R19" s="193"/>
      <c r="S19" s="193"/>
      <c r="T19" s="193"/>
      <c r="U19" s="193"/>
      <c r="V19" s="193"/>
      <c r="W19" s="193"/>
      <c r="X19" s="193"/>
      <c r="Y19" s="193"/>
      <c r="Z19" s="193"/>
    </row>
    <row r="20" spans="1:26" x14ac:dyDescent="0.25">
      <c r="A20" s="24">
        <v>15</v>
      </c>
      <c r="B20" s="191" t="str">
        <f t="shared" si="0"/>
        <v>ACA604</v>
      </c>
      <c r="C20" s="193"/>
      <c r="D20" s="193"/>
      <c r="E20" s="193"/>
      <c r="F20" s="193"/>
      <c r="G20" s="193"/>
      <c r="H20" s="193"/>
      <c r="I20" s="193"/>
      <c r="J20" s="193"/>
      <c r="K20" s="193"/>
      <c r="L20" s="193"/>
      <c r="M20" s="193"/>
      <c r="O20" s="191">
        <f t="shared" si="1"/>
        <v>0</v>
      </c>
      <c r="P20" s="193"/>
      <c r="Q20" s="193"/>
      <c r="R20" s="193"/>
      <c r="S20" s="193"/>
      <c r="T20" s="193"/>
      <c r="U20" s="193"/>
      <c r="V20" s="193"/>
      <c r="W20" s="193"/>
      <c r="X20" s="193"/>
      <c r="Y20" s="193"/>
      <c r="Z20" s="193"/>
    </row>
    <row r="21" spans="1:26" x14ac:dyDescent="0.25">
      <c r="A21" s="24">
        <v>16</v>
      </c>
      <c r="B21" s="191" t="str">
        <f t="shared" si="0"/>
        <v>ACA 603</v>
      </c>
      <c r="C21" s="193"/>
      <c r="D21" s="193"/>
      <c r="E21" s="193"/>
      <c r="F21" s="193"/>
      <c r="G21" s="193"/>
      <c r="H21" s="193"/>
      <c r="I21" s="193"/>
      <c r="J21" s="193"/>
      <c r="K21" s="193"/>
      <c r="L21" s="193"/>
      <c r="M21" s="193"/>
      <c r="O21" s="191">
        <f t="shared" si="1"/>
        <v>0</v>
      </c>
      <c r="P21" s="193"/>
      <c r="Q21" s="193"/>
      <c r="R21" s="193"/>
      <c r="S21" s="193"/>
      <c r="T21" s="193"/>
      <c r="U21" s="193"/>
      <c r="V21" s="193"/>
      <c r="W21" s="193"/>
      <c r="X21" s="193"/>
      <c r="Y21" s="193"/>
      <c r="Z21" s="193"/>
    </row>
    <row r="22" spans="1:26" x14ac:dyDescent="0.25">
      <c r="A22" s="24">
        <v>17</v>
      </c>
      <c r="B22" s="191" t="str">
        <f t="shared" si="0"/>
        <v>ACA 917</v>
      </c>
      <c r="C22" s="193"/>
      <c r="D22" s="193"/>
      <c r="E22" s="193"/>
      <c r="F22" s="193"/>
      <c r="G22" s="193"/>
      <c r="H22" s="193"/>
      <c r="I22" s="193"/>
      <c r="J22" s="193"/>
      <c r="K22" s="193"/>
      <c r="L22" s="193"/>
      <c r="M22" s="193"/>
      <c r="O22" s="191">
        <f t="shared" si="1"/>
        <v>0</v>
      </c>
      <c r="P22" s="193"/>
      <c r="Q22" s="193"/>
      <c r="R22" s="193"/>
      <c r="S22" s="193"/>
      <c r="T22" s="193"/>
      <c r="U22" s="193"/>
      <c r="V22" s="193"/>
      <c r="W22" s="193"/>
      <c r="X22" s="193"/>
      <c r="Y22" s="193"/>
      <c r="Z22" s="193"/>
    </row>
    <row r="23" spans="1:26" x14ac:dyDescent="0.25">
      <c r="A23" s="24">
        <v>18</v>
      </c>
      <c r="B23" s="191" t="str">
        <f t="shared" si="0"/>
        <v>MS INTA 415</v>
      </c>
      <c r="C23" s="193"/>
      <c r="D23" s="193"/>
      <c r="E23" s="193"/>
      <c r="F23" s="193"/>
      <c r="G23" s="193"/>
      <c r="H23" s="193"/>
      <c r="I23" s="193"/>
      <c r="J23" s="193"/>
      <c r="K23" s="193"/>
      <c r="L23" s="193"/>
      <c r="M23" s="193"/>
      <c r="O23" s="191">
        <f t="shared" si="1"/>
        <v>0</v>
      </c>
      <c r="P23" s="193"/>
      <c r="Q23" s="193"/>
      <c r="R23" s="193"/>
      <c r="S23" s="193"/>
      <c r="T23" s="193"/>
      <c r="U23" s="193"/>
      <c r="V23" s="193"/>
      <c r="W23" s="193"/>
      <c r="X23" s="193"/>
      <c r="Y23" s="193"/>
      <c r="Z23" s="193"/>
    </row>
    <row r="24" spans="1:26" x14ac:dyDescent="0.25">
      <c r="A24" s="24">
        <v>19</v>
      </c>
      <c r="B24" s="191" t="str">
        <f t="shared" si="0"/>
        <v>Bravio</v>
      </c>
      <c r="C24" s="193"/>
      <c r="D24" s="193"/>
      <c r="E24" s="193"/>
      <c r="F24" s="193"/>
      <c r="G24" s="193"/>
      <c r="H24" s="193"/>
      <c r="I24" s="193"/>
      <c r="J24" s="193"/>
      <c r="K24" s="193"/>
      <c r="L24" s="193"/>
      <c r="M24" s="193"/>
      <c r="O24" s="191">
        <f t="shared" si="1"/>
        <v>0</v>
      </c>
      <c r="P24" s="193"/>
      <c r="Q24" s="193"/>
      <c r="R24" s="193"/>
      <c r="S24" s="193"/>
      <c r="T24" s="193"/>
      <c r="U24" s="193"/>
      <c r="V24" s="193"/>
      <c r="W24" s="193"/>
      <c r="X24" s="193"/>
      <c r="Y24" s="193"/>
      <c r="Z24" s="193"/>
    </row>
    <row r="25" spans="1:26" x14ac:dyDescent="0.25">
      <c r="A25" s="24">
        <v>20</v>
      </c>
      <c r="B25" s="191" t="str">
        <f t="shared" si="0"/>
        <v>Sy 211</v>
      </c>
      <c r="C25" s="193"/>
      <c r="D25" s="193"/>
      <c r="E25" s="193"/>
      <c r="F25" s="193"/>
      <c r="G25" s="193"/>
      <c r="H25" s="193"/>
      <c r="I25" s="193"/>
      <c r="J25" s="193"/>
      <c r="K25" s="193"/>
      <c r="L25" s="193"/>
      <c r="M25" s="193"/>
      <c r="O25" s="191">
        <f t="shared" si="1"/>
        <v>0</v>
      </c>
      <c r="P25" s="193"/>
      <c r="Q25" s="193"/>
      <c r="R25" s="193"/>
      <c r="S25" s="193"/>
      <c r="T25" s="193"/>
      <c r="U25" s="193"/>
      <c r="V25" s="193"/>
      <c r="W25" s="193"/>
      <c r="X25" s="193"/>
      <c r="Y25" s="193"/>
      <c r="Z25" s="193"/>
    </row>
    <row r="26" spans="1:26" x14ac:dyDescent="0.25">
      <c r="A26" s="24">
        <v>21</v>
      </c>
      <c r="B26" s="191" t="str">
        <f t="shared" si="0"/>
        <v>Syn 120</v>
      </c>
      <c r="C26" s="193"/>
      <c r="D26" s="193"/>
      <c r="E26" s="193"/>
      <c r="F26" s="193"/>
      <c r="G26" s="193"/>
      <c r="H26" s="193"/>
      <c r="I26" s="193"/>
      <c r="J26" s="193"/>
      <c r="K26" s="193"/>
      <c r="L26" s="193"/>
      <c r="M26" s="193"/>
      <c r="O26" s="191">
        <f t="shared" si="1"/>
        <v>0</v>
      </c>
      <c r="P26" s="193"/>
      <c r="Q26" s="193"/>
      <c r="R26" s="193"/>
      <c r="S26" s="193"/>
      <c r="T26" s="193"/>
      <c r="U26" s="193"/>
      <c r="V26" s="193"/>
      <c r="W26" s="193"/>
      <c r="X26" s="193"/>
      <c r="Y26" s="193"/>
      <c r="Z26" s="193"/>
    </row>
    <row r="27" spans="1:26" x14ac:dyDescent="0.25">
      <c r="A27" s="24">
        <v>22</v>
      </c>
      <c r="B27" s="191" t="str">
        <f t="shared" si="0"/>
        <v>Pampero</v>
      </c>
      <c r="C27" s="193"/>
      <c r="D27" s="193"/>
      <c r="E27" s="193"/>
      <c r="F27" s="193"/>
      <c r="G27" s="193"/>
      <c r="H27" s="193"/>
      <c r="I27" s="193"/>
      <c r="J27" s="193"/>
      <c r="K27" s="193"/>
      <c r="L27" s="193"/>
      <c r="M27" s="193"/>
      <c r="O27" s="191">
        <f t="shared" si="1"/>
        <v>0</v>
      </c>
      <c r="P27" s="193"/>
      <c r="Q27" s="193"/>
      <c r="R27" s="193"/>
      <c r="S27" s="193"/>
      <c r="T27" s="193"/>
      <c r="U27" s="193"/>
      <c r="V27" s="193"/>
      <c r="W27" s="193"/>
      <c r="X27" s="193"/>
      <c r="Y27" s="193"/>
      <c r="Z27" s="193"/>
    </row>
    <row r="28" spans="1:26" x14ac:dyDescent="0.25">
      <c r="A28" s="24">
        <v>23</v>
      </c>
      <c r="B28" s="191" t="str">
        <f t="shared" si="0"/>
        <v>Is Tero</v>
      </c>
      <c r="C28" s="193"/>
      <c r="D28" s="193"/>
      <c r="E28" s="193"/>
      <c r="F28" s="193"/>
      <c r="G28" s="193"/>
      <c r="H28" s="193"/>
      <c r="I28" s="193"/>
      <c r="J28" s="193"/>
      <c r="K28" s="193"/>
      <c r="L28" s="193"/>
      <c r="M28" s="193"/>
      <c r="O28" s="191">
        <f t="shared" si="1"/>
        <v>0</v>
      </c>
      <c r="P28" s="193"/>
      <c r="Q28" s="193"/>
      <c r="R28" s="193"/>
      <c r="S28" s="193"/>
      <c r="T28" s="193"/>
      <c r="U28" s="193"/>
      <c r="V28" s="193"/>
      <c r="W28" s="193"/>
      <c r="X28" s="193"/>
      <c r="Y28" s="193"/>
      <c r="Z28" s="193"/>
    </row>
    <row r="29" spans="1:26" x14ac:dyDescent="0.25">
      <c r="A29" s="24">
        <v>24</v>
      </c>
      <c r="B29" s="191" t="str">
        <f t="shared" si="0"/>
        <v>ACA 363</v>
      </c>
      <c r="C29" s="193"/>
      <c r="D29" s="193"/>
      <c r="E29" s="193"/>
      <c r="F29" s="193"/>
      <c r="G29" s="193"/>
      <c r="H29" s="193"/>
      <c r="I29" s="193"/>
      <c r="J29" s="193"/>
      <c r="K29" s="193"/>
      <c r="L29" s="193"/>
      <c r="M29" s="193"/>
      <c r="O29" s="191">
        <f t="shared" si="1"/>
        <v>0</v>
      </c>
      <c r="P29" s="193"/>
      <c r="Q29" s="193"/>
      <c r="R29" s="193"/>
      <c r="S29" s="193"/>
      <c r="T29" s="193"/>
      <c r="U29" s="193"/>
      <c r="V29" s="193"/>
      <c r="W29" s="193"/>
      <c r="X29" s="193"/>
      <c r="Y29" s="193"/>
      <c r="Z29" s="193"/>
    </row>
    <row r="30" spans="1:26" x14ac:dyDescent="0.25">
      <c r="A30" s="24">
        <v>25</v>
      </c>
      <c r="B30" s="191" t="str">
        <f t="shared" si="0"/>
        <v>ACA 605</v>
      </c>
      <c r="C30" s="193"/>
      <c r="D30" s="193"/>
      <c r="E30" s="193"/>
      <c r="F30" s="193"/>
      <c r="G30" s="193"/>
      <c r="H30" s="193"/>
      <c r="I30" s="193"/>
      <c r="J30" s="193"/>
      <c r="K30" s="193"/>
      <c r="L30" s="193"/>
      <c r="M30" s="193"/>
      <c r="O30" s="191">
        <f t="shared" si="1"/>
        <v>0</v>
      </c>
      <c r="P30" s="193"/>
      <c r="Q30" s="193"/>
      <c r="R30" s="193"/>
      <c r="S30" s="193"/>
      <c r="T30" s="193"/>
      <c r="U30" s="193"/>
      <c r="V30" s="193"/>
      <c r="W30" s="193"/>
      <c r="X30" s="193"/>
      <c r="Y30" s="193"/>
      <c r="Z30" s="193"/>
    </row>
    <row r="31" spans="1:26" ht="12.75" customHeight="1" x14ac:dyDescent="0.25">
      <c r="A31" s="24">
        <v>26</v>
      </c>
      <c r="B31" s="191" t="str">
        <f t="shared" si="0"/>
        <v>ACA 921</v>
      </c>
      <c r="C31" s="193"/>
      <c r="D31" s="193"/>
      <c r="E31" s="193"/>
      <c r="F31" s="193"/>
      <c r="G31" s="193"/>
      <c r="H31" s="193"/>
      <c r="I31" s="193"/>
      <c r="J31" s="193"/>
      <c r="K31" s="193"/>
      <c r="L31" s="193"/>
      <c r="M31" s="193"/>
      <c r="O31" s="191">
        <f t="shared" si="1"/>
        <v>0</v>
      </c>
      <c r="P31" s="193"/>
      <c r="Q31" s="193"/>
      <c r="R31" s="193"/>
      <c r="S31" s="193"/>
      <c r="T31" s="193"/>
      <c r="U31" s="193"/>
      <c r="V31" s="193"/>
      <c r="W31" s="193"/>
      <c r="X31" s="193"/>
      <c r="Y31" s="193"/>
      <c r="Z31" s="193"/>
    </row>
    <row r="32" spans="1:26" ht="12.75" customHeight="1" x14ac:dyDescent="0.25">
      <c r="A32" s="24">
        <v>27</v>
      </c>
      <c r="B32" s="191" t="str">
        <f t="shared" si="0"/>
        <v>ACA 364</v>
      </c>
      <c r="C32" s="193"/>
      <c r="D32" s="193"/>
      <c r="E32" s="193"/>
      <c r="F32" s="193"/>
      <c r="G32" s="193"/>
      <c r="H32" s="193"/>
      <c r="I32" s="193"/>
      <c r="J32" s="193"/>
      <c r="K32" s="193"/>
      <c r="L32" s="193"/>
      <c r="M32" s="193"/>
      <c r="O32" s="191">
        <f t="shared" si="1"/>
        <v>0</v>
      </c>
      <c r="P32" s="193"/>
      <c r="Q32" s="193"/>
      <c r="R32" s="193"/>
      <c r="S32" s="193"/>
      <c r="T32" s="193"/>
      <c r="U32" s="193"/>
      <c r="V32" s="193"/>
      <c r="W32" s="193"/>
      <c r="X32" s="193"/>
      <c r="Y32" s="193"/>
      <c r="Z32" s="193"/>
    </row>
    <row r="33" spans="1:26" ht="12.75" customHeight="1" x14ac:dyDescent="0.25">
      <c r="A33" s="24">
        <v>28</v>
      </c>
      <c r="B33" s="191" t="str">
        <f t="shared" si="0"/>
        <v>MS INTA 521</v>
      </c>
      <c r="C33" s="193"/>
      <c r="D33" s="193"/>
      <c r="E33" s="193"/>
      <c r="F33" s="193"/>
      <c r="G33" s="193"/>
      <c r="H33" s="193"/>
      <c r="I33" s="193"/>
      <c r="J33" s="193"/>
      <c r="K33" s="193"/>
      <c r="L33" s="193"/>
      <c r="M33" s="193"/>
      <c r="O33" s="191">
        <f t="shared" si="1"/>
        <v>0</v>
      </c>
      <c r="P33" s="193"/>
      <c r="Q33" s="193"/>
      <c r="R33" s="193"/>
      <c r="S33" s="193"/>
      <c r="T33" s="193"/>
      <c r="U33" s="193"/>
      <c r="V33" s="193"/>
      <c r="W33" s="193"/>
      <c r="X33" s="193"/>
      <c r="Y33" s="193"/>
      <c r="Z33" s="193"/>
    </row>
    <row r="34" spans="1:26" ht="12.75" customHeight="1" x14ac:dyDescent="0.25">
      <c r="A34" s="24">
        <v>29</v>
      </c>
      <c r="B34" s="191" t="str">
        <f t="shared" si="0"/>
        <v>B 370502</v>
      </c>
      <c r="C34" s="193"/>
      <c r="D34" s="193"/>
      <c r="E34" s="193"/>
      <c r="F34" s="193"/>
      <c r="G34" s="193"/>
      <c r="H34" s="193"/>
      <c r="I34" s="193"/>
      <c r="J34" s="193"/>
      <c r="K34" s="193"/>
      <c r="L34" s="193"/>
      <c r="M34" s="193"/>
      <c r="O34" s="191">
        <f t="shared" si="1"/>
        <v>0</v>
      </c>
      <c r="P34" s="193"/>
      <c r="Q34" s="193"/>
      <c r="R34" s="193"/>
      <c r="S34" s="193"/>
      <c r="T34" s="193"/>
      <c r="U34" s="193"/>
      <c r="V34" s="193"/>
      <c r="W34" s="193"/>
      <c r="X34" s="193"/>
      <c r="Y34" s="193"/>
      <c r="Z34" s="193"/>
    </row>
    <row r="35" spans="1:26" ht="12.75" customHeight="1" x14ac:dyDescent="0.25">
      <c r="A35" s="24">
        <v>30</v>
      </c>
      <c r="B35" s="191" t="str">
        <f t="shared" si="0"/>
        <v>ACA 462</v>
      </c>
      <c r="C35" s="193"/>
      <c r="D35" s="193"/>
      <c r="E35" s="193"/>
      <c r="F35" s="193"/>
      <c r="G35" s="193"/>
      <c r="H35" s="193"/>
      <c r="I35" s="193"/>
      <c r="J35" s="193"/>
      <c r="K35" s="193"/>
      <c r="L35" s="193"/>
      <c r="M35" s="193"/>
      <c r="O35" s="191">
        <f t="shared" si="1"/>
        <v>0</v>
      </c>
      <c r="P35" s="193"/>
      <c r="Q35" s="193"/>
      <c r="R35" s="193"/>
      <c r="S35" s="193"/>
      <c r="T35" s="193"/>
      <c r="U35" s="193"/>
      <c r="V35" s="193"/>
      <c r="W35" s="193"/>
      <c r="X35" s="193"/>
      <c r="Y35" s="193"/>
      <c r="Z35" s="193"/>
    </row>
    <row r="36" spans="1:26" x14ac:dyDescent="0.25">
      <c r="A36" s="24">
        <v>31</v>
      </c>
      <c r="B36" s="191">
        <f t="shared" si="0"/>
        <v>0</v>
      </c>
      <c r="C36" s="193"/>
      <c r="D36" s="193"/>
      <c r="E36" s="193"/>
      <c r="F36" s="193"/>
      <c r="G36" s="193"/>
      <c r="H36" s="193"/>
      <c r="I36" s="193"/>
      <c r="J36" s="193"/>
      <c r="K36" s="193"/>
      <c r="L36" s="193"/>
      <c r="M36" s="193"/>
      <c r="O36" s="191">
        <f t="shared" si="1"/>
        <v>0</v>
      </c>
      <c r="P36" s="193"/>
      <c r="Q36" s="193"/>
      <c r="R36" s="193"/>
      <c r="S36" s="193"/>
      <c r="T36" s="193"/>
      <c r="U36" s="193"/>
      <c r="V36" s="193"/>
      <c r="W36" s="193"/>
      <c r="X36" s="193"/>
      <c r="Y36" s="193"/>
      <c r="Z36" s="193"/>
    </row>
    <row r="37" spans="1:26" x14ac:dyDescent="0.25">
      <c r="A37" s="24">
        <v>32</v>
      </c>
      <c r="B37" s="191">
        <f t="shared" si="0"/>
        <v>0</v>
      </c>
      <c r="C37" s="193"/>
      <c r="D37" s="193"/>
      <c r="E37" s="193"/>
      <c r="F37" s="193"/>
      <c r="G37" s="193"/>
      <c r="H37" s="193"/>
      <c r="I37" s="193"/>
      <c r="J37" s="193"/>
      <c r="K37" s="193"/>
      <c r="L37" s="193"/>
      <c r="M37" s="193"/>
      <c r="O37" s="191">
        <f t="shared" si="1"/>
        <v>0</v>
      </c>
      <c r="P37" s="193"/>
      <c r="Q37" s="193"/>
      <c r="R37" s="193"/>
      <c r="S37" s="193"/>
      <c r="T37" s="193"/>
      <c r="U37" s="193"/>
      <c r="V37" s="193"/>
      <c r="W37" s="193"/>
      <c r="X37" s="193"/>
      <c r="Y37" s="193"/>
      <c r="Z37" s="193"/>
    </row>
    <row r="38" spans="1:26" x14ac:dyDescent="0.25">
      <c r="A38" s="24">
        <v>33</v>
      </c>
      <c r="B38" s="191">
        <f t="shared" ref="B38:B55" si="2">INDEX(CV1SF,$A38,1)</f>
        <v>0</v>
      </c>
      <c r="C38" s="194"/>
      <c r="D38" s="194"/>
      <c r="E38" s="193"/>
      <c r="F38" s="194"/>
      <c r="G38" s="194"/>
      <c r="H38" s="194"/>
      <c r="I38" s="194"/>
      <c r="J38" s="194"/>
      <c r="K38" s="194"/>
      <c r="L38" s="194"/>
      <c r="M38" s="194"/>
      <c r="O38" s="191">
        <f t="shared" ref="O38:O55" si="3">INDEX(CV1CF,$A38,1)</f>
        <v>0</v>
      </c>
      <c r="P38" s="194"/>
      <c r="Q38" s="194"/>
      <c r="R38" s="193"/>
      <c r="S38" s="194"/>
      <c r="T38" s="194"/>
      <c r="U38" s="194"/>
      <c r="V38" s="194"/>
      <c r="W38" s="194"/>
      <c r="X38" s="194"/>
      <c r="Y38" s="194"/>
      <c r="Z38" s="194"/>
    </row>
    <row r="39" spans="1:26" x14ac:dyDescent="0.25">
      <c r="A39" s="24">
        <v>34</v>
      </c>
      <c r="B39" s="191">
        <f t="shared" si="2"/>
        <v>0</v>
      </c>
      <c r="C39" s="194"/>
      <c r="D39" s="194"/>
      <c r="E39" s="193"/>
      <c r="F39" s="194"/>
      <c r="G39" s="194"/>
      <c r="H39" s="194"/>
      <c r="I39" s="194"/>
      <c r="J39" s="194"/>
      <c r="K39" s="194"/>
      <c r="L39" s="194"/>
      <c r="M39" s="194"/>
      <c r="O39" s="191">
        <f t="shared" si="3"/>
        <v>0</v>
      </c>
      <c r="P39" s="194"/>
      <c r="Q39" s="194"/>
      <c r="R39" s="193"/>
      <c r="S39" s="194"/>
      <c r="T39" s="194"/>
      <c r="U39" s="194"/>
      <c r="V39" s="194"/>
      <c r="W39" s="194"/>
      <c r="X39" s="194"/>
      <c r="Y39" s="194"/>
      <c r="Z39" s="194"/>
    </row>
    <row r="40" spans="1:26" x14ac:dyDescent="0.25">
      <c r="A40" s="24">
        <v>35</v>
      </c>
      <c r="B40" s="191">
        <f t="shared" si="2"/>
        <v>0</v>
      </c>
      <c r="C40" s="194"/>
      <c r="D40" s="194"/>
      <c r="E40" s="194"/>
      <c r="F40" s="194"/>
      <c r="G40" s="194"/>
      <c r="H40" s="194"/>
      <c r="I40" s="194"/>
      <c r="J40" s="194"/>
      <c r="K40" s="194"/>
      <c r="L40" s="194"/>
      <c r="M40" s="194"/>
      <c r="O40" s="191">
        <f t="shared" si="3"/>
        <v>0</v>
      </c>
      <c r="P40" s="194"/>
      <c r="Q40" s="194"/>
      <c r="R40" s="194"/>
      <c r="S40" s="194"/>
      <c r="T40" s="194"/>
      <c r="U40" s="194"/>
      <c r="V40" s="194"/>
      <c r="W40" s="194"/>
      <c r="X40" s="194"/>
      <c r="Y40" s="194"/>
      <c r="Z40" s="194"/>
    </row>
    <row r="41" spans="1:26" x14ac:dyDescent="0.25">
      <c r="A41" s="24">
        <v>36</v>
      </c>
      <c r="B41" s="191">
        <f t="shared" si="2"/>
        <v>0</v>
      </c>
      <c r="C41" s="194"/>
      <c r="D41" s="194"/>
      <c r="E41" s="194"/>
      <c r="F41" s="194"/>
      <c r="G41" s="194"/>
      <c r="H41" s="194"/>
      <c r="I41" s="194"/>
      <c r="J41" s="194"/>
      <c r="K41" s="194"/>
      <c r="L41" s="194"/>
      <c r="M41" s="194"/>
      <c r="O41" s="191">
        <f t="shared" si="3"/>
        <v>0</v>
      </c>
      <c r="P41" s="194"/>
      <c r="Q41" s="194"/>
      <c r="R41" s="194"/>
      <c r="S41" s="194"/>
      <c r="T41" s="194"/>
      <c r="U41" s="194"/>
      <c r="V41" s="194"/>
      <c r="W41" s="194"/>
      <c r="X41" s="194"/>
      <c r="Y41" s="194"/>
      <c r="Z41" s="194"/>
    </row>
    <row r="42" spans="1:26" x14ac:dyDescent="0.25">
      <c r="A42" s="24">
        <v>37</v>
      </c>
      <c r="B42" s="191">
        <f t="shared" si="2"/>
        <v>0</v>
      </c>
      <c r="C42" s="194"/>
      <c r="D42" s="194"/>
      <c r="E42" s="194"/>
      <c r="F42" s="194"/>
      <c r="G42" s="194"/>
      <c r="H42" s="194"/>
      <c r="I42" s="194"/>
      <c r="J42" s="194"/>
      <c r="K42" s="194"/>
      <c r="L42" s="194"/>
      <c r="M42" s="194"/>
      <c r="O42" s="191">
        <f t="shared" si="3"/>
        <v>0</v>
      </c>
      <c r="P42" s="194"/>
      <c r="Q42" s="194"/>
      <c r="R42" s="194"/>
      <c r="S42" s="194"/>
      <c r="T42" s="194"/>
      <c r="U42" s="194"/>
      <c r="V42" s="194"/>
      <c r="W42" s="194"/>
      <c r="X42" s="194"/>
      <c r="Y42" s="194"/>
      <c r="Z42" s="194"/>
    </row>
    <row r="43" spans="1:26" x14ac:dyDescent="0.25">
      <c r="A43" s="24">
        <v>38</v>
      </c>
      <c r="B43" s="191">
        <f t="shared" si="2"/>
        <v>0</v>
      </c>
      <c r="C43" s="194"/>
      <c r="D43" s="194"/>
      <c r="E43" s="194"/>
      <c r="F43" s="194"/>
      <c r="G43" s="194"/>
      <c r="H43" s="194"/>
      <c r="I43" s="194"/>
      <c r="J43" s="194"/>
      <c r="K43" s="194"/>
      <c r="L43" s="194"/>
      <c r="M43" s="194"/>
      <c r="O43" s="191">
        <f t="shared" si="3"/>
        <v>0</v>
      </c>
      <c r="P43" s="194"/>
      <c r="Q43" s="194"/>
      <c r="R43" s="194"/>
      <c r="S43" s="194"/>
      <c r="T43" s="194"/>
      <c r="U43" s="194"/>
      <c r="V43" s="194"/>
      <c r="W43" s="194"/>
      <c r="X43" s="194"/>
      <c r="Y43" s="194"/>
      <c r="Z43" s="194"/>
    </row>
    <row r="44" spans="1:26" x14ac:dyDescent="0.25">
      <c r="A44" s="24">
        <v>39</v>
      </c>
      <c r="B44" s="191">
        <f t="shared" si="2"/>
        <v>0</v>
      </c>
      <c r="C44" s="194"/>
      <c r="D44" s="194"/>
      <c r="E44" s="194"/>
      <c r="F44" s="194"/>
      <c r="G44" s="194"/>
      <c r="H44" s="194"/>
      <c r="I44" s="194"/>
      <c r="J44" s="194"/>
      <c r="K44" s="194"/>
      <c r="L44" s="194"/>
      <c r="M44" s="194"/>
      <c r="O44" s="191">
        <f t="shared" si="3"/>
        <v>0</v>
      </c>
      <c r="P44" s="194"/>
      <c r="Q44" s="194"/>
      <c r="R44" s="194"/>
      <c r="S44" s="194"/>
      <c r="T44" s="194"/>
      <c r="U44" s="194"/>
      <c r="V44" s="194"/>
      <c r="W44" s="194"/>
      <c r="X44" s="194"/>
      <c r="Y44" s="194"/>
      <c r="Z44" s="194"/>
    </row>
    <row r="45" spans="1:26" x14ac:dyDescent="0.25">
      <c r="A45" s="24">
        <v>40</v>
      </c>
      <c r="B45" s="191">
        <f t="shared" si="2"/>
        <v>0</v>
      </c>
      <c r="C45" s="194"/>
      <c r="D45" s="194"/>
      <c r="E45" s="194"/>
      <c r="F45" s="194"/>
      <c r="G45" s="194"/>
      <c r="H45" s="194"/>
      <c r="I45" s="194"/>
      <c r="J45" s="194"/>
      <c r="K45" s="194"/>
      <c r="L45" s="194"/>
      <c r="M45" s="194"/>
      <c r="O45" s="191">
        <f t="shared" si="3"/>
        <v>0</v>
      </c>
      <c r="P45" s="194"/>
      <c r="Q45" s="194"/>
      <c r="R45" s="194"/>
      <c r="S45" s="194"/>
      <c r="T45" s="194"/>
      <c r="U45" s="194"/>
      <c r="V45" s="194"/>
      <c r="W45" s="194"/>
      <c r="X45" s="194"/>
      <c r="Y45" s="194"/>
      <c r="Z45" s="194"/>
    </row>
    <row r="46" spans="1:26" x14ac:dyDescent="0.25">
      <c r="A46" s="24">
        <v>41</v>
      </c>
      <c r="B46" s="191">
        <f t="shared" si="2"/>
        <v>0</v>
      </c>
      <c r="C46" s="195"/>
      <c r="D46" s="195"/>
      <c r="E46" s="195"/>
      <c r="F46" s="195"/>
      <c r="G46" s="195"/>
      <c r="H46" s="195"/>
      <c r="I46" s="195"/>
      <c r="J46" s="195"/>
      <c r="K46" s="195"/>
      <c r="L46" s="195"/>
      <c r="M46" s="195"/>
      <c r="O46" s="191">
        <f t="shared" si="3"/>
        <v>0</v>
      </c>
      <c r="P46" s="195"/>
      <c r="Q46" s="195"/>
      <c r="R46" s="195"/>
      <c r="S46" s="195"/>
      <c r="T46" s="195"/>
      <c r="U46" s="195"/>
      <c r="V46" s="195"/>
      <c r="W46" s="195"/>
      <c r="X46" s="195"/>
      <c r="Y46" s="195"/>
      <c r="Z46" s="195"/>
    </row>
    <row r="47" spans="1:26" x14ac:dyDescent="0.25">
      <c r="A47" s="24">
        <v>42</v>
      </c>
      <c r="B47" s="191">
        <f t="shared" si="2"/>
        <v>0</v>
      </c>
      <c r="C47" s="195"/>
      <c r="D47" s="195"/>
      <c r="E47" s="195"/>
      <c r="F47" s="195"/>
      <c r="G47" s="195"/>
      <c r="H47" s="195"/>
      <c r="I47" s="195"/>
      <c r="J47" s="195"/>
      <c r="K47" s="195"/>
      <c r="L47" s="195"/>
      <c r="M47" s="195"/>
      <c r="O47" s="191">
        <f t="shared" si="3"/>
        <v>0</v>
      </c>
      <c r="P47" s="195"/>
      <c r="Q47" s="195"/>
      <c r="R47" s="195"/>
      <c r="S47" s="195"/>
      <c r="T47" s="195"/>
      <c r="U47" s="195"/>
      <c r="V47" s="195"/>
      <c r="W47" s="195"/>
      <c r="X47" s="195"/>
      <c r="Y47" s="195"/>
      <c r="Z47" s="195"/>
    </row>
    <row r="48" spans="1:26" x14ac:dyDescent="0.25">
      <c r="A48" s="24">
        <v>43</v>
      </c>
      <c r="B48" s="191">
        <f t="shared" si="2"/>
        <v>0</v>
      </c>
      <c r="C48" s="195"/>
      <c r="D48" s="195"/>
      <c r="E48" s="195"/>
      <c r="F48" s="195"/>
      <c r="G48" s="195"/>
      <c r="H48" s="195"/>
      <c r="I48" s="195"/>
      <c r="J48" s="195"/>
      <c r="K48" s="195"/>
      <c r="L48" s="195"/>
      <c r="M48" s="195"/>
      <c r="O48" s="191">
        <f t="shared" si="3"/>
        <v>0</v>
      </c>
      <c r="P48" s="195"/>
      <c r="Q48" s="195"/>
      <c r="R48" s="195"/>
      <c r="S48" s="195"/>
      <c r="T48" s="195"/>
      <c r="U48" s="195"/>
      <c r="V48" s="195"/>
      <c r="W48" s="195"/>
      <c r="X48" s="195"/>
      <c r="Y48" s="195"/>
      <c r="Z48" s="195"/>
    </row>
    <row r="49" spans="1:26" x14ac:dyDescent="0.25">
      <c r="A49" s="24">
        <v>44</v>
      </c>
      <c r="B49" s="191">
        <f t="shared" si="2"/>
        <v>0</v>
      </c>
      <c r="C49" s="196"/>
      <c r="D49" s="196"/>
      <c r="E49" s="196"/>
      <c r="F49" s="196"/>
      <c r="G49" s="196"/>
      <c r="H49" s="196"/>
      <c r="I49" s="196"/>
      <c r="J49" s="196"/>
      <c r="K49" s="196"/>
      <c r="L49" s="196"/>
      <c r="M49" s="196"/>
      <c r="O49" s="191">
        <f t="shared" si="3"/>
        <v>0</v>
      </c>
      <c r="P49" s="196"/>
      <c r="Q49" s="196"/>
      <c r="R49" s="196"/>
      <c r="S49" s="196"/>
      <c r="T49" s="196"/>
      <c r="U49" s="196"/>
      <c r="V49" s="196"/>
      <c r="W49" s="196"/>
      <c r="X49" s="196"/>
      <c r="Y49" s="196"/>
      <c r="Z49" s="196"/>
    </row>
    <row r="50" spans="1:26" x14ac:dyDescent="0.25">
      <c r="A50" s="24">
        <v>45</v>
      </c>
      <c r="B50" s="191">
        <f t="shared" si="2"/>
        <v>0</v>
      </c>
      <c r="C50" s="196"/>
      <c r="D50" s="196"/>
      <c r="E50" s="196"/>
      <c r="F50" s="196"/>
      <c r="G50" s="196"/>
      <c r="H50" s="196"/>
      <c r="I50" s="196"/>
      <c r="J50" s="196"/>
      <c r="K50" s="196"/>
      <c r="L50" s="196"/>
      <c r="M50" s="196"/>
      <c r="O50" s="191">
        <f t="shared" si="3"/>
        <v>0</v>
      </c>
      <c r="P50" s="196"/>
      <c r="Q50" s="196"/>
      <c r="R50" s="196"/>
      <c r="S50" s="196"/>
      <c r="T50" s="196"/>
      <c r="U50" s="196"/>
      <c r="V50" s="196"/>
      <c r="W50" s="196"/>
      <c r="X50" s="196"/>
      <c r="Y50" s="196"/>
      <c r="Z50" s="196"/>
    </row>
    <row r="51" spans="1:26" x14ac:dyDescent="0.25">
      <c r="A51" s="24">
        <v>46</v>
      </c>
      <c r="B51" s="191">
        <f t="shared" si="2"/>
        <v>0</v>
      </c>
      <c r="C51" s="196"/>
      <c r="D51" s="196"/>
      <c r="E51" s="196"/>
      <c r="F51" s="196"/>
      <c r="G51" s="196"/>
      <c r="H51" s="196"/>
      <c r="I51" s="196"/>
      <c r="J51" s="196"/>
      <c r="K51" s="196"/>
      <c r="L51" s="196"/>
      <c r="M51" s="196"/>
      <c r="O51" s="191">
        <f t="shared" si="3"/>
        <v>0</v>
      </c>
      <c r="P51" s="196"/>
      <c r="Q51" s="196"/>
      <c r="R51" s="196"/>
      <c r="S51" s="196"/>
      <c r="T51" s="196"/>
      <c r="U51" s="196"/>
      <c r="V51" s="196"/>
      <c r="W51" s="196"/>
      <c r="X51" s="196"/>
      <c r="Y51" s="196"/>
      <c r="Z51" s="196"/>
    </row>
    <row r="52" spans="1:26" x14ac:dyDescent="0.25">
      <c r="A52" s="24">
        <v>47</v>
      </c>
      <c r="B52" s="191">
        <f t="shared" si="2"/>
        <v>0</v>
      </c>
      <c r="C52" s="196"/>
      <c r="D52" s="196"/>
      <c r="E52" s="196"/>
      <c r="F52" s="196"/>
      <c r="G52" s="196"/>
      <c r="H52" s="196"/>
      <c r="I52" s="196"/>
      <c r="J52" s="196"/>
      <c r="K52" s="196"/>
      <c r="L52" s="196"/>
      <c r="M52" s="196"/>
      <c r="O52" s="191">
        <f t="shared" si="3"/>
        <v>0</v>
      </c>
      <c r="P52" s="196"/>
      <c r="Q52" s="196"/>
      <c r="R52" s="196"/>
      <c r="S52" s="196"/>
      <c r="T52" s="196"/>
      <c r="U52" s="196"/>
      <c r="V52" s="196"/>
      <c r="W52" s="196"/>
      <c r="X52" s="196"/>
      <c r="Y52" s="196"/>
      <c r="Z52" s="196"/>
    </row>
    <row r="53" spans="1:26" x14ac:dyDescent="0.25">
      <c r="A53" s="24">
        <v>48</v>
      </c>
      <c r="B53" s="191">
        <f t="shared" si="2"/>
        <v>0</v>
      </c>
      <c r="C53" s="196"/>
      <c r="D53" s="196"/>
      <c r="E53" s="196"/>
      <c r="F53" s="196"/>
      <c r="G53" s="196"/>
      <c r="H53" s="196"/>
      <c r="I53" s="196"/>
      <c r="J53" s="196"/>
      <c r="K53" s="196"/>
      <c r="L53" s="196"/>
      <c r="M53" s="196"/>
      <c r="O53" s="191">
        <f t="shared" si="3"/>
        <v>0</v>
      </c>
      <c r="P53" s="196"/>
      <c r="Q53" s="196"/>
      <c r="R53" s="196"/>
      <c r="S53" s="196"/>
      <c r="T53" s="196"/>
      <c r="U53" s="196"/>
      <c r="V53" s="196"/>
      <c r="W53" s="196"/>
      <c r="X53" s="196"/>
      <c r="Y53" s="196"/>
      <c r="Z53" s="196"/>
    </row>
    <row r="54" spans="1:26" x14ac:dyDescent="0.25">
      <c r="A54" s="24">
        <v>49</v>
      </c>
      <c r="B54" s="191">
        <f t="shared" si="2"/>
        <v>0</v>
      </c>
      <c r="C54" s="196"/>
      <c r="D54" s="196"/>
      <c r="E54" s="196"/>
      <c r="F54" s="196"/>
      <c r="G54" s="196"/>
      <c r="H54" s="196"/>
      <c r="I54" s="196"/>
      <c r="J54" s="196"/>
      <c r="K54" s="196"/>
      <c r="L54" s="196"/>
      <c r="M54" s="196"/>
      <c r="O54" s="191">
        <f t="shared" si="3"/>
        <v>0</v>
      </c>
      <c r="P54" s="196"/>
      <c r="Q54" s="196"/>
      <c r="R54" s="196"/>
      <c r="S54" s="196"/>
      <c r="T54" s="196"/>
      <c r="U54" s="196"/>
      <c r="V54" s="196"/>
      <c r="W54" s="196"/>
      <c r="X54" s="196"/>
      <c r="Y54" s="196"/>
      <c r="Z54" s="196"/>
    </row>
    <row r="55" spans="1:26" x14ac:dyDescent="0.25">
      <c r="A55" s="24">
        <v>50</v>
      </c>
      <c r="B55" s="191">
        <f t="shared" si="2"/>
        <v>0</v>
      </c>
      <c r="C55" s="196"/>
      <c r="D55" s="196"/>
      <c r="E55" s="196"/>
      <c r="F55" s="196"/>
      <c r="G55" s="196"/>
      <c r="H55" s="196"/>
      <c r="I55" s="196"/>
      <c r="J55" s="196"/>
      <c r="K55" s="196"/>
      <c r="L55" s="196"/>
      <c r="M55" s="196"/>
      <c r="O55" s="191">
        <f t="shared" si="3"/>
        <v>0</v>
      </c>
      <c r="P55" s="196"/>
      <c r="Q55" s="196"/>
      <c r="R55" s="196"/>
      <c r="S55" s="196"/>
      <c r="T55" s="196"/>
      <c r="U55" s="196"/>
      <c r="V55" s="196"/>
      <c r="W55" s="196"/>
      <c r="X55" s="196"/>
      <c r="Y55" s="196"/>
      <c r="Z55" s="196"/>
    </row>
    <row r="59" spans="1:26" x14ac:dyDescent="0.25">
      <c r="B59" s="88" t="str">
        <f>Fechas!$C$59</f>
        <v>2º ÉPOCA: CICLOS LARGOS E INTERMEDIOS SIN FUNG.</v>
      </c>
      <c r="C59" s="89"/>
      <c r="D59" s="89"/>
      <c r="E59" s="89"/>
      <c r="F59" s="89"/>
      <c r="G59" s="89"/>
      <c r="H59" s="89"/>
      <c r="I59" s="89"/>
      <c r="J59" s="89"/>
      <c r="K59" s="89"/>
      <c r="L59" s="89"/>
      <c r="M59" s="90"/>
      <c r="O59" s="91" t="str">
        <f>Fechas!$K$59</f>
        <v>2º ÉPOCA: CICLOS LARGOS E INTERMEDIOS CON FUNG.</v>
      </c>
      <c r="P59" s="92"/>
      <c r="Q59" s="92"/>
      <c r="R59" s="92"/>
      <c r="S59" s="92"/>
      <c r="T59" s="92"/>
      <c r="U59" s="92"/>
      <c r="V59" s="92"/>
      <c r="W59" s="92"/>
      <c r="X59" s="92"/>
      <c r="Y59" s="92"/>
      <c r="Z59" s="93"/>
    </row>
    <row r="60" spans="1:26" ht="30" customHeight="1" x14ac:dyDescent="0.25">
      <c r="B60" s="80" t="str">
        <f>B$5</f>
        <v>Cultivar</v>
      </c>
      <c r="C60" s="103" t="str">
        <f t="shared" ref="C60:L60" si="4">C$5</f>
        <v>Roya de la hoja</v>
      </c>
      <c r="D60" s="103" t="str">
        <f t="shared" si="4"/>
        <v>Roya del tallo</v>
      </c>
      <c r="E60" s="103" t="str">
        <f t="shared" si="4"/>
        <v>Roya estriada</v>
      </c>
      <c r="F60" s="103" t="str">
        <f t="shared" si="4"/>
        <v>Septoriosis de la hoja</v>
      </c>
      <c r="G60" s="103" t="str">
        <f t="shared" si="4"/>
        <v>Mancha amarilla</v>
      </c>
      <c r="H60" s="103" t="str">
        <f t="shared" si="4"/>
        <v>Fusariosis de la espiga</v>
      </c>
      <c r="I60" s="103" t="str">
        <f t="shared" si="4"/>
        <v>Tizón bacteriano</v>
      </c>
      <c r="J60" s="103" t="str">
        <f t="shared" si="4"/>
        <v>Estría bacteriana</v>
      </c>
      <c r="K60" s="103" t="str">
        <f t="shared" si="4"/>
        <v>Oidio</v>
      </c>
      <c r="L60" s="103" t="str">
        <f t="shared" si="4"/>
        <v>Plagas</v>
      </c>
      <c r="M60" s="103" t="s">
        <v>146</v>
      </c>
      <c r="O60" s="80" t="str">
        <f>O$5</f>
        <v>Cultivar</v>
      </c>
      <c r="P60" s="103" t="str">
        <f t="shared" ref="P60:Y60" si="5">P$5</f>
        <v>Roya de la hoja</v>
      </c>
      <c r="Q60" s="103" t="str">
        <f t="shared" si="5"/>
        <v>Roya del tallo</v>
      </c>
      <c r="R60" s="103" t="str">
        <f t="shared" si="5"/>
        <v>Roya estriada</v>
      </c>
      <c r="S60" s="103" t="str">
        <f t="shared" si="5"/>
        <v>Septoriosis de la hoja</v>
      </c>
      <c r="T60" s="103" t="str">
        <f t="shared" si="5"/>
        <v>Mancha amarilla</v>
      </c>
      <c r="U60" s="103" t="str">
        <f t="shared" si="5"/>
        <v>Fusariosis de la espiga</v>
      </c>
      <c r="V60" s="103" t="str">
        <f t="shared" si="5"/>
        <v>Tizón bacteriano</v>
      </c>
      <c r="W60" s="103" t="str">
        <f t="shared" si="5"/>
        <v>Estría bacteriana</v>
      </c>
      <c r="X60" s="103" t="str">
        <f t="shared" si="5"/>
        <v>Oidio</v>
      </c>
      <c r="Y60" s="103" t="str">
        <f t="shared" si="5"/>
        <v>Plagas</v>
      </c>
      <c r="Z60" s="103" t="s">
        <v>146</v>
      </c>
    </row>
    <row r="61" spans="1:26" x14ac:dyDescent="0.25">
      <c r="A61" s="24">
        <v>1</v>
      </c>
      <c r="B61" s="191">
        <f t="shared" ref="B61:B92" si="6">INDEX(CV2SF,$A61,1)</f>
        <v>0</v>
      </c>
      <c r="C61" s="109"/>
      <c r="D61" s="109"/>
      <c r="E61" s="109"/>
      <c r="F61" s="109"/>
      <c r="G61" s="109"/>
      <c r="H61" s="109"/>
      <c r="I61" s="109"/>
      <c r="J61" s="109"/>
      <c r="K61" s="109"/>
      <c r="L61" s="109"/>
      <c r="M61" s="75"/>
      <c r="O61" s="191">
        <f t="shared" ref="O61:O92" si="7">INDEX(CV2CF,$A61,1)</f>
        <v>0</v>
      </c>
      <c r="P61" s="109"/>
      <c r="Q61" s="109"/>
      <c r="R61" s="109"/>
      <c r="S61" s="109"/>
      <c r="T61" s="109"/>
      <c r="U61" s="109"/>
      <c r="V61" s="109"/>
      <c r="W61" s="109"/>
      <c r="X61" s="109"/>
      <c r="Y61" s="109"/>
      <c r="Z61" s="75"/>
    </row>
    <row r="62" spans="1:26" x14ac:dyDescent="0.25">
      <c r="A62" s="24">
        <v>2</v>
      </c>
      <c r="B62" s="191">
        <f t="shared" si="6"/>
        <v>0</v>
      </c>
      <c r="C62" s="75"/>
      <c r="D62" s="75"/>
      <c r="E62" s="75"/>
      <c r="F62" s="75"/>
      <c r="G62" s="75"/>
      <c r="H62" s="75"/>
      <c r="I62" s="75"/>
      <c r="J62" s="109"/>
      <c r="K62" s="109"/>
      <c r="L62" s="109"/>
      <c r="M62" s="75"/>
      <c r="O62" s="191">
        <f t="shared" si="7"/>
        <v>0</v>
      </c>
      <c r="P62" s="75"/>
      <c r="Q62" s="75"/>
      <c r="R62" s="75"/>
      <c r="S62" s="75"/>
      <c r="T62" s="75"/>
      <c r="U62" s="75"/>
      <c r="V62" s="75"/>
      <c r="W62" s="109"/>
      <c r="X62" s="109"/>
      <c r="Y62" s="109"/>
      <c r="Z62" s="75"/>
    </row>
    <row r="63" spans="1:26" x14ac:dyDescent="0.25">
      <c r="A63" s="24">
        <v>3</v>
      </c>
      <c r="B63" s="191">
        <f t="shared" si="6"/>
        <v>0</v>
      </c>
      <c r="C63" s="75"/>
      <c r="D63" s="75"/>
      <c r="E63" s="75"/>
      <c r="F63" s="75"/>
      <c r="G63" s="75"/>
      <c r="H63" s="75"/>
      <c r="I63" s="75"/>
      <c r="J63" s="109"/>
      <c r="K63" s="109"/>
      <c r="L63" s="109"/>
      <c r="M63" s="75"/>
      <c r="O63" s="191">
        <f t="shared" si="7"/>
        <v>0</v>
      </c>
      <c r="P63" s="75"/>
      <c r="Q63" s="75"/>
      <c r="R63" s="75"/>
      <c r="S63" s="75"/>
      <c r="T63" s="75"/>
      <c r="U63" s="75"/>
      <c r="V63" s="75"/>
      <c r="W63" s="109"/>
      <c r="X63" s="109"/>
      <c r="Y63" s="109"/>
      <c r="Z63" s="75"/>
    </row>
    <row r="64" spans="1:26" x14ac:dyDescent="0.25">
      <c r="A64" s="24">
        <v>4</v>
      </c>
      <c r="B64" s="191">
        <f t="shared" si="6"/>
        <v>0</v>
      </c>
      <c r="C64" s="75"/>
      <c r="D64" s="75"/>
      <c r="E64" s="75"/>
      <c r="F64" s="75"/>
      <c r="G64" s="75"/>
      <c r="H64" s="75"/>
      <c r="I64" s="75"/>
      <c r="J64" s="109"/>
      <c r="K64" s="109"/>
      <c r="L64" s="109"/>
      <c r="M64" s="75"/>
      <c r="O64" s="191">
        <f t="shared" si="7"/>
        <v>0</v>
      </c>
      <c r="P64" s="75"/>
      <c r="Q64" s="75"/>
      <c r="R64" s="75"/>
      <c r="S64" s="75"/>
      <c r="T64" s="75"/>
      <c r="U64" s="75"/>
      <c r="V64" s="75"/>
      <c r="W64" s="109"/>
      <c r="X64" s="109"/>
      <c r="Y64" s="109"/>
      <c r="Z64" s="75"/>
    </row>
    <row r="65" spans="1:26" x14ac:dyDescent="0.25">
      <c r="A65" s="24">
        <v>5</v>
      </c>
      <c r="B65" s="191">
        <f t="shared" si="6"/>
        <v>0</v>
      </c>
      <c r="C65" s="75"/>
      <c r="D65" s="75"/>
      <c r="E65" s="75"/>
      <c r="F65" s="75"/>
      <c r="G65" s="75"/>
      <c r="H65" s="75"/>
      <c r="I65" s="75"/>
      <c r="J65" s="109"/>
      <c r="K65" s="109"/>
      <c r="L65" s="109"/>
      <c r="M65" s="75"/>
      <c r="O65" s="191">
        <f t="shared" si="7"/>
        <v>0</v>
      </c>
      <c r="P65" s="75"/>
      <c r="Q65" s="75"/>
      <c r="R65" s="75"/>
      <c r="S65" s="75"/>
      <c r="T65" s="75"/>
      <c r="U65" s="75"/>
      <c r="V65" s="75"/>
      <c r="W65" s="109"/>
      <c r="X65" s="109"/>
      <c r="Y65" s="109"/>
      <c r="Z65" s="75"/>
    </row>
    <row r="66" spans="1:26" x14ac:dyDescent="0.25">
      <c r="A66" s="24">
        <v>6</v>
      </c>
      <c r="B66" s="191">
        <f t="shared" si="6"/>
        <v>0</v>
      </c>
      <c r="C66" s="75"/>
      <c r="D66" s="75"/>
      <c r="E66" s="75"/>
      <c r="F66" s="75"/>
      <c r="G66" s="75"/>
      <c r="H66" s="75"/>
      <c r="I66" s="75"/>
      <c r="J66" s="109"/>
      <c r="K66" s="109"/>
      <c r="L66" s="109"/>
      <c r="M66" s="75"/>
      <c r="O66" s="191">
        <f t="shared" si="7"/>
        <v>0</v>
      </c>
      <c r="P66" s="75"/>
      <c r="Q66" s="75"/>
      <c r="R66" s="75"/>
      <c r="S66" s="75"/>
      <c r="T66" s="75"/>
      <c r="U66" s="75"/>
      <c r="V66" s="75"/>
      <c r="W66" s="109"/>
      <c r="X66" s="109"/>
      <c r="Y66" s="109"/>
      <c r="Z66" s="75"/>
    </row>
    <row r="67" spans="1:26" x14ac:dyDescent="0.25">
      <c r="A67" s="24">
        <v>7</v>
      </c>
      <c r="B67" s="191">
        <f t="shared" si="6"/>
        <v>0</v>
      </c>
      <c r="C67" s="75"/>
      <c r="D67" s="75"/>
      <c r="E67" s="75"/>
      <c r="F67" s="75"/>
      <c r="G67" s="75"/>
      <c r="H67" s="75"/>
      <c r="I67" s="75"/>
      <c r="J67" s="109"/>
      <c r="K67" s="109"/>
      <c r="L67" s="109"/>
      <c r="M67" s="75"/>
      <c r="O67" s="191">
        <f t="shared" si="7"/>
        <v>0</v>
      </c>
      <c r="P67" s="75"/>
      <c r="Q67" s="75"/>
      <c r="R67" s="75"/>
      <c r="S67" s="75"/>
      <c r="T67" s="75"/>
      <c r="U67" s="75"/>
      <c r="V67" s="75"/>
      <c r="W67" s="109"/>
      <c r="X67" s="109"/>
      <c r="Y67" s="109"/>
      <c r="Z67" s="75"/>
    </row>
    <row r="68" spans="1:26" x14ac:dyDescent="0.25">
      <c r="A68" s="24">
        <v>8</v>
      </c>
      <c r="B68" s="191">
        <f t="shared" si="6"/>
        <v>0</v>
      </c>
      <c r="C68" s="75"/>
      <c r="D68" s="75"/>
      <c r="E68" s="75"/>
      <c r="F68" s="75"/>
      <c r="G68" s="75"/>
      <c r="H68" s="75"/>
      <c r="I68" s="75"/>
      <c r="J68" s="109"/>
      <c r="K68" s="109"/>
      <c r="L68" s="109"/>
      <c r="M68" s="75"/>
      <c r="O68" s="191">
        <f t="shared" si="7"/>
        <v>0</v>
      </c>
      <c r="P68" s="75"/>
      <c r="Q68" s="75"/>
      <c r="R68" s="75"/>
      <c r="S68" s="75"/>
      <c r="T68" s="75"/>
      <c r="U68" s="75"/>
      <c r="V68" s="75"/>
      <c r="W68" s="109"/>
      <c r="X68" s="109"/>
      <c r="Y68" s="109"/>
      <c r="Z68" s="75"/>
    </row>
    <row r="69" spans="1:26" x14ac:dyDescent="0.25">
      <c r="A69" s="24">
        <v>9</v>
      </c>
      <c r="B69" s="191">
        <f t="shared" si="6"/>
        <v>0</v>
      </c>
      <c r="C69" s="75"/>
      <c r="D69" s="75"/>
      <c r="E69" s="75"/>
      <c r="F69" s="75"/>
      <c r="G69" s="75"/>
      <c r="H69" s="75"/>
      <c r="I69" s="75"/>
      <c r="J69" s="109"/>
      <c r="K69" s="109"/>
      <c r="L69" s="109"/>
      <c r="M69" s="75"/>
      <c r="O69" s="191">
        <f t="shared" si="7"/>
        <v>0</v>
      </c>
      <c r="P69" s="75"/>
      <c r="Q69" s="75"/>
      <c r="R69" s="75"/>
      <c r="S69" s="75"/>
      <c r="T69" s="75"/>
      <c r="U69" s="75"/>
      <c r="V69" s="75"/>
      <c r="W69" s="109"/>
      <c r="X69" s="109"/>
      <c r="Y69" s="109"/>
      <c r="Z69" s="75"/>
    </row>
    <row r="70" spans="1:26" x14ac:dyDescent="0.25">
      <c r="A70" s="24">
        <v>10</v>
      </c>
      <c r="B70" s="191">
        <f t="shared" si="6"/>
        <v>0</v>
      </c>
      <c r="C70" s="75"/>
      <c r="D70" s="75"/>
      <c r="E70" s="75"/>
      <c r="F70" s="75"/>
      <c r="G70" s="75"/>
      <c r="H70" s="75"/>
      <c r="I70" s="75"/>
      <c r="J70" s="109"/>
      <c r="K70" s="109"/>
      <c r="L70" s="109"/>
      <c r="M70" s="75"/>
      <c r="O70" s="191">
        <f t="shared" si="7"/>
        <v>0</v>
      </c>
      <c r="P70" s="75"/>
      <c r="Q70" s="75"/>
      <c r="R70" s="75"/>
      <c r="S70" s="75"/>
      <c r="T70" s="75"/>
      <c r="U70" s="75"/>
      <c r="V70" s="75"/>
      <c r="W70" s="109"/>
      <c r="X70" s="109"/>
      <c r="Y70" s="109"/>
      <c r="Z70" s="75"/>
    </row>
    <row r="71" spans="1:26" x14ac:dyDescent="0.25">
      <c r="A71" s="24">
        <v>11</v>
      </c>
      <c r="B71" s="191">
        <f t="shared" si="6"/>
        <v>0</v>
      </c>
      <c r="C71" s="75"/>
      <c r="D71" s="75"/>
      <c r="E71" s="75"/>
      <c r="F71" s="75"/>
      <c r="G71" s="75"/>
      <c r="H71" s="75"/>
      <c r="I71" s="75"/>
      <c r="J71" s="109"/>
      <c r="K71" s="109"/>
      <c r="L71" s="109"/>
      <c r="M71" s="75"/>
      <c r="O71" s="191">
        <f t="shared" si="7"/>
        <v>0</v>
      </c>
      <c r="P71" s="75"/>
      <c r="Q71" s="75"/>
      <c r="R71" s="75"/>
      <c r="S71" s="75"/>
      <c r="T71" s="75"/>
      <c r="U71" s="75"/>
      <c r="V71" s="75"/>
      <c r="W71" s="109"/>
      <c r="X71" s="109"/>
      <c r="Y71" s="109"/>
      <c r="Z71" s="75"/>
    </row>
    <row r="72" spans="1:26" x14ac:dyDescent="0.25">
      <c r="A72" s="24">
        <v>12</v>
      </c>
      <c r="B72" s="191">
        <f t="shared" si="6"/>
        <v>0</v>
      </c>
      <c r="C72" s="75"/>
      <c r="D72" s="75"/>
      <c r="E72" s="75"/>
      <c r="F72" s="75"/>
      <c r="G72" s="75"/>
      <c r="H72" s="75"/>
      <c r="I72" s="75"/>
      <c r="J72" s="109"/>
      <c r="K72" s="109"/>
      <c r="L72" s="109"/>
      <c r="M72" s="75"/>
      <c r="O72" s="191">
        <f t="shared" si="7"/>
        <v>0</v>
      </c>
      <c r="P72" s="75"/>
      <c r="Q72" s="75"/>
      <c r="R72" s="75"/>
      <c r="S72" s="75"/>
      <c r="T72" s="75"/>
      <c r="U72" s="75"/>
      <c r="V72" s="75"/>
      <c r="W72" s="109"/>
      <c r="X72" s="109"/>
      <c r="Y72" s="109"/>
      <c r="Z72" s="75"/>
    </row>
    <row r="73" spans="1:26" x14ac:dyDescent="0.25">
      <c r="A73" s="24">
        <v>13</v>
      </c>
      <c r="B73" s="191">
        <f t="shared" si="6"/>
        <v>0</v>
      </c>
      <c r="C73" s="75"/>
      <c r="D73" s="75"/>
      <c r="E73" s="75"/>
      <c r="F73" s="75"/>
      <c r="G73" s="75"/>
      <c r="H73" s="75"/>
      <c r="I73" s="75"/>
      <c r="J73" s="109"/>
      <c r="K73" s="109"/>
      <c r="L73" s="109"/>
      <c r="M73" s="75"/>
      <c r="O73" s="191">
        <f t="shared" si="7"/>
        <v>0</v>
      </c>
      <c r="P73" s="75"/>
      <c r="Q73" s="75"/>
      <c r="R73" s="75"/>
      <c r="S73" s="75"/>
      <c r="T73" s="75"/>
      <c r="U73" s="75"/>
      <c r="V73" s="75"/>
      <c r="W73" s="109"/>
      <c r="X73" s="109"/>
      <c r="Y73" s="109"/>
      <c r="Z73" s="75"/>
    </row>
    <row r="74" spans="1:26" x14ac:dyDescent="0.25">
      <c r="A74" s="24">
        <v>14</v>
      </c>
      <c r="B74" s="191">
        <f t="shared" si="6"/>
        <v>0</v>
      </c>
      <c r="C74" s="75"/>
      <c r="D74" s="75"/>
      <c r="E74" s="75"/>
      <c r="F74" s="75"/>
      <c r="G74" s="75"/>
      <c r="H74" s="75"/>
      <c r="I74" s="75"/>
      <c r="J74" s="109"/>
      <c r="K74" s="109"/>
      <c r="L74" s="109"/>
      <c r="M74" s="75"/>
      <c r="O74" s="191">
        <f t="shared" si="7"/>
        <v>0</v>
      </c>
      <c r="P74" s="75"/>
      <c r="Q74" s="75"/>
      <c r="R74" s="75"/>
      <c r="S74" s="75"/>
      <c r="T74" s="75"/>
      <c r="U74" s="75"/>
      <c r="V74" s="75"/>
      <c r="W74" s="109"/>
      <c r="X74" s="109"/>
      <c r="Y74" s="109"/>
      <c r="Z74" s="75"/>
    </row>
    <row r="75" spans="1:26" x14ac:dyDescent="0.25">
      <c r="A75" s="24">
        <v>15</v>
      </c>
      <c r="B75" s="191">
        <f t="shared" si="6"/>
        <v>0</v>
      </c>
      <c r="C75" s="75"/>
      <c r="D75" s="75"/>
      <c r="E75" s="75"/>
      <c r="F75" s="75"/>
      <c r="G75" s="75"/>
      <c r="H75" s="75"/>
      <c r="I75" s="75"/>
      <c r="J75" s="109"/>
      <c r="K75" s="109"/>
      <c r="L75" s="109"/>
      <c r="M75" s="75"/>
      <c r="O75" s="191">
        <f t="shared" si="7"/>
        <v>0</v>
      </c>
      <c r="P75" s="75"/>
      <c r="Q75" s="75"/>
      <c r="R75" s="75"/>
      <c r="S75" s="75"/>
      <c r="T75" s="75"/>
      <c r="U75" s="75"/>
      <c r="V75" s="75"/>
      <c r="W75" s="109"/>
      <c r="X75" s="109"/>
      <c r="Y75" s="109"/>
      <c r="Z75" s="75"/>
    </row>
    <row r="76" spans="1:26" x14ac:dyDescent="0.25">
      <c r="A76" s="24">
        <v>16</v>
      </c>
      <c r="B76" s="191">
        <f t="shared" si="6"/>
        <v>0</v>
      </c>
      <c r="C76" s="75"/>
      <c r="D76" s="75"/>
      <c r="E76" s="75"/>
      <c r="F76" s="75"/>
      <c r="G76" s="75"/>
      <c r="H76" s="75"/>
      <c r="I76" s="75"/>
      <c r="J76" s="109"/>
      <c r="K76" s="109"/>
      <c r="L76" s="109"/>
      <c r="M76" s="75"/>
      <c r="O76" s="191">
        <f t="shared" si="7"/>
        <v>0</v>
      </c>
      <c r="P76" s="75"/>
      <c r="Q76" s="75"/>
      <c r="R76" s="75"/>
      <c r="S76" s="75"/>
      <c r="T76" s="75"/>
      <c r="U76" s="75"/>
      <c r="V76" s="75"/>
      <c r="W76" s="109"/>
      <c r="X76" s="109"/>
      <c r="Y76" s="109"/>
      <c r="Z76" s="75"/>
    </row>
    <row r="77" spans="1:26" x14ac:dyDescent="0.25">
      <c r="A77" s="24">
        <v>17</v>
      </c>
      <c r="B77" s="191">
        <f t="shared" si="6"/>
        <v>0</v>
      </c>
      <c r="C77" s="75"/>
      <c r="D77" s="75"/>
      <c r="E77" s="75"/>
      <c r="F77" s="75"/>
      <c r="G77" s="75"/>
      <c r="H77" s="75"/>
      <c r="I77" s="75"/>
      <c r="J77" s="109"/>
      <c r="K77" s="109"/>
      <c r="L77" s="109"/>
      <c r="M77" s="75"/>
      <c r="O77" s="191">
        <f t="shared" si="7"/>
        <v>0</v>
      </c>
      <c r="P77" s="75"/>
      <c r="Q77" s="75"/>
      <c r="R77" s="75"/>
      <c r="S77" s="75"/>
      <c r="T77" s="75"/>
      <c r="U77" s="75"/>
      <c r="V77" s="75"/>
      <c r="W77" s="109"/>
      <c r="X77" s="109"/>
      <c r="Y77" s="109"/>
      <c r="Z77" s="75"/>
    </row>
    <row r="78" spans="1:26" x14ac:dyDescent="0.25">
      <c r="A78" s="24">
        <v>18</v>
      </c>
      <c r="B78" s="191">
        <f t="shared" si="6"/>
        <v>0</v>
      </c>
      <c r="C78" s="75"/>
      <c r="D78" s="75"/>
      <c r="E78" s="75"/>
      <c r="F78" s="75"/>
      <c r="G78" s="75"/>
      <c r="H78" s="75"/>
      <c r="I78" s="75"/>
      <c r="J78" s="109"/>
      <c r="K78" s="109"/>
      <c r="L78" s="109"/>
      <c r="M78" s="75"/>
      <c r="O78" s="191">
        <f t="shared" si="7"/>
        <v>0</v>
      </c>
      <c r="P78" s="75"/>
      <c r="Q78" s="75"/>
      <c r="R78" s="75"/>
      <c r="S78" s="75"/>
      <c r="T78" s="75"/>
      <c r="U78" s="75"/>
      <c r="V78" s="75"/>
      <c r="W78" s="109"/>
      <c r="X78" s="109"/>
      <c r="Y78" s="109"/>
      <c r="Z78" s="75"/>
    </row>
    <row r="79" spans="1:26" x14ac:dyDescent="0.25">
      <c r="A79" s="24">
        <v>19</v>
      </c>
      <c r="B79" s="191">
        <f t="shared" si="6"/>
        <v>0</v>
      </c>
      <c r="C79" s="75"/>
      <c r="D79" s="75"/>
      <c r="E79" s="75"/>
      <c r="F79" s="75"/>
      <c r="G79" s="75"/>
      <c r="H79" s="75"/>
      <c r="I79" s="75"/>
      <c r="J79" s="109"/>
      <c r="K79" s="109"/>
      <c r="L79" s="109"/>
      <c r="M79" s="75"/>
      <c r="O79" s="191">
        <f t="shared" si="7"/>
        <v>0</v>
      </c>
      <c r="P79" s="75"/>
      <c r="Q79" s="75"/>
      <c r="R79" s="75"/>
      <c r="S79" s="75"/>
      <c r="T79" s="75"/>
      <c r="U79" s="75"/>
      <c r="V79" s="75"/>
      <c r="W79" s="109"/>
      <c r="X79" s="109"/>
      <c r="Y79" s="109"/>
      <c r="Z79" s="75"/>
    </row>
    <row r="80" spans="1:26" x14ac:dyDescent="0.25">
      <c r="A80" s="24">
        <v>20</v>
      </c>
      <c r="B80" s="191">
        <f t="shared" si="6"/>
        <v>0</v>
      </c>
      <c r="C80" s="75"/>
      <c r="D80" s="75"/>
      <c r="E80" s="75"/>
      <c r="F80" s="75"/>
      <c r="G80" s="75"/>
      <c r="H80" s="75"/>
      <c r="I80" s="75"/>
      <c r="J80" s="109"/>
      <c r="K80" s="109"/>
      <c r="L80" s="109"/>
      <c r="M80" s="75"/>
      <c r="O80" s="191">
        <f t="shared" si="7"/>
        <v>0</v>
      </c>
      <c r="P80" s="75"/>
      <c r="Q80" s="75"/>
      <c r="R80" s="75"/>
      <c r="S80" s="75"/>
      <c r="T80" s="75"/>
      <c r="U80" s="75"/>
      <c r="V80" s="75"/>
      <c r="W80" s="109"/>
      <c r="X80" s="109"/>
      <c r="Y80" s="109"/>
      <c r="Z80" s="75"/>
    </row>
    <row r="81" spans="1:26" x14ac:dyDescent="0.25">
      <c r="A81" s="24">
        <v>21</v>
      </c>
      <c r="B81" s="191">
        <f t="shared" si="6"/>
        <v>0</v>
      </c>
      <c r="C81" s="75"/>
      <c r="D81" s="75"/>
      <c r="E81" s="75"/>
      <c r="F81" s="75"/>
      <c r="G81" s="75"/>
      <c r="H81" s="75"/>
      <c r="I81" s="75"/>
      <c r="J81" s="109"/>
      <c r="K81" s="109"/>
      <c r="L81" s="109"/>
      <c r="M81" s="75"/>
      <c r="O81" s="191">
        <f t="shared" si="7"/>
        <v>0</v>
      </c>
      <c r="P81" s="75"/>
      <c r="Q81" s="75"/>
      <c r="R81" s="75"/>
      <c r="S81" s="75"/>
      <c r="T81" s="75"/>
      <c r="U81" s="75"/>
      <c r="V81" s="75"/>
      <c r="W81" s="109"/>
      <c r="X81" s="109"/>
      <c r="Y81" s="109"/>
      <c r="Z81" s="75"/>
    </row>
    <row r="82" spans="1:26" x14ac:dyDescent="0.25">
      <c r="A82" s="24">
        <v>22</v>
      </c>
      <c r="B82" s="191">
        <f t="shared" si="6"/>
        <v>0</v>
      </c>
      <c r="C82" s="75"/>
      <c r="D82" s="75"/>
      <c r="E82" s="75"/>
      <c r="F82" s="75"/>
      <c r="G82" s="75"/>
      <c r="H82" s="75"/>
      <c r="I82" s="75"/>
      <c r="J82" s="109"/>
      <c r="K82" s="109"/>
      <c r="L82" s="109"/>
      <c r="M82" s="75"/>
      <c r="O82" s="191">
        <f t="shared" si="7"/>
        <v>0</v>
      </c>
      <c r="P82" s="75"/>
      <c r="Q82" s="75"/>
      <c r="R82" s="75"/>
      <c r="S82" s="75"/>
      <c r="T82" s="75"/>
      <c r="U82" s="75"/>
      <c r="V82" s="75"/>
      <c r="W82" s="109"/>
      <c r="X82" s="109"/>
      <c r="Y82" s="109"/>
      <c r="Z82" s="75"/>
    </row>
    <row r="83" spans="1:26" x14ac:dyDescent="0.25">
      <c r="A83" s="24">
        <v>23</v>
      </c>
      <c r="B83" s="191">
        <f t="shared" si="6"/>
        <v>0</v>
      </c>
      <c r="C83" s="75"/>
      <c r="D83" s="75"/>
      <c r="E83" s="75"/>
      <c r="F83" s="75"/>
      <c r="G83" s="75"/>
      <c r="H83" s="75"/>
      <c r="I83" s="75"/>
      <c r="J83" s="109"/>
      <c r="K83" s="109"/>
      <c r="L83" s="109"/>
      <c r="M83" s="75"/>
      <c r="O83" s="191">
        <f t="shared" si="7"/>
        <v>0</v>
      </c>
      <c r="P83" s="75"/>
      <c r="Q83" s="75"/>
      <c r="R83" s="75"/>
      <c r="S83" s="75"/>
      <c r="T83" s="75"/>
      <c r="U83" s="75"/>
      <c r="V83" s="75"/>
      <c r="W83" s="109"/>
      <c r="X83" s="109"/>
      <c r="Y83" s="109"/>
      <c r="Z83" s="75"/>
    </row>
    <row r="84" spans="1:26" x14ac:dyDescent="0.25">
      <c r="A84" s="24">
        <v>24</v>
      </c>
      <c r="B84" s="191">
        <f t="shared" si="6"/>
        <v>0</v>
      </c>
      <c r="C84" s="75"/>
      <c r="D84" s="75"/>
      <c r="E84" s="75"/>
      <c r="F84" s="75"/>
      <c r="G84" s="75"/>
      <c r="H84" s="75"/>
      <c r="I84" s="75"/>
      <c r="J84" s="109"/>
      <c r="K84" s="109"/>
      <c r="L84" s="109"/>
      <c r="M84" s="75"/>
      <c r="O84" s="191">
        <f t="shared" si="7"/>
        <v>0</v>
      </c>
      <c r="P84" s="75"/>
      <c r="Q84" s="75"/>
      <c r="R84" s="75"/>
      <c r="S84" s="75"/>
      <c r="T84" s="75"/>
      <c r="U84" s="75"/>
      <c r="V84" s="75"/>
      <c r="W84" s="109"/>
      <c r="X84" s="109"/>
      <c r="Y84" s="109"/>
      <c r="Z84" s="75"/>
    </row>
    <row r="85" spans="1:26" x14ac:dyDescent="0.25">
      <c r="A85" s="24">
        <v>25</v>
      </c>
      <c r="B85" s="191">
        <f t="shared" si="6"/>
        <v>0</v>
      </c>
      <c r="C85" s="75"/>
      <c r="D85" s="75"/>
      <c r="E85" s="75"/>
      <c r="F85" s="75"/>
      <c r="G85" s="75"/>
      <c r="H85" s="75"/>
      <c r="I85" s="75"/>
      <c r="J85" s="109"/>
      <c r="K85" s="109"/>
      <c r="L85" s="109"/>
      <c r="M85" s="75"/>
      <c r="O85" s="191">
        <f t="shared" si="7"/>
        <v>0</v>
      </c>
      <c r="P85" s="75"/>
      <c r="Q85" s="75"/>
      <c r="R85" s="75"/>
      <c r="S85" s="75"/>
      <c r="T85" s="75"/>
      <c r="U85" s="75"/>
      <c r="V85" s="75"/>
      <c r="W85" s="109"/>
      <c r="X85" s="109"/>
      <c r="Y85" s="109"/>
      <c r="Z85" s="75"/>
    </row>
    <row r="86" spans="1:26" x14ac:dyDescent="0.25">
      <c r="A86" s="24">
        <v>26</v>
      </c>
      <c r="B86" s="191">
        <f t="shared" si="6"/>
        <v>0</v>
      </c>
      <c r="C86" s="75"/>
      <c r="D86" s="75"/>
      <c r="E86" s="75"/>
      <c r="F86" s="75"/>
      <c r="G86" s="75"/>
      <c r="H86" s="75"/>
      <c r="I86" s="75"/>
      <c r="J86" s="109"/>
      <c r="K86" s="109"/>
      <c r="L86" s="109"/>
      <c r="M86" s="75"/>
      <c r="O86" s="191">
        <f t="shared" si="7"/>
        <v>0</v>
      </c>
      <c r="P86" s="75"/>
      <c r="Q86" s="75"/>
      <c r="R86" s="75"/>
      <c r="S86" s="75"/>
      <c r="T86" s="75"/>
      <c r="U86" s="75"/>
      <c r="V86" s="75"/>
      <c r="W86" s="109"/>
      <c r="X86" s="109"/>
      <c r="Y86" s="109"/>
      <c r="Z86" s="75"/>
    </row>
    <row r="87" spans="1:26" x14ac:dyDescent="0.25">
      <c r="A87" s="24">
        <v>27</v>
      </c>
      <c r="B87" s="191">
        <f t="shared" si="6"/>
        <v>0</v>
      </c>
      <c r="C87" s="75"/>
      <c r="D87" s="75"/>
      <c r="E87" s="75"/>
      <c r="F87" s="75"/>
      <c r="G87" s="75"/>
      <c r="H87" s="75"/>
      <c r="I87" s="75"/>
      <c r="J87" s="109"/>
      <c r="K87" s="109"/>
      <c r="L87" s="109"/>
      <c r="M87" s="75"/>
      <c r="O87" s="191">
        <f t="shared" si="7"/>
        <v>0</v>
      </c>
      <c r="P87" s="75"/>
      <c r="Q87" s="75"/>
      <c r="R87" s="75"/>
      <c r="S87" s="75"/>
      <c r="T87" s="75"/>
      <c r="U87" s="75"/>
      <c r="V87" s="75"/>
      <c r="W87" s="109"/>
      <c r="X87" s="109"/>
      <c r="Y87" s="109"/>
      <c r="Z87" s="75"/>
    </row>
    <row r="88" spans="1:26" x14ac:dyDescent="0.25">
      <c r="A88" s="24">
        <v>28</v>
      </c>
      <c r="B88" s="191">
        <f t="shared" si="6"/>
        <v>0</v>
      </c>
      <c r="C88" s="75"/>
      <c r="D88" s="75"/>
      <c r="E88" s="75"/>
      <c r="F88" s="75"/>
      <c r="G88" s="75"/>
      <c r="H88" s="75"/>
      <c r="I88" s="75"/>
      <c r="J88" s="109"/>
      <c r="K88" s="109"/>
      <c r="L88" s="109"/>
      <c r="M88" s="75"/>
      <c r="O88" s="191">
        <f t="shared" si="7"/>
        <v>0</v>
      </c>
      <c r="P88" s="75"/>
      <c r="Q88" s="75"/>
      <c r="R88" s="75"/>
      <c r="S88" s="75"/>
      <c r="T88" s="75"/>
      <c r="U88" s="75"/>
      <c r="V88" s="75"/>
      <c r="W88" s="109"/>
      <c r="X88" s="109"/>
      <c r="Y88" s="109"/>
      <c r="Z88" s="75"/>
    </row>
    <row r="89" spans="1:26" x14ac:dyDescent="0.25">
      <c r="A89" s="24">
        <v>29</v>
      </c>
      <c r="B89" s="191">
        <f t="shared" si="6"/>
        <v>0</v>
      </c>
      <c r="C89" s="75"/>
      <c r="D89" s="75"/>
      <c r="E89" s="75"/>
      <c r="F89" s="75"/>
      <c r="G89" s="75"/>
      <c r="H89" s="75"/>
      <c r="I89" s="75"/>
      <c r="J89" s="109"/>
      <c r="K89" s="109"/>
      <c r="L89" s="109"/>
      <c r="M89" s="75"/>
      <c r="O89" s="191">
        <f t="shared" si="7"/>
        <v>0</v>
      </c>
      <c r="P89" s="75"/>
      <c r="Q89" s="75"/>
      <c r="R89" s="75"/>
      <c r="S89" s="75"/>
      <c r="T89" s="75"/>
      <c r="U89" s="75"/>
      <c r="V89" s="75"/>
      <c r="W89" s="109"/>
      <c r="X89" s="109"/>
      <c r="Y89" s="109"/>
      <c r="Z89" s="75"/>
    </row>
    <row r="90" spans="1:26" x14ac:dyDescent="0.25">
      <c r="A90" s="24">
        <v>30</v>
      </c>
      <c r="B90" s="191">
        <f t="shared" si="6"/>
        <v>0</v>
      </c>
      <c r="C90" s="75"/>
      <c r="D90" s="75"/>
      <c r="E90" s="75"/>
      <c r="F90" s="75"/>
      <c r="G90" s="75"/>
      <c r="H90" s="75"/>
      <c r="I90" s="75"/>
      <c r="J90" s="109"/>
      <c r="K90" s="109"/>
      <c r="L90" s="109"/>
      <c r="M90" s="75"/>
      <c r="O90" s="191">
        <f t="shared" si="7"/>
        <v>0</v>
      </c>
      <c r="P90" s="75"/>
      <c r="Q90" s="75"/>
      <c r="R90" s="75"/>
      <c r="S90" s="75"/>
      <c r="T90" s="75"/>
      <c r="U90" s="75"/>
      <c r="V90" s="75"/>
      <c r="W90" s="109"/>
      <c r="X90" s="109"/>
      <c r="Y90" s="109"/>
      <c r="Z90" s="75"/>
    </row>
    <row r="91" spans="1:26" x14ac:dyDescent="0.25">
      <c r="A91" s="24">
        <v>31</v>
      </c>
      <c r="B91" s="191">
        <f t="shared" si="6"/>
        <v>0</v>
      </c>
      <c r="C91" s="75"/>
      <c r="D91" s="75"/>
      <c r="E91" s="75"/>
      <c r="F91" s="75"/>
      <c r="G91" s="75"/>
      <c r="H91" s="75"/>
      <c r="I91" s="75"/>
      <c r="J91" s="109"/>
      <c r="K91" s="109"/>
      <c r="L91" s="109"/>
      <c r="M91" s="75"/>
      <c r="O91" s="191">
        <f t="shared" si="7"/>
        <v>0</v>
      </c>
      <c r="P91" s="75"/>
      <c r="Q91" s="75"/>
      <c r="R91" s="75"/>
      <c r="S91" s="75"/>
      <c r="T91" s="75"/>
      <c r="U91" s="75"/>
      <c r="V91" s="75"/>
      <c r="W91" s="109"/>
      <c r="X91" s="109"/>
      <c r="Y91" s="109"/>
      <c r="Z91" s="75"/>
    </row>
    <row r="92" spans="1:26" x14ac:dyDescent="0.25">
      <c r="A92" s="24">
        <v>32</v>
      </c>
      <c r="B92" s="191">
        <f t="shared" si="6"/>
        <v>0</v>
      </c>
      <c r="C92" s="75"/>
      <c r="D92" s="75"/>
      <c r="E92" s="75"/>
      <c r="F92" s="75"/>
      <c r="G92" s="75"/>
      <c r="H92" s="75"/>
      <c r="I92" s="75"/>
      <c r="J92" s="109"/>
      <c r="K92" s="109"/>
      <c r="L92" s="109"/>
      <c r="M92" s="75"/>
      <c r="O92" s="191">
        <f t="shared" si="7"/>
        <v>0</v>
      </c>
      <c r="P92" s="75"/>
      <c r="Q92" s="75"/>
      <c r="R92" s="75"/>
      <c r="S92" s="75"/>
      <c r="T92" s="75"/>
      <c r="U92" s="75"/>
      <c r="V92" s="75"/>
      <c r="W92" s="109"/>
      <c r="X92" s="109"/>
      <c r="Y92" s="109"/>
      <c r="Z92" s="75"/>
    </row>
    <row r="93" spans="1:26" x14ac:dyDescent="0.25">
      <c r="A93" s="24">
        <v>33</v>
      </c>
      <c r="B93" s="191">
        <f t="shared" ref="B93:B110" si="8">INDEX(CV2SF,$A93,1)</f>
        <v>0</v>
      </c>
      <c r="C93" s="75"/>
      <c r="D93" s="75"/>
      <c r="E93" s="75"/>
      <c r="F93" s="75"/>
      <c r="G93" s="75"/>
      <c r="H93" s="75"/>
      <c r="I93" s="75"/>
      <c r="J93" s="109"/>
      <c r="K93" s="109"/>
      <c r="L93" s="109"/>
      <c r="M93" s="24"/>
      <c r="O93" s="191">
        <f t="shared" ref="O93:O110" si="9">INDEX(CV2CF,$A93,1)</f>
        <v>0</v>
      </c>
      <c r="P93" s="75"/>
      <c r="Q93" s="75"/>
      <c r="R93" s="75"/>
      <c r="S93" s="75"/>
      <c r="T93" s="75"/>
      <c r="U93" s="75"/>
      <c r="V93" s="75"/>
      <c r="W93" s="109"/>
      <c r="X93" s="109"/>
      <c r="Y93" s="109"/>
      <c r="Z93" s="24"/>
    </row>
    <row r="94" spans="1:26" x14ac:dyDescent="0.25">
      <c r="A94" s="24">
        <v>34</v>
      </c>
      <c r="B94" s="191">
        <f t="shared" si="8"/>
        <v>0</v>
      </c>
      <c r="C94" s="75"/>
      <c r="D94" s="75"/>
      <c r="E94" s="75"/>
      <c r="F94" s="75"/>
      <c r="G94" s="75"/>
      <c r="H94" s="75"/>
      <c r="I94" s="75"/>
      <c r="J94" s="109"/>
      <c r="K94" s="109"/>
      <c r="L94" s="109"/>
      <c r="M94" s="24"/>
      <c r="O94" s="191">
        <f t="shared" si="9"/>
        <v>0</v>
      </c>
      <c r="P94" s="75"/>
      <c r="Q94" s="75"/>
      <c r="R94" s="75"/>
      <c r="S94" s="75"/>
      <c r="T94" s="75"/>
      <c r="U94" s="75"/>
      <c r="V94" s="75"/>
      <c r="W94" s="109"/>
      <c r="X94" s="109"/>
      <c r="Y94" s="109"/>
      <c r="Z94" s="24"/>
    </row>
    <row r="95" spans="1:26" x14ac:dyDescent="0.25">
      <c r="A95" s="24">
        <v>35</v>
      </c>
      <c r="B95" s="191">
        <f t="shared" si="8"/>
        <v>0</v>
      </c>
      <c r="C95" s="75"/>
      <c r="D95" s="75"/>
      <c r="E95" s="75"/>
      <c r="F95" s="75"/>
      <c r="G95" s="75"/>
      <c r="H95" s="75"/>
      <c r="I95" s="75"/>
      <c r="J95" s="109"/>
      <c r="K95" s="109"/>
      <c r="L95" s="109"/>
      <c r="M95" s="24"/>
      <c r="O95" s="191">
        <f t="shared" si="9"/>
        <v>0</v>
      </c>
      <c r="P95" s="75"/>
      <c r="Q95" s="75"/>
      <c r="R95" s="75"/>
      <c r="S95" s="75"/>
      <c r="T95" s="75"/>
      <c r="U95" s="75"/>
      <c r="V95" s="75"/>
      <c r="W95" s="109"/>
      <c r="X95" s="109"/>
      <c r="Y95" s="109"/>
      <c r="Z95" s="24"/>
    </row>
    <row r="96" spans="1:26" x14ac:dyDescent="0.25">
      <c r="A96" s="24">
        <v>36</v>
      </c>
      <c r="B96" s="191">
        <f t="shared" si="8"/>
        <v>0</v>
      </c>
      <c r="C96" s="75"/>
      <c r="D96" s="75"/>
      <c r="E96" s="75"/>
      <c r="F96" s="75"/>
      <c r="G96" s="75"/>
      <c r="H96" s="75"/>
      <c r="I96" s="75"/>
      <c r="J96" s="109"/>
      <c r="K96" s="109"/>
      <c r="L96" s="109"/>
      <c r="M96" s="24"/>
      <c r="O96" s="191">
        <f t="shared" si="9"/>
        <v>0</v>
      </c>
      <c r="P96" s="75"/>
      <c r="Q96" s="75"/>
      <c r="R96" s="75"/>
      <c r="S96" s="75"/>
      <c r="T96" s="75"/>
      <c r="U96" s="75"/>
      <c r="V96" s="75"/>
      <c r="W96" s="109"/>
      <c r="X96" s="109"/>
      <c r="Y96" s="109"/>
      <c r="Z96" s="24"/>
    </row>
    <row r="97" spans="1:26" x14ac:dyDescent="0.25">
      <c r="A97" s="24">
        <v>37</v>
      </c>
      <c r="B97" s="191">
        <f t="shared" si="8"/>
        <v>0</v>
      </c>
      <c r="C97" s="75"/>
      <c r="D97" s="75"/>
      <c r="E97" s="75"/>
      <c r="F97" s="75"/>
      <c r="G97" s="75"/>
      <c r="H97" s="75"/>
      <c r="I97" s="75"/>
      <c r="J97" s="109"/>
      <c r="K97" s="109"/>
      <c r="L97" s="109"/>
      <c r="M97" s="24"/>
      <c r="O97" s="191">
        <f t="shared" si="9"/>
        <v>0</v>
      </c>
      <c r="P97" s="75"/>
      <c r="Q97" s="75"/>
      <c r="R97" s="75"/>
      <c r="S97" s="75"/>
      <c r="T97" s="75"/>
      <c r="U97" s="75"/>
      <c r="V97" s="75"/>
      <c r="W97" s="109"/>
      <c r="X97" s="109"/>
      <c r="Y97" s="109"/>
      <c r="Z97" s="24"/>
    </row>
    <row r="98" spans="1:26" x14ac:dyDescent="0.25">
      <c r="A98" s="24">
        <v>38</v>
      </c>
      <c r="B98" s="191">
        <f t="shared" si="8"/>
        <v>0</v>
      </c>
      <c r="C98" s="75"/>
      <c r="D98" s="75"/>
      <c r="E98" s="75"/>
      <c r="F98" s="75"/>
      <c r="G98" s="75"/>
      <c r="H98" s="75"/>
      <c r="I98" s="75"/>
      <c r="J98" s="109"/>
      <c r="K98" s="109"/>
      <c r="L98" s="109"/>
      <c r="M98" s="24"/>
      <c r="O98" s="191">
        <f t="shared" si="9"/>
        <v>0</v>
      </c>
      <c r="P98" s="75"/>
      <c r="Q98" s="75"/>
      <c r="R98" s="75"/>
      <c r="S98" s="75"/>
      <c r="T98" s="75"/>
      <c r="U98" s="75"/>
      <c r="V98" s="75"/>
      <c r="W98" s="109"/>
      <c r="X98" s="109"/>
      <c r="Y98" s="109"/>
      <c r="Z98" s="24"/>
    </row>
    <row r="99" spans="1:26" x14ac:dyDescent="0.25">
      <c r="A99" s="24">
        <v>39</v>
      </c>
      <c r="B99" s="191">
        <f t="shared" si="8"/>
        <v>0</v>
      </c>
      <c r="C99" s="75"/>
      <c r="D99" s="75"/>
      <c r="E99" s="75"/>
      <c r="F99" s="75"/>
      <c r="G99" s="75"/>
      <c r="H99" s="75"/>
      <c r="I99" s="75"/>
      <c r="J99" s="109"/>
      <c r="K99" s="109"/>
      <c r="L99" s="109"/>
      <c r="M99" s="24"/>
      <c r="O99" s="191">
        <f t="shared" si="9"/>
        <v>0</v>
      </c>
      <c r="P99" s="75"/>
      <c r="Q99" s="75"/>
      <c r="R99" s="75"/>
      <c r="S99" s="75"/>
      <c r="T99" s="75"/>
      <c r="U99" s="75"/>
      <c r="V99" s="75"/>
      <c r="W99" s="109"/>
      <c r="X99" s="109"/>
      <c r="Y99" s="109"/>
      <c r="Z99" s="24"/>
    </row>
    <row r="100" spans="1:26" x14ac:dyDescent="0.25">
      <c r="A100" s="24">
        <v>40</v>
      </c>
      <c r="B100" s="191">
        <f t="shared" si="8"/>
        <v>0</v>
      </c>
      <c r="C100" s="75"/>
      <c r="D100" s="75"/>
      <c r="E100" s="75"/>
      <c r="F100" s="75"/>
      <c r="G100" s="75"/>
      <c r="H100" s="75"/>
      <c r="I100" s="75"/>
      <c r="J100" s="109"/>
      <c r="K100" s="109"/>
      <c r="L100" s="109"/>
      <c r="M100" s="24"/>
      <c r="O100" s="191">
        <f t="shared" si="9"/>
        <v>0</v>
      </c>
      <c r="P100" s="75"/>
      <c r="Q100" s="75"/>
      <c r="R100" s="75"/>
      <c r="S100" s="75"/>
      <c r="T100" s="75"/>
      <c r="U100" s="75"/>
      <c r="V100" s="75"/>
      <c r="W100" s="109"/>
      <c r="X100" s="109"/>
      <c r="Y100" s="109"/>
      <c r="Z100" s="24"/>
    </row>
    <row r="101" spans="1:26" x14ac:dyDescent="0.25">
      <c r="A101" s="24">
        <v>41</v>
      </c>
      <c r="B101" s="191">
        <f t="shared" si="8"/>
        <v>0</v>
      </c>
      <c r="C101" s="75"/>
      <c r="D101" s="75"/>
      <c r="E101" s="75"/>
      <c r="F101" s="75"/>
      <c r="G101" s="75"/>
      <c r="H101" s="75"/>
      <c r="I101" s="75"/>
      <c r="J101" s="109"/>
      <c r="K101" s="109"/>
      <c r="L101" s="109"/>
      <c r="M101" s="86"/>
      <c r="O101" s="191">
        <f t="shared" si="9"/>
        <v>0</v>
      </c>
      <c r="P101" s="75"/>
      <c r="Q101" s="75"/>
      <c r="R101" s="75"/>
      <c r="S101" s="75"/>
      <c r="T101" s="75"/>
      <c r="U101" s="75"/>
      <c r="V101" s="75"/>
      <c r="W101" s="109"/>
      <c r="X101" s="109"/>
      <c r="Y101" s="109"/>
      <c r="Z101" s="86"/>
    </row>
    <row r="102" spans="1:26" x14ac:dyDescent="0.25">
      <c r="A102" s="24">
        <v>42</v>
      </c>
      <c r="B102" s="191">
        <f t="shared" si="8"/>
        <v>0</v>
      </c>
      <c r="C102" s="84"/>
      <c r="D102" s="84"/>
      <c r="E102" s="84"/>
      <c r="F102" s="84"/>
      <c r="G102" s="84"/>
      <c r="H102" s="84"/>
      <c r="I102" s="84"/>
      <c r="J102" s="109"/>
      <c r="K102" s="109"/>
      <c r="L102" s="109"/>
      <c r="M102" s="86"/>
      <c r="O102" s="191">
        <f t="shared" si="9"/>
        <v>0</v>
      </c>
      <c r="P102" s="84"/>
      <c r="Q102" s="84"/>
      <c r="R102" s="84"/>
      <c r="S102" s="84"/>
      <c r="T102" s="84"/>
      <c r="U102" s="84"/>
      <c r="V102" s="84"/>
      <c r="W102" s="109"/>
      <c r="X102" s="109"/>
      <c r="Y102" s="109"/>
      <c r="Z102" s="86"/>
    </row>
    <row r="103" spans="1:26" x14ac:dyDescent="0.25">
      <c r="A103" s="24">
        <v>43</v>
      </c>
      <c r="B103" s="191">
        <f t="shared" si="8"/>
        <v>0</v>
      </c>
      <c r="C103" s="84"/>
      <c r="D103" s="84"/>
      <c r="E103" s="84"/>
      <c r="F103" s="84"/>
      <c r="G103" s="84"/>
      <c r="H103" s="84"/>
      <c r="I103" s="84"/>
      <c r="J103" s="109"/>
      <c r="K103" s="109"/>
      <c r="L103" s="109"/>
      <c r="M103" s="86"/>
      <c r="O103" s="191">
        <f t="shared" si="9"/>
        <v>0</v>
      </c>
      <c r="P103" s="84"/>
      <c r="Q103" s="84"/>
      <c r="R103" s="84"/>
      <c r="S103" s="84"/>
      <c r="T103" s="84"/>
      <c r="U103" s="84"/>
      <c r="V103" s="84"/>
      <c r="W103" s="109"/>
      <c r="X103" s="109"/>
      <c r="Y103" s="109"/>
      <c r="Z103" s="86"/>
    </row>
    <row r="104" spans="1:26" x14ac:dyDescent="0.25">
      <c r="A104" s="24">
        <v>44</v>
      </c>
      <c r="B104" s="191">
        <f t="shared" si="8"/>
        <v>0</v>
      </c>
      <c r="C104" s="108"/>
      <c r="D104" s="108"/>
      <c r="E104" s="84"/>
      <c r="F104" s="108"/>
      <c r="G104" s="108"/>
      <c r="H104" s="108"/>
      <c r="I104" s="108"/>
      <c r="J104" s="109"/>
      <c r="K104" s="109"/>
      <c r="L104" s="109"/>
      <c r="M104" s="66"/>
      <c r="O104" s="191">
        <f t="shared" si="9"/>
        <v>0</v>
      </c>
      <c r="P104" s="108"/>
      <c r="Q104" s="108"/>
      <c r="R104" s="84"/>
      <c r="S104" s="108"/>
      <c r="T104" s="108"/>
      <c r="U104" s="108"/>
      <c r="V104" s="108"/>
      <c r="W104" s="109"/>
      <c r="X104" s="109"/>
      <c r="Y104" s="109"/>
      <c r="Z104" s="66"/>
    </row>
    <row r="105" spans="1:26" x14ac:dyDescent="0.25">
      <c r="A105" s="24">
        <v>45</v>
      </c>
      <c r="B105" s="191">
        <f t="shared" si="8"/>
        <v>0</v>
      </c>
      <c r="C105" s="66"/>
      <c r="D105" s="66"/>
      <c r="E105" s="84"/>
      <c r="F105" s="66"/>
      <c r="G105" s="66"/>
      <c r="H105" s="66"/>
      <c r="I105" s="66"/>
      <c r="J105" s="86"/>
      <c r="K105" s="86"/>
      <c r="L105" s="86"/>
      <c r="M105" s="66"/>
      <c r="O105" s="191">
        <f t="shared" si="9"/>
        <v>0</v>
      </c>
      <c r="P105" s="66"/>
      <c r="Q105" s="66"/>
      <c r="R105" s="84"/>
      <c r="S105" s="66"/>
      <c r="T105" s="66"/>
      <c r="U105" s="66"/>
      <c r="V105" s="66"/>
      <c r="W105" s="86"/>
      <c r="X105" s="86"/>
      <c r="Y105" s="86"/>
      <c r="Z105" s="66"/>
    </row>
    <row r="106" spans="1:26" x14ac:dyDescent="0.25">
      <c r="A106" s="24">
        <v>46</v>
      </c>
      <c r="B106" s="191">
        <f t="shared" si="8"/>
        <v>0</v>
      </c>
      <c r="C106" s="66"/>
      <c r="D106" s="66"/>
      <c r="E106" s="84"/>
      <c r="F106" s="66"/>
      <c r="G106" s="66"/>
      <c r="H106" s="66"/>
      <c r="I106" s="66"/>
      <c r="J106" s="86"/>
      <c r="K106" s="86"/>
      <c r="L106" s="86"/>
      <c r="M106" s="66"/>
      <c r="O106" s="191">
        <f t="shared" si="9"/>
        <v>0</v>
      </c>
      <c r="P106" s="66"/>
      <c r="Q106" s="66"/>
      <c r="R106" s="84"/>
      <c r="S106" s="66"/>
      <c r="T106" s="66"/>
      <c r="U106" s="66"/>
      <c r="V106" s="66"/>
      <c r="W106" s="86"/>
      <c r="X106" s="86"/>
      <c r="Y106" s="86"/>
      <c r="Z106" s="66"/>
    </row>
    <row r="107" spans="1:26" x14ac:dyDescent="0.25">
      <c r="A107" s="24">
        <v>47</v>
      </c>
      <c r="B107" s="191">
        <f t="shared" si="8"/>
        <v>0</v>
      </c>
      <c r="C107" s="66"/>
      <c r="D107" s="66"/>
      <c r="E107" s="84"/>
      <c r="F107" s="66"/>
      <c r="G107" s="66"/>
      <c r="H107" s="66"/>
      <c r="I107" s="66"/>
      <c r="J107" s="86"/>
      <c r="K107" s="86"/>
      <c r="L107" s="86"/>
      <c r="M107" s="66"/>
      <c r="O107" s="191">
        <f t="shared" si="9"/>
        <v>0</v>
      </c>
      <c r="P107" s="66"/>
      <c r="Q107" s="66"/>
      <c r="R107" s="84"/>
      <c r="S107" s="66"/>
      <c r="T107" s="66"/>
      <c r="U107" s="66"/>
      <c r="V107" s="66"/>
      <c r="W107" s="86"/>
      <c r="X107" s="86"/>
      <c r="Y107" s="86"/>
      <c r="Z107" s="66"/>
    </row>
    <row r="108" spans="1:26" x14ac:dyDescent="0.25">
      <c r="A108" s="24">
        <v>48</v>
      </c>
      <c r="B108" s="191">
        <f t="shared" si="8"/>
        <v>0</v>
      </c>
      <c r="C108" s="66"/>
      <c r="D108" s="66"/>
      <c r="E108" s="66"/>
      <c r="F108" s="66"/>
      <c r="G108" s="66"/>
      <c r="H108" s="66"/>
      <c r="I108" s="66"/>
      <c r="J108" s="86"/>
      <c r="K108" s="86"/>
      <c r="L108" s="86"/>
      <c r="M108" s="66"/>
      <c r="O108" s="191">
        <f t="shared" si="9"/>
        <v>0</v>
      </c>
      <c r="P108" s="66"/>
      <c r="Q108" s="66"/>
      <c r="R108" s="66"/>
      <c r="S108" s="66"/>
      <c r="T108" s="66"/>
      <c r="U108" s="66"/>
      <c r="V108" s="66"/>
      <c r="W108" s="86"/>
      <c r="X108" s="86"/>
      <c r="Y108" s="86"/>
      <c r="Z108" s="66"/>
    </row>
    <row r="109" spans="1:26" x14ac:dyDescent="0.25">
      <c r="A109" s="24">
        <v>49</v>
      </c>
      <c r="B109" s="191">
        <f t="shared" si="8"/>
        <v>0</v>
      </c>
      <c r="C109" s="66"/>
      <c r="D109" s="66"/>
      <c r="E109" s="66"/>
      <c r="F109" s="66"/>
      <c r="G109" s="66"/>
      <c r="H109" s="66"/>
      <c r="I109" s="66"/>
      <c r="J109" s="86"/>
      <c r="K109" s="86"/>
      <c r="L109" s="86"/>
      <c r="M109" s="66"/>
      <c r="O109" s="191">
        <f t="shared" si="9"/>
        <v>0</v>
      </c>
      <c r="P109" s="66"/>
      <c r="Q109" s="66"/>
      <c r="R109" s="66"/>
      <c r="S109" s="66"/>
      <c r="T109" s="66"/>
      <c r="U109" s="66"/>
      <c r="V109" s="66"/>
      <c r="W109" s="86"/>
      <c r="X109" s="86"/>
      <c r="Y109" s="86"/>
      <c r="Z109" s="66"/>
    </row>
    <row r="110" spans="1:26" x14ac:dyDescent="0.25">
      <c r="A110" s="24">
        <v>50</v>
      </c>
      <c r="B110" s="191">
        <f t="shared" si="8"/>
        <v>0</v>
      </c>
      <c r="C110" s="66"/>
      <c r="D110" s="66"/>
      <c r="E110" s="66"/>
      <c r="F110" s="66"/>
      <c r="G110" s="66"/>
      <c r="H110" s="66"/>
      <c r="I110" s="66"/>
      <c r="J110" s="86"/>
      <c r="K110" s="86"/>
      <c r="L110" s="86"/>
      <c r="M110" s="66"/>
      <c r="O110" s="191">
        <f t="shared" si="9"/>
        <v>0</v>
      </c>
      <c r="P110" s="66"/>
      <c r="Q110" s="66"/>
      <c r="R110" s="66"/>
      <c r="S110" s="66"/>
      <c r="T110" s="66"/>
      <c r="U110" s="66"/>
      <c r="V110" s="66"/>
      <c r="W110" s="86"/>
      <c r="X110" s="86"/>
      <c r="Y110" s="86"/>
      <c r="Z110" s="66"/>
    </row>
    <row r="111" spans="1:26" x14ac:dyDescent="0.25">
      <c r="B111" s="5"/>
      <c r="J111" s="3"/>
      <c r="K111" s="3"/>
      <c r="L111" s="3"/>
      <c r="M111" s="3"/>
      <c r="O111" s="5"/>
      <c r="W111" s="3"/>
      <c r="X111" s="3"/>
      <c r="Y111" s="3"/>
      <c r="Z111" s="3"/>
    </row>
    <row r="112" spans="1:26" x14ac:dyDescent="0.25">
      <c r="B112" s="5"/>
      <c r="M112" s="3"/>
      <c r="O112" s="5"/>
      <c r="Z112" s="3"/>
    </row>
    <row r="113" spans="1:26" x14ac:dyDescent="0.25">
      <c r="B113" s="42" t="str">
        <f>Fechas!$C$114</f>
        <v>3º ÉPOCA: CICLOS CORTOS E INTERMEDIOS SIN FUNG.</v>
      </c>
      <c r="C113" s="43"/>
      <c r="D113" s="44"/>
      <c r="E113" s="44"/>
      <c r="F113" s="44"/>
      <c r="G113" s="44"/>
      <c r="H113" s="44"/>
      <c r="I113" s="44"/>
      <c r="J113" s="44"/>
      <c r="K113" s="44"/>
      <c r="L113" s="44"/>
      <c r="M113" s="141"/>
      <c r="O113" s="46" t="str">
        <f>Fechas!$K$114</f>
        <v>3º ÉPOCA: CICLOS CORTOS E INTERMEDIOS CON FUNG.</v>
      </c>
      <c r="P113" s="47"/>
      <c r="Q113" s="47"/>
      <c r="R113" s="47"/>
      <c r="S113" s="47"/>
      <c r="T113" s="47"/>
      <c r="U113" s="47"/>
      <c r="V113" s="47"/>
      <c r="W113" s="47"/>
      <c r="X113" s="47"/>
      <c r="Y113" s="47"/>
      <c r="Z113" s="132"/>
    </row>
    <row r="114" spans="1:26" ht="30" customHeight="1" x14ac:dyDescent="0.25">
      <c r="B114" s="80" t="str">
        <f>B$5</f>
        <v>Cultivar</v>
      </c>
      <c r="C114" s="103" t="str">
        <f t="shared" ref="C114:L114" si="10">C$5</f>
        <v>Roya de la hoja</v>
      </c>
      <c r="D114" s="103" t="str">
        <f t="shared" si="10"/>
        <v>Roya del tallo</v>
      </c>
      <c r="E114" s="103" t="str">
        <f t="shared" si="10"/>
        <v>Roya estriada</v>
      </c>
      <c r="F114" s="103" t="str">
        <f t="shared" si="10"/>
        <v>Septoriosis de la hoja</v>
      </c>
      <c r="G114" s="103" t="str">
        <f t="shared" si="10"/>
        <v>Mancha amarilla</v>
      </c>
      <c r="H114" s="103" t="str">
        <f t="shared" si="10"/>
        <v>Fusariosis de la espiga</v>
      </c>
      <c r="I114" s="103" t="str">
        <f t="shared" si="10"/>
        <v>Tizón bacteriano</v>
      </c>
      <c r="J114" s="103" t="str">
        <f t="shared" si="10"/>
        <v>Estría bacteriana</v>
      </c>
      <c r="K114" s="103" t="str">
        <f t="shared" si="10"/>
        <v>Oidio</v>
      </c>
      <c r="L114" s="103" t="str">
        <f t="shared" si="10"/>
        <v>Plagas</v>
      </c>
      <c r="M114" s="103" t="s">
        <v>146</v>
      </c>
      <c r="O114" s="80" t="str">
        <f>O$5</f>
        <v>Cultivar</v>
      </c>
      <c r="P114" s="103" t="str">
        <f t="shared" ref="P114:Y114" si="11">P$5</f>
        <v>Roya de la hoja</v>
      </c>
      <c r="Q114" s="103" t="str">
        <f t="shared" si="11"/>
        <v>Roya del tallo</v>
      </c>
      <c r="R114" s="103" t="str">
        <f t="shared" si="11"/>
        <v>Roya estriada</v>
      </c>
      <c r="S114" s="103" t="str">
        <f t="shared" si="11"/>
        <v>Septoriosis de la hoja</v>
      </c>
      <c r="T114" s="103" t="str">
        <f t="shared" si="11"/>
        <v>Mancha amarilla</v>
      </c>
      <c r="U114" s="103" t="str">
        <f t="shared" si="11"/>
        <v>Fusariosis de la espiga</v>
      </c>
      <c r="V114" s="103" t="str">
        <f t="shared" si="11"/>
        <v>Tizón bacteriano</v>
      </c>
      <c r="W114" s="103" t="str">
        <f t="shared" si="11"/>
        <v>Estría bacteriana</v>
      </c>
      <c r="X114" s="103" t="str">
        <f t="shared" si="11"/>
        <v>Oidio</v>
      </c>
      <c r="Y114" s="103" t="str">
        <f t="shared" si="11"/>
        <v>Plagas</v>
      </c>
      <c r="Z114" s="103" t="s">
        <v>146</v>
      </c>
    </row>
    <row r="115" spans="1:26" x14ac:dyDescent="0.25">
      <c r="A115" s="24">
        <v>1</v>
      </c>
      <c r="B115" s="191" t="str">
        <f t="shared" ref="B115:B146" si="12">INDEX(CV3SF,$A115,1)</f>
        <v>Mutisia</v>
      </c>
      <c r="C115" s="75"/>
      <c r="D115" s="75"/>
      <c r="E115" s="75"/>
      <c r="F115" s="75"/>
      <c r="G115" s="75"/>
      <c r="H115" s="75"/>
      <c r="I115" s="75"/>
      <c r="J115" s="75"/>
      <c r="K115" s="75"/>
      <c r="L115" s="75"/>
      <c r="M115" s="75"/>
      <c r="O115" s="191">
        <f t="shared" ref="O115:O146" si="13">INDEX(CV3CF,$A115,1)</f>
        <v>0</v>
      </c>
      <c r="P115" s="75"/>
      <c r="Q115" s="75"/>
      <c r="R115" s="75"/>
      <c r="S115" s="75"/>
      <c r="T115" s="75"/>
      <c r="U115" s="75"/>
      <c r="V115" s="75"/>
      <c r="W115" s="75"/>
      <c r="X115" s="75"/>
      <c r="Y115" s="75"/>
      <c r="Z115" s="75"/>
    </row>
    <row r="116" spans="1:26" x14ac:dyDescent="0.25">
      <c r="A116" s="24">
        <v>2</v>
      </c>
      <c r="B116" s="191" t="str">
        <f t="shared" si="12"/>
        <v>Potro</v>
      </c>
      <c r="C116" s="75"/>
      <c r="D116" s="75"/>
      <c r="E116" s="75"/>
      <c r="F116" s="75"/>
      <c r="G116" s="75"/>
      <c r="H116" s="75"/>
      <c r="I116" s="75"/>
      <c r="J116" s="75"/>
      <c r="K116" s="75"/>
      <c r="L116" s="75"/>
      <c r="M116" s="75"/>
      <c r="O116" s="191">
        <f t="shared" si="13"/>
        <v>0</v>
      </c>
      <c r="P116" s="75"/>
      <c r="Q116" s="75"/>
      <c r="R116" s="75"/>
      <c r="S116" s="75"/>
      <c r="T116" s="75"/>
      <c r="U116" s="75"/>
      <c r="V116" s="75"/>
      <c r="W116" s="75"/>
      <c r="X116" s="75"/>
      <c r="Y116" s="75"/>
      <c r="Z116" s="75"/>
    </row>
    <row r="117" spans="1:26" x14ac:dyDescent="0.25">
      <c r="A117" s="24">
        <v>3</v>
      </c>
      <c r="B117" s="191" t="str">
        <f t="shared" si="12"/>
        <v>Valor</v>
      </c>
      <c r="C117" s="75"/>
      <c r="D117" s="75"/>
      <c r="E117" s="75"/>
      <c r="F117" s="75"/>
      <c r="G117" s="75"/>
      <c r="H117" s="75"/>
      <c r="I117" s="75"/>
      <c r="J117" s="75"/>
      <c r="K117" s="75"/>
      <c r="L117" s="75"/>
      <c r="M117" s="75"/>
      <c r="O117" s="191">
        <f t="shared" si="13"/>
        <v>0</v>
      </c>
      <c r="P117" s="75"/>
      <c r="Q117" s="75"/>
      <c r="R117" s="75"/>
      <c r="S117" s="75"/>
      <c r="T117" s="75"/>
      <c r="U117" s="75"/>
      <c r="V117" s="75"/>
      <c r="W117" s="75"/>
      <c r="X117" s="75"/>
      <c r="Y117" s="75"/>
      <c r="Z117" s="75"/>
    </row>
    <row r="118" spans="1:26" x14ac:dyDescent="0.25">
      <c r="A118" s="24">
        <v>4</v>
      </c>
      <c r="B118" s="191" t="str">
        <f t="shared" si="12"/>
        <v>Aromo</v>
      </c>
      <c r="C118" s="75"/>
      <c r="D118" s="75"/>
      <c r="E118" s="75"/>
      <c r="F118" s="75"/>
      <c r="G118" s="75"/>
      <c r="H118" s="75"/>
      <c r="I118" s="75"/>
      <c r="J118" s="75"/>
      <c r="K118" s="75"/>
      <c r="L118" s="75"/>
      <c r="M118" s="75"/>
      <c r="O118" s="191">
        <f t="shared" si="13"/>
        <v>0</v>
      </c>
      <c r="P118" s="75"/>
      <c r="Q118" s="75"/>
      <c r="R118" s="75"/>
      <c r="S118" s="75"/>
      <c r="T118" s="75"/>
      <c r="U118" s="75"/>
      <c r="V118" s="75"/>
      <c r="W118" s="75"/>
      <c r="X118" s="75"/>
      <c r="Y118" s="75"/>
      <c r="Z118" s="75"/>
    </row>
    <row r="119" spans="1:26" x14ac:dyDescent="0.25">
      <c r="A119" s="24">
        <v>5</v>
      </c>
      <c r="B119" s="191" t="str">
        <f t="shared" si="12"/>
        <v>Nutria</v>
      </c>
      <c r="C119" s="75"/>
      <c r="D119" s="75"/>
      <c r="E119" s="75"/>
      <c r="F119" s="75"/>
      <c r="G119" s="75"/>
      <c r="H119" s="75"/>
      <c r="I119" s="75"/>
      <c r="J119" s="75"/>
      <c r="K119" s="75"/>
      <c r="L119" s="75"/>
      <c r="M119" s="75"/>
      <c r="O119" s="191">
        <f t="shared" si="13"/>
        <v>0</v>
      </c>
      <c r="P119" s="75"/>
      <c r="Q119" s="75"/>
      <c r="R119" s="75"/>
      <c r="S119" s="75"/>
      <c r="T119" s="75"/>
      <c r="U119" s="75"/>
      <c r="V119" s="75"/>
      <c r="W119" s="75"/>
      <c r="X119" s="75"/>
      <c r="Y119" s="75"/>
      <c r="Z119" s="75"/>
    </row>
    <row r="120" spans="1:26" x14ac:dyDescent="0.25">
      <c r="A120" s="24">
        <v>6</v>
      </c>
      <c r="B120" s="191" t="str">
        <f t="shared" si="12"/>
        <v>Zaino</v>
      </c>
      <c r="C120" s="75"/>
      <c r="D120" s="75"/>
      <c r="E120" s="75"/>
      <c r="F120" s="75"/>
      <c r="G120" s="75"/>
      <c r="H120" s="75"/>
      <c r="I120" s="75"/>
      <c r="J120" s="75"/>
      <c r="K120" s="75"/>
      <c r="L120" s="75"/>
      <c r="M120" s="75"/>
      <c r="O120" s="191">
        <f t="shared" si="13"/>
        <v>0</v>
      </c>
      <c r="P120" s="75"/>
      <c r="Q120" s="75"/>
      <c r="R120" s="75"/>
      <c r="S120" s="75"/>
      <c r="T120" s="75"/>
      <c r="U120" s="75"/>
      <c r="V120" s="75"/>
      <c r="W120" s="75"/>
      <c r="X120" s="75"/>
      <c r="Y120" s="75"/>
      <c r="Z120" s="75"/>
    </row>
    <row r="121" spans="1:26" x14ac:dyDescent="0.25">
      <c r="A121" s="24">
        <v>7</v>
      </c>
      <c r="B121" s="191" t="str">
        <f t="shared" si="12"/>
        <v>Bio 1008</v>
      </c>
      <c r="C121" s="75"/>
      <c r="D121" s="75"/>
      <c r="E121" s="75"/>
      <c r="F121" s="75"/>
      <c r="G121" s="75"/>
      <c r="H121" s="75"/>
      <c r="I121" s="75"/>
      <c r="J121" s="75"/>
      <c r="K121" s="75"/>
      <c r="L121" s="75"/>
      <c r="M121" s="75"/>
      <c r="O121" s="191">
        <f t="shared" si="13"/>
        <v>0</v>
      </c>
      <c r="P121" s="75"/>
      <c r="Q121" s="75"/>
      <c r="R121" s="75"/>
      <c r="S121" s="75"/>
      <c r="T121" s="75"/>
      <c r="U121" s="75"/>
      <c r="V121" s="75"/>
      <c r="W121" s="75"/>
      <c r="X121" s="75"/>
      <c r="Y121" s="75"/>
      <c r="Z121" s="75"/>
    </row>
    <row r="122" spans="1:26" x14ac:dyDescent="0.25">
      <c r="A122" s="24">
        <v>8</v>
      </c>
      <c r="B122" s="191" t="str">
        <f t="shared" si="12"/>
        <v>Tordo</v>
      </c>
      <c r="C122" s="75"/>
      <c r="D122" s="75"/>
      <c r="E122" s="75"/>
      <c r="F122" s="75"/>
      <c r="G122" s="75"/>
      <c r="H122" s="75"/>
      <c r="I122" s="75"/>
      <c r="J122" s="75"/>
      <c r="K122" s="75"/>
      <c r="L122" s="75"/>
      <c r="M122" s="75"/>
      <c r="O122" s="191">
        <f t="shared" si="13"/>
        <v>0</v>
      </c>
      <c r="P122" s="75"/>
      <c r="Q122" s="75"/>
      <c r="R122" s="75"/>
      <c r="S122" s="75"/>
      <c r="T122" s="75"/>
      <c r="U122" s="75"/>
      <c r="V122" s="75"/>
      <c r="W122" s="75"/>
      <c r="X122" s="75"/>
      <c r="Y122" s="75"/>
      <c r="Z122" s="75"/>
    </row>
    <row r="123" spans="1:26" x14ac:dyDescent="0.25">
      <c r="A123" s="24">
        <v>9</v>
      </c>
      <c r="B123" s="191" t="str">
        <f t="shared" si="12"/>
        <v>B 450</v>
      </c>
      <c r="C123" s="75"/>
      <c r="D123" s="75"/>
      <c r="E123" s="75"/>
      <c r="F123" s="75"/>
      <c r="G123" s="75"/>
      <c r="H123" s="75"/>
      <c r="I123" s="75"/>
      <c r="J123" s="75"/>
      <c r="K123" s="75"/>
      <c r="L123" s="75"/>
      <c r="M123" s="75"/>
      <c r="O123" s="191">
        <f t="shared" si="13"/>
        <v>0</v>
      </c>
      <c r="P123" s="75"/>
      <c r="Q123" s="75"/>
      <c r="R123" s="75"/>
      <c r="S123" s="75"/>
      <c r="T123" s="75"/>
      <c r="U123" s="75"/>
      <c r="V123" s="75"/>
      <c r="W123" s="75"/>
      <c r="X123" s="75"/>
      <c r="Y123" s="75"/>
      <c r="Z123" s="75"/>
    </row>
    <row r="124" spans="1:26" x14ac:dyDescent="0.25">
      <c r="A124" s="24">
        <v>10</v>
      </c>
      <c r="B124" s="191" t="str">
        <f t="shared" si="12"/>
        <v>Bio 1006</v>
      </c>
      <c r="C124" s="75"/>
      <c r="D124" s="75"/>
      <c r="E124" s="75"/>
      <c r="F124" s="75"/>
      <c r="G124" s="75"/>
      <c r="H124" s="75"/>
      <c r="I124" s="75"/>
      <c r="J124" s="75"/>
      <c r="K124" s="75"/>
      <c r="L124" s="75"/>
      <c r="M124" s="75"/>
      <c r="O124" s="191">
        <f t="shared" si="13"/>
        <v>0</v>
      </c>
      <c r="P124" s="75"/>
      <c r="Q124" s="75"/>
      <c r="R124" s="75"/>
      <c r="S124" s="75"/>
      <c r="T124" s="75"/>
      <c r="U124" s="75"/>
      <c r="V124" s="75"/>
      <c r="W124" s="75"/>
      <c r="X124" s="75"/>
      <c r="Y124" s="75"/>
      <c r="Z124" s="75"/>
    </row>
    <row r="125" spans="1:26" x14ac:dyDescent="0.25">
      <c r="A125" s="24">
        <v>11</v>
      </c>
      <c r="B125" s="191" t="str">
        <f t="shared" si="12"/>
        <v>Zaeta</v>
      </c>
      <c r="C125" s="75"/>
      <c r="D125" s="75"/>
      <c r="E125" s="75"/>
      <c r="F125" s="75"/>
      <c r="G125" s="75"/>
      <c r="H125" s="75"/>
      <c r="I125" s="75"/>
      <c r="J125" s="75"/>
      <c r="K125" s="75"/>
      <c r="L125" s="75"/>
      <c r="M125" s="75"/>
      <c r="O125" s="191">
        <f t="shared" si="13"/>
        <v>0</v>
      </c>
      <c r="P125" s="75"/>
      <c r="Q125" s="75"/>
      <c r="R125" s="75"/>
      <c r="S125" s="75"/>
      <c r="T125" s="75"/>
      <c r="U125" s="75"/>
      <c r="V125" s="75"/>
      <c r="W125" s="75"/>
      <c r="X125" s="75"/>
      <c r="Y125" s="75"/>
      <c r="Z125" s="75"/>
    </row>
    <row r="126" spans="1:26" x14ac:dyDescent="0.25">
      <c r="A126" s="24">
        <v>12</v>
      </c>
      <c r="B126" s="191" t="str">
        <f t="shared" si="12"/>
        <v>Elite 43</v>
      </c>
      <c r="C126" s="75"/>
      <c r="D126" s="75"/>
      <c r="E126" s="75"/>
      <c r="F126" s="75"/>
      <c r="G126" s="75"/>
      <c r="H126" s="75"/>
      <c r="I126" s="75"/>
      <c r="J126" s="75"/>
      <c r="K126" s="75"/>
      <c r="L126" s="75"/>
      <c r="M126" s="75"/>
      <c r="O126" s="191">
        <f t="shared" si="13"/>
        <v>0</v>
      </c>
      <c r="P126" s="75"/>
      <c r="Q126" s="75"/>
      <c r="R126" s="75"/>
      <c r="S126" s="75"/>
      <c r="T126" s="75"/>
      <c r="U126" s="75"/>
      <c r="V126" s="75"/>
      <c r="W126" s="75"/>
      <c r="X126" s="75"/>
      <c r="Y126" s="75"/>
      <c r="Z126" s="75"/>
    </row>
    <row r="127" spans="1:26" x14ac:dyDescent="0.25">
      <c r="A127" s="24">
        <v>13</v>
      </c>
      <c r="B127" s="191" t="str">
        <f t="shared" si="12"/>
        <v>Buck Audaz</v>
      </c>
      <c r="C127" s="75"/>
      <c r="D127" s="75"/>
      <c r="E127" s="75"/>
      <c r="F127" s="75"/>
      <c r="G127" s="75"/>
      <c r="H127" s="75"/>
      <c r="I127" s="75"/>
      <c r="J127" s="75"/>
      <c r="K127" s="75"/>
      <c r="L127" s="75"/>
      <c r="M127" s="75"/>
      <c r="O127" s="191">
        <f t="shared" si="13"/>
        <v>0</v>
      </c>
      <c r="P127" s="75"/>
      <c r="Q127" s="75"/>
      <c r="R127" s="75"/>
      <c r="S127" s="75"/>
      <c r="T127" s="75"/>
      <c r="U127" s="75"/>
      <c r="V127" s="75"/>
      <c r="W127" s="75"/>
      <c r="X127" s="75"/>
      <c r="Y127" s="75"/>
      <c r="Z127" s="75"/>
    </row>
    <row r="128" spans="1:26" x14ac:dyDescent="0.25">
      <c r="A128" s="24">
        <v>14</v>
      </c>
      <c r="B128" s="191" t="str">
        <f t="shared" si="12"/>
        <v>Hornero</v>
      </c>
      <c r="C128" s="75"/>
      <c r="D128" s="75"/>
      <c r="E128" s="75"/>
      <c r="F128" s="75"/>
      <c r="G128" s="75"/>
      <c r="H128" s="75"/>
      <c r="I128" s="75"/>
      <c r="J128" s="75"/>
      <c r="K128" s="75"/>
      <c r="L128" s="75"/>
      <c r="M128" s="75"/>
      <c r="O128" s="191">
        <f t="shared" si="13"/>
        <v>0</v>
      </c>
      <c r="P128" s="75"/>
      <c r="Q128" s="75"/>
      <c r="R128" s="75"/>
      <c r="S128" s="75"/>
      <c r="T128" s="75"/>
      <c r="U128" s="75"/>
      <c r="V128" s="75"/>
      <c r="W128" s="75"/>
      <c r="X128" s="75"/>
      <c r="Y128" s="75"/>
      <c r="Z128" s="75"/>
    </row>
    <row r="129" spans="1:26" x14ac:dyDescent="0.25">
      <c r="A129" s="24">
        <v>15</v>
      </c>
      <c r="B129" s="191" t="str">
        <f t="shared" si="12"/>
        <v>Alerce</v>
      </c>
      <c r="C129" s="75"/>
      <c r="D129" s="75"/>
      <c r="E129" s="75"/>
      <c r="F129" s="75"/>
      <c r="G129" s="75"/>
      <c r="H129" s="75"/>
      <c r="I129" s="75"/>
      <c r="J129" s="75"/>
      <c r="K129" s="75"/>
      <c r="L129" s="75"/>
      <c r="M129" s="75"/>
      <c r="O129" s="191">
        <f t="shared" si="13"/>
        <v>0</v>
      </c>
      <c r="P129" s="75"/>
      <c r="Q129" s="75"/>
      <c r="R129" s="75"/>
      <c r="S129" s="75"/>
      <c r="T129" s="75"/>
      <c r="U129" s="75"/>
      <c r="V129" s="75"/>
      <c r="W129" s="75"/>
      <c r="X129" s="75"/>
      <c r="Y129" s="75"/>
      <c r="Z129" s="75"/>
    </row>
    <row r="130" spans="1:26" x14ac:dyDescent="0.25">
      <c r="A130" s="24">
        <v>16</v>
      </c>
      <c r="B130" s="191" t="str">
        <f t="shared" si="12"/>
        <v>Ceibo</v>
      </c>
      <c r="C130" s="75"/>
      <c r="D130" s="75"/>
      <c r="E130" s="75"/>
      <c r="F130" s="75"/>
      <c r="G130" s="75"/>
      <c r="H130" s="75"/>
      <c r="I130" s="75"/>
      <c r="J130" s="75"/>
      <c r="K130" s="75"/>
      <c r="L130" s="75"/>
      <c r="M130" s="75"/>
      <c r="O130" s="191">
        <f t="shared" si="13"/>
        <v>0</v>
      </c>
      <c r="P130" s="75"/>
      <c r="Q130" s="75"/>
      <c r="R130" s="75"/>
      <c r="S130" s="75"/>
      <c r="T130" s="75"/>
      <c r="U130" s="75"/>
      <c r="V130" s="75"/>
      <c r="W130" s="75"/>
      <c r="X130" s="75"/>
      <c r="Y130" s="75"/>
      <c r="Z130" s="75"/>
    </row>
    <row r="131" spans="1:26" x14ac:dyDescent="0.25">
      <c r="A131" s="24">
        <v>17</v>
      </c>
      <c r="B131" s="191" t="str">
        <f t="shared" si="12"/>
        <v>GINkgo</v>
      </c>
      <c r="C131" s="75"/>
      <c r="D131" s="75"/>
      <c r="E131" s="75"/>
      <c r="F131" s="75"/>
      <c r="G131" s="75"/>
      <c r="H131" s="75"/>
      <c r="I131" s="75"/>
      <c r="J131" s="75"/>
      <c r="K131" s="75"/>
      <c r="L131" s="75"/>
      <c r="M131" s="75"/>
      <c r="O131" s="191">
        <f t="shared" si="13"/>
        <v>0</v>
      </c>
      <c r="P131" s="75"/>
      <c r="Q131" s="75"/>
      <c r="R131" s="75"/>
      <c r="S131" s="75"/>
      <c r="T131" s="75"/>
      <c r="U131" s="75"/>
      <c r="V131" s="75"/>
      <c r="W131" s="75"/>
      <c r="X131" s="75"/>
      <c r="Y131" s="75"/>
      <c r="Z131" s="75"/>
    </row>
    <row r="132" spans="1:26" x14ac:dyDescent="0.25">
      <c r="A132" s="24">
        <v>18</v>
      </c>
      <c r="B132" s="191" t="str">
        <f t="shared" si="12"/>
        <v>Fulgor</v>
      </c>
      <c r="C132" s="75"/>
      <c r="D132" s="75"/>
      <c r="E132" s="75"/>
      <c r="F132" s="75"/>
      <c r="G132" s="75"/>
      <c r="H132" s="75"/>
      <c r="I132" s="75"/>
      <c r="J132" s="75"/>
      <c r="K132" s="75"/>
      <c r="L132" s="75"/>
      <c r="M132" s="75"/>
      <c r="N132" s="5"/>
      <c r="O132" s="191">
        <f t="shared" si="13"/>
        <v>0</v>
      </c>
      <c r="P132" s="75"/>
      <c r="Q132" s="75"/>
      <c r="R132" s="75"/>
      <c r="S132" s="75"/>
      <c r="T132" s="75"/>
      <c r="U132" s="75"/>
      <c r="V132" s="75"/>
      <c r="W132" s="75"/>
      <c r="X132" s="75"/>
      <c r="Y132" s="75"/>
      <c r="Z132" s="75"/>
    </row>
    <row r="133" spans="1:26" x14ac:dyDescent="0.25">
      <c r="A133" s="24">
        <v>19</v>
      </c>
      <c r="B133" s="191" t="str">
        <f t="shared" si="12"/>
        <v>Inta 817</v>
      </c>
      <c r="C133" s="75"/>
      <c r="D133" s="75"/>
      <c r="E133" s="75"/>
      <c r="F133" s="75"/>
      <c r="G133" s="75"/>
      <c r="H133" s="75"/>
      <c r="I133" s="75"/>
      <c r="J133" s="75"/>
      <c r="K133" s="75"/>
      <c r="L133" s="75"/>
      <c r="M133" s="75"/>
      <c r="N133" s="5"/>
      <c r="O133" s="191">
        <f t="shared" si="13"/>
        <v>0</v>
      </c>
      <c r="P133" s="75"/>
      <c r="Q133" s="75"/>
      <c r="R133" s="75"/>
      <c r="S133" s="75"/>
      <c r="T133" s="75"/>
      <c r="U133" s="75"/>
      <c r="V133" s="75"/>
      <c r="W133" s="75"/>
      <c r="X133" s="75"/>
      <c r="Y133" s="75"/>
      <c r="Z133" s="75"/>
    </row>
    <row r="134" spans="1:26" x14ac:dyDescent="0.25">
      <c r="A134" s="24">
        <v>20</v>
      </c>
      <c r="B134" s="191" t="str">
        <f t="shared" si="12"/>
        <v>Colihue</v>
      </c>
      <c r="C134" s="75"/>
      <c r="D134" s="75"/>
      <c r="E134" s="75"/>
      <c r="F134" s="75"/>
      <c r="G134" s="75"/>
      <c r="H134" s="75"/>
      <c r="I134" s="75"/>
      <c r="J134" s="75"/>
      <c r="K134" s="75"/>
      <c r="L134" s="75"/>
      <c r="M134" s="75"/>
      <c r="O134" s="191">
        <f t="shared" si="13"/>
        <v>0</v>
      </c>
      <c r="P134" s="75"/>
      <c r="Q134" s="75"/>
      <c r="R134" s="75"/>
      <c r="S134" s="75"/>
      <c r="T134" s="75"/>
      <c r="U134" s="75"/>
      <c r="V134" s="75"/>
      <c r="W134" s="75"/>
      <c r="X134" s="75"/>
      <c r="Y134" s="75"/>
      <c r="Z134" s="75"/>
    </row>
    <row r="135" spans="1:26" x14ac:dyDescent="0.25">
      <c r="A135" s="24">
        <v>21</v>
      </c>
      <c r="B135" s="191" t="str">
        <f t="shared" si="12"/>
        <v>Elite 17</v>
      </c>
      <c r="C135" s="75"/>
      <c r="D135" s="75"/>
      <c r="E135" s="75"/>
      <c r="F135" s="75"/>
      <c r="G135" s="75"/>
      <c r="H135" s="75"/>
      <c r="I135" s="75"/>
      <c r="J135" s="75"/>
      <c r="K135" s="75"/>
      <c r="L135" s="75"/>
      <c r="M135" s="75"/>
      <c r="O135" s="191">
        <f t="shared" si="13"/>
        <v>0</v>
      </c>
      <c r="P135" s="75"/>
      <c r="Q135" s="75"/>
      <c r="R135" s="75"/>
      <c r="S135" s="75"/>
      <c r="T135" s="75"/>
      <c r="U135" s="75"/>
      <c r="V135" s="75"/>
      <c r="W135" s="75"/>
      <c r="X135" s="75"/>
      <c r="Y135" s="75"/>
      <c r="Z135" s="75"/>
    </row>
    <row r="136" spans="1:26" x14ac:dyDescent="0.25">
      <c r="A136" s="24">
        <v>22</v>
      </c>
      <c r="B136" s="191" t="str">
        <f t="shared" si="12"/>
        <v>ACA 920</v>
      </c>
      <c r="C136" s="75"/>
      <c r="D136" s="75"/>
      <c r="E136" s="75"/>
      <c r="F136" s="75"/>
      <c r="G136" s="75"/>
      <c r="H136" s="75"/>
      <c r="I136" s="75"/>
      <c r="J136" s="75"/>
      <c r="K136" s="75"/>
      <c r="L136" s="75"/>
      <c r="M136" s="75"/>
      <c r="O136" s="191">
        <f t="shared" si="13"/>
        <v>0</v>
      </c>
      <c r="P136" s="75"/>
      <c r="Q136" s="75"/>
      <c r="R136" s="75"/>
      <c r="S136" s="75"/>
      <c r="T136" s="75"/>
      <c r="U136" s="75"/>
      <c r="V136" s="75"/>
      <c r="W136" s="75"/>
      <c r="X136" s="75"/>
      <c r="Y136" s="75"/>
      <c r="Z136" s="75"/>
    </row>
    <row r="137" spans="1:26" x14ac:dyDescent="0.25">
      <c r="A137" s="24">
        <v>23</v>
      </c>
      <c r="B137" s="191" t="str">
        <f t="shared" si="12"/>
        <v>ACA 916</v>
      </c>
      <c r="C137" s="75"/>
      <c r="D137" s="75"/>
      <c r="E137" s="75"/>
      <c r="F137" s="75"/>
      <c r="G137" s="75"/>
      <c r="H137" s="75"/>
      <c r="I137" s="75"/>
      <c r="J137" s="75"/>
      <c r="K137" s="75"/>
      <c r="L137" s="75"/>
      <c r="M137" s="75"/>
      <c r="O137" s="191">
        <f t="shared" si="13"/>
        <v>0</v>
      </c>
      <c r="P137" s="75"/>
      <c r="Q137" s="75"/>
      <c r="R137" s="75"/>
      <c r="S137" s="75"/>
      <c r="T137" s="75"/>
      <c r="U137" s="75"/>
      <c r="V137" s="75"/>
      <c r="W137" s="75"/>
      <c r="X137" s="75"/>
      <c r="Y137" s="75"/>
      <c r="Z137" s="75"/>
    </row>
    <row r="138" spans="1:26" x14ac:dyDescent="0.25">
      <c r="A138" s="24">
        <v>24</v>
      </c>
      <c r="B138" s="191" t="str">
        <f t="shared" si="12"/>
        <v>ACA 460</v>
      </c>
      <c r="C138" s="75"/>
      <c r="D138" s="75"/>
      <c r="E138" s="75"/>
      <c r="F138" s="75"/>
      <c r="G138" s="75"/>
      <c r="H138" s="75"/>
      <c r="I138" s="75"/>
      <c r="J138" s="75"/>
      <c r="K138" s="75"/>
      <c r="L138" s="75"/>
      <c r="M138" s="75"/>
      <c r="O138" s="191">
        <f t="shared" si="13"/>
        <v>0</v>
      </c>
      <c r="P138" s="75"/>
      <c r="Q138" s="75"/>
      <c r="R138" s="75"/>
      <c r="S138" s="75"/>
      <c r="T138" s="75"/>
      <c r="U138" s="75"/>
      <c r="V138" s="75"/>
      <c r="W138" s="75"/>
      <c r="X138" s="75"/>
      <c r="Y138" s="75"/>
      <c r="Z138" s="75"/>
    </row>
    <row r="139" spans="1:26" x14ac:dyDescent="0.25">
      <c r="A139" s="24">
        <v>25</v>
      </c>
      <c r="B139" s="191">
        <f t="shared" si="12"/>
        <v>0</v>
      </c>
      <c r="C139" s="75"/>
      <c r="D139" s="75"/>
      <c r="E139" s="75"/>
      <c r="F139" s="75"/>
      <c r="G139" s="75"/>
      <c r="H139" s="75"/>
      <c r="I139" s="75"/>
      <c r="J139" s="75"/>
      <c r="K139" s="75"/>
      <c r="L139" s="75"/>
      <c r="M139" s="75"/>
      <c r="O139" s="191">
        <f t="shared" si="13"/>
        <v>0</v>
      </c>
      <c r="P139" s="75"/>
      <c r="Q139" s="75"/>
      <c r="R139" s="75"/>
      <c r="S139" s="75"/>
      <c r="T139" s="75"/>
      <c r="U139" s="75"/>
      <c r="V139" s="75"/>
      <c r="W139" s="75"/>
      <c r="X139" s="75"/>
      <c r="Y139" s="75"/>
      <c r="Z139" s="75"/>
    </row>
    <row r="140" spans="1:26" x14ac:dyDescent="0.25">
      <c r="A140" s="24">
        <v>26</v>
      </c>
      <c r="B140" s="191">
        <f t="shared" si="12"/>
        <v>0</v>
      </c>
      <c r="C140" s="75"/>
      <c r="D140" s="75"/>
      <c r="E140" s="75"/>
      <c r="F140" s="75"/>
      <c r="G140" s="75"/>
      <c r="H140" s="75"/>
      <c r="I140" s="75"/>
      <c r="J140" s="75"/>
      <c r="K140" s="75"/>
      <c r="L140" s="75"/>
      <c r="M140" s="75"/>
      <c r="O140" s="191">
        <f t="shared" si="13"/>
        <v>0</v>
      </c>
      <c r="P140" s="75"/>
      <c r="Q140" s="75"/>
      <c r="R140" s="75"/>
      <c r="S140" s="75"/>
      <c r="T140" s="75"/>
      <c r="U140" s="75"/>
      <c r="V140" s="75"/>
      <c r="W140" s="75"/>
      <c r="X140" s="75"/>
      <c r="Y140" s="75"/>
      <c r="Z140" s="75"/>
    </row>
    <row r="141" spans="1:26" x14ac:dyDescent="0.25">
      <c r="A141" s="24">
        <v>27</v>
      </c>
      <c r="B141" s="191">
        <f t="shared" si="12"/>
        <v>0</v>
      </c>
      <c r="C141" s="75"/>
      <c r="D141" s="75"/>
      <c r="E141" s="75"/>
      <c r="F141" s="75"/>
      <c r="G141" s="75"/>
      <c r="H141" s="75"/>
      <c r="I141" s="75"/>
      <c r="J141" s="75"/>
      <c r="K141" s="75"/>
      <c r="L141" s="75"/>
      <c r="M141" s="75"/>
      <c r="O141" s="191">
        <f t="shared" si="13"/>
        <v>0</v>
      </c>
      <c r="P141" s="75"/>
      <c r="Q141" s="75"/>
      <c r="R141" s="75"/>
      <c r="S141" s="75"/>
      <c r="T141" s="75"/>
      <c r="U141" s="75"/>
      <c r="V141" s="75"/>
      <c r="W141" s="75"/>
      <c r="X141" s="75"/>
      <c r="Y141" s="75"/>
      <c r="Z141" s="75"/>
    </row>
    <row r="142" spans="1:26" x14ac:dyDescent="0.25">
      <c r="A142" s="24">
        <v>28</v>
      </c>
      <c r="B142" s="191">
        <f t="shared" si="12"/>
        <v>0</v>
      </c>
      <c r="C142" s="75"/>
      <c r="D142" s="75"/>
      <c r="E142" s="75"/>
      <c r="F142" s="75"/>
      <c r="G142" s="75"/>
      <c r="H142" s="75"/>
      <c r="I142" s="75"/>
      <c r="J142" s="75"/>
      <c r="K142" s="75"/>
      <c r="L142" s="75"/>
      <c r="M142" s="75"/>
      <c r="O142" s="191">
        <f t="shared" si="13"/>
        <v>0</v>
      </c>
      <c r="P142" s="75"/>
      <c r="Q142" s="75"/>
      <c r="R142" s="75"/>
      <c r="S142" s="75"/>
      <c r="T142" s="75"/>
      <c r="U142" s="75"/>
      <c r="V142" s="75"/>
      <c r="W142" s="75"/>
      <c r="X142" s="75"/>
      <c r="Y142" s="75"/>
      <c r="Z142" s="75"/>
    </row>
    <row r="143" spans="1:26" x14ac:dyDescent="0.25">
      <c r="A143" s="24">
        <v>29</v>
      </c>
      <c r="B143" s="191">
        <f t="shared" si="12"/>
        <v>0</v>
      </c>
      <c r="C143" s="75"/>
      <c r="D143" s="75"/>
      <c r="E143" s="75"/>
      <c r="F143" s="75"/>
      <c r="G143" s="75"/>
      <c r="H143" s="75"/>
      <c r="I143" s="75"/>
      <c r="J143" s="75"/>
      <c r="K143" s="75"/>
      <c r="L143" s="75"/>
      <c r="M143" s="75"/>
      <c r="O143" s="191">
        <f t="shared" si="13"/>
        <v>0</v>
      </c>
      <c r="P143" s="75"/>
      <c r="Q143" s="75"/>
      <c r="R143" s="75"/>
      <c r="S143" s="75"/>
      <c r="T143" s="75"/>
      <c r="U143" s="75"/>
      <c r="V143" s="75"/>
      <c r="W143" s="75"/>
      <c r="X143" s="75"/>
      <c r="Y143" s="75"/>
      <c r="Z143" s="75"/>
    </row>
    <row r="144" spans="1:26" x14ac:dyDescent="0.25">
      <c r="A144" s="24">
        <v>30</v>
      </c>
      <c r="B144" s="191">
        <f t="shared" si="12"/>
        <v>0</v>
      </c>
      <c r="C144" s="75"/>
      <c r="D144" s="75"/>
      <c r="E144" s="75"/>
      <c r="F144" s="75"/>
      <c r="G144" s="75"/>
      <c r="H144" s="75"/>
      <c r="I144" s="75"/>
      <c r="J144" s="75"/>
      <c r="K144" s="75"/>
      <c r="L144" s="75"/>
      <c r="M144" s="75"/>
      <c r="O144" s="191">
        <f t="shared" si="13"/>
        <v>0</v>
      </c>
      <c r="P144" s="75"/>
      <c r="Q144" s="75"/>
      <c r="R144" s="75"/>
      <c r="S144" s="75"/>
      <c r="T144" s="75"/>
      <c r="U144" s="75"/>
      <c r="V144" s="75"/>
      <c r="W144" s="75"/>
      <c r="X144" s="75"/>
      <c r="Y144" s="75"/>
      <c r="Z144" s="75"/>
    </row>
    <row r="145" spans="1:26" x14ac:dyDescent="0.25">
      <c r="A145" s="24">
        <v>31</v>
      </c>
      <c r="B145" s="191">
        <f t="shared" si="12"/>
        <v>0</v>
      </c>
      <c r="C145" s="75"/>
      <c r="D145" s="75"/>
      <c r="E145" s="75"/>
      <c r="F145" s="75"/>
      <c r="G145" s="75"/>
      <c r="H145" s="75"/>
      <c r="I145" s="75"/>
      <c r="J145" s="75"/>
      <c r="K145" s="75"/>
      <c r="L145" s="75"/>
      <c r="M145" s="75"/>
      <c r="O145" s="191">
        <f t="shared" si="13"/>
        <v>0</v>
      </c>
      <c r="P145" s="75"/>
      <c r="Q145" s="75"/>
      <c r="R145" s="75"/>
      <c r="S145" s="75"/>
      <c r="T145" s="75"/>
      <c r="U145" s="75"/>
      <c r="V145" s="75"/>
      <c r="W145" s="75"/>
      <c r="X145" s="75"/>
      <c r="Y145" s="75"/>
      <c r="Z145" s="75"/>
    </row>
    <row r="146" spans="1:26" x14ac:dyDescent="0.25">
      <c r="A146" s="24">
        <v>32</v>
      </c>
      <c r="B146" s="191">
        <f t="shared" si="12"/>
        <v>0</v>
      </c>
      <c r="C146" s="75"/>
      <c r="D146" s="75"/>
      <c r="E146" s="75"/>
      <c r="F146" s="75"/>
      <c r="G146" s="75"/>
      <c r="H146" s="75"/>
      <c r="I146" s="75"/>
      <c r="J146" s="75"/>
      <c r="K146" s="75"/>
      <c r="L146" s="75"/>
      <c r="M146" s="75"/>
      <c r="O146" s="191">
        <f t="shared" si="13"/>
        <v>0</v>
      </c>
      <c r="P146" s="75"/>
      <c r="Q146" s="75"/>
      <c r="R146" s="75"/>
      <c r="S146" s="75"/>
      <c r="T146" s="75"/>
      <c r="U146" s="75"/>
      <c r="V146" s="75"/>
      <c r="W146" s="75"/>
      <c r="X146" s="75"/>
      <c r="Y146" s="75"/>
      <c r="Z146" s="75"/>
    </row>
    <row r="147" spans="1:26" x14ac:dyDescent="0.25">
      <c r="A147" s="24">
        <v>33</v>
      </c>
      <c r="B147" s="191">
        <f t="shared" ref="B147:B164" si="14">INDEX(CV3SF,$A147,1)</f>
        <v>0</v>
      </c>
      <c r="C147" s="24"/>
      <c r="D147" s="24"/>
      <c r="E147" s="75"/>
      <c r="F147" s="24"/>
      <c r="G147" s="24"/>
      <c r="H147" s="24"/>
      <c r="I147" s="24"/>
      <c r="J147" s="24"/>
      <c r="K147" s="24"/>
      <c r="L147" s="24"/>
      <c r="M147" s="24"/>
      <c r="O147" s="191">
        <f t="shared" ref="O147:O164" si="15">INDEX(CV3CF,$A147,1)</f>
        <v>0</v>
      </c>
      <c r="P147" s="24"/>
      <c r="Q147" s="24"/>
      <c r="R147" s="75"/>
      <c r="S147" s="24"/>
      <c r="T147" s="24"/>
      <c r="U147" s="24"/>
      <c r="V147" s="24"/>
      <c r="W147" s="24"/>
      <c r="X147" s="24"/>
      <c r="Y147" s="24"/>
      <c r="Z147" s="24"/>
    </row>
    <row r="148" spans="1:26" x14ac:dyDescent="0.25">
      <c r="A148" s="24">
        <v>34</v>
      </c>
      <c r="B148" s="191">
        <f t="shared" si="14"/>
        <v>0</v>
      </c>
      <c r="C148" s="24"/>
      <c r="D148" s="24"/>
      <c r="E148" s="75"/>
      <c r="F148" s="24"/>
      <c r="G148" s="24"/>
      <c r="H148" s="24"/>
      <c r="I148" s="24"/>
      <c r="J148" s="24"/>
      <c r="K148" s="24"/>
      <c r="L148" s="24"/>
      <c r="M148" s="24"/>
      <c r="O148" s="191">
        <f t="shared" si="15"/>
        <v>0</v>
      </c>
      <c r="P148" s="24"/>
      <c r="Q148" s="24"/>
      <c r="R148" s="75"/>
      <c r="S148" s="24"/>
      <c r="T148" s="24"/>
      <c r="U148" s="24"/>
      <c r="V148" s="24"/>
      <c r="W148" s="24"/>
      <c r="X148" s="24"/>
      <c r="Y148" s="24"/>
      <c r="Z148" s="24"/>
    </row>
    <row r="149" spans="1:26" x14ac:dyDescent="0.25">
      <c r="A149" s="24">
        <v>35</v>
      </c>
      <c r="B149" s="191">
        <f t="shared" si="14"/>
        <v>0</v>
      </c>
      <c r="C149" s="24"/>
      <c r="D149" s="24"/>
      <c r="E149" s="24"/>
      <c r="F149" s="24"/>
      <c r="G149" s="24"/>
      <c r="H149" s="24"/>
      <c r="I149" s="24"/>
      <c r="J149" s="24"/>
      <c r="K149" s="24"/>
      <c r="L149" s="24"/>
      <c r="M149" s="24"/>
      <c r="O149" s="191">
        <f t="shared" si="15"/>
        <v>0</v>
      </c>
      <c r="P149" s="24"/>
      <c r="Q149" s="24"/>
      <c r="R149" s="24"/>
      <c r="S149" s="24"/>
      <c r="T149" s="24"/>
      <c r="U149" s="24"/>
      <c r="V149" s="24"/>
      <c r="W149" s="24"/>
      <c r="X149" s="24"/>
      <c r="Y149" s="24"/>
      <c r="Z149" s="24"/>
    </row>
    <row r="150" spans="1:26" x14ac:dyDescent="0.25">
      <c r="A150" s="24">
        <v>36</v>
      </c>
      <c r="B150" s="191">
        <f t="shared" si="14"/>
        <v>0</v>
      </c>
      <c r="C150" s="24"/>
      <c r="D150" s="24"/>
      <c r="E150" s="24"/>
      <c r="F150" s="24"/>
      <c r="G150" s="24"/>
      <c r="H150" s="24"/>
      <c r="I150" s="24"/>
      <c r="J150" s="24"/>
      <c r="K150" s="24"/>
      <c r="L150" s="24"/>
      <c r="M150" s="24"/>
      <c r="O150" s="191">
        <f t="shared" si="15"/>
        <v>0</v>
      </c>
      <c r="P150" s="24"/>
      <c r="Q150" s="24"/>
      <c r="R150" s="24"/>
      <c r="S150" s="24"/>
      <c r="T150" s="24"/>
      <c r="U150" s="24"/>
      <c r="V150" s="24"/>
      <c r="W150" s="24"/>
      <c r="X150" s="24"/>
      <c r="Y150" s="24"/>
      <c r="Z150" s="24"/>
    </row>
    <row r="151" spans="1:26" x14ac:dyDescent="0.25">
      <c r="A151" s="24">
        <v>37</v>
      </c>
      <c r="B151" s="191">
        <f t="shared" si="14"/>
        <v>0</v>
      </c>
      <c r="C151" s="24"/>
      <c r="D151" s="24"/>
      <c r="E151" s="24"/>
      <c r="F151" s="24"/>
      <c r="G151" s="24"/>
      <c r="H151" s="24"/>
      <c r="I151" s="24"/>
      <c r="J151" s="24"/>
      <c r="K151" s="24"/>
      <c r="L151" s="24"/>
      <c r="M151" s="24"/>
      <c r="O151" s="191">
        <f t="shared" si="15"/>
        <v>0</v>
      </c>
      <c r="P151" s="24"/>
      <c r="Q151" s="24"/>
      <c r="R151" s="24"/>
      <c r="S151" s="24"/>
      <c r="T151" s="24"/>
      <c r="U151" s="24"/>
      <c r="V151" s="24"/>
      <c r="W151" s="24"/>
      <c r="X151" s="24"/>
      <c r="Y151" s="24"/>
      <c r="Z151" s="24"/>
    </row>
    <row r="152" spans="1:26" x14ac:dyDescent="0.25">
      <c r="A152" s="24">
        <v>38</v>
      </c>
      <c r="B152" s="191">
        <f t="shared" si="14"/>
        <v>0</v>
      </c>
      <c r="C152" s="24"/>
      <c r="D152" s="24"/>
      <c r="E152" s="24"/>
      <c r="F152" s="24"/>
      <c r="G152" s="24"/>
      <c r="H152" s="24"/>
      <c r="I152" s="24"/>
      <c r="J152" s="24"/>
      <c r="K152" s="24"/>
      <c r="L152" s="24"/>
      <c r="M152" s="24"/>
      <c r="O152" s="191">
        <f t="shared" si="15"/>
        <v>0</v>
      </c>
      <c r="P152" s="24"/>
      <c r="Q152" s="24"/>
      <c r="R152" s="24"/>
      <c r="S152" s="24"/>
      <c r="T152" s="24"/>
      <c r="U152" s="24"/>
      <c r="V152" s="24"/>
      <c r="W152" s="24"/>
      <c r="X152" s="24"/>
      <c r="Y152" s="24"/>
      <c r="Z152" s="24"/>
    </row>
    <row r="153" spans="1:26" x14ac:dyDescent="0.25">
      <c r="A153" s="24">
        <v>39</v>
      </c>
      <c r="B153" s="191">
        <f t="shared" si="14"/>
        <v>0</v>
      </c>
      <c r="C153" s="24"/>
      <c r="D153" s="24"/>
      <c r="E153" s="24"/>
      <c r="F153" s="24"/>
      <c r="G153" s="24"/>
      <c r="H153" s="24"/>
      <c r="I153" s="24"/>
      <c r="J153" s="24"/>
      <c r="K153" s="24"/>
      <c r="L153" s="24"/>
      <c r="M153" s="24"/>
      <c r="O153" s="191">
        <f t="shared" si="15"/>
        <v>0</v>
      </c>
      <c r="P153" s="24"/>
      <c r="Q153" s="24"/>
      <c r="R153" s="24"/>
      <c r="S153" s="24"/>
      <c r="T153" s="24"/>
      <c r="U153" s="24"/>
      <c r="V153" s="24"/>
      <c r="W153" s="24"/>
      <c r="X153" s="24"/>
      <c r="Y153" s="24"/>
      <c r="Z153" s="24"/>
    </row>
    <row r="154" spans="1:26" x14ac:dyDescent="0.25">
      <c r="A154" s="24">
        <v>40</v>
      </c>
      <c r="B154" s="191">
        <f t="shared" si="14"/>
        <v>0</v>
      </c>
      <c r="C154" s="24"/>
      <c r="D154" s="24"/>
      <c r="E154" s="24"/>
      <c r="F154" s="24"/>
      <c r="G154" s="24"/>
      <c r="H154" s="24"/>
      <c r="I154" s="24"/>
      <c r="J154" s="24"/>
      <c r="K154" s="24"/>
      <c r="L154" s="24"/>
      <c r="M154" s="24"/>
      <c r="O154" s="191">
        <f t="shared" si="15"/>
        <v>0</v>
      </c>
      <c r="P154" s="24"/>
      <c r="Q154" s="24"/>
      <c r="R154" s="24"/>
      <c r="S154" s="24"/>
      <c r="T154" s="24"/>
      <c r="U154" s="24"/>
      <c r="V154" s="24"/>
      <c r="W154" s="24"/>
      <c r="X154" s="24"/>
      <c r="Y154" s="24"/>
      <c r="Z154" s="24"/>
    </row>
    <row r="155" spans="1:26" x14ac:dyDescent="0.25">
      <c r="A155" s="24">
        <v>41</v>
      </c>
      <c r="B155" s="191">
        <f t="shared" si="14"/>
        <v>0</v>
      </c>
      <c r="C155" s="24"/>
      <c r="D155" s="24"/>
      <c r="E155" s="24"/>
      <c r="F155" s="24"/>
      <c r="G155" s="24"/>
      <c r="H155" s="24"/>
      <c r="I155" s="24"/>
      <c r="J155" s="24"/>
      <c r="K155" s="24"/>
      <c r="L155" s="24"/>
      <c r="M155" s="86"/>
      <c r="O155" s="191">
        <f t="shared" si="15"/>
        <v>0</v>
      </c>
      <c r="P155" s="24"/>
      <c r="Q155" s="24"/>
      <c r="R155" s="24"/>
      <c r="S155" s="24"/>
      <c r="T155" s="24"/>
      <c r="U155" s="24"/>
      <c r="V155" s="24"/>
      <c r="W155" s="24"/>
      <c r="X155" s="24"/>
      <c r="Y155" s="24"/>
      <c r="Z155" s="86"/>
    </row>
    <row r="156" spans="1:26" x14ac:dyDescent="0.25">
      <c r="A156" s="24">
        <v>42</v>
      </c>
      <c r="B156" s="191">
        <f t="shared" si="14"/>
        <v>0</v>
      </c>
      <c r="C156" s="24"/>
      <c r="D156" s="24"/>
      <c r="E156" s="24"/>
      <c r="F156" s="24"/>
      <c r="G156" s="24"/>
      <c r="H156" s="24"/>
      <c r="I156" s="24"/>
      <c r="J156" s="24"/>
      <c r="K156" s="24"/>
      <c r="L156" s="24"/>
      <c r="M156" s="86"/>
      <c r="O156" s="191">
        <f t="shared" si="15"/>
        <v>0</v>
      </c>
      <c r="P156" s="24"/>
      <c r="Q156" s="24"/>
      <c r="R156" s="24"/>
      <c r="S156" s="24"/>
      <c r="T156" s="24"/>
      <c r="U156" s="24"/>
      <c r="V156" s="24"/>
      <c r="W156" s="24"/>
      <c r="X156" s="24"/>
      <c r="Y156" s="24"/>
      <c r="Z156" s="86"/>
    </row>
    <row r="157" spans="1:26" x14ac:dyDescent="0.25">
      <c r="A157" s="24">
        <v>43</v>
      </c>
      <c r="B157" s="191">
        <f t="shared" si="14"/>
        <v>0</v>
      </c>
      <c r="C157" s="24"/>
      <c r="D157" s="24"/>
      <c r="E157" s="24"/>
      <c r="F157" s="24"/>
      <c r="G157" s="24"/>
      <c r="H157" s="24"/>
      <c r="I157" s="24"/>
      <c r="J157" s="24"/>
      <c r="K157" s="24"/>
      <c r="L157" s="24"/>
      <c r="M157" s="86"/>
      <c r="O157" s="191">
        <f t="shared" si="15"/>
        <v>0</v>
      </c>
      <c r="P157" s="24"/>
      <c r="Q157" s="24"/>
      <c r="R157" s="24"/>
      <c r="S157" s="24"/>
      <c r="T157" s="24"/>
      <c r="U157" s="24"/>
      <c r="V157" s="24"/>
      <c r="W157" s="24"/>
      <c r="X157" s="24"/>
      <c r="Y157" s="24"/>
      <c r="Z157" s="86"/>
    </row>
    <row r="158" spans="1:26" x14ac:dyDescent="0.25">
      <c r="A158" s="24">
        <v>44</v>
      </c>
      <c r="B158" s="191">
        <f t="shared" si="14"/>
        <v>0</v>
      </c>
      <c r="C158" s="24"/>
      <c r="D158" s="24"/>
      <c r="E158" s="24"/>
      <c r="F158" s="24"/>
      <c r="G158" s="24"/>
      <c r="H158" s="24"/>
      <c r="I158" s="24"/>
      <c r="J158" s="24"/>
      <c r="K158" s="24"/>
      <c r="L158" s="24"/>
      <c r="M158" s="66"/>
      <c r="O158" s="191">
        <f t="shared" si="15"/>
        <v>0</v>
      </c>
      <c r="P158" s="24"/>
      <c r="Q158" s="24"/>
      <c r="R158" s="24"/>
      <c r="S158" s="24"/>
      <c r="T158" s="24"/>
      <c r="U158" s="24"/>
      <c r="V158" s="24"/>
      <c r="W158" s="24"/>
      <c r="X158" s="24"/>
      <c r="Y158" s="24"/>
      <c r="Z158" s="66"/>
    </row>
    <row r="159" spans="1:26" x14ac:dyDescent="0.25">
      <c r="A159" s="24">
        <v>45</v>
      </c>
      <c r="B159" s="191">
        <f t="shared" si="14"/>
        <v>0</v>
      </c>
      <c r="C159" s="24"/>
      <c r="D159" s="24"/>
      <c r="E159" s="24"/>
      <c r="F159" s="24"/>
      <c r="G159" s="24"/>
      <c r="H159" s="24"/>
      <c r="I159" s="24"/>
      <c r="J159" s="24"/>
      <c r="K159" s="24"/>
      <c r="L159" s="24"/>
      <c r="M159" s="66"/>
      <c r="O159" s="191">
        <f t="shared" si="15"/>
        <v>0</v>
      </c>
      <c r="P159" s="24"/>
      <c r="Q159" s="24"/>
      <c r="R159" s="24"/>
      <c r="S159" s="24"/>
      <c r="T159" s="24"/>
      <c r="U159" s="24"/>
      <c r="V159" s="24"/>
      <c r="W159" s="24"/>
      <c r="X159" s="24"/>
      <c r="Y159" s="24"/>
      <c r="Z159" s="66"/>
    </row>
    <row r="160" spans="1:26" x14ac:dyDescent="0.25">
      <c r="A160" s="24">
        <v>46</v>
      </c>
      <c r="B160" s="191">
        <f t="shared" si="14"/>
        <v>0</v>
      </c>
      <c r="C160" s="24"/>
      <c r="D160" s="24"/>
      <c r="E160" s="24"/>
      <c r="F160" s="24"/>
      <c r="G160" s="24"/>
      <c r="H160" s="24"/>
      <c r="I160" s="24"/>
      <c r="J160" s="24"/>
      <c r="K160" s="24"/>
      <c r="L160" s="24"/>
      <c r="M160" s="66"/>
      <c r="O160" s="191">
        <f t="shared" si="15"/>
        <v>0</v>
      </c>
      <c r="P160" s="24"/>
      <c r="Q160" s="24"/>
      <c r="R160" s="24"/>
      <c r="S160" s="24"/>
      <c r="T160" s="24"/>
      <c r="U160" s="24"/>
      <c r="V160" s="24"/>
      <c r="W160" s="24"/>
      <c r="X160" s="24"/>
      <c r="Y160" s="24"/>
      <c r="Z160" s="66"/>
    </row>
    <row r="161" spans="1:26" x14ac:dyDescent="0.25">
      <c r="A161" s="24">
        <v>47</v>
      </c>
      <c r="B161" s="191">
        <f t="shared" si="14"/>
        <v>0</v>
      </c>
      <c r="C161" s="24"/>
      <c r="D161" s="24"/>
      <c r="E161" s="24"/>
      <c r="F161" s="24"/>
      <c r="G161" s="24"/>
      <c r="H161" s="24"/>
      <c r="I161" s="24"/>
      <c r="J161" s="24"/>
      <c r="K161" s="24"/>
      <c r="L161" s="24"/>
      <c r="M161" s="66"/>
      <c r="O161" s="191">
        <f t="shared" si="15"/>
        <v>0</v>
      </c>
      <c r="P161" s="24"/>
      <c r="Q161" s="24"/>
      <c r="R161" s="24"/>
      <c r="S161" s="24"/>
      <c r="T161" s="24"/>
      <c r="U161" s="24"/>
      <c r="V161" s="24"/>
      <c r="W161" s="24"/>
      <c r="X161" s="24"/>
      <c r="Y161" s="24"/>
      <c r="Z161" s="66"/>
    </row>
    <row r="162" spans="1:26" x14ac:dyDescent="0.25">
      <c r="A162" s="24">
        <v>48</v>
      </c>
      <c r="B162" s="191">
        <f t="shared" si="14"/>
        <v>0</v>
      </c>
      <c r="C162" s="24"/>
      <c r="D162" s="24"/>
      <c r="E162" s="24"/>
      <c r="F162" s="24"/>
      <c r="G162" s="24"/>
      <c r="H162" s="24"/>
      <c r="I162" s="24"/>
      <c r="J162" s="24"/>
      <c r="K162" s="24"/>
      <c r="L162" s="24"/>
      <c r="M162" s="66"/>
      <c r="O162" s="191">
        <f t="shared" si="15"/>
        <v>0</v>
      </c>
      <c r="P162" s="24"/>
      <c r="Q162" s="24"/>
      <c r="R162" s="24"/>
      <c r="S162" s="24"/>
      <c r="T162" s="24"/>
      <c r="U162" s="24"/>
      <c r="V162" s="24"/>
      <c r="W162" s="24"/>
      <c r="X162" s="24"/>
      <c r="Y162" s="24"/>
      <c r="Z162" s="66"/>
    </row>
    <row r="163" spans="1:26" x14ac:dyDescent="0.25">
      <c r="A163" s="24">
        <v>49</v>
      </c>
      <c r="B163" s="191">
        <f t="shared" si="14"/>
        <v>0</v>
      </c>
      <c r="C163" s="24"/>
      <c r="D163" s="24"/>
      <c r="E163" s="24"/>
      <c r="F163" s="24"/>
      <c r="G163" s="24"/>
      <c r="H163" s="24"/>
      <c r="I163" s="24"/>
      <c r="J163" s="24"/>
      <c r="K163" s="24"/>
      <c r="L163" s="24"/>
      <c r="M163" s="66"/>
      <c r="O163" s="191">
        <f t="shared" si="15"/>
        <v>0</v>
      </c>
      <c r="P163" s="24"/>
      <c r="Q163" s="24"/>
      <c r="R163" s="24"/>
      <c r="S163" s="24"/>
      <c r="T163" s="24"/>
      <c r="U163" s="24"/>
      <c r="V163" s="24"/>
      <c r="W163" s="24"/>
      <c r="X163" s="24"/>
      <c r="Y163" s="24"/>
      <c r="Z163" s="66"/>
    </row>
    <row r="164" spans="1:26" x14ac:dyDescent="0.25">
      <c r="A164" s="24">
        <v>50</v>
      </c>
      <c r="B164" s="191">
        <f t="shared" si="14"/>
        <v>0</v>
      </c>
      <c r="C164" s="24"/>
      <c r="D164" s="24"/>
      <c r="E164" s="24"/>
      <c r="F164" s="24"/>
      <c r="G164" s="24"/>
      <c r="H164" s="24"/>
      <c r="I164" s="24"/>
      <c r="J164" s="24"/>
      <c r="K164" s="24"/>
      <c r="L164" s="24"/>
      <c r="M164" s="66"/>
      <c r="O164" s="191">
        <f t="shared" si="15"/>
        <v>0</v>
      </c>
      <c r="P164" s="24"/>
      <c r="Q164" s="24"/>
      <c r="R164" s="24"/>
      <c r="S164" s="24"/>
      <c r="T164" s="24"/>
      <c r="U164" s="24"/>
      <c r="V164" s="24"/>
      <c r="W164" s="24"/>
      <c r="X164" s="24"/>
      <c r="Y164" s="24"/>
      <c r="Z164" s="66"/>
    </row>
    <row r="165" spans="1:26" x14ac:dyDescent="0.25">
      <c r="B165" s="77"/>
      <c r="C165" s="65"/>
      <c r="D165" s="65"/>
      <c r="E165" s="65"/>
      <c r="F165" s="65"/>
      <c r="G165" s="65"/>
      <c r="H165" s="65"/>
      <c r="I165" s="65"/>
      <c r="J165" s="65"/>
      <c r="K165" s="65"/>
      <c r="L165" s="65"/>
      <c r="O165" s="77"/>
      <c r="P165" s="65"/>
      <c r="Q165" s="65"/>
      <c r="R165" s="65"/>
      <c r="S165" s="65"/>
      <c r="T165" s="65"/>
      <c r="U165" s="65"/>
      <c r="V165" s="65"/>
      <c r="W165" s="65"/>
      <c r="X165" s="65"/>
      <c r="Y165" s="65"/>
    </row>
    <row r="168" spans="1:26" x14ac:dyDescent="0.25">
      <c r="B168" s="50" t="str">
        <f>Fechas!$C$169</f>
        <v>4º ÉPOCA: CICLOS CORTOS SIN FUNGICIDA</v>
      </c>
      <c r="C168" s="51"/>
      <c r="D168" s="51"/>
      <c r="E168" s="51"/>
      <c r="F168" s="51"/>
      <c r="G168" s="51"/>
      <c r="H168" s="51"/>
      <c r="I168" s="51"/>
      <c r="J168" s="51"/>
      <c r="K168" s="51"/>
      <c r="L168" s="51"/>
      <c r="M168" s="134"/>
      <c r="O168" s="53" t="str">
        <f>Fechas!$K$169</f>
        <v>4º ÉPOCA: CICLOS CORTOS CON FUNGICIDA</v>
      </c>
      <c r="P168" s="54"/>
      <c r="Q168" s="54"/>
      <c r="R168" s="54"/>
      <c r="S168" s="54"/>
      <c r="T168" s="54"/>
      <c r="U168" s="54"/>
      <c r="V168" s="54"/>
      <c r="W168" s="54"/>
      <c r="X168" s="54"/>
      <c r="Y168" s="54"/>
      <c r="Z168" s="133"/>
    </row>
    <row r="169" spans="1:26" ht="30" customHeight="1" x14ac:dyDescent="0.25">
      <c r="B169" s="80" t="str">
        <f>B$5</f>
        <v>Cultivar</v>
      </c>
      <c r="C169" s="103" t="str">
        <f t="shared" ref="C169:L169" si="16">C$5</f>
        <v>Roya de la hoja</v>
      </c>
      <c r="D169" s="103" t="str">
        <f t="shared" si="16"/>
        <v>Roya del tallo</v>
      </c>
      <c r="E169" s="103" t="str">
        <f t="shared" si="16"/>
        <v>Roya estriada</v>
      </c>
      <c r="F169" s="103" t="str">
        <f t="shared" si="16"/>
        <v>Septoriosis de la hoja</v>
      </c>
      <c r="G169" s="103" t="str">
        <f t="shared" si="16"/>
        <v>Mancha amarilla</v>
      </c>
      <c r="H169" s="103" t="str">
        <f t="shared" si="16"/>
        <v>Fusariosis de la espiga</v>
      </c>
      <c r="I169" s="103" t="str">
        <f t="shared" si="16"/>
        <v>Tizón bacteriano</v>
      </c>
      <c r="J169" s="103" t="str">
        <f t="shared" si="16"/>
        <v>Estría bacteriana</v>
      </c>
      <c r="K169" s="103" t="str">
        <f t="shared" si="16"/>
        <v>Oidio</v>
      </c>
      <c r="L169" s="103" t="str">
        <f t="shared" si="16"/>
        <v>Plagas</v>
      </c>
      <c r="M169" s="103" t="s">
        <v>146</v>
      </c>
      <c r="O169" s="80" t="str">
        <f>O$5</f>
        <v>Cultivar</v>
      </c>
      <c r="P169" s="103" t="str">
        <f t="shared" ref="P169:Y169" si="17">P$5</f>
        <v>Roya de la hoja</v>
      </c>
      <c r="Q169" s="103" t="str">
        <f t="shared" si="17"/>
        <v>Roya del tallo</v>
      </c>
      <c r="R169" s="103" t="str">
        <f t="shared" si="17"/>
        <v>Roya estriada</v>
      </c>
      <c r="S169" s="103" t="str">
        <f t="shared" si="17"/>
        <v>Septoriosis de la hoja</v>
      </c>
      <c r="T169" s="103" t="str">
        <f t="shared" si="17"/>
        <v>Mancha amarilla</v>
      </c>
      <c r="U169" s="103" t="str">
        <f t="shared" si="17"/>
        <v>Fusariosis de la espiga</v>
      </c>
      <c r="V169" s="103" t="str">
        <f t="shared" si="17"/>
        <v>Tizón bacteriano</v>
      </c>
      <c r="W169" s="103" t="str">
        <f t="shared" si="17"/>
        <v>Estría bacteriana</v>
      </c>
      <c r="X169" s="103" t="str">
        <f t="shared" si="17"/>
        <v>Oidio</v>
      </c>
      <c r="Y169" s="103" t="str">
        <f t="shared" si="17"/>
        <v>Plagas</v>
      </c>
      <c r="Z169" s="103" t="s">
        <v>146</v>
      </c>
    </row>
    <row r="170" spans="1:26" x14ac:dyDescent="0.25">
      <c r="A170" s="24">
        <v>1</v>
      </c>
      <c r="B170" s="191">
        <f t="shared" ref="B170:B201" si="18">INDEX(CV4SF,$A170,1)</f>
        <v>0</v>
      </c>
      <c r="C170" s="109"/>
      <c r="D170" s="109"/>
      <c r="E170" s="109"/>
      <c r="F170" s="109"/>
      <c r="G170" s="109"/>
      <c r="H170" s="109"/>
      <c r="I170" s="109"/>
      <c r="J170" s="109"/>
      <c r="K170" s="109"/>
      <c r="L170" s="109"/>
      <c r="M170" s="75"/>
      <c r="O170" s="191">
        <f t="shared" ref="O170:O201" si="19">INDEX(CV4CF,$A170,1)</f>
        <v>0</v>
      </c>
      <c r="P170" s="109"/>
      <c r="Q170" s="109"/>
      <c r="R170" s="109"/>
      <c r="S170" s="109"/>
      <c r="T170" s="109"/>
      <c r="U170" s="109"/>
      <c r="V170" s="109"/>
      <c r="W170" s="109"/>
      <c r="X170" s="109"/>
      <c r="Y170" s="109"/>
      <c r="Z170" s="75"/>
    </row>
    <row r="171" spans="1:26" x14ac:dyDescent="0.25">
      <c r="A171" s="24">
        <v>2</v>
      </c>
      <c r="B171" s="191">
        <f t="shared" si="18"/>
        <v>0</v>
      </c>
      <c r="C171" s="75"/>
      <c r="D171" s="75"/>
      <c r="E171" s="75"/>
      <c r="F171" s="75"/>
      <c r="G171" s="75"/>
      <c r="H171" s="75"/>
      <c r="I171" s="75"/>
      <c r="J171" s="109"/>
      <c r="K171" s="109"/>
      <c r="L171" s="109"/>
      <c r="M171" s="75"/>
      <c r="O171" s="191">
        <f t="shared" si="19"/>
        <v>0</v>
      </c>
      <c r="P171" s="75"/>
      <c r="Q171" s="75"/>
      <c r="R171" s="75"/>
      <c r="S171" s="75"/>
      <c r="T171" s="75"/>
      <c r="U171" s="75"/>
      <c r="V171" s="75"/>
      <c r="W171" s="109"/>
      <c r="X171" s="109"/>
      <c r="Y171" s="109"/>
      <c r="Z171" s="75"/>
    </row>
    <row r="172" spans="1:26" x14ac:dyDescent="0.25">
      <c r="A172" s="24">
        <v>3</v>
      </c>
      <c r="B172" s="191">
        <f t="shared" si="18"/>
        <v>0</v>
      </c>
      <c r="C172" s="75"/>
      <c r="D172" s="75"/>
      <c r="E172" s="75"/>
      <c r="F172" s="75"/>
      <c r="G172" s="75"/>
      <c r="H172" s="75"/>
      <c r="I172" s="75"/>
      <c r="J172" s="109"/>
      <c r="K172" s="109"/>
      <c r="L172" s="109"/>
      <c r="M172" s="75"/>
      <c r="O172" s="191">
        <f t="shared" si="19"/>
        <v>0</v>
      </c>
      <c r="P172" s="75"/>
      <c r="Q172" s="75"/>
      <c r="R172" s="75"/>
      <c r="S172" s="75"/>
      <c r="T172" s="75"/>
      <c r="U172" s="75"/>
      <c r="V172" s="75"/>
      <c r="W172" s="109"/>
      <c r="X172" s="109"/>
      <c r="Y172" s="109"/>
      <c r="Z172" s="75"/>
    </row>
    <row r="173" spans="1:26" x14ac:dyDescent="0.25">
      <c r="A173" s="24">
        <v>4</v>
      </c>
      <c r="B173" s="191">
        <f t="shared" si="18"/>
        <v>0</v>
      </c>
      <c r="C173" s="75"/>
      <c r="D173" s="75"/>
      <c r="E173" s="75"/>
      <c r="F173" s="75"/>
      <c r="G173" s="75"/>
      <c r="H173" s="75"/>
      <c r="I173" s="75"/>
      <c r="J173" s="109"/>
      <c r="K173" s="109"/>
      <c r="L173" s="109"/>
      <c r="M173" s="75"/>
      <c r="O173" s="191">
        <f t="shared" si="19"/>
        <v>0</v>
      </c>
      <c r="P173" s="75"/>
      <c r="Q173" s="75"/>
      <c r="R173" s="75"/>
      <c r="S173" s="75"/>
      <c r="T173" s="75"/>
      <c r="U173" s="75"/>
      <c r="V173" s="75"/>
      <c r="W173" s="109"/>
      <c r="X173" s="109"/>
      <c r="Y173" s="109"/>
      <c r="Z173" s="75"/>
    </row>
    <row r="174" spans="1:26" x14ac:dyDescent="0.25">
      <c r="A174" s="24">
        <v>5</v>
      </c>
      <c r="B174" s="191">
        <f t="shared" si="18"/>
        <v>0</v>
      </c>
      <c r="C174" s="75"/>
      <c r="D174" s="75"/>
      <c r="E174" s="75"/>
      <c r="F174" s="75"/>
      <c r="G174" s="75"/>
      <c r="H174" s="75"/>
      <c r="I174" s="75"/>
      <c r="J174" s="109"/>
      <c r="K174" s="109"/>
      <c r="L174" s="109"/>
      <c r="M174" s="75"/>
      <c r="O174" s="191">
        <f t="shared" si="19"/>
        <v>0</v>
      </c>
      <c r="P174" s="75"/>
      <c r="Q174" s="75"/>
      <c r="R174" s="75"/>
      <c r="S174" s="75"/>
      <c r="T174" s="75"/>
      <c r="U174" s="75"/>
      <c r="V174" s="75"/>
      <c r="W174" s="109"/>
      <c r="X174" s="109"/>
      <c r="Y174" s="109"/>
      <c r="Z174" s="75"/>
    </row>
    <row r="175" spans="1:26" x14ac:dyDescent="0.25">
      <c r="A175" s="24">
        <v>6</v>
      </c>
      <c r="B175" s="191">
        <f t="shared" si="18"/>
        <v>0</v>
      </c>
      <c r="C175" s="75"/>
      <c r="D175" s="75"/>
      <c r="E175" s="75"/>
      <c r="F175" s="75"/>
      <c r="G175" s="75"/>
      <c r="H175" s="75"/>
      <c r="I175" s="75"/>
      <c r="J175" s="109"/>
      <c r="K175" s="109"/>
      <c r="L175" s="109"/>
      <c r="M175" s="75"/>
      <c r="O175" s="191">
        <f t="shared" si="19"/>
        <v>0</v>
      </c>
      <c r="P175" s="75"/>
      <c r="Q175" s="75"/>
      <c r="R175" s="75"/>
      <c r="S175" s="75"/>
      <c r="T175" s="75"/>
      <c r="U175" s="75"/>
      <c r="V175" s="75"/>
      <c r="W175" s="109"/>
      <c r="X175" s="109"/>
      <c r="Y175" s="109"/>
      <c r="Z175" s="75"/>
    </row>
    <row r="176" spans="1:26" x14ac:dyDescent="0.25">
      <c r="A176" s="24">
        <v>7</v>
      </c>
      <c r="B176" s="191">
        <f t="shared" si="18"/>
        <v>0</v>
      </c>
      <c r="C176" s="75"/>
      <c r="D176" s="75"/>
      <c r="E176" s="75"/>
      <c r="F176" s="75"/>
      <c r="G176" s="75"/>
      <c r="H176" s="75"/>
      <c r="I176" s="75"/>
      <c r="J176" s="109"/>
      <c r="K176" s="109"/>
      <c r="L176" s="109"/>
      <c r="M176" s="75"/>
      <c r="O176" s="191">
        <f t="shared" si="19"/>
        <v>0</v>
      </c>
      <c r="P176" s="75"/>
      <c r="Q176" s="75"/>
      <c r="R176" s="75"/>
      <c r="S176" s="75"/>
      <c r="T176" s="75"/>
      <c r="U176" s="75"/>
      <c r="V176" s="75"/>
      <c r="W176" s="109"/>
      <c r="X176" s="109"/>
      <c r="Y176" s="109"/>
      <c r="Z176" s="75"/>
    </row>
    <row r="177" spans="1:26" x14ac:dyDescent="0.25">
      <c r="A177" s="24">
        <v>8</v>
      </c>
      <c r="B177" s="191">
        <f t="shared" si="18"/>
        <v>0</v>
      </c>
      <c r="C177" s="75"/>
      <c r="D177" s="75"/>
      <c r="E177" s="75"/>
      <c r="F177" s="75"/>
      <c r="G177" s="75"/>
      <c r="H177" s="75"/>
      <c r="I177" s="75"/>
      <c r="J177" s="109"/>
      <c r="K177" s="109"/>
      <c r="L177" s="109"/>
      <c r="M177" s="75"/>
      <c r="O177" s="191">
        <f t="shared" si="19"/>
        <v>0</v>
      </c>
      <c r="P177" s="75"/>
      <c r="Q177" s="75"/>
      <c r="R177" s="75"/>
      <c r="S177" s="75"/>
      <c r="T177" s="75"/>
      <c r="U177" s="75"/>
      <c r="V177" s="75"/>
      <c r="W177" s="109"/>
      <c r="X177" s="109"/>
      <c r="Y177" s="109"/>
      <c r="Z177" s="75"/>
    </row>
    <row r="178" spans="1:26" x14ac:dyDescent="0.25">
      <c r="A178" s="24">
        <v>9</v>
      </c>
      <c r="B178" s="191">
        <f t="shared" si="18"/>
        <v>0</v>
      </c>
      <c r="C178" s="75"/>
      <c r="D178" s="75"/>
      <c r="E178" s="75"/>
      <c r="F178" s="75"/>
      <c r="G178" s="75"/>
      <c r="H178" s="75"/>
      <c r="I178" s="75"/>
      <c r="J178" s="109"/>
      <c r="K178" s="109"/>
      <c r="L178" s="109"/>
      <c r="M178" s="75"/>
      <c r="O178" s="191">
        <f t="shared" si="19"/>
        <v>0</v>
      </c>
      <c r="P178" s="75"/>
      <c r="Q178" s="75"/>
      <c r="R178" s="75"/>
      <c r="S178" s="75"/>
      <c r="T178" s="75"/>
      <c r="U178" s="75"/>
      <c r="V178" s="75"/>
      <c r="W178" s="109"/>
      <c r="X178" s="109"/>
      <c r="Y178" s="109"/>
      <c r="Z178" s="75"/>
    </row>
    <row r="179" spans="1:26" x14ac:dyDescent="0.25">
      <c r="A179" s="24">
        <v>10</v>
      </c>
      <c r="B179" s="191">
        <f t="shared" si="18"/>
        <v>0</v>
      </c>
      <c r="C179" s="75"/>
      <c r="D179" s="75"/>
      <c r="E179" s="75"/>
      <c r="F179" s="75"/>
      <c r="G179" s="75"/>
      <c r="H179" s="75"/>
      <c r="I179" s="75"/>
      <c r="J179" s="109"/>
      <c r="K179" s="109"/>
      <c r="L179" s="109"/>
      <c r="M179" s="75"/>
      <c r="O179" s="191">
        <f t="shared" si="19"/>
        <v>0</v>
      </c>
      <c r="P179" s="75"/>
      <c r="Q179" s="75"/>
      <c r="R179" s="75"/>
      <c r="S179" s="75"/>
      <c r="T179" s="75"/>
      <c r="U179" s="75"/>
      <c r="V179" s="75"/>
      <c r="W179" s="109"/>
      <c r="X179" s="109"/>
      <c r="Y179" s="109"/>
      <c r="Z179" s="75"/>
    </row>
    <row r="180" spans="1:26" x14ac:dyDescent="0.25">
      <c r="A180" s="24">
        <v>11</v>
      </c>
      <c r="B180" s="191">
        <f t="shared" si="18"/>
        <v>0</v>
      </c>
      <c r="C180" s="75"/>
      <c r="D180" s="75"/>
      <c r="E180" s="75"/>
      <c r="F180" s="75"/>
      <c r="G180" s="75"/>
      <c r="H180" s="75"/>
      <c r="I180" s="75"/>
      <c r="J180" s="109"/>
      <c r="K180" s="109"/>
      <c r="L180" s="109"/>
      <c r="M180" s="75"/>
      <c r="O180" s="191">
        <f t="shared" si="19"/>
        <v>0</v>
      </c>
      <c r="P180" s="75"/>
      <c r="Q180" s="75"/>
      <c r="R180" s="75"/>
      <c r="S180" s="75"/>
      <c r="T180" s="75"/>
      <c r="U180" s="75"/>
      <c r="V180" s="75"/>
      <c r="W180" s="109"/>
      <c r="X180" s="109"/>
      <c r="Y180" s="109"/>
      <c r="Z180" s="75"/>
    </row>
    <row r="181" spans="1:26" x14ac:dyDescent="0.25">
      <c r="A181" s="24">
        <v>12</v>
      </c>
      <c r="B181" s="191">
        <f t="shared" si="18"/>
        <v>0</v>
      </c>
      <c r="C181" s="75"/>
      <c r="D181" s="75"/>
      <c r="E181" s="75"/>
      <c r="F181" s="75"/>
      <c r="G181" s="75"/>
      <c r="H181" s="75"/>
      <c r="I181" s="75"/>
      <c r="J181" s="109"/>
      <c r="K181" s="109"/>
      <c r="L181" s="109"/>
      <c r="M181" s="75"/>
      <c r="O181" s="191">
        <f t="shared" si="19"/>
        <v>0</v>
      </c>
      <c r="P181" s="75"/>
      <c r="Q181" s="75"/>
      <c r="R181" s="75"/>
      <c r="S181" s="75"/>
      <c r="T181" s="75"/>
      <c r="U181" s="75"/>
      <c r="V181" s="75"/>
      <c r="W181" s="109"/>
      <c r="X181" s="109"/>
      <c r="Y181" s="109"/>
      <c r="Z181" s="75"/>
    </row>
    <row r="182" spans="1:26" x14ac:dyDescent="0.25">
      <c r="A182" s="24">
        <v>13</v>
      </c>
      <c r="B182" s="191">
        <f t="shared" si="18"/>
        <v>0</v>
      </c>
      <c r="C182" s="75"/>
      <c r="D182" s="75"/>
      <c r="E182" s="75"/>
      <c r="F182" s="75"/>
      <c r="G182" s="75"/>
      <c r="H182" s="75"/>
      <c r="I182" s="75"/>
      <c r="J182" s="109"/>
      <c r="K182" s="109"/>
      <c r="L182" s="109"/>
      <c r="M182" s="75"/>
      <c r="O182" s="191">
        <f t="shared" si="19"/>
        <v>0</v>
      </c>
      <c r="P182" s="75"/>
      <c r="Q182" s="75"/>
      <c r="R182" s="75"/>
      <c r="S182" s="75"/>
      <c r="T182" s="75"/>
      <c r="U182" s="75"/>
      <c r="V182" s="75"/>
      <c r="W182" s="109"/>
      <c r="X182" s="109"/>
      <c r="Y182" s="109"/>
      <c r="Z182" s="75"/>
    </row>
    <row r="183" spans="1:26" x14ac:dyDescent="0.25">
      <c r="A183" s="24">
        <v>14</v>
      </c>
      <c r="B183" s="191">
        <f t="shared" si="18"/>
        <v>0</v>
      </c>
      <c r="C183" s="75"/>
      <c r="D183" s="75"/>
      <c r="E183" s="75"/>
      <c r="F183" s="75"/>
      <c r="G183" s="75"/>
      <c r="H183" s="75"/>
      <c r="I183" s="75"/>
      <c r="J183" s="109"/>
      <c r="K183" s="109"/>
      <c r="L183" s="109"/>
      <c r="M183" s="75"/>
      <c r="O183" s="191">
        <f t="shared" si="19"/>
        <v>0</v>
      </c>
      <c r="P183" s="75"/>
      <c r="Q183" s="75"/>
      <c r="R183" s="75"/>
      <c r="S183" s="75"/>
      <c r="T183" s="75"/>
      <c r="U183" s="75"/>
      <c r="V183" s="75"/>
      <c r="W183" s="109"/>
      <c r="X183" s="109"/>
      <c r="Y183" s="109"/>
      <c r="Z183" s="75"/>
    </row>
    <row r="184" spans="1:26" x14ac:dyDescent="0.25">
      <c r="A184" s="24">
        <v>15</v>
      </c>
      <c r="B184" s="191">
        <f t="shared" si="18"/>
        <v>0</v>
      </c>
      <c r="C184" s="75"/>
      <c r="D184" s="75"/>
      <c r="E184" s="75"/>
      <c r="F184" s="75"/>
      <c r="G184" s="75"/>
      <c r="H184" s="75"/>
      <c r="I184" s="75"/>
      <c r="J184" s="109"/>
      <c r="K184" s="109"/>
      <c r="L184" s="109"/>
      <c r="M184" s="75"/>
      <c r="O184" s="191">
        <f t="shared" si="19"/>
        <v>0</v>
      </c>
      <c r="P184" s="75"/>
      <c r="Q184" s="75"/>
      <c r="R184" s="75"/>
      <c r="S184" s="75"/>
      <c r="T184" s="75"/>
      <c r="U184" s="75"/>
      <c r="V184" s="75"/>
      <c r="W184" s="109"/>
      <c r="X184" s="109"/>
      <c r="Y184" s="109"/>
      <c r="Z184" s="75"/>
    </row>
    <row r="185" spans="1:26" x14ac:dyDescent="0.25">
      <c r="A185" s="24">
        <v>16</v>
      </c>
      <c r="B185" s="191">
        <f t="shared" si="18"/>
        <v>0</v>
      </c>
      <c r="C185" s="75"/>
      <c r="D185" s="75"/>
      <c r="E185" s="75"/>
      <c r="F185" s="75"/>
      <c r="G185" s="75"/>
      <c r="H185" s="75"/>
      <c r="I185" s="75"/>
      <c r="J185" s="109"/>
      <c r="K185" s="109"/>
      <c r="L185" s="109"/>
      <c r="M185" s="75"/>
      <c r="O185" s="191">
        <f t="shared" si="19"/>
        <v>0</v>
      </c>
      <c r="P185" s="75"/>
      <c r="Q185" s="75"/>
      <c r="R185" s="75"/>
      <c r="S185" s="75"/>
      <c r="T185" s="75"/>
      <c r="U185" s="75"/>
      <c r="V185" s="75"/>
      <c r="W185" s="109"/>
      <c r="X185" s="109"/>
      <c r="Y185" s="109"/>
      <c r="Z185" s="75"/>
    </row>
    <row r="186" spans="1:26" x14ac:dyDescent="0.25">
      <c r="A186" s="24">
        <v>17</v>
      </c>
      <c r="B186" s="191">
        <f t="shared" si="18"/>
        <v>0</v>
      </c>
      <c r="C186" s="75"/>
      <c r="D186" s="75"/>
      <c r="E186" s="75"/>
      <c r="F186" s="75"/>
      <c r="G186" s="75"/>
      <c r="H186" s="75"/>
      <c r="I186" s="75"/>
      <c r="J186" s="109"/>
      <c r="K186" s="109"/>
      <c r="L186" s="109"/>
      <c r="M186" s="75"/>
      <c r="O186" s="191">
        <f t="shared" si="19"/>
        <v>0</v>
      </c>
      <c r="P186" s="75"/>
      <c r="Q186" s="75"/>
      <c r="R186" s="75"/>
      <c r="S186" s="75"/>
      <c r="T186" s="75"/>
      <c r="U186" s="75"/>
      <c r="V186" s="75"/>
      <c r="W186" s="109"/>
      <c r="X186" s="109"/>
      <c r="Y186" s="109"/>
      <c r="Z186" s="75"/>
    </row>
    <row r="187" spans="1:26" x14ac:dyDescent="0.25">
      <c r="A187" s="24">
        <v>18</v>
      </c>
      <c r="B187" s="191">
        <f t="shared" si="18"/>
        <v>0</v>
      </c>
      <c r="C187" s="75"/>
      <c r="D187" s="75"/>
      <c r="E187" s="75"/>
      <c r="F187" s="75"/>
      <c r="G187" s="75"/>
      <c r="H187" s="75"/>
      <c r="I187" s="75"/>
      <c r="J187" s="109"/>
      <c r="K187" s="109"/>
      <c r="L187" s="109"/>
      <c r="M187" s="75"/>
      <c r="O187" s="191">
        <f t="shared" si="19"/>
        <v>0</v>
      </c>
      <c r="P187" s="75"/>
      <c r="Q187" s="75"/>
      <c r="R187" s="75"/>
      <c r="S187" s="75"/>
      <c r="T187" s="75"/>
      <c r="U187" s="75"/>
      <c r="V187" s="75"/>
      <c r="W187" s="109"/>
      <c r="X187" s="109"/>
      <c r="Y187" s="109"/>
      <c r="Z187" s="75"/>
    </row>
    <row r="188" spans="1:26" x14ac:dyDescent="0.25">
      <c r="A188" s="24">
        <v>19</v>
      </c>
      <c r="B188" s="191">
        <f t="shared" si="18"/>
        <v>0</v>
      </c>
      <c r="C188" s="75"/>
      <c r="D188" s="75"/>
      <c r="E188" s="75"/>
      <c r="F188" s="75"/>
      <c r="G188" s="75"/>
      <c r="H188" s="75"/>
      <c r="I188" s="75"/>
      <c r="J188" s="109"/>
      <c r="K188" s="109"/>
      <c r="L188" s="109"/>
      <c r="M188" s="75"/>
      <c r="O188" s="191">
        <f t="shared" si="19"/>
        <v>0</v>
      </c>
      <c r="P188" s="75"/>
      <c r="Q188" s="75"/>
      <c r="R188" s="75"/>
      <c r="S188" s="75"/>
      <c r="T188" s="75"/>
      <c r="U188" s="75"/>
      <c r="V188" s="75"/>
      <c r="W188" s="109"/>
      <c r="X188" s="109"/>
      <c r="Y188" s="109"/>
      <c r="Z188" s="75"/>
    </row>
    <row r="189" spans="1:26" x14ac:dyDescent="0.25">
      <c r="A189" s="24">
        <v>20</v>
      </c>
      <c r="B189" s="191">
        <f t="shared" si="18"/>
        <v>0</v>
      </c>
      <c r="C189" s="75"/>
      <c r="D189" s="75"/>
      <c r="E189" s="75"/>
      <c r="F189" s="75"/>
      <c r="G189" s="75"/>
      <c r="H189" s="75"/>
      <c r="I189" s="75"/>
      <c r="J189" s="109"/>
      <c r="K189" s="109"/>
      <c r="L189" s="109"/>
      <c r="M189" s="75"/>
      <c r="O189" s="191">
        <f t="shared" si="19"/>
        <v>0</v>
      </c>
      <c r="P189" s="75"/>
      <c r="Q189" s="75"/>
      <c r="R189" s="75"/>
      <c r="S189" s="75"/>
      <c r="T189" s="75"/>
      <c r="U189" s="75"/>
      <c r="V189" s="75"/>
      <c r="W189" s="109"/>
      <c r="X189" s="109"/>
      <c r="Y189" s="109"/>
      <c r="Z189" s="75"/>
    </row>
    <row r="190" spans="1:26" x14ac:dyDescent="0.25">
      <c r="A190" s="24">
        <v>21</v>
      </c>
      <c r="B190" s="191">
        <f t="shared" si="18"/>
        <v>0</v>
      </c>
      <c r="C190" s="75"/>
      <c r="D190" s="75"/>
      <c r="E190" s="75"/>
      <c r="F190" s="75"/>
      <c r="G190" s="75"/>
      <c r="H190" s="75"/>
      <c r="I190" s="75"/>
      <c r="J190" s="109"/>
      <c r="K190" s="109"/>
      <c r="L190" s="109"/>
      <c r="M190" s="75"/>
      <c r="O190" s="191">
        <f t="shared" si="19"/>
        <v>0</v>
      </c>
      <c r="P190" s="75"/>
      <c r="Q190" s="75"/>
      <c r="R190" s="75"/>
      <c r="S190" s="75"/>
      <c r="T190" s="75"/>
      <c r="U190" s="75"/>
      <c r="V190" s="75"/>
      <c r="W190" s="109"/>
      <c r="X190" s="109"/>
      <c r="Y190" s="109"/>
      <c r="Z190" s="75"/>
    </row>
    <row r="191" spans="1:26" x14ac:dyDescent="0.25">
      <c r="A191" s="24">
        <v>22</v>
      </c>
      <c r="B191" s="191">
        <f t="shared" si="18"/>
        <v>0</v>
      </c>
      <c r="C191" s="24"/>
      <c r="D191" s="24"/>
      <c r="E191" s="24"/>
      <c r="F191" s="24"/>
      <c r="G191" s="24"/>
      <c r="H191" s="24"/>
      <c r="I191" s="24"/>
      <c r="J191" s="24"/>
      <c r="K191" s="24"/>
      <c r="L191" s="24"/>
      <c r="M191" s="75"/>
      <c r="O191" s="191">
        <f t="shared" si="19"/>
        <v>0</v>
      </c>
      <c r="P191" s="24"/>
      <c r="Q191" s="24"/>
      <c r="R191" s="24"/>
      <c r="S191" s="24"/>
      <c r="T191" s="24"/>
      <c r="U191" s="24"/>
      <c r="V191" s="24"/>
      <c r="W191" s="24"/>
      <c r="X191" s="24"/>
      <c r="Y191" s="24"/>
      <c r="Z191" s="75"/>
    </row>
    <row r="192" spans="1:26" x14ac:dyDescent="0.25">
      <c r="A192" s="24">
        <v>23</v>
      </c>
      <c r="B192" s="191">
        <f t="shared" si="18"/>
        <v>0</v>
      </c>
      <c r="C192" s="24"/>
      <c r="D192" s="24"/>
      <c r="E192" s="24"/>
      <c r="F192" s="24"/>
      <c r="G192" s="24"/>
      <c r="H192" s="24"/>
      <c r="I192" s="24"/>
      <c r="J192" s="24"/>
      <c r="K192" s="24"/>
      <c r="L192" s="24"/>
      <c r="M192" s="75"/>
      <c r="O192" s="191">
        <f t="shared" si="19"/>
        <v>0</v>
      </c>
      <c r="P192" s="24"/>
      <c r="Q192" s="24"/>
      <c r="R192" s="24"/>
      <c r="S192" s="24"/>
      <c r="T192" s="24"/>
      <c r="U192" s="24"/>
      <c r="V192" s="24"/>
      <c r="W192" s="24"/>
      <c r="X192" s="24"/>
      <c r="Y192" s="24"/>
      <c r="Z192" s="75"/>
    </row>
    <row r="193" spans="1:26" x14ac:dyDescent="0.25">
      <c r="A193" s="24">
        <v>24</v>
      </c>
      <c r="B193" s="191">
        <f t="shared" si="18"/>
        <v>0</v>
      </c>
      <c r="C193" s="24"/>
      <c r="D193" s="24"/>
      <c r="E193" s="24"/>
      <c r="F193" s="24"/>
      <c r="G193" s="24"/>
      <c r="H193" s="24"/>
      <c r="I193" s="24"/>
      <c r="J193" s="24"/>
      <c r="K193" s="24"/>
      <c r="L193" s="24"/>
      <c r="M193" s="75"/>
      <c r="O193" s="191">
        <f t="shared" si="19"/>
        <v>0</v>
      </c>
      <c r="P193" s="24"/>
      <c r="Q193" s="24"/>
      <c r="R193" s="24"/>
      <c r="S193" s="24"/>
      <c r="T193" s="24"/>
      <c r="U193" s="24"/>
      <c r="V193" s="24"/>
      <c r="W193" s="24"/>
      <c r="X193" s="24"/>
      <c r="Y193" s="24"/>
      <c r="Z193" s="75"/>
    </row>
    <row r="194" spans="1:26" x14ac:dyDescent="0.25">
      <c r="A194" s="24">
        <v>25</v>
      </c>
      <c r="B194" s="191">
        <f t="shared" si="18"/>
        <v>0</v>
      </c>
      <c r="C194" s="24"/>
      <c r="D194" s="24"/>
      <c r="E194" s="24"/>
      <c r="F194" s="24"/>
      <c r="G194" s="24"/>
      <c r="H194" s="24"/>
      <c r="I194" s="24"/>
      <c r="J194" s="24"/>
      <c r="K194" s="24"/>
      <c r="L194" s="24"/>
      <c r="M194" s="75"/>
      <c r="O194" s="191">
        <f t="shared" si="19"/>
        <v>0</v>
      </c>
      <c r="P194" s="24"/>
      <c r="Q194" s="24"/>
      <c r="R194" s="24"/>
      <c r="S194" s="24"/>
      <c r="T194" s="24"/>
      <c r="U194" s="24"/>
      <c r="V194" s="24"/>
      <c r="W194" s="24"/>
      <c r="X194" s="24"/>
      <c r="Y194" s="24"/>
      <c r="Z194" s="75"/>
    </row>
    <row r="195" spans="1:26" x14ac:dyDescent="0.25">
      <c r="A195" s="24">
        <v>26</v>
      </c>
      <c r="B195" s="191">
        <f t="shared" si="18"/>
        <v>0</v>
      </c>
      <c r="C195" s="24"/>
      <c r="D195" s="24"/>
      <c r="E195" s="24"/>
      <c r="F195" s="24"/>
      <c r="G195" s="24"/>
      <c r="H195" s="24"/>
      <c r="I195" s="24"/>
      <c r="J195" s="24"/>
      <c r="K195" s="24"/>
      <c r="L195" s="24"/>
      <c r="M195" s="75"/>
      <c r="O195" s="191">
        <f t="shared" si="19"/>
        <v>0</v>
      </c>
      <c r="P195" s="24"/>
      <c r="Q195" s="24"/>
      <c r="R195" s="24"/>
      <c r="S195" s="24"/>
      <c r="T195" s="24"/>
      <c r="U195" s="24"/>
      <c r="V195" s="24"/>
      <c r="W195" s="24"/>
      <c r="X195" s="24"/>
      <c r="Y195" s="24"/>
      <c r="Z195" s="75"/>
    </row>
    <row r="196" spans="1:26" x14ac:dyDescent="0.25">
      <c r="A196" s="24">
        <v>27</v>
      </c>
      <c r="B196" s="191">
        <f t="shared" si="18"/>
        <v>0</v>
      </c>
      <c r="C196" s="24"/>
      <c r="D196" s="24"/>
      <c r="E196" s="24"/>
      <c r="F196" s="24"/>
      <c r="G196" s="24"/>
      <c r="H196" s="24"/>
      <c r="I196" s="24"/>
      <c r="J196" s="24"/>
      <c r="K196" s="24"/>
      <c r="L196" s="24"/>
      <c r="M196" s="75"/>
      <c r="O196" s="191">
        <f t="shared" si="19"/>
        <v>0</v>
      </c>
      <c r="P196" s="24"/>
      <c r="Q196" s="24"/>
      <c r="R196" s="24"/>
      <c r="S196" s="24"/>
      <c r="T196" s="24"/>
      <c r="U196" s="24"/>
      <c r="V196" s="24"/>
      <c r="W196" s="24"/>
      <c r="X196" s="24"/>
      <c r="Y196" s="24"/>
      <c r="Z196" s="75"/>
    </row>
    <row r="197" spans="1:26" x14ac:dyDescent="0.25">
      <c r="A197" s="24">
        <v>28</v>
      </c>
      <c r="B197" s="191">
        <f t="shared" si="18"/>
        <v>0</v>
      </c>
      <c r="C197" s="24"/>
      <c r="D197" s="24"/>
      <c r="E197" s="24"/>
      <c r="F197" s="24"/>
      <c r="G197" s="24"/>
      <c r="H197" s="24"/>
      <c r="I197" s="24"/>
      <c r="J197" s="24"/>
      <c r="K197" s="24"/>
      <c r="L197" s="24"/>
      <c r="M197" s="75"/>
      <c r="O197" s="191">
        <f t="shared" si="19"/>
        <v>0</v>
      </c>
      <c r="P197" s="24"/>
      <c r="Q197" s="24"/>
      <c r="R197" s="24"/>
      <c r="S197" s="24"/>
      <c r="T197" s="24"/>
      <c r="U197" s="24"/>
      <c r="V197" s="24"/>
      <c r="W197" s="24"/>
      <c r="X197" s="24"/>
      <c r="Y197" s="24"/>
      <c r="Z197" s="75"/>
    </row>
    <row r="198" spans="1:26" x14ac:dyDescent="0.25">
      <c r="A198" s="24">
        <v>29</v>
      </c>
      <c r="B198" s="191">
        <f t="shared" si="18"/>
        <v>0</v>
      </c>
      <c r="C198" s="24"/>
      <c r="D198" s="24"/>
      <c r="E198" s="24"/>
      <c r="F198" s="24"/>
      <c r="G198" s="24"/>
      <c r="H198" s="24"/>
      <c r="I198" s="24"/>
      <c r="J198" s="24"/>
      <c r="K198" s="24"/>
      <c r="L198" s="24"/>
      <c r="M198" s="75"/>
      <c r="O198" s="191">
        <f t="shared" si="19"/>
        <v>0</v>
      </c>
      <c r="P198" s="24"/>
      <c r="Q198" s="24"/>
      <c r="R198" s="24"/>
      <c r="S198" s="24"/>
      <c r="T198" s="24"/>
      <c r="U198" s="24"/>
      <c r="V198" s="24"/>
      <c r="W198" s="24"/>
      <c r="X198" s="24"/>
      <c r="Y198" s="24"/>
      <c r="Z198" s="75"/>
    </row>
    <row r="199" spans="1:26" x14ac:dyDescent="0.25">
      <c r="A199" s="24">
        <v>30</v>
      </c>
      <c r="B199" s="191">
        <f t="shared" si="18"/>
        <v>0</v>
      </c>
      <c r="C199" s="24"/>
      <c r="D199" s="24"/>
      <c r="E199" s="24"/>
      <c r="F199" s="24"/>
      <c r="G199" s="24"/>
      <c r="H199" s="24"/>
      <c r="I199" s="24"/>
      <c r="J199" s="24"/>
      <c r="K199" s="24"/>
      <c r="L199" s="24"/>
      <c r="M199" s="75"/>
      <c r="O199" s="191">
        <f t="shared" si="19"/>
        <v>0</v>
      </c>
      <c r="P199" s="24"/>
      <c r="Q199" s="24"/>
      <c r="R199" s="24"/>
      <c r="S199" s="24"/>
      <c r="T199" s="24"/>
      <c r="U199" s="24"/>
      <c r="V199" s="24"/>
      <c r="W199" s="24"/>
      <c r="X199" s="24"/>
      <c r="Y199" s="24"/>
      <c r="Z199" s="75"/>
    </row>
    <row r="200" spans="1:26" x14ac:dyDescent="0.25">
      <c r="A200" s="24">
        <v>31</v>
      </c>
      <c r="B200" s="191">
        <f t="shared" si="18"/>
        <v>0</v>
      </c>
      <c r="C200" s="24"/>
      <c r="D200" s="24"/>
      <c r="E200" s="24"/>
      <c r="F200" s="24"/>
      <c r="G200" s="24"/>
      <c r="H200" s="24"/>
      <c r="I200" s="24"/>
      <c r="J200" s="24"/>
      <c r="K200" s="24"/>
      <c r="L200" s="24"/>
      <c r="M200" s="75"/>
      <c r="O200" s="191">
        <f t="shared" si="19"/>
        <v>0</v>
      </c>
      <c r="P200" s="24"/>
      <c r="Q200" s="24"/>
      <c r="R200" s="24"/>
      <c r="S200" s="24"/>
      <c r="T200" s="24"/>
      <c r="U200" s="24"/>
      <c r="V200" s="24"/>
      <c r="W200" s="24"/>
      <c r="X200" s="24"/>
      <c r="Y200" s="24"/>
      <c r="Z200" s="75"/>
    </row>
    <row r="201" spans="1:26" x14ac:dyDescent="0.25">
      <c r="A201" s="24">
        <v>32</v>
      </c>
      <c r="B201" s="191">
        <f t="shared" si="18"/>
        <v>0</v>
      </c>
      <c r="C201" s="24"/>
      <c r="D201" s="24"/>
      <c r="E201" s="24"/>
      <c r="F201" s="24"/>
      <c r="G201" s="24"/>
      <c r="H201" s="24"/>
      <c r="I201" s="24"/>
      <c r="J201" s="24"/>
      <c r="K201" s="24"/>
      <c r="L201" s="24"/>
      <c r="M201" s="75"/>
      <c r="O201" s="191">
        <f t="shared" si="19"/>
        <v>0</v>
      </c>
      <c r="P201" s="24"/>
      <c r="Q201" s="24"/>
      <c r="R201" s="24"/>
      <c r="S201" s="24"/>
      <c r="T201" s="24"/>
      <c r="U201" s="24"/>
      <c r="V201" s="24"/>
      <c r="W201" s="24"/>
      <c r="X201" s="24"/>
      <c r="Y201" s="24"/>
      <c r="Z201" s="75"/>
    </row>
    <row r="202" spans="1:26" x14ac:dyDescent="0.25">
      <c r="A202" s="24">
        <v>33</v>
      </c>
      <c r="B202" s="191">
        <f t="shared" ref="B202:B219" si="20">INDEX(CV4SF,$A202,1)</f>
        <v>0</v>
      </c>
      <c r="C202" s="24"/>
      <c r="D202" s="24"/>
      <c r="E202" s="24"/>
      <c r="F202" s="24"/>
      <c r="G202" s="24"/>
      <c r="H202" s="24"/>
      <c r="I202" s="24"/>
      <c r="J202" s="24"/>
      <c r="K202" s="24"/>
      <c r="L202" s="24"/>
      <c r="M202" s="24"/>
      <c r="O202" s="191">
        <f t="shared" ref="O202:O219" si="21">INDEX(CV4CF,$A202,1)</f>
        <v>0</v>
      </c>
      <c r="P202" s="24"/>
      <c r="Q202" s="24"/>
      <c r="R202" s="24"/>
      <c r="S202" s="24"/>
      <c r="T202" s="24"/>
      <c r="U202" s="24"/>
      <c r="V202" s="24"/>
      <c r="W202" s="24"/>
      <c r="X202" s="24"/>
      <c r="Y202" s="24"/>
      <c r="Z202" s="24"/>
    </row>
    <row r="203" spans="1:26" x14ac:dyDescent="0.25">
      <c r="A203" s="24">
        <v>34</v>
      </c>
      <c r="B203" s="191">
        <f t="shared" si="20"/>
        <v>0</v>
      </c>
      <c r="C203" s="24"/>
      <c r="D203" s="24"/>
      <c r="E203" s="24"/>
      <c r="F203" s="24"/>
      <c r="G203" s="24"/>
      <c r="H203" s="24"/>
      <c r="I203" s="24"/>
      <c r="J203" s="24"/>
      <c r="K203" s="24"/>
      <c r="L203" s="24"/>
      <c r="M203" s="24"/>
      <c r="O203" s="191">
        <f t="shared" si="21"/>
        <v>0</v>
      </c>
      <c r="P203" s="24"/>
      <c r="Q203" s="24"/>
      <c r="R203" s="24"/>
      <c r="S203" s="24"/>
      <c r="T203" s="24"/>
      <c r="U203" s="24"/>
      <c r="V203" s="24"/>
      <c r="W203" s="24"/>
      <c r="X203" s="24"/>
      <c r="Y203" s="24"/>
      <c r="Z203" s="24"/>
    </row>
    <row r="204" spans="1:26" x14ac:dyDescent="0.25">
      <c r="A204" s="24">
        <v>35</v>
      </c>
      <c r="B204" s="191">
        <f t="shared" si="20"/>
        <v>0</v>
      </c>
      <c r="C204" s="24"/>
      <c r="D204" s="24"/>
      <c r="E204" s="24"/>
      <c r="F204" s="24"/>
      <c r="G204" s="24"/>
      <c r="H204" s="24"/>
      <c r="I204" s="24"/>
      <c r="J204" s="24"/>
      <c r="K204" s="24"/>
      <c r="L204" s="24"/>
      <c r="M204" s="24"/>
      <c r="O204" s="191">
        <f t="shared" si="21"/>
        <v>0</v>
      </c>
      <c r="P204" s="24"/>
      <c r="Q204" s="24"/>
      <c r="R204" s="24"/>
      <c r="S204" s="24"/>
      <c r="T204" s="24"/>
      <c r="U204" s="24"/>
      <c r="V204" s="24"/>
      <c r="W204" s="24"/>
      <c r="X204" s="24"/>
      <c r="Y204" s="24"/>
      <c r="Z204" s="24"/>
    </row>
    <row r="205" spans="1:26" x14ac:dyDescent="0.25">
      <c r="A205" s="24">
        <v>36</v>
      </c>
      <c r="B205" s="191">
        <f t="shared" si="20"/>
        <v>0</v>
      </c>
      <c r="C205" s="24"/>
      <c r="D205" s="24"/>
      <c r="E205" s="24"/>
      <c r="F205" s="24"/>
      <c r="G205" s="24"/>
      <c r="H205" s="24"/>
      <c r="I205" s="24"/>
      <c r="J205" s="24"/>
      <c r="K205" s="24"/>
      <c r="L205" s="24"/>
      <c r="M205" s="24"/>
      <c r="O205" s="191">
        <f t="shared" si="21"/>
        <v>0</v>
      </c>
      <c r="P205" s="24"/>
      <c r="Q205" s="24"/>
      <c r="R205" s="24"/>
      <c r="S205" s="24"/>
      <c r="T205" s="24"/>
      <c r="U205" s="24"/>
      <c r="V205" s="24"/>
      <c r="W205" s="24"/>
      <c r="X205" s="24"/>
      <c r="Y205" s="24"/>
      <c r="Z205" s="24"/>
    </row>
    <row r="206" spans="1:26" x14ac:dyDescent="0.25">
      <c r="A206" s="24">
        <v>37</v>
      </c>
      <c r="B206" s="191">
        <f t="shared" si="20"/>
        <v>0</v>
      </c>
      <c r="C206" s="24"/>
      <c r="D206" s="24"/>
      <c r="E206" s="24"/>
      <c r="F206" s="24"/>
      <c r="G206" s="24"/>
      <c r="H206" s="24"/>
      <c r="I206" s="24"/>
      <c r="J206" s="24"/>
      <c r="K206" s="24"/>
      <c r="L206" s="24"/>
      <c r="M206" s="24"/>
      <c r="O206" s="191">
        <f t="shared" si="21"/>
        <v>0</v>
      </c>
      <c r="P206" s="24"/>
      <c r="Q206" s="24"/>
      <c r="R206" s="24"/>
      <c r="S206" s="24"/>
      <c r="T206" s="24"/>
      <c r="U206" s="24"/>
      <c r="V206" s="24"/>
      <c r="W206" s="24"/>
      <c r="X206" s="24"/>
      <c r="Y206" s="24"/>
      <c r="Z206" s="24"/>
    </row>
    <row r="207" spans="1:26" x14ac:dyDescent="0.25">
      <c r="A207" s="24">
        <v>38</v>
      </c>
      <c r="B207" s="191">
        <f t="shared" si="20"/>
        <v>0</v>
      </c>
      <c r="C207" s="24"/>
      <c r="D207" s="24"/>
      <c r="E207" s="24"/>
      <c r="F207" s="24"/>
      <c r="G207" s="24"/>
      <c r="H207" s="24"/>
      <c r="I207" s="24"/>
      <c r="J207" s="24"/>
      <c r="K207" s="24"/>
      <c r="L207" s="24"/>
      <c r="M207" s="24"/>
      <c r="O207" s="191">
        <f t="shared" si="21"/>
        <v>0</v>
      </c>
      <c r="P207" s="24"/>
      <c r="Q207" s="24"/>
      <c r="R207" s="24"/>
      <c r="S207" s="24"/>
      <c r="T207" s="24"/>
      <c r="U207" s="24"/>
      <c r="V207" s="24"/>
      <c r="W207" s="24"/>
      <c r="X207" s="24"/>
      <c r="Y207" s="24"/>
      <c r="Z207" s="24"/>
    </row>
    <row r="208" spans="1:26" x14ac:dyDescent="0.25">
      <c r="A208" s="24">
        <v>39</v>
      </c>
      <c r="B208" s="191">
        <f t="shared" si="20"/>
        <v>0</v>
      </c>
      <c r="C208" s="24"/>
      <c r="D208" s="24"/>
      <c r="E208" s="24"/>
      <c r="F208" s="24"/>
      <c r="G208" s="24"/>
      <c r="H208" s="24"/>
      <c r="I208" s="24"/>
      <c r="J208" s="24"/>
      <c r="K208" s="24"/>
      <c r="L208" s="24"/>
      <c r="M208" s="24"/>
      <c r="O208" s="191">
        <f t="shared" si="21"/>
        <v>0</v>
      </c>
      <c r="P208" s="24"/>
      <c r="Q208" s="24"/>
      <c r="R208" s="24"/>
      <c r="S208" s="24"/>
      <c r="T208" s="24"/>
      <c r="U208" s="24"/>
      <c r="V208" s="24"/>
      <c r="W208" s="24"/>
      <c r="X208" s="24"/>
      <c r="Y208" s="24"/>
      <c r="Z208" s="24"/>
    </row>
    <row r="209" spans="1:26" x14ac:dyDescent="0.25">
      <c r="A209" s="24">
        <v>40</v>
      </c>
      <c r="B209" s="191">
        <f t="shared" si="20"/>
        <v>0</v>
      </c>
      <c r="C209" s="24"/>
      <c r="D209" s="24"/>
      <c r="E209" s="24"/>
      <c r="F209" s="24"/>
      <c r="G209" s="24"/>
      <c r="H209" s="24"/>
      <c r="I209" s="24"/>
      <c r="J209" s="24"/>
      <c r="K209" s="24"/>
      <c r="L209" s="24"/>
      <c r="M209" s="24"/>
      <c r="O209" s="191">
        <f t="shared" si="21"/>
        <v>0</v>
      </c>
      <c r="P209" s="24"/>
      <c r="Q209" s="24"/>
      <c r="R209" s="24"/>
      <c r="S209" s="24"/>
      <c r="T209" s="24"/>
      <c r="U209" s="24"/>
      <c r="V209" s="24"/>
      <c r="W209" s="24"/>
      <c r="X209" s="24"/>
      <c r="Y209" s="24"/>
      <c r="Z209" s="24"/>
    </row>
    <row r="210" spans="1:26" x14ac:dyDescent="0.25">
      <c r="A210" s="24">
        <v>41</v>
      </c>
      <c r="B210" s="191">
        <f t="shared" si="20"/>
        <v>0</v>
      </c>
      <c r="C210" s="86"/>
      <c r="D210" s="86"/>
      <c r="E210" s="86"/>
      <c r="F210" s="86"/>
      <c r="G210" s="86"/>
      <c r="H210" s="86"/>
      <c r="I210" s="86"/>
      <c r="J210" s="86"/>
      <c r="K210" s="110"/>
      <c r="L210" s="110"/>
      <c r="M210" s="86"/>
      <c r="O210" s="191">
        <f t="shared" si="21"/>
        <v>0</v>
      </c>
      <c r="P210" s="86"/>
      <c r="Q210" s="86"/>
      <c r="R210" s="86"/>
      <c r="S210" s="86"/>
      <c r="T210" s="86"/>
      <c r="U210" s="86"/>
      <c r="V210" s="86"/>
      <c r="W210" s="86"/>
      <c r="X210" s="110"/>
      <c r="Y210" s="110"/>
      <c r="Z210" s="86"/>
    </row>
    <row r="211" spans="1:26" x14ac:dyDescent="0.25">
      <c r="A211" s="24">
        <v>42</v>
      </c>
      <c r="B211" s="191">
        <f t="shared" si="20"/>
        <v>0</v>
      </c>
      <c r="C211" s="86"/>
      <c r="D211" s="86"/>
      <c r="E211" s="86"/>
      <c r="F211" s="86"/>
      <c r="G211" s="86"/>
      <c r="H211" s="86"/>
      <c r="I211" s="86"/>
      <c r="J211" s="86"/>
      <c r="K211" s="86"/>
      <c r="L211" s="86"/>
      <c r="M211" s="86"/>
      <c r="O211" s="191">
        <f t="shared" si="21"/>
        <v>0</v>
      </c>
      <c r="P211" s="86"/>
      <c r="Q211" s="86"/>
      <c r="R211" s="86"/>
      <c r="S211" s="86"/>
      <c r="T211" s="86"/>
      <c r="U211" s="86"/>
      <c r="V211" s="86"/>
      <c r="W211" s="86"/>
      <c r="X211" s="86"/>
      <c r="Y211" s="86"/>
      <c r="Z211" s="86"/>
    </row>
    <row r="212" spans="1:26" x14ac:dyDescent="0.25">
      <c r="A212" s="24">
        <v>43</v>
      </c>
      <c r="B212" s="191">
        <f t="shared" si="20"/>
        <v>0</v>
      </c>
      <c r="C212" s="86"/>
      <c r="D212" s="86"/>
      <c r="E212" s="86"/>
      <c r="F212" s="86"/>
      <c r="G212" s="86"/>
      <c r="H212" s="86"/>
      <c r="I212" s="86"/>
      <c r="J212" s="86"/>
      <c r="K212" s="86"/>
      <c r="L212" s="86"/>
      <c r="M212" s="86"/>
      <c r="O212" s="191">
        <f t="shared" si="21"/>
        <v>0</v>
      </c>
      <c r="P212" s="86"/>
      <c r="Q212" s="86"/>
      <c r="R212" s="86"/>
      <c r="S212" s="86"/>
      <c r="T212" s="86"/>
      <c r="U212" s="86"/>
      <c r="V212" s="86"/>
      <c r="W212" s="86"/>
      <c r="X212" s="86"/>
      <c r="Y212" s="86"/>
      <c r="Z212" s="86"/>
    </row>
    <row r="213" spans="1:26" x14ac:dyDescent="0.25">
      <c r="A213" s="24">
        <v>44</v>
      </c>
      <c r="B213" s="191">
        <f t="shared" si="20"/>
        <v>0</v>
      </c>
      <c r="C213" s="86"/>
      <c r="D213" s="86"/>
      <c r="E213" s="86"/>
      <c r="F213" s="86"/>
      <c r="G213" s="86"/>
      <c r="H213" s="86"/>
      <c r="I213" s="86"/>
      <c r="J213" s="86"/>
      <c r="K213" s="86"/>
      <c r="L213" s="86"/>
      <c r="M213" s="66"/>
      <c r="O213" s="191">
        <f t="shared" si="21"/>
        <v>0</v>
      </c>
      <c r="P213" s="86"/>
      <c r="Q213" s="86"/>
      <c r="R213" s="86"/>
      <c r="S213" s="86"/>
      <c r="T213" s="86"/>
      <c r="U213" s="86"/>
      <c r="V213" s="86"/>
      <c r="W213" s="86"/>
      <c r="X213" s="86"/>
      <c r="Y213" s="86"/>
      <c r="Z213" s="66"/>
    </row>
    <row r="214" spans="1:26" x14ac:dyDescent="0.25">
      <c r="A214" s="24">
        <v>45</v>
      </c>
      <c r="B214" s="191">
        <f t="shared" si="20"/>
        <v>0</v>
      </c>
      <c r="C214" s="86"/>
      <c r="D214" s="86"/>
      <c r="E214" s="86"/>
      <c r="F214" s="86"/>
      <c r="G214" s="86"/>
      <c r="H214" s="86"/>
      <c r="I214" s="86"/>
      <c r="J214" s="86"/>
      <c r="K214" s="86"/>
      <c r="L214" s="86"/>
      <c r="M214" s="66"/>
      <c r="O214" s="191">
        <f t="shared" si="21"/>
        <v>0</v>
      </c>
      <c r="P214" s="86"/>
      <c r="Q214" s="86"/>
      <c r="R214" s="86"/>
      <c r="S214" s="86"/>
      <c r="T214" s="86"/>
      <c r="U214" s="86"/>
      <c r="V214" s="86"/>
      <c r="W214" s="86"/>
      <c r="X214" s="86"/>
      <c r="Y214" s="86"/>
      <c r="Z214" s="66"/>
    </row>
    <row r="215" spans="1:26" x14ac:dyDescent="0.25">
      <c r="A215" s="24">
        <v>46</v>
      </c>
      <c r="B215" s="191">
        <f t="shared" si="20"/>
        <v>0</v>
      </c>
      <c r="C215" s="86"/>
      <c r="D215" s="86"/>
      <c r="E215" s="86"/>
      <c r="F215" s="86"/>
      <c r="G215" s="86"/>
      <c r="H215" s="86"/>
      <c r="I215" s="86"/>
      <c r="J215" s="86"/>
      <c r="K215" s="86"/>
      <c r="L215" s="86"/>
      <c r="M215" s="66"/>
      <c r="O215" s="191">
        <f t="shared" si="21"/>
        <v>0</v>
      </c>
      <c r="P215" s="86"/>
      <c r="Q215" s="86"/>
      <c r="R215" s="86"/>
      <c r="S215" s="86"/>
      <c r="T215" s="86"/>
      <c r="U215" s="86"/>
      <c r="V215" s="86"/>
      <c r="W215" s="86"/>
      <c r="X215" s="86"/>
      <c r="Y215" s="86"/>
      <c r="Z215" s="66"/>
    </row>
    <row r="216" spans="1:26" x14ac:dyDescent="0.25">
      <c r="A216" s="24">
        <v>47</v>
      </c>
      <c r="B216" s="191">
        <f t="shared" si="20"/>
        <v>0</v>
      </c>
      <c r="C216" s="86"/>
      <c r="D216" s="86"/>
      <c r="E216" s="86"/>
      <c r="F216" s="86"/>
      <c r="G216" s="86"/>
      <c r="H216" s="86"/>
      <c r="I216" s="86"/>
      <c r="J216" s="86"/>
      <c r="K216" s="86"/>
      <c r="L216" s="86"/>
      <c r="M216" s="66"/>
      <c r="O216" s="191">
        <f t="shared" si="21"/>
        <v>0</v>
      </c>
      <c r="P216" s="86"/>
      <c r="Q216" s="86"/>
      <c r="R216" s="86"/>
      <c r="S216" s="86"/>
      <c r="T216" s="86"/>
      <c r="U216" s="86"/>
      <c r="V216" s="86"/>
      <c r="W216" s="86"/>
      <c r="X216" s="86"/>
      <c r="Y216" s="86"/>
      <c r="Z216" s="66"/>
    </row>
    <row r="217" spans="1:26" x14ac:dyDescent="0.25">
      <c r="A217" s="24">
        <v>48</v>
      </c>
      <c r="B217" s="191">
        <f t="shared" si="20"/>
        <v>0</v>
      </c>
      <c r="C217" s="86"/>
      <c r="D217" s="86"/>
      <c r="E217" s="86"/>
      <c r="F217" s="86"/>
      <c r="G217" s="86"/>
      <c r="H217" s="86"/>
      <c r="I217" s="86"/>
      <c r="J217" s="86"/>
      <c r="K217" s="86"/>
      <c r="L217" s="86"/>
      <c r="M217" s="66"/>
      <c r="O217" s="191">
        <f t="shared" si="21"/>
        <v>0</v>
      </c>
      <c r="P217" s="86"/>
      <c r="Q217" s="86"/>
      <c r="R217" s="86"/>
      <c r="S217" s="86"/>
      <c r="T217" s="86"/>
      <c r="U217" s="86"/>
      <c r="V217" s="86"/>
      <c r="W217" s="86"/>
      <c r="X217" s="86"/>
      <c r="Y217" s="86"/>
      <c r="Z217" s="66"/>
    </row>
    <row r="218" spans="1:26" x14ac:dyDescent="0.25">
      <c r="A218" s="24">
        <v>49</v>
      </c>
      <c r="B218" s="191">
        <f t="shared" si="20"/>
        <v>0</v>
      </c>
      <c r="C218" s="86"/>
      <c r="D218" s="86"/>
      <c r="E218" s="86"/>
      <c r="F218" s="86"/>
      <c r="G218" s="86"/>
      <c r="H218" s="86"/>
      <c r="I218" s="86"/>
      <c r="J218" s="86"/>
      <c r="K218" s="86"/>
      <c r="L218" s="86"/>
      <c r="M218" s="66"/>
      <c r="O218" s="191">
        <f t="shared" si="21"/>
        <v>0</v>
      </c>
      <c r="P218" s="86"/>
      <c r="Q218" s="86"/>
      <c r="R218" s="86"/>
      <c r="S218" s="86"/>
      <c r="T218" s="86"/>
      <c r="U218" s="86"/>
      <c r="V218" s="86"/>
      <c r="W218" s="86"/>
      <c r="X218" s="86"/>
      <c r="Y218" s="86"/>
      <c r="Z218" s="66"/>
    </row>
    <row r="219" spans="1:26" x14ac:dyDescent="0.25">
      <c r="A219" s="24">
        <v>50</v>
      </c>
      <c r="B219" s="191">
        <f t="shared" si="20"/>
        <v>0</v>
      </c>
      <c r="C219" s="86"/>
      <c r="D219" s="86"/>
      <c r="E219" s="86"/>
      <c r="F219" s="86"/>
      <c r="G219" s="86"/>
      <c r="H219" s="86"/>
      <c r="I219" s="86"/>
      <c r="J219" s="86"/>
      <c r="K219" s="86"/>
      <c r="L219" s="86"/>
      <c r="M219" s="66"/>
      <c r="O219" s="191">
        <f t="shared" si="21"/>
        <v>0</v>
      </c>
      <c r="P219" s="86"/>
      <c r="Q219" s="86"/>
      <c r="R219" s="86"/>
      <c r="S219" s="86"/>
      <c r="T219" s="86"/>
      <c r="U219" s="86"/>
      <c r="V219" s="86"/>
      <c r="W219" s="86"/>
      <c r="X219" s="86"/>
      <c r="Y219" s="86"/>
      <c r="Z219" s="66"/>
    </row>
    <row r="220" spans="1:26" x14ac:dyDescent="0.25">
      <c r="B220" s="5"/>
      <c r="C220" s="3"/>
      <c r="D220" s="3"/>
      <c r="E220" s="3"/>
      <c r="F220" s="3"/>
      <c r="G220" s="3"/>
      <c r="H220" s="3"/>
      <c r="I220" s="3"/>
      <c r="J220" s="3"/>
      <c r="K220" s="3"/>
      <c r="L220" s="3"/>
    </row>
    <row r="221" spans="1:26" x14ac:dyDescent="0.25">
      <c r="B221" s="5"/>
      <c r="C221" s="3"/>
      <c r="D221" s="3"/>
      <c r="E221" s="3"/>
      <c r="F221" s="3"/>
      <c r="G221" s="3"/>
      <c r="H221" s="3"/>
      <c r="I221" s="3"/>
      <c r="J221" s="3"/>
      <c r="K221" s="3"/>
      <c r="L221" s="3"/>
    </row>
    <row r="222" spans="1:26" x14ac:dyDescent="0.25">
      <c r="B222" s="203" t="s">
        <v>220</v>
      </c>
      <c r="C222" s="3"/>
      <c r="D222" s="3"/>
      <c r="E222" s="3"/>
      <c r="F222" s="3"/>
      <c r="G222" s="3"/>
      <c r="H222" s="3"/>
      <c r="I222" s="3"/>
      <c r="J222" s="3"/>
      <c r="K222" s="3"/>
      <c r="L222" s="3"/>
    </row>
    <row r="223" spans="1:26" x14ac:dyDescent="0.25">
      <c r="B223" s="5"/>
      <c r="C223" s="3"/>
      <c r="E223" s="5"/>
      <c r="F223" s="3"/>
      <c r="G223" s="3"/>
      <c r="H223" s="5"/>
      <c r="I223" s="5"/>
      <c r="J223" s="3"/>
      <c r="K223" s="3"/>
      <c r="L223" s="3"/>
    </row>
    <row r="224" spans="1:26" x14ac:dyDescent="0.25">
      <c r="B224" s="205" t="s">
        <v>238</v>
      </c>
      <c r="C224" s="207"/>
      <c r="D224" s="204"/>
      <c r="E224" s="208" t="s">
        <v>239</v>
      </c>
      <c r="F224" s="207"/>
      <c r="G224" s="204"/>
      <c r="H224" s="136" t="s">
        <v>240</v>
      </c>
      <c r="I224" s="204"/>
      <c r="J224" s="137" t="s">
        <v>241</v>
      </c>
      <c r="K224" s="111"/>
      <c r="L224" s="112"/>
    </row>
    <row r="225" spans="2:12" x14ac:dyDescent="0.25">
      <c r="B225" s="206" t="s">
        <v>223</v>
      </c>
      <c r="C225" s="207"/>
      <c r="D225" s="204"/>
      <c r="E225" s="209" t="s">
        <v>226</v>
      </c>
      <c r="F225" s="207"/>
      <c r="G225" s="204"/>
      <c r="H225" s="137" t="s">
        <v>242</v>
      </c>
      <c r="I225" s="204"/>
      <c r="J225" s="136" t="s">
        <v>60</v>
      </c>
      <c r="K225" s="111"/>
      <c r="L225" s="112"/>
    </row>
    <row r="226" spans="2:12" x14ac:dyDescent="0.25">
      <c r="B226" s="205" t="s">
        <v>225</v>
      </c>
      <c r="C226" s="207"/>
      <c r="D226" s="204"/>
      <c r="E226" t="s">
        <v>227</v>
      </c>
      <c r="H226" s="137" t="s">
        <v>242</v>
      </c>
      <c r="I226" s="204"/>
      <c r="J226" s="136" t="s">
        <v>60</v>
      </c>
      <c r="K226" s="207"/>
      <c r="L226" s="204"/>
    </row>
    <row r="227" spans="2:12" x14ac:dyDescent="0.25">
      <c r="B227" s="206" t="s">
        <v>224</v>
      </c>
      <c r="C227" s="207"/>
      <c r="D227" s="204"/>
      <c r="E227" s="209" t="s">
        <v>221</v>
      </c>
      <c r="F227" s="207"/>
      <c r="G227" s="204"/>
      <c r="H227" s="137" t="s">
        <v>242</v>
      </c>
      <c r="I227" s="204"/>
      <c r="J227" s="136" t="s">
        <v>60</v>
      </c>
      <c r="K227" s="111"/>
      <c r="L227" s="112"/>
    </row>
    <row r="228" spans="2:12" x14ac:dyDescent="0.25">
      <c r="B228" s="206" t="s">
        <v>230</v>
      </c>
      <c r="C228" s="207"/>
      <c r="D228" s="204"/>
      <c r="E228" s="209" t="s">
        <v>236</v>
      </c>
      <c r="F228" s="207"/>
      <c r="G228" s="204"/>
      <c r="H228" s="210" t="s">
        <v>244</v>
      </c>
      <c r="I228" s="204"/>
      <c r="J228" s="136" t="s">
        <v>60</v>
      </c>
      <c r="K228" s="111"/>
      <c r="L228" s="112"/>
    </row>
    <row r="229" spans="2:12" x14ac:dyDescent="0.25">
      <c r="B229" s="205" t="s">
        <v>8</v>
      </c>
      <c r="C229" s="207"/>
      <c r="D229" s="204"/>
      <c r="E229" s="209" t="s">
        <v>237</v>
      </c>
      <c r="F229" s="207"/>
      <c r="G229" s="204"/>
      <c r="H229" s="210" t="s">
        <v>244</v>
      </c>
      <c r="I229" s="204"/>
      <c r="J229" s="136" t="s">
        <v>60</v>
      </c>
      <c r="K229" s="111"/>
      <c r="L229" s="112"/>
    </row>
    <row r="230" spans="2:12" x14ac:dyDescent="0.25">
      <c r="B230" s="205" t="s">
        <v>9</v>
      </c>
      <c r="C230" s="207"/>
      <c r="D230" s="204"/>
      <c r="E230" s="209" t="s">
        <v>231</v>
      </c>
      <c r="F230" s="207"/>
      <c r="G230" s="204"/>
      <c r="H230" s="210" t="s">
        <v>248</v>
      </c>
      <c r="I230" s="204"/>
      <c r="J230" s="136" t="s">
        <v>60</v>
      </c>
      <c r="K230" s="111"/>
      <c r="L230" s="112"/>
    </row>
    <row r="231" spans="2:12" x14ac:dyDescent="0.25">
      <c r="B231" s="206" t="s">
        <v>233</v>
      </c>
      <c r="C231" s="207"/>
      <c r="D231" s="204"/>
      <c r="E231" s="208" t="s">
        <v>232</v>
      </c>
      <c r="F231" s="207"/>
      <c r="G231" s="204"/>
      <c r="H231" s="210" t="s">
        <v>244</v>
      </c>
      <c r="I231" s="204"/>
      <c r="J231" s="136" t="s">
        <v>60</v>
      </c>
      <c r="K231" s="111"/>
      <c r="L231" s="112"/>
    </row>
    <row r="232" spans="2:12" x14ac:dyDescent="0.25">
      <c r="B232" s="206" t="s">
        <v>235</v>
      </c>
      <c r="C232" s="207"/>
      <c r="D232" s="204"/>
      <c r="E232" s="208" t="s">
        <v>234</v>
      </c>
      <c r="F232" s="207"/>
      <c r="G232" s="204"/>
      <c r="H232" s="210" t="s">
        <v>244</v>
      </c>
      <c r="I232" s="204"/>
      <c r="J232" s="136" t="s">
        <v>60</v>
      </c>
      <c r="K232" s="111"/>
      <c r="L232" s="112"/>
    </row>
    <row r="233" spans="2:12" x14ac:dyDescent="0.25">
      <c r="B233" s="205" t="s">
        <v>54</v>
      </c>
      <c r="C233" s="207"/>
      <c r="D233" s="204"/>
      <c r="E233" s="209" t="s">
        <v>222</v>
      </c>
      <c r="F233" s="207"/>
      <c r="G233" s="204"/>
      <c r="H233" s="137" t="s">
        <v>249</v>
      </c>
      <c r="I233" s="204"/>
      <c r="J233" s="136" t="s">
        <v>60</v>
      </c>
      <c r="K233" s="111"/>
      <c r="L233" s="112"/>
    </row>
    <row r="234" spans="2:12" x14ac:dyDescent="0.25">
      <c r="B234" s="206" t="s">
        <v>229</v>
      </c>
      <c r="C234" s="207"/>
      <c r="D234" s="204"/>
      <c r="E234" s="209" t="s">
        <v>228</v>
      </c>
      <c r="F234" s="207"/>
      <c r="G234" s="204"/>
      <c r="H234" s="136" t="s">
        <v>61</v>
      </c>
      <c r="I234" s="204"/>
      <c r="J234" s="136" t="s">
        <v>62</v>
      </c>
      <c r="K234" s="111"/>
      <c r="L234" s="112"/>
    </row>
    <row r="235" spans="2:12" x14ac:dyDescent="0.25">
      <c r="B235" s="205" t="s">
        <v>64</v>
      </c>
      <c r="C235" s="207"/>
      <c r="D235" s="204"/>
      <c r="E235" s="208"/>
      <c r="F235" s="207"/>
      <c r="G235" s="204"/>
      <c r="H235" s="210" t="s">
        <v>244</v>
      </c>
      <c r="I235" s="204"/>
      <c r="J235" s="136" t="s">
        <v>65</v>
      </c>
      <c r="K235" s="111"/>
      <c r="L235" s="112"/>
    </row>
    <row r="237" spans="2:12" x14ac:dyDescent="0.25">
      <c r="B237" s="5" t="s">
        <v>69</v>
      </c>
      <c r="C237" s="4" t="s">
        <v>147</v>
      </c>
      <c r="D237" s="3"/>
      <c r="E237" s="3"/>
      <c r="F237" s="3"/>
      <c r="G237" s="3"/>
      <c r="H237" s="3"/>
      <c r="I237" s="3"/>
      <c r="J237" s="3"/>
      <c r="K237" s="3"/>
      <c r="L237" s="3"/>
    </row>
    <row r="238" spans="2:12" x14ac:dyDescent="0.25">
      <c r="B238" s="67" t="s">
        <v>243</v>
      </c>
      <c r="C238" s="67" t="s">
        <v>247</v>
      </c>
    </row>
    <row r="239" spans="2:12" x14ac:dyDescent="0.25">
      <c r="B239" s="4" t="s">
        <v>245</v>
      </c>
      <c r="C239" s="4" t="s">
        <v>246</v>
      </c>
      <c r="D239" s="3"/>
      <c r="E239" s="3"/>
      <c r="F239" s="3"/>
      <c r="G239" s="3"/>
      <c r="H239" s="3"/>
      <c r="I239" s="3"/>
      <c r="J239" s="3"/>
      <c r="K239" s="3"/>
      <c r="L239" s="3"/>
    </row>
    <row r="240" spans="2:12" x14ac:dyDescent="0.25">
      <c r="B240" s="4" t="s">
        <v>251</v>
      </c>
      <c r="C240" s="4" t="s">
        <v>252</v>
      </c>
      <c r="D240" s="3"/>
      <c r="E240" s="3"/>
      <c r="F240" s="3"/>
      <c r="G240" s="3"/>
      <c r="H240" s="3"/>
      <c r="I240" s="3"/>
      <c r="J240" s="3"/>
      <c r="K240" s="3"/>
      <c r="L240" s="3"/>
    </row>
    <row r="241" spans="2:12" x14ac:dyDescent="0.25">
      <c r="B241" s="4" t="s">
        <v>250</v>
      </c>
      <c r="C241" s="5" t="s">
        <v>68</v>
      </c>
      <c r="E241" s="3"/>
      <c r="F241" s="3"/>
      <c r="G241" s="3"/>
      <c r="H241" s="3"/>
      <c r="I241" s="3"/>
      <c r="J241" s="3"/>
      <c r="K241" s="3"/>
      <c r="L241" s="3"/>
    </row>
    <row r="243" spans="2:12" x14ac:dyDescent="0.25">
      <c r="B243" s="4" t="s">
        <v>148</v>
      </c>
      <c r="D243" s="3"/>
    </row>
    <row r="244" spans="2:12" x14ac:dyDescent="0.25">
      <c r="D244" s="3"/>
      <c r="E244" s="3"/>
      <c r="F244" s="3"/>
      <c r="G244" s="3"/>
      <c r="H244" s="3"/>
      <c r="I244" s="3"/>
      <c r="J244" s="3"/>
      <c r="K244" s="3"/>
      <c r="L244" s="3"/>
    </row>
    <row r="245" spans="2:12" x14ac:dyDescent="0.25">
      <c r="D245" s="3"/>
      <c r="E245" s="3"/>
      <c r="F245" s="3"/>
      <c r="G245" s="3"/>
      <c r="H245" s="3"/>
      <c r="I245" s="3"/>
      <c r="J245" s="3"/>
      <c r="K245" s="3"/>
      <c r="L245" s="3"/>
    </row>
    <row r="246" spans="2:12" x14ac:dyDescent="0.25">
      <c r="D246" s="3"/>
      <c r="E246" s="3"/>
      <c r="F246" s="3"/>
      <c r="G246" s="3"/>
      <c r="H246" s="3"/>
      <c r="I246" s="3"/>
      <c r="J246" s="3"/>
      <c r="K246" s="3"/>
      <c r="L246" s="3"/>
    </row>
    <row r="247" spans="2:12" x14ac:dyDescent="0.25">
      <c r="B247" s="5"/>
      <c r="C247" s="3"/>
      <c r="D247" s="3"/>
      <c r="E247" s="3"/>
      <c r="F247" s="3"/>
      <c r="G247" s="3"/>
      <c r="H247" s="3"/>
      <c r="I247" s="3"/>
      <c r="J247" s="3"/>
      <c r="K247" s="3"/>
      <c r="L247" s="3"/>
    </row>
    <row r="248" spans="2:12" x14ac:dyDescent="0.25">
      <c r="C248" s="3"/>
      <c r="D248" s="3"/>
      <c r="E248" s="3"/>
      <c r="F248" s="3"/>
      <c r="G248" s="3"/>
      <c r="H248" s="3"/>
      <c r="I248" s="3"/>
      <c r="J248" s="3"/>
      <c r="K248" s="3"/>
      <c r="L248" s="3"/>
    </row>
    <row r="249" spans="2:12" x14ac:dyDescent="0.25">
      <c r="B249" s="5"/>
      <c r="C249" s="3"/>
      <c r="D249" s="3"/>
      <c r="E249" s="3"/>
      <c r="F249" s="3"/>
      <c r="G249" s="3"/>
      <c r="H249" s="3"/>
      <c r="I249" s="3"/>
      <c r="J249" s="3"/>
      <c r="K249" s="3"/>
      <c r="L249" s="3"/>
    </row>
    <row r="250" spans="2:12" x14ac:dyDescent="0.25">
      <c r="B250" s="5"/>
      <c r="C250" s="3"/>
      <c r="D250" s="3"/>
      <c r="E250" s="3"/>
      <c r="F250" s="3"/>
      <c r="G250" s="3"/>
      <c r="H250" s="3"/>
      <c r="I250" s="3"/>
      <c r="J250" s="3"/>
      <c r="K250" s="3"/>
      <c r="L250" s="3"/>
    </row>
    <row r="251" spans="2:12" x14ac:dyDescent="0.25">
      <c r="B251" s="5"/>
      <c r="C251" s="3"/>
      <c r="D251" s="3"/>
      <c r="E251" s="3"/>
      <c r="F251" s="3"/>
      <c r="G251" s="3"/>
      <c r="H251" s="3"/>
      <c r="I251" s="3"/>
      <c r="J251" s="3"/>
      <c r="K251" s="3"/>
      <c r="L251" s="3"/>
    </row>
    <row r="252" spans="2:12" x14ac:dyDescent="0.25">
      <c r="B252" s="5"/>
      <c r="C252" s="3"/>
      <c r="D252" s="3"/>
      <c r="E252" s="3"/>
      <c r="F252" s="3"/>
      <c r="G252" s="3"/>
      <c r="H252" s="3"/>
      <c r="I252" s="3"/>
      <c r="J252" s="3"/>
      <c r="K252" s="3"/>
      <c r="L252" s="3"/>
    </row>
    <row r="253" spans="2:12" x14ac:dyDescent="0.25">
      <c r="B253" s="5"/>
      <c r="C253" s="3"/>
      <c r="D253" s="3"/>
      <c r="E253" s="3"/>
      <c r="F253" s="3"/>
      <c r="G253" s="3"/>
      <c r="H253" s="3"/>
      <c r="I253" s="3"/>
      <c r="J253" s="3"/>
      <c r="K253" s="3"/>
      <c r="L253" s="3"/>
    </row>
    <row r="254" spans="2:12" x14ac:dyDescent="0.25">
      <c r="B254" s="5"/>
      <c r="C254" s="3"/>
      <c r="D254" s="3"/>
      <c r="E254" s="3"/>
      <c r="F254" s="3"/>
      <c r="G254" s="3"/>
      <c r="H254" s="3"/>
      <c r="I254" s="3"/>
      <c r="J254" s="3"/>
      <c r="K254" s="3"/>
      <c r="L254" s="3"/>
    </row>
    <row r="255" spans="2:12" x14ac:dyDescent="0.25">
      <c r="B255" s="5"/>
      <c r="C255" s="3"/>
      <c r="D255" s="3"/>
      <c r="E255" s="3"/>
      <c r="F255" s="3"/>
      <c r="G255" s="3"/>
      <c r="H255" s="3"/>
      <c r="I255" s="3"/>
      <c r="J255" s="3"/>
      <c r="K255" s="3"/>
      <c r="L255" s="3"/>
    </row>
    <row r="256" spans="2:12" x14ac:dyDescent="0.25">
      <c r="B256" s="5"/>
      <c r="C256" s="3"/>
      <c r="D256" s="3"/>
      <c r="E256" s="3"/>
      <c r="F256" s="3"/>
      <c r="G256" s="3"/>
      <c r="H256" s="3"/>
      <c r="I256" s="3"/>
      <c r="J256" s="3"/>
      <c r="K256" s="3"/>
      <c r="L256" s="3"/>
    </row>
    <row r="257" spans="2:12" x14ac:dyDescent="0.25">
      <c r="B257" s="5"/>
      <c r="C257" s="3"/>
      <c r="D257" s="3"/>
      <c r="E257" s="3"/>
      <c r="F257" s="3"/>
      <c r="G257" s="3"/>
      <c r="H257" s="3"/>
      <c r="I257" s="3"/>
      <c r="J257" s="3"/>
      <c r="K257" s="3"/>
      <c r="L257" s="3"/>
    </row>
    <row r="258" spans="2:12" x14ac:dyDescent="0.25">
      <c r="B258" s="5"/>
      <c r="C258" s="3"/>
      <c r="D258" s="3"/>
      <c r="E258" s="3"/>
      <c r="F258" s="3"/>
      <c r="G258" s="3"/>
      <c r="H258" s="3"/>
      <c r="I258" s="3"/>
      <c r="J258" s="3"/>
      <c r="K258" s="3"/>
      <c r="L258" s="3"/>
    </row>
    <row r="259" spans="2:12" x14ac:dyDescent="0.25">
      <c r="B259" s="5"/>
      <c r="C259" s="3"/>
      <c r="D259" s="3"/>
      <c r="E259" s="3"/>
      <c r="F259" s="3"/>
      <c r="G259" s="3"/>
      <c r="H259" s="3"/>
      <c r="I259" s="3"/>
      <c r="J259" s="3"/>
      <c r="K259" s="3"/>
      <c r="L259" s="3"/>
    </row>
    <row r="260" spans="2:12" x14ac:dyDescent="0.25">
      <c r="B260" s="5"/>
      <c r="C260" s="3"/>
      <c r="D260" s="3"/>
      <c r="E260" s="3"/>
      <c r="F260" s="3"/>
      <c r="G260" s="3"/>
      <c r="H260" s="3"/>
      <c r="I260" s="3"/>
      <c r="J260" s="3"/>
      <c r="K260" s="3"/>
      <c r="L260" s="3"/>
    </row>
    <row r="261" spans="2:12" x14ac:dyDescent="0.25">
      <c r="B261" s="5"/>
      <c r="C261" s="3"/>
      <c r="D261" s="3"/>
      <c r="E261" s="3"/>
      <c r="F261" s="3"/>
      <c r="G261" s="3"/>
      <c r="H261" s="3"/>
      <c r="I261" s="3"/>
      <c r="J261" s="3"/>
      <c r="K261" s="3"/>
      <c r="L261" s="3"/>
    </row>
    <row r="262" spans="2:12" x14ac:dyDescent="0.25">
      <c r="B262" s="5"/>
      <c r="C262" s="3"/>
      <c r="D262" s="3"/>
      <c r="E262" s="3"/>
      <c r="F262" s="3"/>
      <c r="G262" s="3"/>
      <c r="H262" s="3"/>
      <c r="I262" s="3"/>
      <c r="J262" s="3"/>
      <c r="K262" s="3"/>
      <c r="L262" s="3"/>
    </row>
    <row r="263" spans="2:12" x14ac:dyDescent="0.25">
      <c r="B263" s="5"/>
      <c r="C263" s="3"/>
      <c r="D263" s="3"/>
      <c r="E263" s="3"/>
      <c r="F263" s="3"/>
      <c r="G263" s="3"/>
      <c r="H263" s="3"/>
      <c r="I263" s="3"/>
      <c r="J263" s="3"/>
      <c r="K263" s="3"/>
      <c r="L263" s="3"/>
    </row>
    <row r="264" spans="2:12" x14ac:dyDescent="0.25">
      <c r="B264" s="5"/>
      <c r="C264" s="3"/>
      <c r="D264" s="3"/>
      <c r="E264" s="3"/>
      <c r="F264" s="3"/>
      <c r="G264" s="3"/>
      <c r="H264" s="3"/>
      <c r="I264" s="3"/>
      <c r="J264" s="3"/>
      <c r="K264" s="3"/>
      <c r="L264" s="3"/>
    </row>
    <row r="265" spans="2:12" x14ac:dyDescent="0.25">
      <c r="B265" s="5"/>
      <c r="C265" s="3"/>
      <c r="D265" s="3"/>
      <c r="E265" s="3"/>
      <c r="F265" s="3"/>
      <c r="G265" s="3"/>
      <c r="H265" s="3"/>
      <c r="I265" s="3"/>
      <c r="J265" s="3"/>
      <c r="K265" s="3"/>
      <c r="L265" s="3"/>
    </row>
    <row r="266" spans="2:12" x14ac:dyDescent="0.25">
      <c r="B266" s="5"/>
      <c r="C266" s="3"/>
      <c r="D266" s="3"/>
      <c r="E266" s="3"/>
      <c r="F266" s="3"/>
      <c r="G266" s="3"/>
      <c r="H266" s="3"/>
      <c r="I266" s="3"/>
      <c r="J266" s="3"/>
      <c r="K266" s="3"/>
      <c r="L266" s="3"/>
    </row>
    <row r="267" spans="2:12" x14ac:dyDescent="0.25">
      <c r="B267" s="5"/>
      <c r="C267" s="3"/>
      <c r="D267" s="3"/>
      <c r="E267" s="3"/>
      <c r="F267" s="3"/>
      <c r="G267" s="3"/>
      <c r="H267" s="3"/>
      <c r="I267" s="3"/>
      <c r="J267" s="3"/>
      <c r="K267" s="3"/>
      <c r="L267" s="3"/>
    </row>
    <row r="268" spans="2:12" x14ac:dyDescent="0.25">
      <c r="B268" s="5"/>
      <c r="C268" s="3"/>
      <c r="D268" s="3"/>
      <c r="E268" s="3"/>
      <c r="F268" s="3"/>
      <c r="G268" s="3"/>
      <c r="H268" s="3"/>
      <c r="I268" s="3"/>
      <c r="J268" s="3"/>
      <c r="K268" s="3"/>
      <c r="L268" s="3"/>
    </row>
    <row r="269" spans="2:12" x14ac:dyDescent="0.25">
      <c r="B269" s="5"/>
      <c r="C269" s="3"/>
      <c r="D269" s="3"/>
      <c r="E269" s="3"/>
      <c r="F269" s="3"/>
      <c r="G269" s="3"/>
      <c r="H269" s="3"/>
      <c r="I269" s="3"/>
      <c r="J269" s="3"/>
      <c r="K269" s="3"/>
      <c r="L269" s="3"/>
    </row>
    <row r="270" spans="2:12" x14ac:dyDescent="0.25">
      <c r="B270" s="5"/>
      <c r="C270" s="3"/>
      <c r="D270" s="3"/>
      <c r="E270" s="3"/>
      <c r="F270" s="3"/>
      <c r="G270" s="3"/>
      <c r="H270" s="3"/>
      <c r="I270" s="3"/>
      <c r="J270" s="3"/>
      <c r="K270" s="3"/>
      <c r="L270" s="3"/>
    </row>
    <row r="271" spans="2:12" x14ac:dyDescent="0.25">
      <c r="B271" s="5"/>
      <c r="C271" s="3"/>
      <c r="D271" s="3"/>
      <c r="E271" s="3"/>
      <c r="F271" s="3"/>
      <c r="G271" s="3"/>
      <c r="H271" s="3"/>
      <c r="I271" s="3"/>
      <c r="J271" s="3"/>
      <c r="K271" s="3"/>
      <c r="L271" s="3"/>
    </row>
    <row r="272" spans="2:12" x14ac:dyDescent="0.25">
      <c r="B272" s="5"/>
      <c r="C272" s="3"/>
      <c r="D272" s="3"/>
      <c r="E272" s="3"/>
      <c r="F272" s="3"/>
      <c r="G272" s="3"/>
      <c r="H272" s="3"/>
      <c r="I272" s="3"/>
      <c r="J272" s="3"/>
      <c r="K272" s="3"/>
      <c r="L272" s="3"/>
    </row>
    <row r="273" spans="2:12" x14ac:dyDescent="0.25">
      <c r="B273" s="5"/>
      <c r="C273" s="3"/>
      <c r="D273" s="3"/>
      <c r="E273" s="3"/>
      <c r="F273" s="3"/>
      <c r="G273" s="3"/>
      <c r="H273" s="3"/>
      <c r="I273" s="3"/>
      <c r="J273" s="3"/>
      <c r="K273" s="3"/>
      <c r="L273" s="3"/>
    </row>
    <row r="274" spans="2:12" x14ac:dyDescent="0.25">
      <c r="B274" s="5"/>
      <c r="C274" s="3"/>
      <c r="D274" s="3"/>
      <c r="E274" s="3"/>
      <c r="F274" s="3"/>
      <c r="G274" s="3"/>
      <c r="H274" s="3"/>
      <c r="I274" s="3"/>
      <c r="J274" s="3"/>
      <c r="K274" s="3"/>
      <c r="L274" s="3"/>
    </row>
    <row r="275" spans="2:12" x14ac:dyDescent="0.25">
      <c r="B275" s="5"/>
      <c r="C275" s="3"/>
      <c r="D275" s="3"/>
      <c r="E275" s="3"/>
      <c r="F275" s="3"/>
      <c r="G275" s="3"/>
      <c r="H275" s="3"/>
      <c r="I275" s="3"/>
      <c r="J275" s="3"/>
      <c r="K275" s="3"/>
      <c r="L275" s="3"/>
    </row>
    <row r="276" spans="2:12" x14ac:dyDescent="0.25">
      <c r="B276" s="5"/>
      <c r="C276" s="3"/>
      <c r="D276" s="3"/>
      <c r="E276" s="3"/>
      <c r="F276" s="3"/>
      <c r="G276" s="3"/>
      <c r="H276" s="3"/>
      <c r="I276" s="3"/>
      <c r="J276" s="3"/>
      <c r="K276" s="3"/>
      <c r="L276" s="3"/>
    </row>
  </sheetData>
  <hyperlinks>
    <hyperlink ref="B2" location="Enfermedades!B222" display="Ver escalas en nota a pie de página, haciendo click aquí"/>
  </hyperlinks>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outlinePr summaryBelow="0" summaryRight="0"/>
  </sheetPr>
  <dimension ref="A1:AJ228"/>
  <sheetViews>
    <sheetView zoomScale="80" zoomScaleNormal="80" workbookViewId="0">
      <pane ySplit="5" topLeftCell="A6" activePane="bottomLeft" state="frozen"/>
      <selection pane="bottomLeft"/>
    </sheetView>
  </sheetViews>
  <sheetFormatPr baseColWidth="10" defaultColWidth="11.42578125" defaultRowHeight="15" customHeight="1" x14ac:dyDescent="0.25"/>
  <cols>
    <col min="1" max="1" width="5.85546875" style="3" customWidth="1"/>
    <col min="2" max="2" width="25.85546875" style="3" customWidth="1"/>
    <col min="3" max="6" width="9.85546875" style="6" customWidth="1"/>
    <col min="7" max="7" width="12.85546875" style="7" customWidth="1"/>
    <col min="8" max="11" width="9.85546875" style="6" customWidth="1"/>
    <col min="12" max="12" width="12.85546875" style="7" customWidth="1"/>
    <col min="13" max="13" width="9.85546875" style="3" customWidth="1"/>
    <col min="14" max="14" width="37.85546875" style="3" customWidth="1"/>
    <col min="15" max="15" width="12.85546875" style="9" customWidth="1"/>
    <col min="16" max="16" width="37.85546875" style="3" customWidth="1"/>
    <col min="17" max="17" width="12.85546875" style="9" customWidth="1"/>
    <col min="18" max="22" width="11.42578125" style="3"/>
    <col min="23" max="23" width="0" style="3" hidden="1" customWidth="1"/>
    <col min="24" max="36" width="11.42578125" style="3" hidden="1" customWidth="1"/>
    <col min="37" max="16384" width="11.42578125" style="3"/>
  </cols>
  <sheetData>
    <row r="1" spans="1:35" ht="15" customHeight="1" x14ac:dyDescent="0.25">
      <c r="B1" s="129" t="s">
        <v>181</v>
      </c>
      <c r="C1" s="5"/>
      <c r="D1" s="215" t="s">
        <v>301</v>
      </c>
      <c r="E1" s="5"/>
      <c r="H1" s="5"/>
      <c r="I1" s="5"/>
      <c r="J1" s="5"/>
      <c r="K1" s="5"/>
      <c r="L1" s="8"/>
    </row>
    <row r="2" spans="1:35" ht="15" customHeight="1" x14ac:dyDescent="0.25">
      <c r="B2" s="171" t="s">
        <v>320</v>
      </c>
      <c r="H2" s="5"/>
      <c r="I2" s="5"/>
      <c r="J2" s="5"/>
      <c r="K2" s="5"/>
      <c r="L2" s="8"/>
      <c r="N2" s="4" t="s">
        <v>84</v>
      </c>
    </row>
    <row r="3" spans="1:35" ht="15" customHeight="1" thickBot="1" x14ac:dyDescent="0.3">
      <c r="C3" s="10" t="str">
        <f>Fechas!$C$4</f>
        <v>1º ÉPOCA: CICLO LARGO SIN FUNGICIDA</v>
      </c>
      <c r="D3" s="11"/>
      <c r="E3" s="11"/>
      <c r="F3" s="11"/>
      <c r="G3" s="11"/>
      <c r="H3" s="12" t="str">
        <f>Fechas!$K$4</f>
        <v>1º ÉPOCA: CICLO LARGO CON FUNGICIDA</v>
      </c>
      <c r="I3" s="13"/>
      <c r="J3" s="13"/>
      <c r="K3" s="13"/>
      <c r="L3" s="14"/>
      <c r="N3" s="10" t="str">
        <f>C3</f>
        <v>1º ÉPOCA: CICLO LARGO SIN FUNGICIDA</v>
      </c>
      <c r="O3" s="11"/>
      <c r="P3" s="12" t="str">
        <f>H3</f>
        <v>1º ÉPOCA: CICLO LARGO CON FUNGICIDA</v>
      </c>
      <c r="Q3" s="14"/>
    </row>
    <row r="4" spans="1:35" ht="15" customHeight="1" x14ac:dyDescent="0.25">
      <c r="B4" s="15"/>
      <c r="C4" s="16" t="s">
        <v>111</v>
      </c>
      <c r="D4" s="17"/>
      <c r="E4" s="18"/>
      <c r="F4" s="18"/>
      <c r="G4" s="19"/>
      <c r="H4" s="142" t="s">
        <v>111</v>
      </c>
      <c r="I4" s="18"/>
      <c r="J4" s="18"/>
      <c r="K4" s="18"/>
      <c r="L4" s="144"/>
      <c r="N4" s="16" t="s">
        <v>111</v>
      </c>
      <c r="O4" s="3"/>
      <c r="P4" s="142" t="s">
        <v>111</v>
      </c>
      <c r="Q4" s="143"/>
    </row>
    <row r="5" spans="1:35" ht="15" customHeight="1" x14ac:dyDescent="0.25">
      <c r="B5" s="20" t="s">
        <v>1</v>
      </c>
      <c r="C5" s="21" t="s">
        <v>43</v>
      </c>
      <c r="D5" s="22" t="s">
        <v>44</v>
      </c>
      <c r="E5" s="22" t="s">
        <v>45</v>
      </c>
      <c r="F5" s="22" t="s">
        <v>31</v>
      </c>
      <c r="G5" s="23" t="s">
        <v>20</v>
      </c>
      <c r="H5" s="22" t="s">
        <v>43</v>
      </c>
      <c r="I5" s="22" t="s">
        <v>44</v>
      </c>
      <c r="J5" s="22" t="s">
        <v>45</v>
      </c>
      <c r="K5" s="21" t="s">
        <v>31</v>
      </c>
      <c r="L5" s="23" t="s">
        <v>20</v>
      </c>
      <c r="N5" s="20" t="s">
        <v>1</v>
      </c>
      <c r="O5" s="23" t="s">
        <v>20</v>
      </c>
      <c r="P5" s="20" t="s">
        <v>1</v>
      </c>
      <c r="Q5" s="23" t="s">
        <v>20</v>
      </c>
    </row>
    <row r="6" spans="1:35" ht="15" customHeight="1" x14ac:dyDescent="0.25">
      <c r="A6" s="24">
        <v>1</v>
      </c>
      <c r="B6" s="191" t="s">
        <v>468</v>
      </c>
      <c r="C6" s="26">
        <v>1000</v>
      </c>
      <c r="D6" s="26">
        <v>1100</v>
      </c>
      <c r="E6" s="26">
        <v>1200</v>
      </c>
      <c r="F6" s="26"/>
      <c r="G6" s="189">
        <f>Z6</f>
        <v>1100</v>
      </c>
      <c r="H6" s="26"/>
      <c r="I6" s="26"/>
      <c r="J6" s="26"/>
      <c r="K6" s="26"/>
      <c r="L6" s="189"/>
      <c r="M6" s="27"/>
      <c r="N6" s="192" t="str">
        <f>AC6</f>
        <v>ACA 921</v>
      </c>
      <c r="O6" s="189">
        <f>AA6</f>
        <v>2500</v>
      </c>
      <c r="P6" s="185"/>
      <c r="Q6" s="189"/>
      <c r="X6" s="175">
        <f>ROWS($B$6:B6)</f>
        <v>1</v>
      </c>
      <c r="Y6" s="198">
        <f t="array" ref="Y6">IFERROR(AVERAGE(IF(C6:F6&gt;1,C6:F6)),0)</f>
        <v>1100</v>
      </c>
      <c r="Z6" s="190">
        <f t="array" ref="Z6">Y6+(COUNTIFS($Y$6:$Y6,Y6)-1)*0.00001</f>
        <v>1100</v>
      </c>
      <c r="AA6" s="198">
        <f>LARGE($Z$6:$Z$55,X6)</f>
        <v>2500</v>
      </c>
      <c r="AB6" s="200">
        <f>IF(AA6&lt;1,0,MATCH(AA6,$Z$6:$Z$55,0))</f>
        <v>26</v>
      </c>
      <c r="AC6" s="180" t="str">
        <f>INDEX($B$6:$B$55,AB6,1)</f>
        <v>ACA 921</v>
      </c>
      <c r="AD6" s="146"/>
      <c r="AE6" s="199">
        <f t="array" ref="AE6">IFERROR(AVERAGE(IF(H6:K6&gt;1,H6:K6)),0)</f>
        <v>0</v>
      </c>
      <c r="AF6" s="187">
        <f t="array" ref="AF6">AE6+(COUNTIFS($AE$6:$AE6,AE6)-1)*0.00001</f>
        <v>0</v>
      </c>
      <c r="AG6" s="187">
        <f>LARGE($AF$6:$AF$55,X6)</f>
        <v>4.9000000000000009E-4</v>
      </c>
      <c r="AH6" s="200">
        <f>IF(AG6&lt;1,0,MATCH(AG6,$AF$6:$AF$55,0))</f>
        <v>0</v>
      </c>
      <c r="AI6" s="180" t="str">
        <f>INDEX($B$6:$B$55,AH6,1)</f>
        <v>Favorito II</v>
      </c>
    </row>
    <row r="7" spans="1:35" ht="15" customHeight="1" x14ac:dyDescent="0.25">
      <c r="A7" s="24">
        <v>2</v>
      </c>
      <c r="B7" s="191" t="s">
        <v>469</v>
      </c>
      <c r="C7" s="26">
        <v>1500</v>
      </c>
      <c r="D7" s="26">
        <v>1260</v>
      </c>
      <c r="E7" s="26">
        <v>1480</v>
      </c>
      <c r="F7" s="26"/>
      <c r="G7" s="189">
        <f t="shared" ref="G7:G35" si="0">Z7</f>
        <v>1413.3333333333333</v>
      </c>
      <c r="H7" s="26"/>
      <c r="I7" s="26"/>
      <c r="J7" s="26"/>
      <c r="K7" s="26"/>
      <c r="L7" s="189"/>
      <c r="M7" s="27"/>
      <c r="N7" s="192" t="str">
        <f t="shared" ref="N7:N35" si="1">AC7</f>
        <v>Sy 211</v>
      </c>
      <c r="O7" s="189">
        <f t="shared" ref="O7:O35" si="2">AA7</f>
        <v>2466.6666666666665</v>
      </c>
      <c r="P7" s="185"/>
      <c r="Q7" s="189"/>
      <c r="X7" s="175">
        <f>ROWS($B$6:B7)</f>
        <v>2</v>
      </c>
      <c r="Y7" s="198">
        <f t="array" ref="Y7">IFERROR(AVERAGE(IF(C7:F7&gt;1,C7:F7)),0)</f>
        <v>1413.3333333333333</v>
      </c>
      <c r="Z7" s="190">
        <f t="array" ref="Z7">Y7+(COUNTIFS($Y$6:$Y7,Y7)-1)*0.00001</f>
        <v>1413.3333333333333</v>
      </c>
      <c r="AA7" s="198">
        <f t="shared" ref="AA7:AA49" si="3">LARGE($G$6:$G$55,X7)</f>
        <v>2466.6666666666665</v>
      </c>
      <c r="AB7" s="200">
        <f t="shared" ref="AB7:AB55" si="4">IF(AA7&lt;1,0,MATCH(AA7,$Z$6:$Z$55,0))</f>
        <v>20</v>
      </c>
      <c r="AC7" s="180" t="str">
        <f t="shared" ref="AC7:AC55" si="5">INDEX($B$6:$B$55,AB7,1)</f>
        <v>Sy 211</v>
      </c>
      <c r="AD7" s="146"/>
      <c r="AE7" s="199">
        <f t="array" ref="AE7">IFERROR(AVERAGE(IF(H7:K7&gt;1,H7:K7)),0)</f>
        <v>0</v>
      </c>
      <c r="AF7" s="187">
        <f t="array" ref="AF7">AE7+(COUNTIFS($AE$6:$AE7,AE7)-1)*0.00001</f>
        <v>1.0000000000000001E-5</v>
      </c>
      <c r="AG7" s="187">
        <f t="shared" ref="AG7:AG49" si="6">LARGE($AF$6:$AF$55,X7)</f>
        <v>4.8000000000000007E-4</v>
      </c>
      <c r="AH7" s="200">
        <f t="shared" ref="AH7:AH55" si="7">IF(AG7&lt;1,0,MATCH(AG7,$AF$6:$AF$55,0))</f>
        <v>0</v>
      </c>
      <c r="AI7" s="180" t="str">
        <f t="shared" ref="AI7:AI55" si="8">INDEX($B$6:$B$55,AH7,1)</f>
        <v>Prometeo</v>
      </c>
    </row>
    <row r="8" spans="1:35" ht="15" customHeight="1" x14ac:dyDescent="0.25">
      <c r="A8" s="24">
        <v>3</v>
      </c>
      <c r="B8" s="191" t="s">
        <v>470</v>
      </c>
      <c r="C8" s="26">
        <v>1600</v>
      </c>
      <c r="D8" s="26">
        <v>1500</v>
      </c>
      <c r="E8" s="26">
        <v>1400</v>
      </c>
      <c r="F8" s="26"/>
      <c r="G8" s="189">
        <f t="shared" si="0"/>
        <v>1500</v>
      </c>
      <c r="H8" s="26"/>
      <c r="I8" s="26"/>
      <c r="J8" s="26"/>
      <c r="K8" s="26"/>
      <c r="L8" s="189"/>
      <c r="M8" s="27"/>
      <c r="N8" s="192" t="str">
        <f t="shared" si="1"/>
        <v>Selenio</v>
      </c>
      <c r="O8" s="189">
        <f t="shared" si="2"/>
        <v>1986.6666666666667</v>
      </c>
      <c r="P8" s="185"/>
      <c r="Q8" s="189"/>
      <c r="X8" s="175">
        <f>ROWS($B$6:B8)</f>
        <v>3</v>
      </c>
      <c r="Y8" s="198">
        <f t="array" ref="Y8">IFERROR(AVERAGE(IF(C8:F8&gt;1,C8:F8)),0)</f>
        <v>1500</v>
      </c>
      <c r="Z8" s="190">
        <f t="array" ref="Z8">Y8+(COUNTIFS($Y$6:$Y8,Y8)-1)*0.00001</f>
        <v>1500</v>
      </c>
      <c r="AA8" s="198">
        <f t="shared" si="3"/>
        <v>1986.6666666666667</v>
      </c>
      <c r="AB8" s="200">
        <f t="shared" si="4"/>
        <v>11</v>
      </c>
      <c r="AC8" s="180" t="str">
        <f t="shared" si="5"/>
        <v>Selenio</v>
      </c>
      <c r="AD8" s="146"/>
      <c r="AE8" s="199">
        <f t="array" ref="AE8">IFERROR(AVERAGE(IF(H8:K8&gt;1,H8:K8)),0)</f>
        <v>0</v>
      </c>
      <c r="AF8" s="187">
        <f t="array" ref="AF8">AE8+(COUNTIFS($AE$6:$AE8,AE8)-1)*0.00001</f>
        <v>2.0000000000000002E-5</v>
      </c>
      <c r="AG8" s="187">
        <f t="shared" si="6"/>
        <v>4.7000000000000004E-4</v>
      </c>
      <c r="AH8" s="200">
        <f t="shared" si="7"/>
        <v>0</v>
      </c>
      <c r="AI8" s="180" t="str">
        <f t="shared" si="8"/>
        <v>Geminis</v>
      </c>
    </row>
    <row r="9" spans="1:35" ht="15" customHeight="1" x14ac:dyDescent="0.25">
      <c r="A9" s="24">
        <v>4</v>
      </c>
      <c r="B9" s="191" t="s">
        <v>471</v>
      </c>
      <c r="C9" s="26">
        <v>1540</v>
      </c>
      <c r="D9" s="26">
        <v>1740</v>
      </c>
      <c r="E9" s="26">
        <v>1220</v>
      </c>
      <c r="F9" s="26"/>
      <c r="G9" s="189">
        <f t="shared" si="0"/>
        <v>1500.00001</v>
      </c>
      <c r="H9" s="26"/>
      <c r="I9" s="26"/>
      <c r="J9" s="26"/>
      <c r="K9" s="26"/>
      <c r="L9" s="189"/>
      <c r="M9" s="27"/>
      <c r="N9" s="192" t="str">
        <f t="shared" si="1"/>
        <v>MS INTA 415</v>
      </c>
      <c r="O9" s="189">
        <f t="shared" si="2"/>
        <v>1940</v>
      </c>
      <c r="P9" s="185"/>
      <c r="Q9" s="189"/>
      <c r="X9" s="175">
        <f>ROWS($B$6:B9)</f>
        <v>4</v>
      </c>
      <c r="Y9" s="198">
        <f t="array" ref="Y9">IFERROR(AVERAGE(IF(C9:F9&gt;1,C9:F9)),0)</f>
        <v>1500</v>
      </c>
      <c r="Z9" s="190">
        <f t="array" ref="Z9">Y9+(COUNTIFS($Y$6:$Y9,Y9)-1)*0.00001</f>
        <v>1500.00001</v>
      </c>
      <c r="AA9" s="198">
        <f t="shared" si="3"/>
        <v>1940</v>
      </c>
      <c r="AB9" s="200">
        <f t="shared" si="4"/>
        <v>18</v>
      </c>
      <c r="AC9" s="180" t="str">
        <f t="shared" si="5"/>
        <v>MS INTA 415</v>
      </c>
      <c r="AD9" s="146"/>
      <c r="AE9" s="199">
        <f t="array" ref="AE9">IFERROR(AVERAGE(IF(H9:K9&gt;1,H9:K9)),0)</f>
        <v>0</v>
      </c>
      <c r="AF9" s="187">
        <f t="array" ref="AF9">AE9+(COUNTIFS($AE$6:$AE9,AE9)-1)*0.00001</f>
        <v>3.0000000000000004E-5</v>
      </c>
      <c r="AG9" s="187">
        <f t="shared" si="6"/>
        <v>4.6000000000000001E-4</v>
      </c>
      <c r="AH9" s="200">
        <f t="shared" si="7"/>
        <v>0</v>
      </c>
      <c r="AI9" s="180" t="str">
        <f t="shared" si="8"/>
        <v>100 años</v>
      </c>
    </row>
    <row r="10" spans="1:35" ht="15" customHeight="1" x14ac:dyDescent="0.25">
      <c r="A10" s="24">
        <v>5</v>
      </c>
      <c r="B10" s="191" t="s">
        <v>472</v>
      </c>
      <c r="C10" s="26">
        <v>1600</v>
      </c>
      <c r="D10" s="26">
        <v>1500</v>
      </c>
      <c r="E10" s="26">
        <v>1330</v>
      </c>
      <c r="F10" s="26"/>
      <c r="G10" s="189">
        <f t="shared" si="0"/>
        <v>1476.6666666666667</v>
      </c>
      <c r="H10" s="26"/>
      <c r="I10" s="26"/>
      <c r="J10" s="26"/>
      <c r="K10" s="26"/>
      <c r="L10" s="189"/>
      <c r="M10" s="27"/>
      <c r="N10" s="192" t="str">
        <f t="shared" si="1"/>
        <v>B 370502</v>
      </c>
      <c r="O10" s="189">
        <f t="shared" si="2"/>
        <v>1933.3333333333333</v>
      </c>
      <c r="P10" s="185"/>
      <c r="Q10" s="189"/>
      <c r="X10" s="175">
        <f>ROWS($B$6:B10)</f>
        <v>5</v>
      </c>
      <c r="Y10" s="198">
        <f t="array" ref="Y10">IFERROR(AVERAGE(IF(C10:F10&gt;1,C10:F10)),0)</f>
        <v>1476.6666666666667</v>
      </c>
      <c r="Z10" s="190">
        <f t="array" ref="Z10">Y10+(COUNTIFS($Y$6:$Y10,Y10)-1)*0.00001</f>
        <v>1476.6666666666667</v>
      </c>
      <c r="AA10" s="198">
        <f t="shared" si="3"/>
        <v>1933.3333333333333</v>
      </c>
      <c r="AB10" s="200">
        <f t="shared" si="4"/>
        <v>29</v>
      </c>
      <c r="AC10" s="180" t="str">
        <f t="shared" si="5"/>
        <v>B 370502</v>
      </c>
      <c r="AD10" s="146"/>
      <c r="AE10" s="199">
        <f t="array" ref="AE10">IFERROR(AVERAGE(IF(H10:K10&gt;1,H10:K10)),0)</f>
        <v>0</v>
      </c>
      <c r="AF10" s="187">
        <f t="array" ref="AF10">AE10+(COUNTIFS($AE$6:$AE10,AE10)-1)*0.00001</f>
        <v>4.0000000000000003E-5</v>
      </c>
      <c r="AG10" s="187">
        <f t="shared" si="6"/>
        <v>4.5000000000000004E-4</v>
      </c>
      <c r="AH10" s="200">
        <f t="shared" si="7"/>
        <v>0</v>
      </c>
      <c r="AI10" s="180" t="str">
        <f t="shared" si="8"/>
        <v>Minerva</v>
      </c>
    </row>
    <row r="11" spans="1:35" ht="15" customHeight="1" x14ac:dyDescent="0.25">
      <c r="A11" s="24">
        <v>6</v>
      </c>
      <c r="B11" s="191" t="s">
        <v>473</v>
      </c>
      <c r="C11" s="26">
        <v>1680</v>
      </c>
      <c r="D11" s="26">
        <v>1640</v>
      </c>
      <c r="E11" s="26">
        <v>1400</v>
      </c>
      <c r="F11" s="26"/>
      <c r="G11" s="189">
        <f t="shared" si="0"/>
        <v>1573.3333333333333</v>
      </c>
      <c r="H11" s="26"/>
      <c r="I11" s="26"/>
      <c r="J11" s="26"/>
      <c r="K11" s="26"/>
      <c r="L11" s="189"/>
      <c r="M11" s="27"/>
      <c r="N11" s="192" t="str">
        <f t="shared" si="1"/>
        <v>ACA604</v>
      </c>
      <c r="O11" s="189">
        <f t="shared" si="2"/>
        <v>1926.6666666666667</v>
      </c>
      <c r="P11" s="185"/>
      <c r="Q11" s="189"/>
      <c r="X11" s="175">
        <f>ROWS($B$6:B11)</f>
        <v>6</v>
      </c>
      <c r="Y11" s="198">
        <f t="array" ref="Y11">IFERROR(AVERAGE(IF(C11:F11&gt;1,C11:F11)),0)</f>
        <v>1573.3333333333333</v>
      </c>
      <c r="Z11" s="190">
        <f t="array" ref="Z11">Y11+(COUNTIFS($Y$6:$Y11,Y11)-1)*0.00001</f>
        <v>1573.3333333333333</v>
      </c>
      <c r="AA11" s="198">
        <f t="shared" si="3"/>
        <v>1926.6666666666667</v>
      </c>
      <c r="AB11" s="200">
        <f t="shared" si="4"/>
        <v>15</v>
      </c>
      <c r="AC11" s="180" t="str">
        <f t="shared" si="5"/>
        <v>ACA604</v>
      </c>
      <c r="AD11" s="146"/>
      <c r="AE11" s="199">
        <f t="array" ref="AE11">IFERROR(AVERAGE(IF(H11:K11&gt;1,H11:K11)),0)</f>
        <v>0</v>
      </c>
      <c r="AF11" s="187">
        <f t="array" ref="AF11">AE11+(COUNTIFS($AE$6:$AE11,AE11)-1)*0.00001</f>
        <v>5.0000000000000002E-5</v>
      </c>
      <c r="AG11" s="187">
        <f t="shared" si="6"/>
        <v>4.4000000000000002E-4</v>
      </c>
      <c r="AH11" s="200">
        <f t="shared" si="7"/>
        <v>0</v>
      </c>
      <c r="AI11" s="180" t="str">
        <f t="shared" si="8"/>
        <v>Sauce</v>
      </c>
    </row>
    <row r="12" spans="1:35" ht="15" customHeight="1" x14ac:dyDescent="0.25">
      <c r="A12" s="24">
        <v>7</v>
      </c>
      <c r="B12" s="191" t="s">
        <v>474</v>
      </c>
      <c r="C12" s="26">
        <v>1640</v>
      </c>
      <c r="D12" s="26">
        <v>1580</v>
      </c>
      <c r="E12" s="26">
        <v>1380</v>
      </c>
      <c r="F12" s="26"/>
      <c r="G12" s="189">
        <f t="shared" si="0"/>
        <v>1533.3333333333333</v>
      </c>
      <c r="H12" s="26"/>
      <c r="I12" s="26"/>
      <c r="J12" s="26"/>
      <c r="K12" s="26"/>
      <c r="L12" s="189"/>
      <c r="M12" s="27"/>
      <c r="N12" s="192" t="str">
        <f t="shared" si="1"/>
        <v>Pehuen</v>
      </c>
      <c r="O12" s="189">
        <f t="shared" si="2"/>
        <v>1866.6666666666667</v>
      </c>
      <c r="P12" s="185"/>
      <c r="Q12" s="189"/>
      <c r="X12" s="175">
        <f>ROWS($B$6:B12)</f>
        <v>7</v>
      </c>
      <c r="Y12" s="198">
        <f t="array" ref="Y12">IFERROR(AVERAGE(IF(C12:F12&gt;1,C12:F12)),0)</f>
        <v>1533.3333333333333</v>
      </c>
      <c r="Z12" s="190">
        <f t="array" ref="Z12">Y12+(COUNTIFS($Y$6:$Y12,Y12)-1)*0.00001</f>
        <v>1533.3333333333333</v>
      </c>
      <c r="AA12" s="198">
        <f t="shared" si="3"/>
        <v>1866.6666666666667</v>
      </c>
      <c r="AB12" s="200">
        <f t="shared" si="4"/>
        <v>14</v>
      </c>
      <c r="AC12" s="180" t="str">
        <f t="shared" si="5"/>
        <v>Pehuen</v>
      </c>
      <c r="AD12" s="146"/>
      <c r="AE12" s="199">
        <f t="array" ref="AE12">IFERROR(AVERAGE(IF(H12:K12&gt;1,H12:K12)),0)</f>
        <v>0</v>
      </c>
      <c r="AF12" s="187">
        <f t="array" ref="AF12">AE12+(COUNTIFS($AE$6:$AE12,AE12)-1)*0.00001</f>
        <v>6.0000000000000008E-5</v>
      </c>
      <c r="AG12" s="187">
        <f t="shared" si="6"/>
        <v>4.3000000000000004E-4</v>
      </c>
      <c r="AH12" s="200">
        <f t="shared" si="7"/>
        <v>0</v>
      </c>
      <c r="AI12" s="180" t="str">
        <f t="shared" si="8"/>
        <v>ACA 365</v>
      </c>
    </row>
    <row r="13" spans="1:35" ht="15" customHeight="1" x14ac:dyDescent="0.25">
      <c r="A13" s="24">
        <v>8</v>
      </c>
      <c r="B13" s="191" t="s">
        <v>475</v>
      </c>
      <c r="C13" s="26">
        <v>1240</v>
      </c>
      <c r="D13" s="26">
        <v>1000</v>
      </c>
      <c r="E13" s="26">
        <v>1100</v>
      </c>
      <c r="F13" s="26"/>
      <c r="G13" s="189">
        <f t="shared" si="0"/>
        <v>1113.3333333333333</v>
      </c>
      <c r="H13" s="26"/>
      <c r="I13" s="26"/>
      <c r="J13" s="26"/>
      <c r="K13" s="26"/>
      <c r="L13" s="189"/>
      <c r="M13" s="27"/>
      <c r="N13" s="192" t="str">
        <f t="shared" si="1"/>
        <v>Is Tero</v>
      </c>
      <c r="O13" s="189">
        <f t="shared" si="2"/>
        <v>1856.6666666666667</v>
      </c>
      <c r="P13" s="185"/>
      <c r="Q13" s="189"/>
      <c r="X13" s="175">
        <f>ROWS($B$6:B13)</f>
        <v>8</v>
      </c>
      <c r="Y13" s="198">
        <f t="array" ref="Y13">IFERROR(AVERAGE(IF(C13:F13&gt;1,C13:F13)),0)</f>
        <v>1113.3333333333333</v>
      </c>
      <c r="Z13" s="190">
        <f t="array" ref="Z13">Y13+(COUNTIFS($Y$6:$Y13,Y13)-1)*0.00001</f>
        <v>1113.3333333333333</v>
      </c>
      <c r="AA13" s="198">
        <f t="shared" si="3"/>
        <v>1856.6666666666667</v>
      </c>
      <c r="AB13" s="200">
        <f t="shared" si="4"/>
        <v>23</v>
      </c>
      <c r="AC13" s="180" t="str">
        <f t="shared" si="5"/>
        <v>Is Tero</v>
      </c>
      <c r="AD13" s="146"/>
      <c r="AE13" s="199">
        <f t="array" ref="AE13">IFERROR(AVERAGE(IF(H13:K13&gt;1,H13:K13)),0)</f>
        <v>0</v>
      </c>
      <c r="AF13" s="187">
        <f t="array" ref="AF13">AE13+(COUNTIFS($AE$6:$AE13,AE13)-1)*0.00001</f>
        <v>7.0000000000000007E-5</v>
      </c>
      <c r="AG13" s="187">
        <f t="shared" si="6"/>
        <v>4.2000000000000002E-4</v>
      </c>
      <c r="AH13" s="200">
        <f t="shared" si="7"/>
        <v>0</v>
      </c>
      <c r="AI13" s="180" t="str">
        <f t="shared" si="8"/>
        <v>Pacifico</v>
      </c>
    </row>
    <row r="14" spans="1:35" ht="15" customHeight="1" x14ac:dyDescent="0.25">
      <c r="A14" s="24">
        <v>9</v>
      </c>
      <c r="B14" s="191" t="s">
        <v>476</v>
      </c>
      <c r="C14" s="26">
        <v>1100</v>
      </c>
      <c r="D14" s="26">
        <v>1220</v>
      </c>
      <c r="E14" s="26">
        <v>1100</v>
      </c>
      <c r="F14" s="26"/>
      <c r="G14" s="189">
        <f t="shared" si="0"/>
        <v>1140</v>
      </c>
      <c r="H14" s="26"/>
      <c r="I14" s="26"/>
      <c r="J14" s="26"/>
      <c r="K14" s="26"/>
      <c r="L14" s="189"/>
      <c r="M14" s="27"/>
      <c r="N14" s="192" t="str">
        <f t="shared" si="1"/>
        <v>Guayavo</v>
      </c>
      <c r="O14" s="189">
        <f t="shared" si="2"/>
        <v>1846.6666666666667</v>
      </c>
      <c r="P14" s="185"/>
      <c r="Q14" s="189"/>
      <c r="X14" s="175">
        <f>ROWS($B$6:B14)</f>
        <v>9</v>
      </c>
      <c r="Y14" s="198">
        <f t="array" ref="Y14">IFERROR(AVERAGE(IF(C14:F14&gt;1,C14:F14)),0)</f>
        <v>1140</v>
      </c>
      <c r="Z14" s="190">
        <f t="array" ref="Z14">Y14+(COUNTIFS($Y$6:$Y14,Y14)-1)*0.00001</f>
        <v>1140</v>
      </c>
      <c r="AA14" s="198">
        <f t="shared" si="3"/>
        <v>1846.6666666666667</v>
      </c>
      <c r="AB14" s="200">
        <f t="shared" si="4"/>
        <v>10</v>
      </c>
      <c r="AC14" s="180" t="str">
        <f t="shared" si="5"/>
        <v>Guayavo</v>
      </c>
      <c r="AD14" s="146"/>
      <c r="AE14" s="199">
        <f t="array" ref="AE14">IFERROR(AVERAGE(IF(H14:K14&gt;1,H14:K14)),0)</f>
        <v>0</v>
      </c>
      <c r="AF14" s="187">
        <f t="array" ref="AF14">AE14+(COUNTIFS($AE$6:$AE14,AE14)-1)*0.00001</f>
        <v>8.0000000000000007E-5</v>
      </c>
      <c r="AG14" s="187">
        <f t="shared" si="6"/>
        <v>4.1000000000000005E-4</v>
      </c>
      <c r="AH14" s="200">
        <f t="shared" si="7"/>
        <v>0</v>
      </c>
      <c r="AI14" s="180" t="str">
        <f t="shared" si="8"/>
        <v>Sy 109</v>
      </c>
    </row>
    <row r="15" spans="1:35" ht="15" customHeight="1" x14ac:dyDescent="0.25">
      <c r="A15" s="24">
        <v>10</v>
      </c>
      <c r="B15" s="191" t="s">
        <v>477</v>
      </c>
      <c r="C15" s="26">
        <v>2000</v>
      </c>
      <c r="D15" s="26">
        <v>1840</v>
      </c>
      <c r="E15" s="26">
        <v>1700</v>
      </c>
      <c r="F15" s="26"/>
      <c r="G15" s="189">
        <f t="shared" si="0"/>
        <v>1846.6666666666667</v>
      </c>
      <c r="H15" s="26"/>
      <c r="I15" s="26"/>
      <c r="J15" s="26"/>
      <c r="K15" s="26"/>
      <c r="L15" s="189"/>
      <c r="M15" s="27"/>
      <c r="N15" s="192" t="str">
        <f t="shared" si="1"/>
        <v>Ñiandubay</v>
      </c>
      <c r="O15" s="189">
        <f t="shared" si="2"/>
        <v>1806.6666666666667</v>
      </c>
      <c r="P15" s="185"/>
      <c r="Q15" s="189"/>
      <c r="X15" s="175">
        <f>ROWS($B$6:B15)</f>
        <v>10</v>
      </c>
      <c r="Y15" s="198">
        <f t="array" ref="Y15">IFERROR(AVERAGE(IF(C15:F15&gt;1,C15:F15)),0)</f>
        <v>1846.6666666666667</v>
      </c>
      <c r="Z15" s="190">
        <f t="array" ref="Z15">Y15+(COUNTIFS($Y$6:$Y15,Y15)-1)*0.00001</f>
        <v>1846.6666666666667</v>
      </c>
      <c r="AA15" s="198">
        <f t="shared" si="3"/>
        <v>1806.6666666666667</v>
      </c>
      <c r="AB15" s="200">
        <f t="shared" si="4"/>
        <v>13</v>
      </c>
      <c r="AC15" s="180" t="str">
        <f t="shared" si="5"/>
        <v>Ñiandubay</v>
      </c>
      <c r="AD15" s="146"/>
      <c r="AE15" s="199">
        <f t="array" ref="AE15">IFERROR(AVERAGE(IF(H15:K15&gt;1,H15:K15)),0)</f>
        <v>0</v>
      </c>
      <c r="AF15" s="187">
        <f t="array" ref="AF15">AE15+(COUNTIFS($AE$6:$AE15,AE15)-1)*0.00001</f>
        <v>9.0000000000000006E-5</v>
      </c>
      <c r="AG15" s="187">
        <f t="shared" si="6"/>
        <v>4.0000000000000002E-4</v>
      </c>
      <c r="AH15" s="200">
        <f t="shared" si="7"/>
        <v>0</v>
      </c>
      <c r="AI15" s="180" t="str">
        <f t="shared" si="8"/>
        <v>Guayavo</v>
      </c>
    </row>
    <row r="16" spans="1:35" ht="15" customHeight="1" x14ac:dyDescent="0.25">
      <c r="A16" s="24">
        <v>11</v>
      </c>
      <c r="B16" s="191" t="s">
        <v>478</v>
      </c>
      <c r="C16" s="26">
        <v>2200</v>
      </c>
      <c r="D16" s="26">
        <v>2060</v>
      </c>
      <c r="E16" s="26">
        <v>1700</v>
      </c>
      <c r="F16" s="26"/>
      <c r="G16" s="189">
        <f t="shared" si="0"/>
        <v>1986.6666666666667</v>
      </c>
      <c r="H16" s="26"/>
      <c r="I16" s="26"/>
      <c r="J16" s="26"/>
      <c r="K16" s="26"/>
      <c r="L16" s="189"/>
      <c r="M16" s="27"/>
      <c r="N16" s="192" t="str">
        <f t="shared" si="1"/>
        <v>ACA 462</v>
      </c>
      <c r="O16" s="189">
        <f t="shared" si="2"/>
        <v>1693.3333333333333</v>
      </c>
      <c r="P16" s="185"/>
      <c r="Q16" s="189"/>
      <c r="R16" s="6"/>
      <c r="S16" s="6"/>
      <c r="T16" s="6"/>
      <c r="U16" s="6"/>
      <c r="X16" s="175">
        <f>ROWS($B$6:B16)</f>
        <v>11</v>
      </c>
      <c r="Y16" s="198">
        <f t="array" ref="Y16">IFERROR(AVERAGE(IF(C16:F16&gt;1,C16:F16)),0)</f>
        <v>1986.6666666666667</v>
      </c>
      <c r="Z16" s="190">
        <f t="array" ref="Z16">Y16+(COUNTIFS($Y$6:$Y16,Y16)-1)*0.00001</f>
        <v>1986.6666666666667</v>
      </c>
      <c r="AA16" s="198">
        <f t="shared" si="3"/>
        <v>1693.3333333333333</v>
      </c>
      <c r="AB16" s="200">
        <f t="shared" si="4"/>
        <v>30</v>
      </c>
      <c r="AC16" s="180" t="str">
        <f t="shared" si="5"/>
        <v>ACA 462</v>
      </c>
      <c r="AD16" s="146"/>
      <c r="AE16" s="199">
        <f t="array" ref="AE16">IFERROR(AVERAGE(IF(H16:K16&gt;1,H16:K16)),0)</f>
        <v>0</v>
      </c>
      <c r="AF16" s="187">
        <f t="array" ref="AF16">AE16+(COUNTIFS($AE$6:$AE16,AE16)-1)*0.00001</f>
        <v>1E-4</v>
      </c>
      <c r="AG16" s="187">
        <f t="shared" si="6"/>
        <v>3.9000000000000005E-4</v>
      </c>
      <c r="AH16" s="200">
        <f t="shared" si="7"/>
        <v>0</v>
      </c>
      <c r="AI16" s="180" t="str">
        <f t="shared" si="8"/>
        <v>Selenio</v>
      </c>
    </row>
    <row r="17" spans="1:35" ht="15" customHeight="1" x14ac:dyDescent="0.25">
      <c r="A17" s="24">
        <v>12</v>
      </c>
      <c r="B17" s="191" t="s">
        <v>479</v>
      </c>
      <c r="C17" s="26">
        <v>1200</v>
      </c>
      <c r="D17" s="26">
        <v>1680</v>
      </c>
      <c r="E17" s="26">
        <v>1370</v>
      </c>
      <c r="F17" s="26"/>
      <c r="G17" s="189">
        <f t="shared" si="0"/>
        <v>1416.6666666666667</v>
      </c>
      <c r="H17" s="26"/>
      <c r="I17" s="26"/>
      <c r="J17" s="26"/>
      <c r="K17" s="26"/>
      <c r="L17" s="189"/>
      <c r="M17" s="27"/>
      <c r="N17" s="192" t="str">
        <f t="shared" si="1"/>
        <v>Pampero</v>
      </c>
      <c r="O17" s="189">
        <f t="shared" si="2"/>
        <v>1670</v>
      </c>
      <c r="P17" s="185"/>
      <c r="Q17" s="189"/>
      <c r="R17" s="6"/>
      <c r="S17" s="6"/>
      <c r="T17" s="6"/>
      <c r="U17" s="6"/>
      <c r="X17" s="175">
        <f>ROWS($B$6:B17)</f>
        <v>12</v>
      </c>
      <c r="Y17" s="198">
        <f t="array" ref="Y17">IFERROR(AVERAGE(IF(C17:F17&gt;1,C17:F17)),0)</f>
        <v>1416.6666666666667</v>
      </c>
      <c r="Z17" s="190">
        <f t="array" ref="Z17">Y17+(COUNTIFS($Y$6:$Y17,Y17)-1)*0.00001</f>
        <v>1416.6666666666667</v>
      </c>
      <c r="AA17" s="198">
        <f t="shared" si="3"/>
        <v>1670</v>
      </c>
      <c r="AB17" s="200">
        <f t="shared" si="4"/>
        <v>22</v>
      </c>
      <c r="AC17" s="180" t="str">
        <f t="shared" si="5"/>
        <v>Pampero</v>
      </c>
      <c r="AD17" s="146"/>
      <c r="AE17" s="199">
        <f t="array" ref="AE17">IFERROR(AVERAGE(IF(H17:K17&gt;1,H17:K17)),0)</f>
        <v>0</v>
      </c>
      <c r="AF17" s="187">
        <f t="array" ref="AF17">AE17+(COUNTIFS($AE$6:$AE17,AE17)-1)*0.00001</f>
        <v>1.1E-4</v>
      </c>
      <c r="AG17" s="187">
        <f t="shared" si="6"/>
        <v>3.8000000000000002E-4</v>
      </c>
      <c r="AH17" s="200">
        <f t="shared" si="7"/>
        <v>0</v>
      </c>
      <c r="AI17" s="180" t="str">
        <f t="shared" si="8"/>
        <v>Quiriko</v>
      </c>
    </row>
    <row r="18" spans="1:35" ht="15" customHeight="1" x14ac:dyDescent="0.25">
      <c r="A18" s="24">
        <v>13</v>
      </c>
      <c r="B18" s="191" t="s">
        <v>480</v>
      </c>
      <c r="C18" s="26">
        <v>1800</v>
      </c>
      <c r="D18" s="26">
        <v>1920</v>
      </c>
      <c r="E18" s="26">
        <v>1700</v>
      </c>
      <c r="F18" s="26"/>
      <c r="G18" s="189">
        <f t="shared" si="0"/>
        <v>1806.6666666666667</v>
      </c>
      <c r="H18" s="26"/>
      <c r="I18" s="26"/>
      <c r="J18" s="26"/>
      <c r="K18" s="26"/>
      <c r="L18" s="189"/>
      <c r="M18" s="27"/>
      <c r="N18" s="192" t="str">
        <f t="shared" si="1"/>
        <v>ACA 364</v>
      </c>
      <c r="O18" s="189">
        <f t="shared" si="2"/>
        <v>1646.6666666666667</v>
      </c>
      <c r="P18" s="185"/>
      <c r="Q18" s="189"/>
      <c r="R18" s="6"/>
      <c r="S18" s="6"/>
      <c r="T18" s="6"/>
      <c r="U18" s="6"/>
      <c r="X18" s="175">
        <f>ROWS($B$6:B18)</f>
        <v>13</v>
      </c>
      <c r="Y18" s="198">
        <f t="array" ref="Y18">IFERROR(AVERAGE(IF(C18:F18&gt;1,C18:F18)),0)</f>
        <v>1806.6666666666667</v>
      </c>
      <c r="Z18" s="190">
        <f t="array" ref="Z18">Y18+(COUNTIFS($Y$6:$Y18,Y18)-1)*0.00001</f>
        <v>1806.6666666666667</v>
      </c>
      <c r="AA18" s="198">
        <f t="shared" si="3"/>
        <v>1646.6666666666667</v>
      </c>
      <c r="AB18" s="200">
        <f t="shared" si="4"/>
        <v>27</v>
      </c>
      <c r="AC18" s="180" t="str">
        <f t="shared" si="5"/>
        <v>ACA 364</v>
      </c>
      <c r="AD18" s="146"/>
      <c r="AE18" s="199">
        <f t="array" ref="AE18">IFERROR(AVERAGE(IF(H18:K18&gt;1,H18:K18)),0)</f>
        <v>0</v>
      </c>
      <c r="AF18" s="187">
        <f t="array" ref="AF18">AE18+(COUNTIFS($AE$6:$AE18,AE18)-1)*0.00001</f>
        <v>1.2000000000000002E-4</v>
      </c>
      <c r="AG18" s="187">
        <f t="shared" si="6"/>
        <v>3.7000000000000005E-4</v>
      </c>
      <c r="AH18" s="200">
        <f t="shared" si="7"/>
        <v>0</v>
      </c>
      <c r="AI18" s="180" t="str">
        <f t="shared" si="8"/>
        <v>Ñiandubay</v>
      </c>
    </row>
    <row r="19" spans="1:35" ht="15" customHeight="1" x14ac:dyDescent="0.25">
      <c r="A19" s="24">
        <v>14</v>
      </c>
      <c r="B19" s="191" t="s">
        <v>481</v>
      </c>
      <c r="C19" s="26">
        <v>1600</v>
      </c>
      <c r="D19" s="26">
        <v>2200</v>
      </c>
      <c r="E19" s="26">
        <v>1800</v>
      </c>
      <c r="F19" s="26"/>
      <c r="G19" s="189">
        <f t="shared" si="0"/>
        <v>1866.6666666666667</v>
      </c>
      <c r="H19" s="26"/>
      <c r="I19" s="26"/>
      <c r="J19" s="26"/>
      <c r="K19" s="26"/>
      <c r="L19" s="189"/>
      <c r="M19" s="27"/>
      <c r="N19" s="192" t="str">
        <f t="shared" si="1"/>
        <v>ACA 917</v>
      </c>
      <c r="O19" s="189">
        <f t="shared" si="2"/>
        <v>1633.3333333333333</v>
      </c>
      <c r="P19" s="185"/>
      <c r="Q19" s="189"/>
      <c r="R19" s="6"/>
      <c r="S19" s="6"/>
      <c r="T19" s="6"/>
      <c r="U19" s="6"/>
      <c r="X19" s="175">
        <f>ROWS($B$6:B19)</f>
        <v>14</v>
      </c>
      <c r="Y19" s="198">
        <f t="array" ref="Y19">IFERROR(AVERAGE(IF(C19:F19&gt;1,C19:F19)),0)</f>
        <v>1866.6666666666667</v>
      </c>
      <c r="Z19" s="190">
        <f t="array" ref="Z19">Y19+(COUNTIFS($Y$6:$Y19,Y19)-1)*0.00001</f>
        <v>1866.6666666666667</v>
      </c>
      <c r="AA19" s="198">
        <f t="shared" si="3"/>
        <v>1633.3333333333333</v>
      </c>
      <c r="AB19" s="200">
        <f t="shared" si="4"/>
        <v>17</v>
      </c>
      <c r="AC19" s="180" t="str">
        <f t="shared" si="5"/>
        <v>ACA 917</v>
      </c>
      <c r="AD19" s="146"/>
      <c r="AE19" s="199">
        <f t="array" ref="AE19">IFERROR(AVERAGE(IF(H19:K19&gt;1,H19:K19)),0)</f>
        <v>0</v>
      </c>
      <c r="AF19" s="187">
        <f t="array" ref="AF19">AE19+(COUNTIFS($AE$6:$AE19,AE19)-1)*0.00001</f>
        <v>1.3000000000000002E-4</v>
      </c>
      <c r="AG19" s="187">
        <f t="shared" si="6"/>
        <v>3.6000000000000002E-4</v>
      </c>
      <c r="AH19" s="200">
        <f t="shared" si="7"/>
        <v>0</v>
      </c>
      <c r="AI19" s="180" t="str">
        <f t="shared" si="8"/>
        <v>Pehuen</v>
      </c>
    </row>
    <row r="20" spans="1:35" ht="15" customHeight="1" x14ac:dyDescent="0.25">
      <c r="A20" s="24">
        <v>15</v>
      </c>
      <c r="B20" s="191" t="s">
        <v>341</v>
      </c>
      <c r="C20" s="26">
        <v>2000</v>
      </c>
      <c r="D20" s="26">
        <v>1980</v>
      </c>
      <c r="E20" s="26">
        <v>1800</v>
      </c>
      <c r="F20" s="26"/>
      <c r="G20" s="189">
        <f t="shared" si="0"/>
        <v>1926.6666666666667</v>
      </c>
      <c r="H20" s="26"/>
      <c r="I20" s="26"/>
      <c r="J20" s="26"/>
      <c r="K20" s="26"/>
      <c r="L20" s="189"/>
      <c r="M20" s="27"/>
      <c r="N20" s="192" t="str">
        <f t="shared" si="1"/>
        <v>ACA 605</v>
      </c>
      <c r="O20" s="189">
        <f t="shared" si="2"/>
        <v>1630.6666666666667</v>
      </c>
      <c r="P20" s="185"/>
      <c r="Q20" s="189"/>
      <c r="R20" s="6"/>
      <c r="S20" s="6"/>
      <c r="T20" s="6"/>
      <c r="U20" s="6"/>
      <c r="X20" s="175">
        <f>ROWS($B$6:B20)</f>
        <v>15</v>
      </c>
      <c r="Y20" s="198">
        <f t="array" ref="Y20">IFERROR(AVERAGE(IF(C20:F20&gt;1,C20:F20)),0)</f>
        <v>1926.6666666666667</v>
      </c>
      <c r="Z20" s="190">
        <f t="array" ref="Z20">Y20+(COUNTIFS($Y$6:$Y20,Y20)-1)*0.00001</f>
        <v>1926.6666666666667</v>
      </c>
      <c r="AA20" s="198">
        <f t="shared" si="3"/>
        <v>1630.6666666666667</v>
      </c>
      <c r="AB20" s="200">
        <f t="shared" si="4"/>
        <v>25</v>
      </c>
      <c r="AC20" s="180" t="str">
        <f t="shared" si="5"/>
        <v>ACA 605</v>
      </c>
      <c r="AD20" s="146"/>
      <c r="AE20" s="199">
        <f t="array" ref="AE20">IFERROR(AVERAGE(IF(H20:K20&gt;1,H20:K20)),0)</f>
        <v>0</v>
      </c>
      <c r="AF20" s="187">
        <f t="array" ref="AF20">AE20+(COUNTIFS($AE$6:$AE20,AE20)-1)*0.00001</f>
        <v>1.4000000000000001E-4</v>
      </c>
      <c r="AG20" s="187">
        <f t="shared" si="6"/>
        <v>3.5000000000000005E-4</v>
      </c>
      <c r="AH20" s="200">
        <f t="shared" si="7"/>
        <v>0</v>
      </c>
      <c r="AI20" s="180" t="str">
        <f t="shared" si="8"/>
        <v>ACA604</v>
      </c>
    </row>
    <row r="21" spans="1:35" ht="15" customHeight="1" x14ac:dyDescent="0.25">
      <c r="A21" s="24">
        <v>16</v>
      </c>
      <c r="B21" s="191" t="s">
        <v>482</v>
      </c>
      <c r="C21" s="26">
        <v>1440</v>
      </c>
      <c r="D21" s="26">
        <v>1380</v>
      </c>
      <c r="E21" s="26">
        <v>1400</v>
      </c>
      <c r="F21" s="26"/>
      <c r="G21" s="189">
        <f t="shared" si="0"/>
        <v>1406.6666666666667</v>
      </c>
      <c r="H21" s="26"/>
      <c r="I21" s="26"/>
      <c r="J21" s="26"/>
      <c r="K21" s="26"/>
      <c r="L21" s="189"/>
      <c r="M21" s="27"/>
      <c r="N21" s="192" t="str">
        <f t="shared" si="1"/>
        <v>MS INTA 521</v>
      </c>
      <c r="O21" s="189">
        <f t="shared" si="2"/>
        <v>1626.6666666666667</v>
      </c>
      <c r="P21" s="185"/>
      <c r="Q21" s="189"/>
      <c r="R21" s="6"/>
      <c r="S21" s="6"/>
      <c r="T21" s="6"/>
      <c r="U21" s="6"/>
      <c r="X21" s="175">
        <f>ROWS($B$6:B21)</f>
        <v>16</v>
      </c>
      <c r="Y21" s="198">
        <f t="array" ref="Y21">IFERROR(AVERAGE(IF(C21:F21&gt;1,C21:F21)),0)</f>
        <v>1406.6666666666667</v>
      </c>
      <c r="Z21" s="190">
        <f t="array" ref="Z21">Y21+(COUNTIFS($Y$6:$Y21,Y21)-1)*0.00001</f>
        <v>1406.6666666666667</v>
      </c>
      <c r="AA21" s="198">
        <f t="shared" si="3"/>
        <v>1626.6666666666667</v>
      </c>
      <c r="AB21" s="200">
        <f t="shared" si="4"/>
        <v>28</v>
      </c>
      <c r="AC21" s="180" t="str">
        <f t="shared" si="5"/>
        <v>MS INTA 521</v>
      </c>
      <c r="AD21" s="146"/>
      <c r="AE21" s="199">
        <f t="array" ref="AE21">IFERROR(AVERAGE(IF(H21:K21&gt;1,H21:K21)),0)</f>
        <v>0</v>
      </c>
      <c r="AF21" s="187">
        <f t="array" ref="AF21">AE21+(COUNTIFS($AE$6:$AE21,AE21)-1)*0.00001</f>
        <v>1.5000000000000001E-4</v>
      </c>
      <c r="AG21" s="187">
        <f t="shared" si="6"/>
        <v>3.4000000000000002E-4</v>
      </c>
      <c r="AH21" s="200">
        <f t="shared" si="7"/>
        <v>0</v>
      </c>
      <c r="AI21" s="180" t="str">
        <f t="shared" si="8"/>
        <v>ACA 603</v>
      </c>
    </row>
    <row r="22" spans="1:35" ht="15" customHeight="1" x14ac:dyDescent="0.25">
      <c r="A22" s="24">
        <v>17</v>
      </c>
      <c r="B22" s="191" t="s">
        <v>353</v>
      </c>
      <c r="C22" s="26">
        <v>1600</v>
      </c>
      <c r="D22" s="26">
        <v>1400</v>
      </c>
      <c r="E22" s="26">
        <v>1900</v>
      </c>
      <c r="F22" s="26"/>
      <c r="G22" s="189">
        <f t="shared" si="0"/>
        <v>1633.3333333333333</v>
      </c>
      <c r="H22" s="26"/>
      <c r="I22" s="26"/>
      <c r="J22" s="26"/>
      <c r="K22" s="26"/>
      <c r="L22" s="189"/>
      <c r="M22" s="27"/>
      <c r="N22" s="192" t="str">
        <f t="shared" si="1"/>
        <v>Sauce</v>
      </c>
      <c r="O22" s="189">
        <f t="shared" si="2"/>
        <v>1573.3333333333333</v>
      </c>
      <c r="P22" s="185"/>
      <c r="Q22" s="189"/>
      <c r="R22" s="6"/>
      <c r="S22" s="6"/>
      <c r="T22" s="6"/>
      <c r="U22" s="6"/>
      <c r="X22" s="175">
        <f>ROWS($B$6:B22)</f>
        <v>17</v>
      </c>
      <c r="Y22" s="198">
        <f t="array" ref="Y22">IFERROR(AVERAGE(IF(C22:F22&gt;1,C22:F22)),0)</f>
        <v>1633.3333333333333</v>
      </c>
      <c r="Z22" s="190">
        <f t="array" ref="Z22">Y22+(COUNTIFS($Y$6:$Y22,Y22)-1)*0.00001</f>
        <v>1633.3333333333333</v>
      </c>
      <c r="AA22" s="198">
        <f t="shared" si="3"/>
        <v>1573.3333333333333</v>
      </c>
      <c r="AB22" s="200">
        <f t="shared" si="4"/>
        <v>6</v>
      </c>
      <c r="AC22" s="180" t="str">
        <f t="shared" si="5"/>
        <v>Sauce</v>
      </c>
      <c r="AD22" s="146"/>
      <c r="AE22" s="199">
        <f t="array" ref="AE22">IFERROR(AVERAGE(IF(H22:K22&gt;1,H22:K22)),0)</f>
        <v>0</v>
      </c>
      <c r="AF22" s="187">
        <f t="array" ref="AF22">AE22+(COUNTIFS($AE$6:$AE22,AE22)-1)*0.00001</f>
        <v>1.6000000000000001E-4</v>
      </c>
      <c r="AG22" s="187">
        <f t="shared" si="6"/>
        <v>3.3000000000000005E-4</v>
      </c>
      <c r="AH22" s="200">
        <f t="shared" si="7"/>
        <v>0</v>
      </c>
      <c r="AI22" s="180" t="str">
        <f t="shared" si="8"/>
        <v>ACA 917</v>
      </c>
    </row>
    <row r="23" spans="1:35" ht="15" customHeight="1" x14ac:dyDescent="0.25">
      <c r="A23" s="24">
        <v>18</v>
      </c>
      <c r="B23" s="191" t="s">
        <v>408</v>
      </c>
      <c r="C23" s="26">
        <v>2000</v>
      </c>
      <c r="D23" s="26">
        <v>1800</v>
      </c>
      <c r="E23" s="26">
        <v>2020</v>
      </c>
      <c r="F23" s="26"/>
      <c r="G23" s="189">
        <f t="shared" si="0"/>
        <v>1940</v>
      </c>
      <c r="H23" s="26"/>
      <c r="I23" s="26"/>
      <c r="J23" s="26"/>
      <c r="K23" s="26"/>
      <c r="L23" s="189"/>
      <c r="M23" s="27"/>
      <c r="N23" s="192" t="str">
        <f t="shared" si="1"/>
        <v>ACA 363</v>
      </c>
      <c r="O23" s="189">
        <f t="shared" si="2"/>
        <v>1564</v>
      </c>
      <c r="P23" s="185"/>
      <c r="Q23" s="189"/>
      <c r="R23" s="6"/>
      <c r="S23" s="6"/>
      <c r="T23" s="6"/>
      <c r="U23" s="6"/>
      <c r="X23" s="175">
        <f>ROWS($B$6:B23)</f>
        <v>18</v>
      </c>
      <c r="Y23" s="198">
        <f t="array" ref="Y23">IFERROR(AVERAGE(IF(C23:F23&gt;1,C23:F23)),0)</f>
        <v>1940</v>
      </c>
      <c r="Z23" s="190">
        <f t="array" ref="Z23">Y23+(COUNTIFS($Y$6:$Y23,Y23)-1)*0.00001</f>
        <v>1940</v>
      </c>
      <c r="AA23" s="198">
        <f t="shared" si="3"/>
        <v>1564</v>
      </c>
      <c r="AB23" s="200">
        <f t="shared" si="4"/>
        <v>24</v>
      </c>
      <c r="AC23" s="180" t="str">
        <f t="shared" si="5"/>
        <v>ACA 363</v>
      </c>
      <c r="AD23" s="146"/>
      <c r="AE23" s="199">
        <f t="array" ref="AE23">IFERROR(AVERAGE(IF(H23:K23&gt;1,H23:K23)),0)</f>
        <v>0</v>
      </c>
      <c r="AF23" s="187">
        <f t="array" ref="AF23">AE23+(COUNTIFS($AE$6:$AE23,AE23)-1)*0.00001</f>
        <v>1.7000000000000001E-4</v>
      </c>
      <c r="AG23" s="187">
        <f t="shared" si="6"/>
        <v>3.2000000000000003E-4</v>
      </c>
      <c r="AH23" s="200">
        <f t="shared" si="7"/>
        <v>0</v>
      </c>
      <c r="AI23" s="180" t="str">
        <f t="shared" si="8"/>
        <v>MS INTA 415</v>
      </c>
    </row>
    <row r="24" spans="1:35" ht="15" customHeight="1" x14ac:dyDescent="0.25">
      <c r="A24" s="24">
        <v>19</v>
      </c>
      <c r="B24" s="191" t="s">
        <v>483</v>
      </c>
      <c r="C24" s="26">
        <v>1360</v>
      </c>
      <c r="D24" s="26">
        <v>1280</v>
      </c>
      <c r="E24" s="26">
        <v>1040</v>
      </c>
      <c r="F24" s="26"/>
      <c r="G24" s="189">
        <f t="shared" si="0"/>
        <v>1226.6666666666667</v>
      </c>
      <c r="H24" s="26"/>
      <c r="I24" s="26"/>
      <c r="J24" s="26"/>
      <c r="K24" s="26"/>
      <c r="L24" s="189"/>
      <c r="M24" s="27"/>
      <c r="N24" s="192" t="str">
        <f t="shared" si="1"/>
        <v>ACA 365</v>
      </c>
      <c r="O24" s="189">
        <f t="shared" si="2"/>
        <v>1533.3333333333333</v>
      </c>
      <c r="P24" s="185"/>
      <c r="Q24" s="189"/>
      <c r="R24" s="6"/>
      <c r="S24" s="6"/>
      <c r="T24" s="6"/>
      <c r="U24" s="6"/>
      <c r="X24" s="175">
        <f>ROWS($B$6:B24)</f>
        <v>19</v>
      </c>
      <c r="Y24" s="198">
        <f t="array" ref="Y24">IFERROR(AVERAGE(IF(C24:F24&gt;1,C24:F24)),0)</f>
        <v>1226.6666666666667</v>
      </c>
      <c r="Z24" s="190">
        <f t="array" ref="Z24">Y24+(COUNTIFS($Y$6:$Y24,Y24)-1)*0.00001</f>
        <v>1226.6666666666667</v>
      </c>
      <c r="AA24" s="198">
        <f t="shared" si="3"/>
        <v>1533.3333333333333</v>
      </c>
      <c r="AB24" s="200">
        <f t="shared" si="4"/>
        <v>7</v>
      </c>
      <c r="AC24" s="180" t="str">
        <f t="shared" si="5"/>
        <v>ACA 365</v>
      </c>
      <c r="AD24" s="146"/>
      <c r="AE24" s="199">
        <f t="array" ref="AE24">IFERROR(AVERAGE(IF(H24:K24&gt;1,H24:K24)),0)</f>
        <v>0</v>
      </c>
      <c r="AF24" s="187">
        <f t="array" ref="AF24">AE24+(COUNTIFS($AE$6:$AE24,AE24)-1)*0.00001</f>
        <v>1.8000000000000001E-4</v>
      </c>
      <c r="AG24" s="187">
        <f t="shared" si="6"/>
        <v>3.1E-4</v>
      </c>
      <c r="AH24" s="200">
        <f t="shared" si="7"/>
        <v>0</v>
      </c>
      <c r="AI24" s="180" t="str">
        <f t="shared" si="8"/>
        <v>Bravio</v>
      </c>
    </row>
    <row r="25" spans="1:35" ht="15" customHeight="1" x14ac:dyDescent="0.25">
      <c r="A25" s="24">
        <v>20</v>
      </c>
      <c r="B25" s="191" t="s">
        <v>484</v>
      </c>
      <c r="C25" s="26">
        <v>2800</v>
      </c>
      <c r="D25" s="26">
        <v>2000</v>
      </c>
      <c r="E25" s="26">
        <v>2600</v>
      </c>
      <c r="F25" s="26"/>
      <c r="G25" s="189">
        <f t="shared" si="0"/>
        <v>2466.6666666666665</v>
      </c>
      <c r="H25" s="26"/>
      <c r="I25" s="26"/>
      <c r="J25" s="26"/>
      <c r="K25" s="26"/>
      <c r="L25" s="189"/>
      <c r="M25" s="27"/>
      <c r="N25" s="192" t="str">
        <f t="shared" si="1"/>
        <v>Syn 120</v>
      </c>
      <c r="O25" s="189">
        <f t="shared" si="2"/>
        <v>1500.0000199999999</v>
      </c>
      <c r="P25" s="185"/>
      <c r="Q25" s="189"/>
      <c r="R25" s="6"/>
      <c r="S25" s="6"/>
      <c r="T25" s="6"/>
      <c r="U25" s="6"/>
      <c r="X25" s="175">
        <f>ROWS($B$6:B25)</f>
        <v>20</v>
      </c>
      <c r="Y25" s="198">
        <f t="array" ref="Y25">IFERROR(AVERAGE(IF(C25:F25&gt;1,C25:F25)),0)</f>
        <v>2466.6666666666665</v>
      </c>
      <c r="Z25" s="190">
        <f t="array" ref="Z25">Y25+(COUNTIFS($Y$6:$Y25,Y25)-1)*0.00001</f>
        <v>2466.6666666666665</v>
      </c>
      <c r="AA25" s="198">
        <f t="shared" si="3"/>
        <v>1500.0000199999999</v>
      </c>
      <c r="AB25" s="200">
        <f t="shared" si="4"/>
        <v>21</v>
      </c>
      <c r="AC25" s="180" t="str">
        <f t="shared" si="5"/>
        <v>Syn 120</v>
      </c>
      <c r="AD25" s="146"/>
      <c r="AE25" s="199">
        <f t="array" ref="AE25">IFERROR(AVERAGE(IF(H25:K25&gt;1,H25:K25)),0)</f>
        <v>0</v>
      </c>
      <c r="AF25" s="187">
        <f t="array" ref="AF25">AE25+(COUNTIFS($AE$6:$AE25,AE25)-1)*0.00001</f>
        <v>1.9000000000000001E-4</v>
      </c>
      <c r="AG25" s="187">
        <f t="shared" si="6"/>
        <v>3.0000000000000003E-4</v>
      </c>
      <c r="AH25" s="200">
        <f t="shared" si="7"/>
        <v>0</v>
      </c>
      <c r="AI25" s="180" t="str">
        <f t="shared" si="8"/>
        <v>Sy 211</v>
      </c>
    </row>
    <row r="26" spans="1:35" ht="15" customHeight="1" x14ac:dyDescent="0.25">
      <c r="A26" s="24">
        <v>21</v>
      </c>
      <c r="B26" s="191" t="s">
        <v>485</v>
      </c>
      <c r="C26" s="26">
        <v>1600</v>
      </c>
      <c r="D26" s="26">
        <v>1500</v>
      </c>
      <c r="E26" s="26">
        <v>1400</v>
      </c>
      <c r="F26" s="26"/>
      <c r="G26" s="189">
        <f t="shared" si="0"/>
        <v>1500.0000199999999</v>
      </c>
      <c r="H26" s="26"/>
      <c r="I26" s="26"/>
      <c r="J26" s="26"/>
      <c r="K26" s="26"/>
      <c r="L26" s="189"/>
      <c r="M26" s="27"/>
      <c r="N26" s="192" t="str">
        <f t="shared" si="1"/>
        <v>100 años</v>
      </c>
      <c r="O26" s="189">
        <f t="shared" si="2"/>
        <v>1500.00001</v>
      </c>
      <c r="P26" s="185"/>
      <c r="Q26" s="189"/>
      <c r="R26" s="6"/>
      <c r="S26" s="6"/>
      <c r="T26" s="6"/>
      <c r="U26" s="6"/>
      <c r="X26" s="175">
        <f>ROWS($B$6:B26)</f>
        <v>21</v>
      </c>
      <c r="Y26" s="198">
        <f t="array" ref="Y26">IFERROR(AVERAGE(IF(C26:F26&gt;1,C26:F26)),0)</f>
        <v>1500</v>
      </c>
      <c r="Z26" s="190">
        <f t="array" ref="Z26">Y26+(COUNTIFS($Y$6:$Y26,Y26)-1)*0.00001</f>
        <v>1500.0000199999999</v>
      </c>
      <c r="AA26" s="198">
        <f t="shared" si="3"/>
        <v>1500.00001</v>
      </c>
      <c r="AB26" s="200">
        <f t="shared" si="4"/>
        <v>4</v>
      </c>
      <c r="AC26" s="180" t="str">
        <f t="shared" si="5"/>
        <v>100 años</v>
      </c>
      <c r="AD26" s="146"/>
      <c r="AE26" s="199">
        <f t="array" ref="AE26">IFERROR(AVERAGE(IF(H26:K26&gt;1,H26:K26)),0)</f>
        <v>0</v>
      </c>
      <c r="AF26" s="187">
        <f t="array" ref="AF26">AE26+(COUNTIFS($AE$6:$AE26,AE26)-1)*0.00001</f>
        <v>2.0000000000000001E-4</v>
      </c>
      <c r="AG26" s="187">
        <f t="shared" si="6"/>
        <v>2.9E-4</v>
      </c>
      <c r="AH26" s="200">
        <f t="shared" si="7"/>
        <v>0</v>
      </c>
      <c r="AI26" s="180" t="str">
        <f t="shared" si="8"/>
        <v>Syn 120</v>
      </c>
    </row>
    <row r="27" spans="1:35" ht="15" customHeight="1" x14ac:dyDescent="0.25">
      <c r="A27" s="24">
        <v>22</v>
      </c>
      <c r="B27" s="191" t="s">
        <v>486</v>
      </c>
      <c r="C27" s="26">
        <v>1800</v>
      </c>
      <c r="D27" s="26">
        <v>1630</v>
      </c>
      <c r="E27" s="26">
        <v>1580</v>
      </c>
      <c r="F27" s="26"/>
      <c r="G27" s="189">
        <f t="shared" si="0"/>
        <v>1670</v>
      </c>
      <c r="H27" s="26"/>
      <c r="I27" s="26"/>
      <c r="J27" s="26"/>
      <c r="K27" s="26"/>
      <c r="L27" s="189"/>
      <c r="M27" s="27"/>
      <c r="N27" s="192" t="str">
        <f t="shared" si="1"/>
        <v>Geminis</v>
      </c>
      <c r="O27" s="189">
        <f t="shared" si="2"/>
        <v>1500</v>
      </c>
      <c r="P27" s="185"/>
      <c r="Q27" s="189"/>
      <c r="R27" s="6"/>
      <c r="S27" s="6"/>
      <c r="T27" s="6"/>
      <c r="U27" s="6"/>
      <c r="X27" s="175">
        <f>ROWS($B$6:B27)</f>
        <v>22</v>
      </c>
      <c r="Y27" s="198">
        <f t="array" ref="Y27">IFERROR(AVERAGE(IF(C27:F27&gt;1,C27:F27)),0)</f>
        <v>1670</v>
      </c>
      <c r="Z27" s="190">
        <f t="array" ref="Z27">Y27+(COUNTIFS($Y$6:$Y27,Y27)-1)*0.00001</f>
        <v>1670</v>
      </c>
      <c r="AA27" s="198">
        <f t="shared" si="3"/>
        <v>1500</v>
      </c>
      <c r="AB27" s="200">
        <f t="shared" si="4"/>
        <v>3</v>
      </c>
      <c r="AC27" s="180" t="str">
        <f t="shared" si="5"/>
        <v>Geminis</v>
      </c>
      <c r="AD27" s="146"/>
      <c r="AE27" s="199">
        <f t="array" ref="AE27">IFERROR(AVERAGE(IF(H27:K27&gt;1,H27:K27)),0)</f>
        <v>0</v>
      </c>
      <c r="AF27" s="187">
        <f t="array" ref="AF27">AE27+(COUNTIFS($AE$6:$AE27,AE27)-1)*0.00001</f>
        <v>2.1000000000000001E-4</v>
      </c>
      <c r="AG27" s="187">
        <f t="shared" si="6"/>
        <v>2.8000000000000003E-4</v>
      </c>
      <c r="AH27" s="200">
        <f t="shared" si="7"/>
        <v>0</v>
      </c>
      <c r="AI27" s="180" t="str">
        <f t="shared" si="8"/>
        <v>Pampero</v>
      </c>
    </row>
    <row r="28" spans="1:35" ht="15" customHeight="1" x14ac:dyDescent="0.25">
      <c r="A28" s="24">
        <v>23</v>
      </c>
      <c r="B28" s="191" t="s">
        <v>487</v>
      </c>
      <c r="C28" s="26">
        <v>1870</v>
      </c>
      <c r="D28" s="26">
        <v>1920</v>
      </c>
      <c r="E28" s="26">
        <v>1780</v>
      </c>
      <c r="F28" s="26"/>
      <c r="G28" s="189">
        <f t="shared" si="0"/>
        <v>1856.6666666666667</v>
      </c>
      <c r="H28" s="26"/>
      <c r="I28" s="26"/>
      <c r="J28" s="26"/>
      <c r="K28" s="26"/>
      <c r="L28" s="189"/>
      <c r="M28" s="27"/>
      <c r="N28" s="192" t="str">
        <f t="shared" si="1"/>
        <v>Minerva</v>
      </c>
      <c r="O28" s="189">
        <f t="shared" si="2"/>
        <v>1476.6666666666667</v>
      </c>
      <c r="P28" s="185"/>
      <c r="Q28" s="189"/>
      <c r="R28" s="6"/>
      <c r="S28" s="6"/>
      <c r="T28" s="6"/>
      <c r="U28" s="6"/>
      <c r="X28" s="175">
        <f>ROWS($B$6:B28)</f>
        <v>23</v>
      </c>
      <c r="Y28" s="198">
        <f t="array" ref="Y28">IFERROR(AVERAGE(IF(C28:F28&gt;1,C28:F28)),0)</f>
        <v>1856.6666666666667</v>
      </c>
      <c r="Z28" s="190">
        <f t="array" ref="Z28">Y28+(COUNTIFS($Y$6:$Y28,Y28)-1)*0.00001</f>
        <v>1856.6666666666667</v>
      </c>
      <c r="AA28" s="198">
        <f t="shared" si="3"/>
        <v>1476.6666666666667</v>
      </c>
      <c r="AB28" s="200">
        <f t="shared" si="4"/>
        <v>5</v>
      </c>
      <c r="AC28" s="180" t="str">
        <f t="shared" si="5"/>
        <v>Minerva</v>
      </c>
      <c r="AD28" s="146"/>
      <c r="AE28" s="199">
        <f t="array" ref="AE28">IFERROR(AVERAGE(IF(H28:K28&gt;1,H28:K28)),0)</f>
        <v>0</v>
      </c>
      <c r="AF28" s="187">
        <f t="array" ref="AF28">AE28+(COUNTIFS($AE$6:$AE28,AE28)-1)*0.00001</f>
        <v>2.2000000000000001E-4</v>
      </c>
      <c r="AG28" s="187">
        <f t="shared" si="6"/>
        <v>2.7E-4</v>
      </c>
      <c r="AH28" s="200">
        <f t="shared" si="7"/>
        <v>0</v>
      </c>
      <c r="AI28" s="180" t="str">
        <f t="shared" si="8"/>
        <v>Is Tero</v>
      </c>
    </row>
    <row r="29" spans="1:35" ht="15" customHeight="1" x14ac:dyDescent="0.25">
      <c r="A29" s="24">
        <v>24</v>
      </c>
      <c r="B29" s="191" t="s">
        <v>488</v>
      </c>
      <c r="C29" s="26">
        <v>1600</v>
      </c>
      <c r="D29" s="26">
        <v>1560</v>
      </c>
      <c r="E29" s="26">
        <v>1532</v>
      </c>
      <c r="F29" s="26"/>
      <c r="G29" s="189">
        <f t="shared" si="0"/>
        <v>1564</v>
      </c>
      <c r="H29" s="26"/>
      <c r="I29" s="26"/>
      <c r="J29" s="26"/>
      <c r="K29" s="26"/>
      <c r="L29" s="189"/>
      <c r="M29" s="27"/>
      <c r="N29" s="192" t="str">
        <f t="shared" si="1"/>
        <v>Quiriko</v>
      </c>
      <c r="O29" s="189">
        <f t="shared" si="2"/>
        <v>1416.6666666666667</v>
      </c>
      <c r="P29" s="185"/>
      <c r="Q29" s="189"/>
      <c r="R29" s="6"/>
      <c r="S29" s="6"/>
      <c r="T29" s="6"/>
      <c r="U29" s="6"/>
      <c r="X29" s="175">
        <f>ROWS($B$6:B29)</f>
        <v>24</v>
      </c>
      <c r="Y29" s="198">
        <f t="array" ref="Y29">IFERROR(AVERAGE(IF(C29:F29&gt;1,C29:F29)),0)</f>
        <v>1564</v>
      </c>
      <c r="Z29" s="190">
        <f t="array" ref="Z29">Y29+(COUNTIFS($Y$6:$Y29,Y29)-1)*0.00001</f>
        <v>1564</v>
      </c>
      <c r="AA29" s="198">
        <f t="shared" si="3"/>
        <v>1416.6666666666667</v>
      </c>
      <c r="AB29" s="200">
        <f t="shared" si="4"/>
        <v>12</v>
      </c>
      <c r="AC29" s="180" t="str">
        <f t="shared" si="5"/>
        <v>Quiriko</v>
      </c>
      <c r="AD29" s="146"/>
      <c r="AE29" s="199">
        <f t="array" ref="AE29">IFERROR(AVERAGE(IF(H29:K29&gt;1,H29:K29)),0)</f>
        <v>0</v>
      </c>
      <c r="AF29" s="187">
        <f t="array" ref="AF29">AE29+(COUNTIFS($AE$6:$AE29,AE29)-1)*0.00001</f>
        <v>2.3000000000000001E-4</v>
      </c>
      <c r="AG29" s="187">
        <f t="shared" si="6"/>
        <v>2.6000000000000003E-4</v>
      </c>
      <c r="AH29" s="200">
        <f t="shared" si="7"/>
        <v>0</v>
      </c>
      <c r="AI29" s="180" t="str">
        <f t="shared" si="8"/>
        <v>ACA 363</v>
      </c>
    </row>
    <row r="30" spans="1:35" ht="15" customHeight="1" x14ac:dyDescent="0.25">
      <c r="A30" s="24">
        <v>25</v>
      </c>
      <c r="B30" s="191" t="s">
        <v>489</v>
      </c>
      <c r="C30" s="26">
        <v>1720</v>
      </c>
      <c r="D30" s="26">
        <v>1640</v>
      </c>
      <c r="E30" s="26">
        <v>1532</v>
      </c>
      <c r="F30" s="26"/>
      <c r="G30" s="189">
        <f t="shared" si="0"/>
        <v>1630.6666666666667</v>
      </c>
      <c r="H30" s="26"/>
      <c r="I30" s="26"/>
      <c r="J30" s="26"/>
      <c r="K30" s="26"/>
      <c r="L30" s="189"/>
      <c r="M30" s="29"/>
      <c r="N30" s="192" t="str">
        <f t="shared" si="1"/>
        <v>Prometeo</v>
      </c>
      <c r="O30" s="189">
        <f t="shared" si="2"/>
        <v>1413.3333333333333</v>
      </c>
      <c r="P30" s="185"/>
      <c r="Q30" s="189"/>
      <c r="R30" s="6"/>
      <c r="S30" s="6"/>
      <c r="T30" s="6"/>
      <c r="U30" s="6"/>
      <c r="X30" s="175">
        <f>ROWS($B$6:B30)</f>
        <v>25</v>
      </c>
      <c r="Y30" s="198">
        <f t="array" ref="Y30">IFERROR(AVERAGE(IF(C30:F30&gt;1,C30:F30)),0)</f>
        <v>1630.6666666666667</v>
      </c>
      <c r="Z30" s="190">
        <f t="array" ref="Z30">Y30+(COUNTIFS($Y$6:$Y30,Y30)-1)*0.00001</f>
        <v>1630.6666666666667</v>
      </c>
      <c r="AA30" s="198">
        <f t="shared" si="3"/>
        <v>1413.3333333333333</v>
      </c>
      <c r="AB30" s="200">
        <f t="shared" si="4"/>
        <v>2</v>
      </c>
      <c r="AC30" s="180" t="str">
        <f t="shared" si="5"/>
        <v>Prometeo</v>
      </c>
      <c r="AD30" s="146"/>
      <c r="AE30" s="199">
        <f t="array" ref="AE30">IFERROR(AVERAGE(IF(H30:K30&gt;1,H30:K30)),0)</f>
        <v>0</v>
      </c>
      <c r="AF30" s="187">
        <f t="array" ref="AF30">AE30+(COUNTIFS($AE$6:$AE30,AE30)-1)*0.00001</f>
        <v>2.4000000000000003E-4</v>
      </c>
      <c r="AG30" s="187">
        <f t="shared" si="6"/>
        <v>2.5000000000000001E-4</v>
      </c>
      <c r="AH30" s="200">
        <f t="shared" si="7"/>
        <v>0</v>
      </c>
      <c r="AI30" s="180" t="str">
        <f t="shared" si="8"/>
        <v>ACA 605</v>
      </c>
    </row>
    <row r="31" spans="1:35" ht="15" customHeight="1" x14ac:dyDescent="0.25">
      <c r="A31" s="24">
        <v>26</v>
      </c>
      <c r="B31" s="191" t="s">
        <v>490</v>
      </c>
      <c r="C31" s="26">
        <v>2600</v>
      </c>
      <c r="D31" s="26">
        <v>2400</v>
      </c>
      <c r="E31" s="26">
        <v>2500</v>
      </c>
      <c r="F31" s="26"/>
      <c r="G31" s="189">
        <f t="shared" si="0"/>
        <v>2500</v>
      </c>
      <c r="H31" s="26"/>
      <c r="I31" s="26"/>
      <c r="J31" s="26"/>
      <c r="K31" s="26"/>
      <c r="L31" s="189"/>
      <c r="M31" s="27"/>
      <c r="N31" s="192" t="str">
        <f t="shared" si="1"/>
        <v>ACA 603</v>
      </c>
      <c r="O31" s="189">
        <f t="shared" si="2"/>
        <v>1406.6666666666667</v>
      </c>
      <c r="P31" s="185"/>
      <c r="Q31" s="189"/>
      <c r="R31" s="6"/>
      <c r="S31" s="6"/>
      <c r="T31" s="6"/>
      <c r="U31" s="6"/>
      <c r="X31" s="175">
        <f>ROWS($B$6:B31)</f>
        <v>26</v>
      </c>
      <c r="Y31" s="198">
        <f t="array" ref="Y31">IFERROR(AVERAGE(IF(C31:F31&gt;1,C31:F31)),0)</f>
        <v>2500</v>
      </c>
      <c r="Z31" s="190">
        <f t="array" ref="Z31">Y31+(COUNTIFS($Y$6:$Y31,Y31)-1)*0.00001</f>
        <v>2500</v>
      </c>
      <c r="AA31" s="198">
        <f t="shared" si="3"/>
        <v>1406.6666666666667</v>
      </c>
      <c r="AB31" s="200">
        <f t="shared" si="4"/>
        <v>16</v>
      </c>
      <c r="AC31" s="180" t="str">
        <f t="shared" si="5"/>
        <v>ACA 603</v>
      </c>
      <c r="AD31" s="146"/>
      <c r="AE31" s="199">
        <f t="array" ref="AE31">IFERROR(AVERAGE(IF(H31:K31&gt;1,H31:K31)),0)</f>
        <v>0</v>
      </c>
      <c r="AF31" s="187">
        <f t="array" ref="AF31">AE31+(COUNTIFS($AE$6:$AE31,AE31)-1)*0.00001</f>
        <v>2.5000000000000001E-4</v>
      </c>
      <c r="AG31" s="187">
        <f t="shared" si="6"/>
        <v>2.4000000000000003E-4</v>
      </c>
      <c r="AH31" s="200">
        <f t="shared" si="7"/>
        <v>0</v>
      </c>
      <c r="AI31" s="180" t="str">
        <f t="shared" si="8"/>
        <v>ACA 921</v>
      </c>
    </row>
    <row r="32" spans="1:35" ht="15" customHeight="1" x14ac:dyDescent="0.25">
      <c r="A32" s="24">
        <v>27</v>
      </c>
      <c r="B32" s="191" t="s">
        <v>491</v>
      </c>
      <c r="C32" s="26">
        <v>1640</v>
      </c>
      <c r="D32" s="26">
        <v>1600</v>
      </c>
      <c r="E32" s="26">
        <v>1700</v>
      </c>
      <c r="F32" s="26"/>
      <c r="G32" s="189">
        <f t="shared" si="0"/>
        <v>1646.6666666666667</v>
      </c>
      <c r="H32" s="26"/>
      <c r="I32" s="26"/>
      <c r="J32" s="26"/>
      <c r="K32" s="26"/>
      <c r="L32" s="189"/>
      <c r="M32" s="27"/>
      <c r="N32" s="192" t="str">
        <f t="shared" si="1"/>
        <v>Bravio</v>
      </c>
      <c r="O32" s="189">
        <f t="shared" si="2"/>
        <v>1226.6666666666667</v>
      </c>
      <c r="P32" s="185"/>
      <c r="Q32" s="189"/>
      <c r="R32" s="6"/>
      <c r="S32" s="6"/>
      <c r="T32" s="6"/>
      <c r="U32" s="6"/>
      <c r="X32" s="175">
        <f>ROWS($B$6:B32)</f>
        <v>27</v>
      </c>
      <c r="Y32" s="198">
        <f t="array" ref="Y32">IFERROR(AVERAGE(IF(C32:F32&gt;1,C32:F32)),0)</f>
        <v>1646.6666666666667</v>
      </c>
      <c r="Z32" s="190">
        <f t="array" ref="Z32">Y32+(COUNTIFS($Y$6:$Y32,Y32)-1)*0.00001</f>
        <v>1646.6666666666667</v>
      </c>
      <c r="AA32" s="198">
        <f t="shared" si="3"/>
        <v>1226.6666666666667</v>
      </c>
      <c r="AB32" s="200">
        <f t="shared" si="4"/>
        <v>19</v>
      </c>
      <c r="AC32" s="180" t="str">
        <f t="shared" si="5"/>
        <v>Bravio</v>
      </c>
      <c r="AD32" s="146"/>
      <c r="AE32" s="199">
        <f t="array" ref="AE32">IFERROR(AVERAGE(IF(H32:K32&gt;1,H32:K32)),0)</f>
        <v>0</v>
      </c>
      <c r="AF32" s="187">
        <f t="array" ref="AF32">AE32+(COUNTIFS($AE$6:$AE32,AE32)-1)*0.00001</f>
        <v>2.6000000000000003E-4</v>
      </c>
      <c r="AG32" s="187">
        <f t="shared" si="6"/>
        <v>2.3000000000000001E-4</v>
      </c>
      <c r="AH32" s="200">
        <f t="shared" si="7"/>
        <v>0</v>
      </c>
      <c r="AI32" s="180" t="str">
        <f t="shared" si="8"/>
        <v>ACA 364</v>
      </c>
    </row>
    <row r="33" spans="1:35" ht="15" customHeight="1" x14ac:dyDescent="0.25">
      <c r="A33" s="24">
        <v>28</v>
      </c>
      <c r="B33" s="191" t="s">
        <v>492</v>
      </c>
      <c r="C33" s="26">
        <v>1700</v>
      </c>
      <c r="D33" s="26">
        <v>1500</v>
      </c>
      <c r="E33" s="26">
        <v>1680</v>
      </c>
      <c r="F33" s="26"/>
      <c r="G33" s="189">
        <f t="shared" si="0"/>
        <v>1626.6666666666667</v>
      </c>
      <c r="H33" s="26"/>
      <c r="I33" s="26"/>
      <c r="J33" s="26"/>
      <c r="K33" s="26"/>
      <c r="L33" s="189"/>
      <c r="M33" s="27"/>
      <c r="N33" s="192" t="str">
        <f t="shared" si="1"/>
        <v>Sy 109</v>
      </c>
      <c r="O33" s="189">
        <f t="shared" si="2"/>
        <v>1140</v>
      </c>
      <c r="P33" s="185"/>
      <c r="Q33" s="189"/>
      <c r="R33" s="6"/>
      <c r="S33" s="6"/>
      <c r="T33" s="6"/>
      <c r="U33" s="6"/>
      <c r="X33" s="175">
        <f>ROWS($B$6:B33)</f>
        <v>28</v>
      </c>
      <c r="Y33" s="198">
        <f t="array" ref="Y33">IFERROR(AVERAGE(IF(C33:F33&gt;1,C33:F33)),0)</f>
        <v>1626.6666666666667</v>
      </c>
      <c r="Z33" s="190">
        <f t="array" ref="Z33">Y33+(COUNTIFS($Y$6:$Y33,Y33)-1)*0.00001</f>
        <v>1626.6666666666667</v>
      </c>
      <c r="AA33" s="198">
        <f t="shared" si="3"/>
        <v>1140</v>
      </c>
      <c r="AB33" s="200">
        <f t="shared" si="4"/>
        <v>9</v>
      </c>
      <c r="AC33" s="180" t="str">
        <f t="shared" si="5"/>
        <v>Sy 109</v>
      </c>
      <c r="AD33" s="146"/>
      <c r="AE33" s="199">
        <f t="array" ref="AE33">IFERROR(AVERAGE(IF(H33:K33&gt;1,H33:K33)),0)</f>
        <v>0</v>
      </c>
      <c r="AF33" s="187">
        <f t="array" ref="AF33">AE33+(COUNTIFS($AE$6:$AE33,AE33)-1)*0.00001</f>
        <v>2.7E-4</v>
      </c>
      <c r="AG33" s="187">
        <f t="shared" si="6"/>
        <v>2.2000000000000001E-4</v>
      </c>
      <c r="AH33" s="200">
        <f t="shared" si="7"/>
        <v>0</v>
      </c>
      <c r="AI33" s="180" t="str">
        <f t="shared" si="8"/>
        <v>MS INTA 521</v>
      </c>
    </row>
    <row r="34" spans="1:35" ht="15" customHeight="1" x14ac:dyDescent="0.25">
      <c r="A34" s="24">
        <v>29</v>
      </c>
      <c r="B34" s="191" t="s">
        <v>493</v>
      </c>
      <c r="C34" s="26">
        <v>2200</v>
      </c>
      <c r="D34" s="26">
        <v>2000</v>
      </c>
      <c r="E34" s="26">
        <v>1600</v>
      </c>
      <c r="F34" s="26"/>
      <c r="G34" s="189">
        <f t="shared" si="0"/>
        <v>1933.3333333333333</v>
      </c>
      <c r="H34" s="26"/>
      <c r="I34" s="26"/>
      <c r="J34" s="26"/>
      <c r="K34" s="26"/>
      <c r="L34" s="189"/>
      <c r="M34" s="27"/>
      <c r="N34" s="192" t="str">
        <f t="shared" si="1"/>
        <v>Pacifico</v>
      </c>
      <c r="O34" s="189">
        <f t="shared" si="2"/>
        <v>1113.3333333333333</v>
      </c>
      <c r="P34" s="185"/>
      <c r="Q34" s="189"/>
      <c r="R34" s="6"/>
      <c r="S34" s="6"/>
      <c r="T34" s="6"/>
      <c r="U34" s="6"/>
      <c r="X34" s="175">
        <f>ROWS($B$6:B34)</f>
        <v>29</v>
      </c>
      <c r="Y34" s="198">
        <f t="array" ref="Y34">IFERROR(AVERAGE(IF(C34:F34&gt;1,C34:F34)),0)</f>
        <v>1933.3333333333333</v>
      </c>
      <c r="Z34" s="190">
        <f t="array" ref="Z34">Y34+(COUNTIFS($Y$6:$Y34,Y34)-1)*0.00001</f>
        <v>1933.3333333333333</v>
      </c>
      <c r="AA34" s="198">
        <f t="shared" si="3"/>
        <v>1113.3333333333333</v>
      </c>
      <c r="AB34" s="200">
        <f t="shared" si="4"/>
        <v>8</v>
      </c>
      <c r="AC34" s="180" t="str">
        <f t="shared" si="5"/>
        <v>Pacifico</v>
      </c>
      <c r="AD34" s="146"/>
      <c r="AE34" s="199">
        <f t="array" ref="AE34">IFERROR(AVERAGE(IF(H34:K34&gt;1,H34:K34)),0)</f>
        <v>0</v>
      </c>
      <c r="AF34" s="187">
        <f t="array" ref="AF34">AE34+(COUNTIFS($AE$6:$AE34,AE34)-1)*0.00001</f>
        <v>2.8000000000000003E-4</v>
      </c>
      <c r="AG34" s="187">
        <f t="shared" si="6"/>
        <v>2.1000000000000001E-4</v>
      </c>
      <c r="AH34" s="200">
        <f t="shared" si="7"/>
        <v>0</v>
      </c>
      <c r="AI34" s="180" t="str">
        <f t="shared" si="8"/>
        <v>B 370502</v>
      </c>
    </row>
    <row r="35" spans="1:35" ht="15" customHeight="1" x14ac:dyDescent="0.25">
      <c r="A35" s="24">
        <v>30</v>
      </c>
      <c r="B35" s="191" t="s">
        <v>494</v>
      </c>
      <c r="C35" s="26">
        <v>1900</v>
      </c>
      <c r="D35" s="26">
        <v>1580</v>
      </c>
      <c r="E35" s="26">
        <v>1600</v>
      </c>
      <c r="F35" s="30"/>
      <c r="G35" s="189">
        <f t="shared" si="0"/>
        <v>1693.3333333333333</v>
      </c>
      <c r="H35" s="26"/>
      <c r="I35" s="26"/>
      <c r="J35" s="26"/>
      <c r="K35" s="30"/>
      <c r="L35" s="189"/>
      <c r="M35" s="27"/>
      <c r="N35" s="192" t="str">
        <f t="shared" si="1"/>
        <v>Favorito II</v>
      </c>
      <c r="O35" s="189">
        <f t="shared" si="2"/>
        <v>1100</v>
      </c>
      <c r="P35" s="185"/>
      <c r="Q35" s="189"/>
      <c r="R35" s="6"/>
      <c r="S35" s="6"/>
      <c r="T35" s="6"/>
      <c r="U35" s="6"/>
      <c r="X35" s="175">
        <f>ROWS($B$6:B35)</f>
        <v>30</v>
      </c>
      <c r="Y35" s="198">
        <f t="array" ref="Y35">IFERROR(AVERAGE(IF(C35:F35&gt;1,C35:F35)),0)</f>
        <v>1693.3333333333333</v>
      </c>
      <c r="Z35" s="190">
        <f t="array" ref="Z35">Y35+(COUNTIFS($Y$6:$Y35,Y35)-1)*0.00001</f>
        <v>1693.3333333333333</v>
      </c>
      <c r="AA35" s="198">
        <f t="shared" si="3"/>
        <v>1100</v>
      </c>
      <c r="AB35" s="200">
        <f t="shared" si="4"/>
        <v>1</v>
      </c>
      <c r="AC35" s="180" t="str">
        <f t="shared" si="5"/>
        <v>Favorito II</v>
      </c>
      <c r="AD35" s="146"/>
      <c r="AE35" s="199">
        <f t="array" ref="AE35">IFERROR(AVERAGE(IF(H35:K35&gt;1,H35:K35)),0)</f>
        <v>0</v>
      </c>
      <c r="AF35" s="187">
        <f t="array" ref="AF35">AE35+(COUNTIFS($AE$6:$AE35,AE35)-1)*0.00001</f>
        <v>2.9E-4</v>
      </c>
      <c r="AG35" s="187">
        <f t="shared" si="6"/>
        <v>2.0000000000000001E-4</v>
      </c>
      <c r="AH35" s="200">
        <f t="shared" si="7"/>
        <v>0</v>
      </c>
      <c r="AI35" s="180" t="str">
        <f t="shared" si="8"/>
        <v>ACA 462</v>
      </c>
    </row>
    <row r="36" spans="1:35" ht="15" customHeight="1" x14ac:dyDescent="0.25">
      <c r="A36" s="24">
        <v>31</v>
      </c>
      <c r="B36" s="191"/>
      <c r="C36" s="26"/>
      <c r="D36" s="26"/>
      <c r="E36" s="26"/>
      <c r="F36" s="30"/>
      <c r="G36" s="189"/>
      <c r="H36" s="26"/>
      <c r="I36" s="26"/>
      <c r="J36" s="26"/>
      <c r="K36" s="30"/>
      <c r="L36" s="189"/>
      <c r="M36" s="27"/>
      <c r="N36" s="192"/>
      <c r="O36" s="189"/>
      <c r="P36" s="185"/>
      <c r="Q36" s="189"/>
      <c r="R36" s="6"/>
      <c r="S36" s="6"/>
      <c r="T36" s="6"/>
      <c r="U36" s="6"/>
      <c r="X36" s="175">
        <f>ROWS($B$6:B36)</f>
        <v>31</v>
      </c>
      <c r="Y36" s="198">
        <f t="array" ref="Y36">IFERROR(AVERAGE(IF(C36:F36&gt;1,C36:F36)),0)</f>
        <v>0</v>
      </c>
      <c r="Z36" s="190">
        <f t="array" ref="Z36">Y36+(COUNTIFS($Y$6:$Y36,Y36)-1)*0.00001</f>
        <v>0</v>
      </c>
      <c r="AA36" s="198" t="e">
        <f t="shared" si="3"/>
        <v>#NUM!</v>
      </c>
      <c r="AB36" s="200" t="e">
        <f t="shared" si="4"/>
        <v>#NUM!</v>
      </c>
      <c r="AC36" s="180" t="e">
        <f t="shared" si="5"/>
        <v>#NUM!</v>
      </c>
      <c r="AD36" s="146"/>
      <c r="AE36" s="199">
        <f t="array" ref="AE36">IFERROR(AVERAGE(IF(H36:K36&gt;1,H36:K36)),0)</f>
        <v>0</v>
      </c>
      <c r="AF36" s="187">
        <f t="array" ref="AF36">AE36+(COUNTIFS($AE$6:$AE36,AE36)-1)*0.00001</f>
        <v>3.0000000000000003E-4</v>
      </c>
      <c r="AG36" s="187">
        <f t="shared" si="6"/>
        <v>1.9000000000000001E-4</v>
      </c>
      <c r="AH36" s="200">
        <f t="shared" si="7"/>
        <v>0</v>
      </c>
      <c r="AI36" s="180">
        <f t="shared" si="8"/>
        <v>0</v>
      </c>
    </row>
    <row r="37" spans="1:35" ht="15" customHeight="1" x14ac:dyDescent="0.25">
      <c r="A37" s="24">
        <v>32</v>
      </c>
      <c r="B37" s="191"/>
      <c r="C37" s="26"/>
      <c r="D37" s="26"/>
      <c r="E37" s="26"/>
      <c r="F37" s="30"/>
      <c r="G37" s="189"/>
      <c r="H37" s="26"/>
      <c r="I37" s="26"/>
      <c r="J37" s="26"/>
      <c r="K37" s="30"/>
      <c r="L37" s="189"/>
      <c r="M37" s="27"/>
      <c r="N37" s="192"/>
      <c r="O37" s="189"/>
      <c r="P37" s="185"/>
      <c r="Q37" s="189"/>
      <c r="R37" s="6"/>
      <c r="S37" s="6"/>
      <c r="T37" s="6"/>
      <c r="U37" s="6"/>
      <c r="X37" s="175">
        <f>ROWS($B$6:B37)</f>
        <v>32</v>
      </c>
      <c r="Y37" s="198">
        <f t="array" ref="Y37">IFERROR(AVERAGE(IF(C37:F37&gt;1,C37:F37)),0)</f>
        <v>0</v>
      </c>
      <c r="Z37" s="190">
        <f t="array" ref="Z37">Y37+(COUNTIFS($Y$6:$Y37,Y37)-1)*0.00001</f>
        <v>1.0000000000000001E-5</v>
      </c>
      <c r="AA37" s="198" t="e">
        <f t="shared" si="3"/>
        <v>#NUM!</v>
      </c>
      <c r="AB37" s="200" t="e">
        <f t="shared" si="4"/>
        <v>#NUM!</v>
      </c>
      <c r="AC37" s="180" t="e">
        <f t="shared" si="5"/>
        <v>#NUM!</v>
      </c>
      <c r="AD37" s="146"/>
      <c r="AE37" s="199">
        <f t="array" ref="AE37">IFERROR(AVERAGE(IF(H37:K37&gt;1,H37:K37)),0)</f>
        <v>0</v>
      </c>
      <c r="AF37" s="187">
        <f t="array" ref="AF37">AE37+(COUNTIFS($AE$6:$AE37,AE37)-1)*0.00001</f>
        <v>3.1E-4</v>
      </c>
      <c r="AG37" s="187">
        <f t="shared" si="6"/>
        <v>1.8000000000000001E-4</v>
      </c>
      <c r="AH37" s="200">
        <f t="shared" si="7"/>
        <v>0</v>
      </c>
      <c r="AI37" s="180">
        <f t="shared" si="8"/>
        <v>0</v>
      </c>
    </row>
    <row r="38" spans="1:35" ht="15" customHeight="1" x14ac:dyDescent="0.25">
      <c r="A38" s="24">
        <v>33</v>
      </c>
      <c r="B38" s="191"/>
      <c r="C38" s="26"/>
      <c r="D38" s="26"/>
      <c r="E38" s="26"/>
      <c r="F38" s="30"/>
      <c r="G38" s="189"/>
      <c r="H38" s="26"/>
      <c r="I38" s="26"/>
      <c r="J38" s="26"/>
      <c r="K38" s="30"/>
      <c r="L38" s="189"/>
      <c r="M38" s="27"/>
      <c r="N38" s="192"/>
      <c r="O38" s="189"/>
      <c r="P38" s="185"/>
      <c r="Q38" s="189"/>
      <c r="R38" s="6"/>
      <c r="S38" s="6"/>
      <c r="T38" s="6"/>
      <c r="U38" s="6"/>
      <c r="X38" s="175">
        <f>ROWS($B$6:B38)</f>
        <v>33</v>
      </c>
      <c r="Y38" s="198">
        <f t="array" ref="Y38">IFERROR(AVERAGE(IF(C38:F38&gt;1,C38:F38)),0)</f>
        <v>0</v>
      </c>
      <c r="Z38" s="190">
        <f t="array" ref="Z38">Y38+(COUNTIFS($Y$6:$Y38,Y38)-1)*0.00001</f>
        <v>2.0000000000000002E-5</v>
      </c>
      <c r="AA38" s="198" t="e">
        <f t="shared" si="3"/>
        <v>#NUM!</v>
      </c>
      <c r="AB38" s="200" t="e">
        <f t="shared" si="4"/>
        <v>#NUM!</v>
      </c>
      <c r="AC38" s="180" t="e">
        <f t="shared" si="5"/>
        <v>#NUM!</v>
      </c>
      <c r="AD38" s="146"/>
      <c r="AE38" s="199">
        <f t="array" ref="AE38">IFERROR(AVERAGE(IF(H38:K38&gt;1,H38:K38)),0)</f>
        <v>0</v>
      </c>
      <c r="AF38" s="187">
        <f t="array" ref="AF38">AE38+(COUNTIFS($AE$6:$AE38,AE38)-1)*0.00001</f>
        <v>3.2000000000000003E-4</v>
      </c>
      <c r="AG38" s="187">
        <f t="shared" si="6"/>
        <v>1.7000000000000001E-4</v>
      </c>
      <c r="AH38" s="200">
        <f t="shared" si="7"/>
        <v>0</v>
      </c>
      <c r="AI38" s="180">
        <f t="shared" si="8"/>
        <v>0</v>
      </c>
    </row>
    <row r="39" spans="1:35" ht="15" customHeight="1" x14ac:dyDescent="0.25">
      <c r="A39" s="24">
        <v>34</v>
      </c>
      <c r="B39" s="191"/>
      <c r="C39" s="26"/>
      <c r="D39" s="26"/>
      <c r="E39" s="26"/>
      <c r="F39" s="30"/>
      <c r="G39" s="189"/>
      <c r="H39" s="26"/>
      <c r="I39" s="26"/>
      <c r="J39" s="26"/>
      <c r="K39" s="30"/>
      <c r="L39" s="189"/>
      <c r="M39" s="27"/>
      <c r="N39" s="192"/>
      <c r="O39" s="189"/>
      <c r="P39" s="185"/>
      <c r="Q39" s="189"/>
      <c r="R39" s="6"/>
      <c r="S39" s="6"/>
      <c r="T39" s="6"/>
      <c r="U39" s="6"/>
      <c r="X39" s="175">
        <f>ROWS($B$6:B39)</f>
        <v>34</v>
      </c>
      <c r="Y39" s="198">
        <f t="array" ref="Y39">IFERROR(AVERAGE(IF(C39:F39&gt;1,C39:F39)),0)</f>
        <v>0</v>
      </c>
      <c r="Z39" s="190">
        <f t="array" ref="Z39">Y39+(COUNTIFS($Y$6:$Y39,Y39)-1)*0.00001</f>
        <v>3.0000000000000004E-5</v>
      </c>
      <c r="AA39" s="198" t="e">
        <f t="shared" si="3"/>
        <v>#NUM!</v>
      </c>
      <c r="AB39" s="200" t="e">
        <f t="shared" si="4"/>
        <v>#NUM!</v>
      </c>
      <c r="AC39" s="180" t="e">
        <f t="shared" si="5"/>
        <v>#NUM!</v>
      </c>
      <c r="AD39" s="146"/>
      <c r="AE39" s="199">
        <f t="array" ref="AE39">IFERROR(AVERAGE(IF(H39:K39&gt;1,H39:K39)),0)</f>
        <v>0</v>
      </c>
      <c r="AF39" s="187">
        <f t="array" ref="AF39">AE39+(COUNTIFS($AE$6:$AE39,AE39)-1)*0.00001</f>
        <v>3.3000000000000005E-4</v>
      </c>
      <c r="AG39" s="187">
        <f t="shared" si="6"/>
        <v>1.6000000000000001E-4</v>
      </c>
      <c r="AH39" s="200">
        <f t="shared" si="7"/>
        <v>0</v>
      </c>
      <c r="AI39" s="180">
        <f t="shared" si="8"/>
        <v>0</v>
      </c>
    </row>
    <row r="40" spans="1:35" ht="15" customHeight="1" x14ac:dyDescent="0.25">
      <c r="A40" s="24">
        <v>35</v>
      </c>
      <c r="B40" s="191"/>
      <c r="C40" s="26"/>
      <c r="D40" s="26"/>
      <c r="E40" s="26"/>
      <c r="F40" s="30"/>
      <c r="G40" s="189"/>
      <c r="H40" s="26"/>
      <c r="I40" s="26"/>
      <c r="J40" s="26"/>
      <c r="K40" s="30"/>
      <c r="L40" s="189"/>
      <c r="M40" s="27"/>
      <c r="N40" s="192"/>
      <c r="O40" s="189"/>
      <c r="P40" s="185"/>
      <c r="Q40" s="189"/>
      <c r="R40" s="6"/>
      <c r="S40" s="6"/>
      <c r="T40" s="6"/>
      <c r="U40" s="6"/>
      <c r="X40" s="175">
        <f>ROWS($B$6:B40)</f>
        <v>35</v>
      </c>
      <c r="Y40" s="198">
        <f t="array" ref="Y40">IFERROR(AVERAGE(IF(C40:F40&gt;1,C40:F40)),0)</f>
        <v>0</v>
      </c>
      <c r="Z40" s="190">
        <f t="array" ref="Z40">Y40+(COUNTIFS($Y$6:$Y40,Y40)-1)*0.00001</f>
        <v>4.0000000000000003E-5</v>
      </c>
      <c r="AA40" s="198" t="e">
        <f t="shared" si="3"/>
        <v>#NUM!</v>
      </c>
      <c r="AB40" s="200" t="e">
        <f t="shared" si="4"/>
        <v>#NUM!</v>
      </c>
      <c r="AC40" s="180" t="e">
        <f t="shared" si="5"/>
        <v>#NUM!</v>
      </c>
      <c r="AD40" s="146"/>
      <c r="AE40" s="199">
        <f t="array" ref="AE40">IFERROR(AVERAGE(IF(H40:K40&gt;1,H40:K40)),0)</f>
        <v>0</v>
      </c>
      <c r="AF40" s="187">
        <f t="array" ref="AF40">AE40+(COUNTIFS($AE$6:$AE40,AE40)-1)*0.00001</f>
        <v>3.4000000000000002E-4</v>
      </c>
      <c r="AG40" s="187">
        <f t="shared" si="6"/>
        <v>1.5000000000000001E-4</v>
      </c>
      <c r="AH40" s="200">
        <f t="shared" si="7"/>
        <v>0</v>
      </c>
      <c r="AI40" s="180">
        <f t="shared" si="8"/>
        <v>0</v>
      </c>
    </row>
    <row r="41" spans="1:35" ht="15" customHeight="1" x14ac:dyDescent="0.25">
      <c r="A41" s="24">
        <v>36</v>
      </c>
      <c r="B41" s="191"/>
      <c r="C41" s="26"/>
      <c r="D41" s="26"/>
      <c r="E41" s="26"/>
      <c r="F41" s="30"/>
      <c r="G41" s="189"/>
      <c r="H41" s="26"/>
      <c r="I41" s="26"/>
      <c r="J41" s="26"/>
      <c r="K41" s="30"/>
      <c r="L41" s="189"/>
      <c r="M41" s="27"/>
      <c r="N41" s="192"/>
      <c r="O41" s="189"/>
      <c r="P41" s="185"/>
      <c r="Q41" s="189"/>
      <c r="R41" s="6"/>
      <c r="S41" s="6"/>
      <c r="T41" s="6"/>
      <c r="U41" s="6"/>
      <c r="X41" s="175">
        <f>ROWS($B$6:B41)</f>
        <v>36</v>
      </c>
      <c r="Y41" s="198">
        <f t="array" ref="Y41">IFERROR(AVERAGE(IF(C41:F41&gt;1,C41:F41)),0)</f>
        <v>0</v>
      </c>
      <c r="Z41" s="190">
        <f t="array" ref="Z41">Y41+(COUNTIFS($Y$6:$Y41,Y41)-1)*0.00001</f>
        <v>5.0000000000000002E-5</v>
      </c>
      <c r="AA41" s="198" t="e">
        <f t="shared" si="3"/>
        <v>#NUM!</v>
      </c>
      <c r="AB41" s="200" t="e">
        <f t="shared" si="4"/>
        <v>#NUM!</v>
      </c>
      <c r="AC41" s="180" t="e">
        <f t="shared" si="5"/>
        <v>#NUM!</v>
      </c>
      <c r="AD41" s="146"/>
      <c r="AE41" s="199">
        <f t="array" ref="AE41">IFERROR(AVERAGE(IF(H41:K41&gt;1,H41:K41)),0)</f>
        <v>0</v>
      </c>
      <c r="AF41" s="187">
        <f t="array" ref="AF41">AE41+(COUNTIFS($AE$6:$AE41,AE41)-1)*0.00001</f>
        <v>3.5000000000000005E-4</v>
      </c>
      <c r="AG41" s="187">
        <f t="shared" si="6"/>
        <v>1.4000000000000001E-4</v>
      </c>
      <c r="AH41" s="200">
        <f t="shared" si="7"/>
        <v>0</v>
      </c>
      <c r="AI41" s="180">
        <f t="shared" si="8"/>
        <v>0</v>
      </c>
    </row>
    <row r="42" spans="1:35" ht="15" customHeight="1" x14ac:dyDescent="0.25">
      <c r="A42" s="24">
        <v>37</v>
      </c>
      <c r="B42" s="191"/>
      <c r="C42" s="26"/>
      <c r="D42" s="26"/>
      <c r="E42" s="26"/>
      <c r="F42" s="30"/>
      <c r="G42" s="189"/>
      <c r="H42" s="26"/>
      <c r="I42" s="26"/>
      <c r="J42" s="26"/>
      <c r="K42" s="30"/>
      <c r="L42" s="189"/>
      <c r="M42" s="27"/>
      <c r="N42" s="192"/>
      <c r="O42" s="189"/>
      <c r="P42" s="185"/>
      <c r="Q42" s="189"/>
      <c r="R42" s="6"/>
      <c r="S42" s="6"/>
      <c r="T42" s="6"/>
      <c r="U42" s="6"/>
      <c r="X42" s="175">
        <f>ROWS($B$6:B42)</f>
        <v>37</v>
      </c>
      <c r="Y42" s="198">
        <f t="array" ref="Y42">IFERROR(AVERAGE(IF(C42:F42&gt;1,C42:F42)),0)</f>
        <v>0</v>
      </c>
      <c r="Z42" s="190">
        <f t="array" ref="Z42">Y42+(COUNTIFS($Y$6:$Y42,Y42)-1)*0.00001</f>
        <v>6.0000000000000008E-5</v>
      </c>
      <c r="AA42" s="198" t="e">
        <f t="shared" si="3"/>
        <v>#NUM!</v>
      </c>
      <c r="AB42" s="200" t="e">
        <f t="shared" si="4"/>
        <v>#NUM!</v>
      </c>
      <c r="AC42" s="180" t="e">
        <f t="shared" si="5"/>
        <v>#NUM!</v>
      </c>
      <c r="AD42" s="146"/>
      <c r="AE42" s="199">
        <f t="array" ref="AE42">IFERROR(AVERAGE(IF(H42:K42&gt;1,H42:K42)),0)</f>
        <v>0</v>
      </c>
      <c r="AF42" s="187">
        <f t="array" ref="AF42">AE42+(COUNTIFS($AE$6:$AE42,AE42)-1)*0.00001</f>
        <v>3.6000000000000002E-4</v>
      </c>
      <c r="AG42" s="187">
        <f t="shared" si="6"/>
        <v>1.3000000000000002E-4</v>
      </c>
      <c r="AH42" s="200">
        <f t="shared" si="7"/>
        <v>0</v>
      </c>
      <c r="AI42" s="180">
        <f t="shared" si="8"/>
        <v>0</v>
      </c>
    </row>
    <row r="43" spans="1:35" ht="15" customHeight="1" x14ac:dyDescent="0.25">
      <c r="A43" s="24">
        <v>38</v>
      </c>
      <c r="B43" s="191"/>
      <c r="C43" s="26"/>
      <c r="D43" s="26"/>
      <c r="E43" s="26"/>
      <c r="F43" s="30"/>
      <c r="G43" s="189"/>
      <c r="H43" s="26"/>
      <c r="I43" s="26"/>
      <c r="J43" s="26"/>
      <c r="K43" s="30"/>
      <c r="L43" s="189"/>
      <c r="M43" s="27"/>
      <c r="N43" s="192"/>
      <c r="O43" s="189"/>
      <c r="P43" s="185"/>
      <c r="Q43" s="189"/>
      <c r="R43" s="6"/>
      <c r="S43" s="6"/>
      <c r="T43" s="6"/>
      <c r="U43" s="6"/>
      <c r="X43" s="175">
        <f>ROWS($B$6:B43)</f>
        <v>38</v>
      </c>
      <c r="Y43" s="198">
        <f t="array" ref="Y43">IFERROR(AVERAGE(IF(C43:F43&gt;1,C43:F43)),0)</f>
        <v>0</v>
      </c>
      <c r="Z43" s="190">
        <f t="array" ref="Z43">Y43+(COUNTIFS($Y$6:$Y43,Y43)-1)*0.00001</f>
        <v>7.0000000000000007E-5</v>
      </c>
      <c r="AA43" s="198" t="e">
        <f t="shared" si="3"/>
        <v>#NUM!</v>
      </c>
      <c r="AB43" s="200" t="e">
        <f t="shared" si="4"/>
        <v>#NUM!</v>
      </c>
      <c r="AC43" s="180" t="e">
        <f t="shared" si="5"/>
        <v>#NUM!</v>
      </c>
      <c r="AD43" s="146"/>
      <c r="AE43" s="199">
        <f t="array" ref="AE43">IFERROR(AVERAGE(IF(H43:K43&gt;1,H43:K43)),0)</f>
        <v>0</v>
      </c>
      <c r="AF43" s="187">
        <f t="array" ref="AF43">AE43+(COUNTIFS($AE$6:$AE43,AE43)-1)*0.00001</f>
        <v>3.7000000000000005E-4</v>
      </c>
      <c r="AG43" s="187">
        <f t="shared" si="6"/>
        <v>1.2000000000000002E-4</v>
      </c>
      <c r="AH43" s="200">
        <f t="shared" si="7"/>
        <v>0</v>
      </c>
      <c r="AI43" s="180">
        <f t="shared" si="8"/>
        <v>0</v>
      </c>
    </row>
    <row r="44" spans="1:35" ht="15" customHeight="1" x14ac:dyDescent="0.25">
      <c r="A44" s="24">
        <v>39</v>
      </c>
      <c r="B44" s="191"/>
      <c r="C44" s="26"/>
      <c r="D44" s="26"/>
      <c r="E44" s="26"/>
      <c r="F44" s="30"/>
      <c r="G44" s="189"/>
      <c r="H44" s="26"/>
      <c r="I44" s="26"/>
      <c r="J44" s="26"/>
      <c r="K44" s="30"/>
      <c r="L44" s="189"/>
      <c r="M44" s="27"/>
      <c r="N44" s="192"/>
      <c r="O44" s="189"/>
      <c r="P44" s="185"/>
      <c r="Q44" s="189"/>
      <c r="R44" s="6"/>
      <c r="S44" s="6"/>
      <c r="T44" s="6"/>
      <c r="U44" s="6"/>
      <c r="X44" s="175">
        <f>ROWS($B$6:B44)</f>
        <v>39</v>
      </c>
      <c r="Y44" s="198">
        <f t="array" ref="Y44">IFERROR(AVERAGE(IF(C44:F44&gt;1,C44:F44)),0)</f>
        <v>0</v>
      </c>
      <c r="Z44" s="190">
        <f t="array" ref="Z44">Y44+(COUNTIFS($Y$6:$Y44,Y44)-1)*0.00001</f>
        <v>8.0000000000000007E-5</v>
      </c>
      <c r="AA44" s="198" t="e">
        <f t="shared" si="3"/>
        <v>#NUM!</v>
      </c>
      <c r="AB44" s="200" t="e">
        <f t="shared" si="4"/>
        <v>#NUM!</v>
      </c>
      <c r="AC44" s="180" t="e">
        <f t="shared" si="5"/>
        <v>#NUM!</v>
      </c>
      <c r="AD44" s="146"/>
      <c r="AE44" s="199">
        <f t="array" ref="AE44">IFERROR(AVERAGE(IF(H44:K44&gt;1,H44:K44)),0)</f>
        <v>0</v>
      </c>
      <c r="AF44" s="187">
        <f t="array" ref="AF44">AE44+(COUNTIFS($AE$6:$AE44,AE44)-1)*0.00001</f>
        <v>3.8000000000000002E-4</v>
      </c>
      <c r="AG44" s="187">
        <f t="shared" si="6"/>
        <v>1.1E-4</v>
      </c>
      <c r="AH44" s="200">
        <f t="shared" si="7"/>
        <v>0</v>
      </c>
      <c r="AI44" s="180">
        <f t="shared" si="8"/>
        <v>0</v>
      </c>
    </row>
    <row r="45" spans="1:35" ht="15" customHeight="1" x14ac:dyDescent="0.25">
      <c r="A45" s="24">
        <v>40</v>
      </c>
      <c r="B45" s="191"/>
      <c r="C45" s="26"/>
      <c r="D45" s="26"/>
      <c r="E45" s="26"/>
      <c r="F45" s="31"/>
      <c r="G45" s="189"/>
      <c r="H45" s="26"/>
      <c r="I45" s="26"/>
      <c r="J45" s="26"/>
      <c r="K45" s="30"/>
      <c r="L45" s="189"/>
      <c r="M45" s="27"/>
      <c r="N45" s="192"/>
      <c r="O45" s="189"/>
      <c r="P45" s="185"/>
      <c r="Q45" s="189"/>
      <c r="R45" s="6"/>
      <c r="S45" s="6"/>
      <c r="T45" s="6"/>
      <c r="U45" s="6"/>
      <c r="X45" s="175">
        <f>ROWS($B$6:B45)</f>
        <v>40</v>
      </c>
      <c r="Y45" s="198">
        <f t="array" ref="Y45">IFERROR(AVERAGE(IF(C45:F45&gt;1,C45:F45)),0)</f>
        <v>0</v>
      </c>
      <c r="Z45" s="190">
        <f t="array" ref="Z45">Y45+(COUNTIFS($Y$6:$Y45,Y45)-1)*0.00001</f>
        <v>9.0000000000000006E-5</v>
      </c>
      <c r="AA45" s="198" t="e">
        <f t="shared" si="3"/>
        <v>#NUM!</v>
      </c>
      <c r="AB45" s="200" t="e">
        <f t="shared" si="4"/>
        <v>#NUM!</v>
      </c>
      <c r="AC45" s="180" t="e">
        <f t="shared" si="5"/>
        <v>#NUM!</v>
      </c>
      <c r="AD45" s="146"/>
      <c r="AE45" s="199">
        <f t="array" ref="AE45">IFERROR(AVERAGE(IF(H45:K45&gt;1,H45:K45)),0)</f>
        <v>0</v>
      </c>
      <c r="AF45" s="187">
        <f t="array" ref="AF45">AE45+(COUNTIFS($AE$6:$AE45,AE45)-1)*0.00001</f>
        <v>3.9000000000000005E-4</v>
      </c>
      <c r="AG45" s="187">
        <f t="shared" si="6"/>
        <v>1E-4</v>
      </c>
      <c r="AH45" s="200">
        <f t="shared" si="7"/>
        <v>0</v>
      </c>
      <c r="AI45" s="180">
        <f t="shared" si="8"/>
        <v>0</v>
      </c>
    </row>
    <row r="46" spans="1:35" ht="15" customHeight="1" x14ac:dyDescent="0.25">
      <c r="A46" s="24">
        <v>41</v>
      </c>
      <c r="B46" s="191"/>
      <c r="C46" s="26"/>
      <c r="D46" s="26"/>
      <c r="E46" s="26"/>
      <c r="F46" s="32"/>
      <c r="G46" s="189"/>
      <c r="H46" s="26"/>
      <c r="I46" s="26"/>
      <c r="J46" s="26"/>
      <c r="K46" s="32"/>
      <c r="L46" s="189"/>
      <c r="M46" s="27"/>
      <c r="N46" s="192"/>
      <c r="O46" s="189"/>
      <c r="P46" s="185"/>
      <c r="Q46" s="189"/>
      <c r="R46" s="6"/>
      <c r="S46" s="6"/>
      <c r="T46" s="6"/>
      <c r="U46" s="6"/>
      <c r="X46" s="175">
        <f>ROWS($B$6:B46)</f>
        <v>41</v>
      </c>
      <c r="Y46" s="198">
        <f t="array" ref="Y46">IFERROR(AVERAGE(IF(C46:F46&gt;1,C46:F46)),0)</f>
        <v>0</v>
      </c>
      <c r="Z46" s="190">
        <f t="array" ref="Z46">Y46+(COUNTIFS($Y$6:$Y46,Y46)-1)*0.00001</f>
        <v>1E-4</v>
      </c>
      <c r="AA46" s="198" t="e">
        <f t="shared" si="3"/>
        <v>#NUM!</v>
      </c>
      <c r="AB46" s="200" t="e">
        <f t="shared" si="4"/>
        <v>#NUM!</v>
      </c>
      <c r="AC46" s="180" t="e">
        <f t="shared" si="5"/>
        <v>#NUM!</v>
      </c>
      <c r="AD46" s="146"/>
      <c r="AE46" s="199">
        <f t="array" ref="AE46">IFERROR(AVERAGE(IF(H46:K46&gt;1,H46:K46)),0)</f>
        <v>0</v>
      </c>
      <c r="AF46" s="187">
        <f t="array" ref="AF46">AE46+(COUNTIFS($AE$6:$AE46,AE46)-1)*0.00001</f>
        <v>4.0000000000000002E-4</v>
      </c>
      <c r="AG46" s="187">
        <f t="shared" si="6"/>
        <v>9.0000000000000006E-5</v>
      </c>
      <c r="AH46" s="200">
        <f t="shared" si="7"/>
        <v>0</v>
      </c>
      <c r="AI46" s="180">
        <f t="shared" si="8"/>
        <v>0</v>
      </c>
    </row>
    <row r="47" spans="1:35" ht="15" customHeight="1" x14ac:dyDescent="0.25">
      <c r="A47" s="24">
        <v>42</v>
      </c>
      <c r="B47" s="191"/>
      <c r="C47" s="26"/>
      <c r="D47" s="26"/>
      <c r="E47" s="26"/>
      <c r="F47" s="32"/>
      <c r="G47" s="189"/>
      <c r="H47" s="26"/>
      <c r="I47" s="26"/>
      <c r="J47" s="26"/>
      <c r="K47" s="32"/>
      <c r="L47" s="189"/>
      <c r="M47" s="27"/>
      <c r="N47" s="192"/>
      <c r="O47" s="189"/>
      <c r="P47" s="185"/>
      <c r="Q47" s="189"/>
      <c r="R47" s="6"/>
      <c r="S47" s="6"/>
      <c r="T47" s="6"/>
      <c r="U47" s="6"/>
      <c r="X47" s="175">
        <f>ROWS($B$6:B47)</f>
        <v>42</v>
      </c>
      <c r="Y47" s="198">
        <f t="array" ref="Y47">IFERROR(AVERAGE(IF(C47:F47&gt;1,C47:F47)),0)</f>
        <v>0</v>
      </c>
      <c r="Z47" s="190">
        <f t="array" ref="Z47">Y47+(COUNTIFS($Y$6:$Y47,Y47)-1)*0.00001</f>
        <v>1.1E-4</v>
      </c>
      <c r="AA47" s="198" t="e">
        <f t="shared" si="3"/>
        <v>#NUM!</v>
      </c>
      <c r="AB47" s="200" t="e">
        <f t="shared" si="4"/>
        <v>#NUM!</v>
      </c>
      <c r="AC47" s="180" t="e">
        <f t="shared" si="5"/>
        <v>#NUM!</v>
      </c>
      <c r="AD47" s="146"/>
      <c r="AE47" s="199">
        <f t="array" ref="AE47">IFERROR(AVERAGE(IF(H47:K47&gt;1,H47:K47)),0)</f>
        <v>0</v>
      </c>
      <c r="AF47" s="187">
        <f t="array" ref="AF47">AE47+(COUNTIFS($AE$6:$AE47,AE47)-1)*0.00001</f>
        <v>4.1000000000000005E-4</v>
      </c>
      <c r="AG47" s="187">
        <f t="shared" si="6"/>
        <v>8.0000000000000007E-5</v>
      </c>
      <c r="AH47" s="200">
        <f t="shared" si="7"/>
        <v>0</v>
      </c>
      <c r="AI47" s="180">
        <f t="shared" si="8"/>
        <v>0</v>
      </c>
    </row>
    <row r="48" spans="1:35" ht="15" customHeight="1" x14ac:dyDescent="0.25">
      <c r="A48" s="24">
        <v>43</v>
      </c>
      <c r="B48" s="191"/>
      <c r="C48" s="26"/>
      <c r="D48" s="26"/>
      <c r="E48" s="26"/>
      <c r="F48" s="32"/>
      <c r="G48" s="189"/>
      <c r="H48" s="26"/>
      <c r="I48" s="26"/>
      <c r="J48" s="26"/>
      <c r="K48" s="32"/>
      <c r="L48" s="189"/>
      <c r="M48" s="27"/>
      <c r="N48" s="192"/>
      <c r="O48" s="189"/>
      <c r="P48" s="185"/>
      <c r="Q48" s="189"/>
      <c r="R48" s="6"/>
      <c r="S48" s="6"/>
      <c r="T48" s="6"/>
      <c r="U48" s="6"/>
      <c r="X48" s="175">
        <f>ROWS($B$6:B48)</f>
        <v>43</v>
      </c>
      <c r="Y48" s="198">
        <f t="array" ref="Y48">IFERROR(AVERAGE(IF(C48:F48&gt;1,C48:F48)),0)</f>
        <v>0</v>
      </c>
      <c r="Z48" s="190">
        <f t="array" ref="Z48">Y48+(COUNTIFS($Y$6:$Y48,Y48)-1)*0.00001</f>
        <v>1.2000000000000002E-4</v>
      </c>
      <c r="AA48" s="198" t="e">
        <f t="shared" si="3"/>
        <v>#NUM!</v>
      </c>
      <c r="AB48" s="200" t="e">
        <f t="shared" si="4"/>
        <v>#NUM!</v>
      </c>
      <c r="AC48" s="180" t="e">
        <f t="shared" si="5"/>
        <v>#NUM!</v>
      </c>
      <c r="AD48" s="146"/>
      <c r="AE48" s="199">
        <f t="array" ref="AE48">IFERROR(AVERAGE(IF(H48:K48&gt;1,H48:K48)),0)</f>
        <v>0</v>
      </c>
      <c r="AF48" s="187">
        <f t="array" ref="AF48">AE48+(COUNTIFS($AE$6:$AE48,AE48)-1)*0.00001</f>
        <v>4.2000000000000002E-4</v>
      </c>
      <c r="AG48" s="187">
        <f t="shared" si="6"/>
        <v>7.0000000000000007E-5</v>
      </c>
      <c r="AH48" s="200">
        <f t="shared" si="7"/>
        <v>0</v>
      </c>
      <c r="AI48" s="180">
        <f t="shared" si="8"/>
        <v>0</v>
      </c>
    </row>
    <row r="49" spans="1:35" ht="15" customHeight="1" x14ac:dyDescent="0.25">
      <c r="A49" s="24">
        <v>44</v>
      </c>
      <c r="B49" s="191"/>
      <c r="C49" s="26"/>
      <c r="D49" s="26"/>
      <c r="E49" s="26"/>
      <c r="F49" s="33"/>
      <c r="G49" s="189"/>
      <c r="H49" s="26"/>
      <c r="I49" s="26"/>
      <c r="J49" s="26"/>
      <c r="K49" s="32"/>
      <c r="L49" s="189"/>
      <c r="M49" s="27"/>
      <c r="N49" s="192"/>
      <c r="O49" s="189"/>
      <c r="P49" s="185"/>
      <c r="Q49" s="189"/>
      <c r="R49" s="6"/>
      <c r="S49" s="6"/>
      <c r="T49" s="6"/>
      <c r="U49" s="6"/>
      <c r="X49" s="175">
        <f>ROWS($B$6:B49)</f>
        <v>44</v>
      </c>
      <c r="Y49" s="198">
        <f t="array" ref="Y49">IFERROR(AVERAGE(IF(C49:F49&gt;1,C49:F49)),0)</f>
        <v>0</v>
      </c>
      <c r="Z49" s="190">
        <f t="array" ref="Z49">Y49+(COUNTIFS($Y$6:$Y49,Y49)-1)*0.00001</f>
        <v>1.3000000000000002E-4</v>
      </c>
      <c r="AA49" s="198" t="e">
        <f t="shared" si="3"/>
        <v>#NUM!</v>
      </c>
      <c r="AB49" s="200" t="e">
        <f t="shared" si="4"/>
        <v>#NUM!</v>
      </c>
      <c r="AC49" s="180" t="e">
        <f t="shared" si="5"/>
        <v>#NUM!</v>
      </c>
      <c r="AD49" s="146"/>
      <c r="AE49" s="199">
        <f t="array" ref="AE49">IFERROR(AVERAGE(IF(H49:K49&gt;1,H49:K49)),0)</f>
        <v>0</v>
      </c>
      <c r="AF49" s="187">
        <f t="array" ref="AF49">AE49+(COUNTIFS($AE$6:$AE49,AE49)-1)*0.00001</f>
        <v>4.3000000000000004E-4</v>
      </c>
      <c r="AG49" s="187">
        <f t="shared" si="6"/>
        <v>6.0000000000000008E-5</v>
      </c>
      <c r="AH49" s="200">
        <f t="shared" si="7"/>
        <v>0</v>
      </c>
      <c r="AI49" s="180">
        <f t="shared" si="8"/>
        <v>0</v>
      </c>
    </row>
    <row r="50" spans="1:35" ht="15" customHeight="1" x14ac:dyDescent="0.25">
      <c r="A50" s="24">
        <v>45</v>
      </c>
      <c r="B50" s="191"/>
      <c r="C50" s="26"/>
      <c r="D50" s="26"/>
      <c r="E50" s="26"/>
      <c r="F50" s="33"/>
      <c r="G50" s="189"/>
      <c r="H50" s="26"/>
      <c r="I50" s="26"/>
      <c r="J50" s="26"/>
      <c r="K50" s="32"/>
      <c r="L50" s="189"/>
      <c r="M50" s="27"/>
      <c r="N50" s="192"/>
      <c r="O50" s="189"/>
      <c r="P50" s="185"/>
      <c r="Q50" s="189"/>
      <c r="R50" s="6"/>
      <c r="S50" s="6"/>
      <c r="T50" s="6"/>
      <c r="U50" s="6"/>
      <c r="X50" s="175">
        <f>ROWS($B$6:B50)</f>
        <v>45</v>
      </c>
      <c r="Y50" s="198">
        <f t="array" ref="Y50">IFERROR(AVERAGE(IF(C50:F50&gt;1,C50:F50)),0)</f>
        <v>0</v>
      </c>
      <c r="Z50" s="190">
        <f t="array" ref="Z50">Y50+(COUNTIFS($Y$6:$Y50,Y50)-1)*0.00001</f>
        <v>1.4000000000000001E-4</v>
      </c>
      <c r="AA50" s="198" t="e">
        <f t="shared" ref="AA50:AA55" si="9">LARGE($G$6:$G$55,X50)</f>
        <v>#NUM!</v>
      </c>
      <c r="AB50" s="200" t="e">
        <f t="shared" si="4"/>
        <v>#NUM!</v>
      </c>
      <c r="AC50" s="180" t="e">
        <f t="shared" si="5"/>
        <v>#NUM!</v>
      </c>
      <c r="AD50" s="146"/>
      <c r="AE50" s="199">
        <f t="array" ref="AE50">IFERROR(AVERAGE(IF(H50:K50&gt;1,H50:K50)),0)</f>
        <v>0</v>
      </c>
      <c r="AF50" s="187">
        <f t="array" ref="AF50">AE50+(COUNTIFS($AE$6:$AE50,AE50)-1)*0.00001</f>
        <v>4.4000000000000002E-4</v>
      </c>
      <c r="AG50" s="187">
        <f t="shared" ref="AG50:AG55" si="10">LARGE($AF$6:$AF$55,X50)</f>
        <v>5.0000000000000002E-5</v>
      </c>
      <c r="AH50" s="200">
        <f t="shared" si="7"/>
        <v>0</v>
      </c>
      <c r="AI50" s="180">
        <f t="shared" si="8"/>
        <v>0</v>
      </c>
    </row>
    <row r="51" spans="1:35" ht="15" customHeight="1" x14ac:dyDescent="0.25">
      <c r="A51" s="24">
        <v>46</v>
      </c>
      <c r="B51" s="191"/>
      <c r="C51" s="26"/>
      <c r="D51" s="26"/>
      <c r="E51" s="26"/>
      <c r="F51" s="33"/>
      <c r="G51" s="189"/>
      <c r="H51" s="26"/>
      <c r="I51" s="26"/>
      <c r="J51" s="26"/>
      <c r="K51" s="32"/>
      <c r="L51" s="189"/>
      <c r="M51" s="27"/>
      <c r="N51" s="192"/>
      <c r="O51" s="189"/>
      <c r="P51" s="185"/>
      <c r="Q51" s="189"/>
      <c r="R51" s="6"/>
      <c r="S51" s="6"/>
      <c r="T51" s="6"/>
      <c r="U51" s="6"/>
      <c r="X51" s="175">
        <f>ROWS($B$6:B51)</f>
        <v>46</v>
      </c>
      <c r="Y51" s="198">
        <f t="array" ref="Y51">IFERROR(AVERAGE(IF(C51:F51&gt;1,C51:F51)),0)</f>
        <v>0</v>
      </c>
      <c r="Z51" s="190">
        <f t="array" ref="Z51">Y51+(COUNTIFS($Y$6:$Y51,Y51)-1)*0.00001</f>
        <v>1.5000000000000001E-4</v>
      </c>
      <c r="AA51" s="198" t="e">
        <f t="shared" si="9"/>
        <v>#NUM!</v>
      </c>
      <c r="AB51" s="200" t="e">
        <f t="shared" si="4"/>
        <v>#NUM!</v>
      </c>
      <c r="AC51" s="180" t="e">
        <f t="shared" si="5"/>
        <v>#NUM!</v>
      </c>
      <c r="AD51" s="146"/>
      <c r="AE51" s="199">
        <f t="array" ref="AE51">IFERROR(AVERAGE(IF(H51:K51&gt;1,H51:K51)),0)</f>
        <v>0</v>
      </c>
      <c r="AF51" s="187">
        <f t="array" ref="AF51">AE51+(COUNTIFS($AE$6:$AE51,AE51)-1)*0.00001</f>
        <v>4.5000000000000004E-4</v>
      </c>
      <c r="AG51" s="187">
        <f t="shared" si="10"/>
        <v>4.0000000000000003E-5</v>
      </c>
      <c r="AH51" s="200">
        <f t="shared" si="7"/>
        <v>0</v>
      </c>
      <c r="AI51" s="180">
        <f t="shared" si="8"/>
        <v>0</v>
      </c>
    </row>
    <row r="52" spans="1:35" ht="15" customHeight="1" x14ac:dyDescent="0.25">
      <c r="A52" s="24">
        <v>47</v>
      </c>
      <c r="B52" s="191"/>
      <c r="C52" s="26"/>
      <c r="D52" s="26"/>
      <c r="E52" s="26"/>
      <c r="F52" s="33"/>
      <c r="G52" s="189"/>
      <c r="H52" s="26"/>
      <c r="I52" s="26"/>
      <c r="J52" s="26"/>
      <c r="K52" s="32"/>
      <c r="L52" s="189"/>
      <c r="M52" s="27"/>
      <c r="N52" s="192"/>
      <c r="O52" s="189"/>
      <c r="P52" s="185"/>
      <c r="Q52" s="189"/>
      <c r="R52" s="6"/>
      <c r="S52" s="6"/>
      <c r="T52" s="6"/>
      <c r="U52" s="6"/>
      <c r="X52" s="175">
        <f>ROWS($B$6:B52)</f>
        <v>47</v>
      </c>
      <c r="Y52" s="198">
        <f t="array" ref="Y52">IFERROR(AVERAGE(IF(C52:F52&gt;1,C52:F52)),0)</f>
        <v>0</v>
      </c>
      <c r="Z52" s="190">
        <f t="array" ref="Z52">Y52+(COUNTIFS($Y$6:$Y52,Y52)-1)*0.00001</f>
        <v>1.6000000000000001E-4</v>
      </c>
      <c r="AA52" s="198" t="e">
        <f t="shared" si="9"/>
        <v>#NUM!</v>
      </c>
      <c r="AB52" s="200" t="e">
        <f t="shared" si="4"/>
        <v>#NUM!</v>
      </c>
      <c r="AC52" s="180" t="e">
        <f t="shared" si="5"/>
        <v>#NUM!</v>
      </c>
      <c r="AD52" s="146"/>
      <c r="AE52" s="199">
        <f t="array" ref="AE52">IFERROR(AVERAGE(IF(H52:K52&gt;1,H52:K52)),0)</f>
        <v>0</v>
      </c>
      <c r="AF52" s="187">
        <f t="array" ref="AF52">AE52+(COUNTIFS($AE$6:$AE52,AE52)-1)*0.00001</f>
        <v>4.6000000000000001E-4</v>
      </c>
      <c r="AG52" s="187">
        <f t="shared" si="10"/>
        <v>3.0000000000000004E-5</v>
      </c>
      <c r="AH52" s="200">
        <f t="shared" si="7"/>
        <v>0</v>
      </c>
      <c r="AI52" s="180">
        <f t="shared" si="8"/>
        <v>0</v>
      </c>
    </row>
    <row r="53" spans="1:35" ht="15" customHeight="1" x14ac:dyDescent="0.25">
      <c r="A53" s="24">
        <v>48</v>
      </c>
      <c r="B53" s="191"/>
      <c r="C53" s="26"/>
      <c r="D53" s="26"/>
      <c r="E53" s="26"/>
      <c r="F53" s="33"/>
      <c r="G53" s="189"/>
      <c r="H53" s="26"/>
      <c r="I53" s="26"/>
      <c r="J53" s="26"/>
      <c r="K53" s="32"/>
      <c r="L53" s="189"/>
      <c r="M53" s="27"/>
      <c r="N53" s="192"/>
      <c r="O53" s="189"/>
      <c r="P53" s="185"/>
      <c r="Q53" s="189"/>
      <c r="R53" s="6"/>
      <c r="S53" s="6"/>
      <c r="T53" s="6"/>
      <c r="U53" s="6"/>
      <c r="X53" s="175">
        <f>ROWS($B$6:B53)</f>
        <v>48</v>
      </c>
      <c r="Y53" s="198">
        <f t="array" ref="Y53">IFERROR(AVERAGE(IF(C53:F53&gt;1,C53:F53)),0)</f>
        <v>0</v>
      </c>
      <c r="Z53" s="190">
        <f t="array" ref="Z53">Y53+(COUNTIFS($Y$6:$Y53,Y53)-1)*0.00001</f>
        <v>1.7000000000000001E-4</v>
      </c>
      <c r="AA53" s="198" t="e">
        <f t="shared" si="9"/>
        <v>#NUM!</v>
      </c>
      <c r="AB53" s="200" t="e">
        <f t="shared" si="4"/>
        <v>#NUM!</v>
      </c>
      <c r="AC53" s="180" t="e">
        <f t="shared" si="5"/>
        <v>#NUM!</v>
      </c>
      <c r="AD53" s="146"/>
      <c r="AE53" s="199">
        <f t="array" ref="AE53">IFERROR(AVERAGE(IF(H53:K53&gt;1,H53:K53)),0)</f>
        <v>0</v>
      </c>
      <c r="AF53" s="187">
        <f t="array" ref="AF53">AE53+(COUNTIFS($AE$6:$AE53,AE53)-1)*0.00001</f>
        <v>4.7000000000000004E-4</v>
      </c>
      <c r="AG53" s="187">
        <f t="shared" si="10"/>
        <v>2.0000000000000002E-5</v>
      </c>
      <c r="AH53" s="200">
        <f t="shared" si="7"/>
        <v>0</v>
      </c>
      <c r="AI53" s="180">
        <f t="shared" si="8"/>
        <v>0</v>
      </c>
    </row>
    <row r="54" spans="1:35" ht="15" customHeight="1" x14ac:dyDescent="0.25">
      <c r="A54" s="24">
        <v>49</v>
      </c>
      <c r="B54" s="191"/>
      <c r="C54" s="26"/>
      <c r="D54" s="26"/>
      <c r="E54" s="26"/>
      <c r="F54" s="33"/>
      <c r="G54" s="189"/>
      <c r="H54" s="26"/>
      <c r="I54" s="26"/>
      <c r="J54" s="26"/>
      <c r="K54" s="32"/>
      <c r="L54" s="189"/>
      <c r="M54" s="27"/>
      <c r="N54" s="192"/>
      <c r="O54" s="189"/>
      <c r="P54" s="185"/>
      <c r="Q54" s="189"/>
      <c r="R54" s="6"/>
      <c r="S54" s="6"/>
      <c r="T54" s="6"/>
      <c r="U54" s="6"/>
      <c r="X54" s="175">
        <f>ROWS($B$6:B54)</f>
        <v>49</v>
      </c>
      <c r="Y54" s="198">
        <f t="array" ref="Y54">IFERROR(AVERAGE(IF(C54:F54&gt;1,C54:F54)),0)</f>
        <v>0</v>
      </c>
      <c r="Z54" s="190">
        <f t="array" ref="Z54">Y54+(COUNTIFS($Y$6:$Y54,Y54)-1)*0.00001</f>
        <v>1.8000000000000001E-4</v>
      </c>
      <c r="AA54" s="198" t="e">
        <f t="shared" si="9"/>
        <v>#NUM!</v>
      </c>
      <c r="AB54" s="200" t="e">
        <f t="shared" si="4"/>
        <v>#NUM!</v>
      </c>
      <c r="AC54" s="180" t="e">
        <f t="shared" si="5"/>
        <v>#NUM!</v>
      </c>
      <c r="AD54" s="146"/>
      <c r="AE54" s="199">
        <f t="array" ref="AE54">IFERROR(AVERAGE(IF(H54:K54&gt;1,H54:K54)),0)</f>
        <v>0</v>
      </c>
      <c r="AF54" s="187">
        <f t="array" ref="AF54">AE54+(COUNTIFS($AE$6:$AE54,AE54)-1)*0.00001</f>
        <v>4.8000000000000007E-4</v>
      </c>
      <c r="AG54" s="187">
        <f t="shared" si="10"/>
        <v>1.0000000000000001E-5</v>
      </c>
      <c r="AH54" s="200">
        <f t="shared" si="7"/>
        <v>0</v>
      </c>
      <c r="AI54" s="180">
        <f t="shared" si="8"/>
        <v>0</v>
      </c>
    </row>
    <row r="55" spans="1:35" ht="15" customHeight="1" x14ac:dyDescent="0.25">
      <c r="A55" s="24">
        <v>50</v>
      </c>
      <c r="B55" s="191"/>
      <c r="C55" s="26"/>
      <c r="D55" s="26"/>
      <c r="E55" s="26"/>
      <c r="F55" s="32"/>
      <c r="G55" s="189"/>
      <c r="H55" s="26"/>
      <c r="I55" s="26"/>
      <c r="J55" s="26"/>
      <c r="K55" s="32"/>
      <c r="L55" s="189"/>
      <c r="M55" s="27"/>
      <c r="N55" s="192"/>
      <c r="O55" s="189"/>
      <c r="P55" s="185"/>
      <c r="Q55" s="189"/>
      <c r="X55" s="175">
        <f>ROWS($B$6:B55)</f>
        <v>50</v>
      </c>
      <c r="Y55" s="198">
        <f t="array" ref="Y55">IFERROR(AVERAGE(IF(C55:F55&gt;1,C55:F55)),0)</f>
        <v>0</v>
      </c>
      <c r="Z55" s="190">
        <f t="array" ref="Z55">Y55+(COUNTIFS($Y$6:$Y55,Y55)-1)*0.00001</f>
        <v>1.9000000000000001E-4</v>
      </c>
      <c r="AA55" s="198" t="e">
        <f t="shared" si="9"/>
        <v>#NUM!</v>
      </c>
      <c r="AB55" s="200" t="e">
        <f t="shared" si="4"/>
        <v>#NUM!</v>
      </c>
      <c r="AC55" s="180" t="e">
        <f t="shared" si="5"/>
        <v>#NUM!</v>
      </c>
      <c r="AD55" s="146"/>
      <c r="AE55" s="199">
        <f t="array" ref="AE55">IFERROR(AVERAGE(IF(H55:K55&gt;1,H55:K55)),0)</f>
        <v>0</v>
      </c>
      <c r="AF55" s="187">
        <f t="array" ref="AF55">AE55+(COUNTIFS($AE$6:$AE55,AE55)-1)*0.00001</f>
        <v>4.9000000000000009E-4</v>
      </c>
      <c r="AG55" s="187">
        <f t="shared" si="10"/>
        <v>0</v>
      </c>
      <c r="AH55" s="200">
        <f t="shared" si="7"/>
        <v>0</v>
      </c>
      <c r="AI55" s="180">
        <f t="shared" si="8"/>
        <v>0</v>
      </c>
    </row>
    <row r="56" spans="1:35" s="34" customFormat="1" ht="15" customHeight="1" x14ac:dyDescent="0.25">
      <c r="H56" s="35"/>
      <c r="I56" s="35"/>
      <c r="J56" s="35"/>
      <c r="K56" s="35"/>
      <c r="N56" s="188" t="s">
        <v>308</v>
      </c>
      <c r="O56" s="154" t="str">
        <f>'ANVA-MDS'!H13</f>
        <v>***</v>
      </c>
      <c r="P56" s="188" t="s">
        <v>308</v>
      </c>
      <c r="Q56" s="154" t="str">
        <f>'ANVA-MDS'!BT13</f>
        <v>ns</v>
      </c>
      <c r="R56" s="35"/>
      <c r="S56" s="35"/>
      <c r="T56" s="35"/>
      <c r="U56" s="35"/>
      <c r="V56" s="35"/>
      <c r="W56" s="35"/>
      <c r="X56" s="149"/>
      <c r="Y56" s="149"/>
      <c r="Z56" s="149"/>
      <c r="AA56" s="149"/>
      <c r="AB56" s="149"/>
      <c r="AC56" s="149"/>
      <c r="AD56" s="149"/>
      <c r="AE56" s="149"/>
      <c r="AF56" s="149"/>
      <c r="AG56" s="149"/>
      <c r="AH56" s="149"/>
      <c r="AI56" s="149"/>
    </row>
    <row r="57" spans="1:35" ht="15" customHeight="1" x14ac:dyDescent="0.25">
      <c r="C57" s="3"/>
      <c r="D57" s="3"/>
      <c r="E57" s="3"/>
      <c r="F57" s="3"/>
      <c r="G57" s="3"/>
      <c r="H57" s="3"/>
      <c r="I57" s="3"/>
      <c r="J57" s="3"/>
      <c r="K57" s="3"/>
      <c r="L57" s="3"/>
      <c r="N57" s="188" t="s">
        <v>302</v>
      </c>
      <c r="O57" s="170">
        <f>'ANVA-MDS'!B20</f>
        <v>9.9911298366410703E-2</v>
      </c>
      <c r="P57" s="188" t="s">
        <v>302</v>
      </c>
      <c r="Q57" s="170" t="str">
        <f>'ANVA-MDS'!BN20</f>
        <v>sd</v>
      </c>
      <c r="X57" s="146"/>
      <c r="Y57" s="146"/>
      <c r="Z57" s="146"/>
      <c r="AA57" s="146"/>
      <c r="AB57" s="146"/>
      <c r="AC57" s="146"/>
      <c r="AD57" s="146"/>
      <c r="AE57" s="146"/>
      <c r="AF57" s="146"/>
      <c r="AG57" s="146"/>
      <c r="AH57" s="146"/>
      <c r="AI57" s="146"/>
    </row>
    <row r="58" spans="1:35" ht="15" customHeight="1" x14ac:dyDescent="0.25">
      <c r="C58" s="5"/>
      <c r="D58" s="5"/>
      <c r="E58" s="5"/>
      <c r="H58" s="5"/>
      <c r="I58" s="5"/>
      <c r="X58" s="146"/>
      <c r="Y58" s="146"/>
      <c r="Z58" s="146"/>
      <c r="AA58" s="146"/>
      <c r="AB58" s="146"/>
      <c r="AC58" s="146"/>
      <c r="AD58" s="146"/>
      <c r="AE58" s="146"/>
      <c r="AF58" s="146"/>
      <c r="AG58" s="146"/>
      <c r="AH58" s="146"/>
      <c r="AI58" s="146"/>
    </row>
    <row r="59" spans="1:35" ht="15" customHeight="1" x14ac:dyDescent="0.25">
      <c r="N59" s="4" t="s">
        <v>84</v>
      </c>
      <c r="X59" s="146"/>
      <c r="Y59" s="146"/>
      <c r="Z59" s="146"/>
      <c r="AA59" s="146"/>
      <c r="AB59" s="146"/>
      <c r="AC59" s="146"/>
      <c r="AD59" s="146"/>
      <c r="AE59" s="146"/>
      <c r="AF59" s="146"/>
      <c r="AG59" s="146"/>
      <c r="AH59" s="146"/>
      <c r="AI59" s="146"/>
    </row>
    <row r="60" spans="1:35" ht="15" customHeight="1" thickBot="1" x14ac:dyDescent="0.3">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46"/>
      <c r="Y60" s="146"/>
      <c r="Z60" s="146"/>
      <c r="AA60" s="146"/>
      <c r="AB60" s="146"/>
      <c r="AC60" s="146"/>
      <c r="AD60" s="146"/>
      <c r="AE60" s="146"/>
      <c r="AF60" s="146"/>
      <c r="AG60" s="146"/>
      <c r="AH60" s="146"/>
      <c r="AI60" s="146"/>
    </row>
    <row r="61" spans="1:35" ht="15" customHeight="1" x14ac:dyDescent="0.25">
      <c r="B61" s="15"/>
      <c r="C61" s="16" t="s">
        <v>111</v>
      </c>
      <c r="D61" s="17"/>
      <c r="E61" s="18"/>
      <c r="F61" s="18"/>
      <c r="G61" s="19"/>
      <c r="H61" s="142" t="s">
        <v>111</v>
      </c>
      <c r="I61" s="18"/>
      <c r="J61" s="18"/>
      <c r="K61" s="18"/>
      <c r="L61" s="144"/>
      <c r="N61" s="16" t="s">
        <v>111</v>
      </c>
      <c r="O61" s="3"/>
      <c r="P61" s="142" t="s">
        <v>111</v>
      </c>
      <c r="Q61" s="143"/>
      <c r="X61" s="146"/>
      <c r="Y61" s="146"/>
      <c r="Z61" s="146"/>
      <c r="AA61" s="146"/>
      <c r="AB61" s="146"/>
      <c r="AC61" s="146"/>
      <c r="AD61" s="146"/>
      <c r="AE61" s="146"/>
      <c r="AF61" s="146"/>
      <c r="AG61" s="146"/>
      <c r="AH61" s="146"/>
      <c r="AI61" s="146"/>
    </row>
    <row r="62" spans="1:35" ht="15" customHeight="1" x14ac:dyDescent="0.25">
      <c r="B62" s="20" t="s">
        <v>1</v>
      </c>
      <c r="C62" s="21" t="s">
        <v>43</v>
      </c>
      <c r="D62" s="22" t="s">
        <v>44</v>
      </c>
      <c r="E62" s="22" t="s">
        <v>45</v>
      </c>
      <c r="F62" s="22" t="s">
        <v>31</v>
      </c>
      <c r="G62" s="23" t="s">
        <v>20</v>
      </c>
      <c r="H62" s="22" t="s">
        <v>43</v>
      </c>
      <c r="I62" s="22" t="s">
        <v>44</v>
      </c>
      <c r="J62" s="22" t="s">
        <v>45</v>
      </c>
      <c r="K62" s="21" t="s">
        <v>31</v>
      </c>
      <c r="L62" s="23" t="s">
        <v>20</v>
      </c>
      <c r="N62" s="20" t="s">
        <v>1</v>
      </c>
      <c r="O62" s="23" t="s">
        <v>20</v>
      </c>
      <c r="P62" s="20" t="s">
        <v>1</v>
      </c>
      <c r="Q62" s="23" t="s">
        <v>20</v>
      </c>
      <c r="X62" s="146"/>
      <c r="Y62" s="146"/>
      <c r="Z62" s="146"/>
      <c r="AA62" s="146"/>
      <c r="AB62" s="146"/>
      <c r="AC62" s="146"/>
      <c r="AD62" s="146"/>
      <c r="AE62" s="146"/>
      <c r="AF62" s="146"/>
      <c r="AG62" s="146"/>
      <c r="AH62" s="146"/>
      <c r="AI62" s="146"/>
    </row>
    <row r="63" spans="1:35" ht="15" customHeight="1" x14ac:dyDescent="0.25">
      <c r="A63" s="24">
        <v>1</v>
      </c>
      <c r="B63" s="191"/>
      <c r="C63" s="26"/>
      <c r="D63" s="26"/>
      <c r="E63" s="26"/>
      <c r="F63" s="26"/>
      <c r="G63" s="189"/>
      <c r="H63" s="26"/>
      <c r="I63" s="26"/>
      <c r="J63" s="26"/>
      <c r="K63" s="26"/>
      <c r="L63" s="189"/>
      <c r="M63" s="27"/>
      <c r="N63" s="192"/>
      <c r="O63" s="189"/>
      <c r="P63" s="185"/>
      <c r="Q63" s="189"/>
      <c r="X63" s="175">
        <f>ROWS($B$63:B63)</f>
        <v>1</v>
      </c>
      <c r="Y63" s="198">
        <f t="array" ref="Y63">IFERROR(AVERAGE(IF(C63:F63&gt;1,C63:F63)),0)</f>
        <v>0</v>
      </c>
      <c r="Z63" s="190">
        <f t="array" ref="Z63">Y63+(COUNTIFS($Y$63:$Y63,Y63)-1)*0.00001</f>
        <v>0</v>
      </c>
      <c r="AA63" s="198">
        <f>LARGE($Z$63:$Z$112,X63)</f>
        <v>4.9000000000000009E-4</v>
      </c>
      <c r="AB63" s="200">
        <f>IF(AA63&lt;1,0,MATCH(AA63,$Z$63:$Z$112,0))</f>
        <v>0</v>
      </c>
      <c r="AC63" s="180">
        <f>INDEX($B$63:$B$112,AB63,1)</f>
        <v>0</v>
      </c>
      <c r="AD63" s="175"/>
      <c r="AE63" s="199">
        <f t="array" ref="AE63">IFERROR(AVERAGE(IF(H63:K63&gt;1,H63:K63)),0)</f>
        <v>0</v>
      </c>
      <c r="AF63" s="187">
        <f t="array" ref="AF63">AE63+(COUNTIFS($AE$63:$AE63,AE63)-1)*0.00001</f>
        <v>0</v>
      </c>
      <c r="AG63" s="187">
        <f>LARGE($AF$63:$AF$112,X63)</f>
        <v>4.9000000000000009E-4</v>
      </c>
      <c r="AH63" s="200">
        <f>IF(AG63&lt;1,0,MATCH(AG63,$AF$63:$AF$112,0))</f>
        <v>0</v>
      </c>
      <c r="AI63" s="180">
        <f>INDEX($B$63:$B$112,AH63,1)</f>
        <v>0</v>
      </c>
    </row>
    <row r="64" spans="1:35" ht="15" customHeight="1" x14ac:dyDescent="0.25">
      <c r="A64" s="24">
        <v>2</v>
      </c>
      <c r="B64" s="191"/>
      <c r="C64" s="26"/>
      <c r="D64" s="26"/>
      <c r="E64" s="26"/>
      <c r="F64" s="26"/>
      <c r="G64" s="189"/>
      <c r="H64" s="26"/>
      <c r="I64" s="26"/>
      <c r="J64" s="26"/>
      <c r="K64" s="26"/>
      <c r="L64" s="189"/>
      <c r="M64" s="27"/>
      <c r="N64" s="192"/>
      <c r="O64" s="189"/>
      <c r="P64" s="185"/>
      <c r="Q64" s="189"/>
      <c r="X64" s="175">
        <f>ROWS($B$63:B64)</f>
        <v>2</v>
      </c>
      <c r="Y64" s="198">
        <f t="array" ref="Y64">IFERROR(AVERAGE(IF(C64:F64&gt;1,C64:F64)),0)</f>
        <v>0</v>
      </c>
      <c r="Z64" s="190">
        <f t="array" ref="Z64">Y64+(COUNTIFS($Y$63:$Y64,Y64)-1)*0.00001</f>
        <v>1.0000000000000001E-5</v>
      </c>
      <c r="AA64" s="198">
        <f t="shared" ref="AA64:AA112" si="11">LARGE($Z$63:$Z$112,X64)</f>
        <v>4.8000000000000007E-4</v>
      </c>
      <c r="AB64" s="200">
        <f t="shared" ref="AB64:AB112" si="12">IF(AA64&lt;1,0,MATCH(AA64,$Z$63:$Z$112,0))</f>
        <v>0</v>
      </c>
      <c r="AC64" s="180">
        <f t="shared" ref="AC64:AC112" si="13">INDEX($B$63:$B$112,AB64,1)</f>
        <v>0</v>
      </c>
      <c r="AD64" s="175"/>
      <c r="AE64" s="199">
        <f t="array" ref="AE64">IFERROR(AVERAGE(IF(H64:K64&gt;1,H64:K64)),0)</f>
        <v>0</v>
      </c>
      <c r="AF64" s="187">
        <f t="array" ref="AF64">AE64+(COUNTIFS($AE$63:$AE64,AE64)-1)*0.00001</f>
        <v>1.0000000000000001E-5</v>
      </c>
      <c r="AG64" s="187">
        <f t="shared" ref="AG64:AG112" si="14">LARGE($AF$63:$AF$112,X64)</f>
        <v>4.8000000000000007E-4</v>
      </c>
      <c r="AH64" s="200">
        <f t="shared" ref="AH64:AH112" si="15">IF(AG64&lt;1,0,MATCH(AG64,$AF$63:$AF$112,0))</f>
        <v>0</v>
      </c>
      <c r="AI64" s="180">
        <f t="shared" ref="AI64:AI112" si="16">INDEX($B$63:$B$112,AH64,1)</f>
        <v>0</v>
      </c>
    </row>
    <row r="65" spans="1:35" ht="15" customHeight="1" x14ac:dyDescent="0.25">
      <c r="A65" s="24">
        <v>3</v>
      </c>
      <c r="B65" s="191"/>
      <c r="C65" s="26"/>
      <c r="D65" s="26"/>
      <c r="E65" s="26"/>
      <c r="F65" s="26"/>
      <c r="G65" s="189"/>
      <c r="H65" s="26"/>
      <c r="I65" s="26"/>
      <c r="J65" s="26"/>
      <c r="K65" s="26"/>
      <c r="L65" s="189"/>
      <c r="M65" s="27"/>
      <c r="N65" s="192"/>
      <c r="O65" s="189"/>
      <c r="P65" s="185"/>
      <c r="Q65" s="189"/>
      <c r="X65" s="175">
        <f>ROWS($B$63:B65)</f>
        <v>3</v>
      </c>
      <c r="Y65" s="198">
        <f t="array" ref="Y65">IFERROR(AVERAGE(IF(C65:F65&gt;1,C65:F65)),0)</f>
        <v>0</v>
      </c>
      <c r="Z65" s="190">
        <f t="array" ref="Z65">Y65+(COUNTIFS($Y$63:$Y65,Y65)-1)*0.00001</f>
        <v>2.0000000000000002E-5</v>
      </c>
      <c r="AA65" s="198">
        <f t="shared" si="11"/>
        <v>4.7000000000000004E-4</v>
      </c>
      <c r="AB65" s="200">
        <f t="shared" si="12"/>
        <v>0</v>
      </c>
      <c r="AC65" s="180">
        <f t="shared" si="13"/>
        <v>0</v>
      </c>
      <c r="AD65" s="175"/>
      <c r="AE65" s="199">
        <f t="array" ref="AE65">IFERROR(AVERAGE(IF(H65:K65&gt;1,H65:K65)),0)</f>
        <v>0</v>
      </c>
      <c r="AF65" s="187">
        <f t="array" ref="AF65">AE65+(COUNTIFS($AE$63:$AE65,AE65)-1)*0.00001</f>
        <v>2.0000000000000002E-5</v>
      </c>
      <c r="AG65" s="187">
        <f t="shared" si="14"/>
        <v>4.7000000000000004E-4</v>
      </c>
      <c r="AH65" s="200">
        <f t="shared" si="15"/>
        <v>0</v>
      </c>
      <c r="AI65" s="180">
        <f t="shared" si="16"/>
        <v>0</v>
      </c>
    </row>
    <row r="66" spans="1:35" ht="15" customHeight="1" x14ac:dyDescent="0.25">
      <c r="A66" s="24">
        <v>4</v>
      </c>
      <c r="B66" s="191"/>
      <c r="C66" s="26"/>
      <c r="D66" s="26"/>
      <c r="E66" s="26"/>
      <c r="F66" s="26"/>
      <c r="G66" s="189"/>
      <c r="H66" s="26"/>
      <c r="I66" s="26"/>
      <c r="J66" s="26"/>
      <c r="K66" s="26"/>
      <c r="L66" s="189"/>
      <c r="M66" s="27"/>
      <c r="N66" s="192"/>
      <c r="O66" s="189"/>
      <c r="P66" s="185"/>
      <c r="Q66" s="189"/>
      <c r="X66" s="175">
        <f>ROWS($B$63:B66)</f>
        <v>4</v>
      </c>
      <c r="Y66" s="198">
        <f t="array" ref="Y66">IFERROR(AVERAGE(IF(C66:F66&gt;1,C66:F66)),0)</f>
        <v>0</v>
      </c>
      <c r="Z66" s="190">
        <f t="array" ref="Z66">Y66+(COUNTIFS($Y$63:$Y66,Y66)-1)*0.00001</f>
        <v>3.0000000000000004E-5</v>
      </c>
      <c r="AA66" s="198">
        <f t="shared" si="11"/>
        <v>4.6000000000000001E-4</v>
      </c>
      <c r="AB66" s="200">
        <f t="shared" si="12"/>
        <v>0</v>
      </c>
      <c r="AC66" s="180">
        <f t="shared" si="13"/>
        <v>0</v>
      </c>
      <c r="AD66" s="175"/>
      <c r="AE66" s="199">
        <f t="array" ref="AE66">IFERROR(AVERAGE(IF(H66:K66&gt;1,H66:K66)),0)</f>
        <v>0</v>
      </c>
      <c r="AF66" s="187">
        <f t="array" ref="AF66">AE66+(COUNTIFS($AE$63:$AE66,AE66)-1)*0.00001</f>
        <v>3.0000000000000004E-5</v>
      </c>
      <c r="AG66" s="187">
        <f t="shared" si="14"/>
        <v>4.6000000000000001E-4</v>
      </c>
      <c r="AH66" s="200">
        <f t="shared" si="15"/>
        <v>0</v>
      </c>
      <c r="AI66" s="180">
        <f t="shared" si="16"/>
        <v>0</v>
      </c>
    </row>
    <row r="67" spans="1:35" ht="15" customHeight="1" x14ac:dyDescent="0.25">
      <c r="A67" s="24">
        <v>5</v>
      </c>
      <c r="B67" s="191"/>
      <c r="C67" s="26"/>
      <c r="D67" s="26"/>
      <c r="E67" s="26"/>
      <c r="F67" s="26"/>
      <c r="G67" s="189"/>
      <c r="H67" s="26"/>
      <c r="I67" s="26"/>
      <c r="J67" s="26"/>
      <c r="K67" s="26"/>
      <c r="L67" s="189"/>
      <c r="M67" s="27"/>
      <c r="N67" s="192"/>
      <c r="O67" s="189"/>
      <c r="P67" s="185"/>
      <c r="Q67" s="189"/>
      <c r="X67" s="175">
        <f>ROWS($B$63:B67)</f>
        <v>5</v>
      </c>
      <c r="Y67" s="198">
        <f t="array" ref="Y67">IFERROR(AVERAGE(IF(C67:F67&gt;1,C67:F67)),0)</f>
        <v>0</v>
      </c>
      <c r="Z67" s="190">
        <f t="array" ref="Z67">Y67+(COUNTIFS($Y$63:$Y67,Y67)-1)*0.00001</f>
        <v>4.0000000000000003E-5</v>
      </c>
      <c r="AA67" s="198">
        <f t="shared" si="11"/>
        <v>4.5000000000000004E-4</v>
      </c>
      <c r="AB67" s="200">
        <f t="shared" si="12"/>
        <v>0</v>
      </c>
      <c r="AC67" s="180">
        <f t="shared" si="13"/>
        <v>0</v>
      </c>
      <c r="AD67" s="175"/>
      <c r="AE67" s="199">
        <f t="array" ref="AE67">IFERROR(AVERAGE(IF(H67:K67&gt;1,H67:K67)),0)</f>
        <v>0</v>
      </c>
      <c r="AF67" s="187">
        <f t="array" ref="AF67">AE67+(COUNTIFS($AE$63:$AE67,AE67)-1)*0.00001</f>
        <v>4.0000000000000003E-5</v>
      </c>
      <c r="AG67" s="187">
        <f t="shared" si="14"/>
        <v>4.5000000000000004E-4</v>
      </c>
      <c r="AH67" s="200">
        <f t="shared" si="15"/>
        <v>0</v>
      </c>
      <c r="AI67" s="180">
        <f t="shared" si="16"/>
        <v>0</v>
      </c>
    </row>
    <row r="68" spans="1:35" ht="15" customHeight="1" x14ac:dyDescent="0.25">
      <c r="A68" s="24">
        <v>6</v>
      </c>
      <c r="B68" s="191"/>
      <c r="C68" s="26"/>
      <c r="D68" s="26"/>
      <c r="E68" s="26"/>
      <c r="F68" s="30"/>
      <c r="G68" s="189"/>
      <c r="H68" s="26"/>
      <c r="I68" s="26"/>
      <c r="J68" s="26"/>
      <c r="K68" s="26"/>
      <c r="L68" s="189"/>
      <c r="M68" s="27"/>
      <c r="N68" s="192"/>
      <c r="O68" s="189"/>
      <c r="P68" s="185"/>
      <c r="Q68" s="189"/>
      <c r="X68" s="175">
        <f>ROWS($B$63:B68)</f>
        <v>6</v>
      </c>
      <c r="Y68" s="198">
        <f t="array" ref="Y68">IFERROR(AVERAGE(IF(C68:F68&gt;1,C68:F68)),0)</f>
        <v>0</v>
      </c>
      <c r="Z68" s="190">
        <f t="array" ref="Z68">Y68+(COUNTIFS($Y$63:$Y68,Y68)-1)*0.00001</f>
        <v>5.0000000000000002E-5</v>
      </c>
      <c r="AA68" s="198">
        <f t="shared" si="11"/>
        <v>4.4000000000000002E-4</v>
      </c>
      <c r="AB68" s="200">
        <f t="shared" si="12"/>
        <v>0</v>
      </c>
      <c r="AC68" s="180">
        <f t="shared" si="13"/>
        <v>0</v>
      </c>
      <c r="AD68" s="175"/>
      <c r="AE68" s="199">
        <f t="array" ref="AE68">IFERROR(AVERAGE(IF(H68:K68&gt;1,H68:K68)),0)</f>
        <v>0</v>
      </c>
      <c r="AF68" s="187">
        <f t="array" ref="AF68">AE68+(COUNTIFS($AE$63:$AE68,AE68)-1)*0.00001</f>
        <v>5.0000000000000002E-5</v>
      </c>
      <c r="AG68" s="187">
        <f t="shared" si="14"/>
        <v>4.4000000000000002E-4</v>
      </c>
      <c r="AH68" s="200">
        <f t="shared" si="15"/>
        <v>0</v>
      </c>
      <c r="AI68" s="180">
        <f t="shared" si="16"/>
        <v>0</v>
      </c>
    </row>
    <row r="69" spans="1:35" ht="15" customHeight="1" x14ac:dyDescent="0.25">
      <c r="A69" s="24">
        <v>7</v>
      </c>
      <c r="B69" s="191"/>
      <c r="C69" s="26"/>
      <c r="D69" s="26"/>
      <c r="E69" s="26"/>
      <c r="F69" s="30"/>
      <c r="G69" s="189"/>
      <c r="H69" s="26"/>
      <c r="I69" s="26"/>
      <c r="J69" s="26"/>
      <c r="K69" s="26"/>
      <c r="L69" s="189"/>
      <c r="M69" s="27"/>
      <c r="N69" s="192"/>
      <c r="O69" s="189"/>
      <c r="P69" s="185"/>
      <c r="Q69" s="189"/>
      <c r="X69" s="175">
        <f>ROWS($B$63:B69)</f>
        <v>7</v>
      </c>
      <c r="Y69" s="198">
        <f t="array" ref="Y69">IFERROR(AVERAGE(IF(C69:F69&gt;1,C69:F69)),0)</f>
        <v>0</v>
      </c>
      <c r="Z69" s="190">
        <f t="array" ref="Z69">Y69+(COUNTIFS($Y$63:$Y69,Y69)-1)*0.00001</f>
        <v>6.0000000000000008E-5</v>
      </c>
      <c r="AA69" s="198">
        <f t="shared" si="11"/>
        <v>4.3000000000000004E-4</v>
      </c>
      <c r="AB69" s="200">
        <f t="shared" si="12"/>
        <v>0</v>
      </c>
      <c r="AC69" s="180">
        <f t="shared" si="13"/>
        <v>0</v>
      </c>
      <c r="AD69" s="175"/>
      <c r="AE69" s="199">
        <f t="array" ref="AE69">IFERROR(AVERAGE(IF(H69:K69&gt;1,H69:K69)),0)</f>
        <v>0</v>
      </c>
      <c r="AF69" s="187">
        <f t="array" ref="AF69">AE69+(COUNTIFS($AE$63:$AE69,AE69)-1)*0.00001</f>
        <v>6.0000000000000008E-5</v>
      </c>
      <c r="AG69" s="187">
        <f t="shared" si="14"/>
        <v>4.3000000000000004E-4</v>
      </c>
      <c r="AH69" s="200">
        <f t="shared" si="15"/>
        <v>0</v>
      </c>
      <c r="AI69" s="180">
        <f t="shared" si="16"/>
        <v>0</v>
      </c>
    </row>
    <row r="70" spans="1:35" ht="15" customHeight="1" x14ac:dyDescent="0.25">
      <c r="A70" s="24">
        <v>8</v>
      </c>
      <c r="B70" s="191"/>
      <c r="C70" s="26"/>
      <c r="D70" s="26"/>
      <c r="E70" s="26"/>
      <c r="F70" s="30"/>
      <c r="G70" s="189"/>
      <c r="H70" s="26"/>
      <c r="I70" s="26"/>
      <c r="J70" s="26"/>
      <c r="K70" s="26"/>
      <c r="L70" s="189"/>
      <c r="M70" s="27"/>
      <c r="N70" s="192"/>
      <c r="O70" s="189"/>
      <c r="P70" s="185"/>
      <c r="Q70" s="189"/>
      <c r="X70" s="175">
        <f>ROWS($B$63:B70)</f>
        <v>8</v>
      </c>
      <c r="Y70" s="198">
        <f t="array" ref="Y70">IFERROR(AVERAGE(IF(C70:F70&gt;1,C70:F70)),0)</f>
        <v>0</v>
      </c>
      <c r="Z70" s="190">
        <f t="array" ref="Z70">Y70+(COUNTIFS($Y$63:$Y70,Y70)-1)*0.00001</f>
        <v>7.0000000000000007E-5</v>
      </c>
      <c r="AA70" s="198">
        <f t="shared" si="11"/>
        <v>4.2000000000000002E-4</v>
      </c>
      <c r="AB70" s="200">
        <f t="shared" si="12"/>
        <v>0</v>
      </c>
      <c r="AC70" s="180">
        <f t="shared" si="13"/>
        <v>0</v>
      </c>
      <c r="AD70" s="175"/>
      <c r="AE70" s="199">
        <f t="array" ref="AE70">IFERROR(AVERAGE(IF(H70:K70&gt;1,H70:K70)),0)</f>
        <v>0</v>
      </c>
      <c r="AF70" s="187">
        <f t="array" ref="AF70">AE70+(COUNTIFS($AE$63:$AE70,AE70)-1)*0.00001</f>
        <v>7.0000000000000007E-5</v>
      </c>
      <c r="AG70" s="187">
        <f t="shared" si="14"/>
        <v>4.2000000000000002E-4</v>
      </c>
      <c r="AH70" s="200">
        <f t="shared" si="15"/>
        <v>0</v>
      </c>
      <c r="AI70" s="180">
        <f t="shared" si="16"/>
        <v>0</v>
      </c>
    </row>
    <row r="71" spans="1:35" ht="15" customHeight="1" x14ac:dyDescent="0.25">
      <c r="A71" s="24">
        <v>9</v>
      </c>
      <c r="B71" s="191"/>
      <c r="C71" s="26"/>
      <c r="D71" s="26"/>
      <c r="E71" s="26"/>
      <c r="F71" s="30"/>
      <c r="G71" s="189"/>
      <c r="H71" s="26"/>
      <c r="I71" s="26"/>
      <c r="J71" s="26"/>
      <c r="K71" s="26"/>
      <c r="L71" s="189"/>
      <c r="M71" s="27"/>
      <c r="N71" s="192"/>
      <c r="O71" s="189"/>
      <c r="P71" s="185"/>
      <c r="Q71" s="189"/>
      <c r="X71" s="175">
        <f>ROWS($B$63:B71)</f>
        <v>9</v>
      </c>
      <c r="Y71" s="198">
        <f t="array" ref="Y71">IFERROR(AVERAGE(IF(C71:F71&gt;1,C71:F71)),0)</f>
        <v>0</v>
      </c>
      <c r="Z71" s="190">
        <f t="array" ref="Z71">Y71+(COUNTIFS($Y$63:$Y71,Y71)-1)*0.00001</f>
        <v>8.0000000000000007E-5</v>
      </c>
      <c r="AA71" s="198">
        <f t="shared" si="11"/>
        <v>4.1000000000000005E-4</v>
      </c>
      <c r="AB71" s="200">
        <f t="shared" si="12"/>
        <v>0</v>
      </c>
      <c r="AC71" s="180">
        <f t="shared" si="13"/>
        <v>0</v>
      </c>
      <c r="AD71" s="175"/>
      <c r="AE71" s="199">
        <f t="array" ref="AE71">IFERROR(AVERAGE(IF(H71:K71&gt;1,H71:K71)),0)</f>
        <v>0</v>
      </c>
      <c r="AF71" s="187">
        <f t="array" ref="AF71">AE71+(COUNTIFS($AE$63:$AE71,AE71)-1)*0.00001</f>
        <v>8.0000000000000007E-5</v>
      </c>
      <c r="AG71" s="187">
        <f t="shared" si="14"/>
        <v>4.1000000000000005E-4</v>
      </c>
      <c r="AH71" s="200">
        <f t="shared" si="15"/>
        <v>0</v>
      </c>
      <c r="AI71" s="180">
        <f t="shared" si="16"/>
        <v>0</v>
      </c>
    </row>
    <row r="72" spans="1:35" ht="15" customHeight="1" x14ac:dyDescent="0.25">
      <c r="A72" s="24">
        <v>10</v>
      </c>
      <c r="B72" s="191"/>
      <c r="C72" s="26"/>
      <c r="D72" s="26"/>
      <c r="E72" s="26"/>
      <c r="F72" s="30"/>
      <c r="G72" s="189"/>
      <c r="H72" s="26"/>
      <c r="I72" s="26"/>
      <c r="J72" s="26"/>
      <c r="K72" s="30"/>
      <c r="L72" s="189"/>
      <c r="M72" s="27"/>
      <c r="N72" s="192"/>
      <c r="O72" s="189"/>
      <c r="P72" s="185"/>
      <c r="Q72" s="189"/>
      <c r="X72" s="175">
        <f>ROWS($B$63:B72)</f>
        <v>10</v>
      </c>
      <c r="Y72" s="198">
        <f t="array" ref="Y72">IFERROR(AVERAGE(IF(C72:F72&gt;1,C72:F72)),0)</f>
        <v>0</v>
      </c>
      <c r="Z72" s="190">
        <f t="array" ref="Z72">Y72+(COUNTIFS($Y$63:$Y72,Y72)-1)*0.00001</f>
        <v>9.0000000000000006E-5</v>
      </c>
      <c r="AA72" s="198">
        <f t="shared" si="11"/>
        <v>4.0000000000000002E-4</v>
      </c>
      <c r="AB72" s="200">
        <f t="shared" si="12"/>
        <v>0</v>
      </c>
      <c r="AC72" s="180">
        <f t="shared" si="13"/>
        <v>0</v>
      </c>
      <c r="AD72" s="175"/>
      <c r="AE72" s="199">
        <f t="array" ref="AE72">IFERROR(AVERAGE(IF(H72:K72&gt;1,H72:K72)),0)</f>
        <v>0</v>
      </c>
      <c r="AF72" s="187">
        <f t="array" ref="AF72">AE72+(COUNTIFS($AE$63:$AE72,AE72)-1)*0.00001</f>
        <v>9.0000000000000006E-5</v>
      </c>
      <c r="AG72" s="187">
        <f t="shared" si="14"/>
        <v>4.0000000000000002E-4</v>
      </c>
      <c r="AH72" s="200">
        <f t="shared" si="15"/>
        <v>0</v>
      </c>
      <c r="AI72" s="180">
        <f t="shared" si="16"/>
        <v>0</v>
      </c>
    </row>
    <row r="73" spans="1:35" ht="15" customHeight="1" x14ac:dyDescent="0.25">
      <c r="A73" s="24">
        <v>11</v>
      </c>
      <c r="B73" s="191"/>
      <c r="C73" s="26"/>
      <c r="D73" s="26"/>
      <c r="E73" s="26"/>
      <c r="F73" s="30"/>
      <c r="G73" s="189"/>
      <c r="H73" s="26"/>
      <c r="I73" s="26"/>
      <c r="J73" s="26"/>
      <c r="K73" s="30"/>
      <c r="L73" s="189"/>
      <c r="M73" s="27"/>
      <c r="N73" s="192"/>
      <c r="O73" s="189"/>
      <c r="P73" s="185"/>
      <c r="Q73" s="189"/>
      <c r="X73" s="175">
        <f>ROWS($B$63:B73)</f>
        <v>11</v>
      </c>
      <c r="Y73" s="198">
        <f t="array" ref="Y73">IFERROR(AVERAGE(IF(C73:F73&gt;1,C73:F73)),0)</f>
        <v>0</v>
      </c>
      <c r="Z73" s="190">
        <f t="array" ref="Z73">Y73+(COUNTIFS($Y$63:$Y73,Y73)-1)*0.00001</f>
        <v>1E-4</v>
      </c>
      <c r="AA73" s="198">
        <f t="shared" si="11"/>
        <v>3.9000000000000005E-4</v>
      </c>
      <c r="AB73" s="200">
        <f t="shared" si="12"/>
        <v>0</v>
      </c>
      <c r="AC73" s="180">
        <f t="shared" si="13"/>
        <v>0</v>
      </c>
      <c r="AD73" s="175"/>
      <c r="AE73" s="199">
        <f t="array" ref="AE73">IFERROR(AVERAGE(IF(H73:K73&gt;1,H73:K73)),0)</f>
        <v>0</v>
      </c>
      <c r="AF73" s="187">
        <f t="array" ref="AF73">AE73+(COUNTIFS($AE$63:$AE73,AE73)-1)*0.00001</f>
        <v>1E-4</v>
      </c>
      <c r="AG73" s="187">
        <f t="shared" si="14"/>
        <v>3.9000000000000005E-4</v>
      </c>
      <c r="AH73" s="200">
        <f t="shared" si="15"/>
        <v>0</v>
      </c>
      <c r="AI73" s="180">
        <f t="shared" si="16"/>
        <v>0</v>
      </c>
    </row>
    <row r="74" spans="1:35" ht="15" customHeight="1" x14ac:dyDescent="0.25">
      <c r="A74" s="24">
        <v>12</v>
      </c>
      <c r="B74" s="191"/>
      <c r="C74" s="26"/>
      <c r="D74" s="26"/>
      <c r="E74" s="26"/>
      <c r="F74" s="30"/>
      <c r="G74" s="189"/>
      <c r="H74" s="26"/>
      <c r="I74" s="26"/>
      <c r="J74" s="26"/>
      <c r="K74" s="30"/>
      <c r="L74" s="189"/>
      <c r="M74" s="27"/>
      <c r="N74" s="192"/>
      <c r="O74" s="189"/>
      <c r="P74" s="185"/>
      <c r="Q74" s="189"/>
      <c r="X74" s="175">
        <f>ROWS($B$63:B74)</f>
        <v>12</v>
      </c>
      <c r="Y74" s="198">
        <f t="array" ref="Y74">IFERROR(AVERAGE(IF(C74:F74&gt;1,C74:F74)),0)</f>
        <v>0</v>
      </c>
      <c r="Z74" s="190">
        <f t="array" ref="Z74">Y74+(COUNTIFS($Y$63:$Y74,Y74)-1)*0.00001</f>
        <v>1.1E-4</v>
      </c>
      <c r="AA74" s="198">
        <f t="shared" si="11"/>
        <v>3.8000000000000002E-4</v>
      </c>
      <c r="AB74" s="200">
        <f t="shared" si="12"/>
        <v>0</v>
      </c>
      <c r="AC74" s="180">
        <f t="shared" si="13"/>
        <v>0</v>
      </c>
      <c r="AD74" s="175"/>
      <c r="AE74" s="199">
        <f t="array" ref="AE74">IFERROR(AVERAGE(IF(H74:K74&gt;1,H74:K74)),0)</f>
        <v>0</v>
      </c>
      <c r="AF74" s="187">
        <f t="array" ref="AF74">AE74+(COUNTIFS($AE$63:$AE74,AE74)-1)*0.00001</f>
        <v>1.1E-4</v>
      </c>
      <c r="AG74" s="187">
        <f t="shared" si="14"/>
        <v>3.8000000000000002E-4</v>
      </c>
      <c r="AH74" s="200">
        <f t="shared" si="15"/>
        <v>0</v>
      </c>
      <c r="AI74" s="180">
        <f t="shared" si="16"/>
        <v>0</v>
      </c>
    </row>
    <row r="75" spans="1:35" ht="15" customHeight="1" x14ac:dyDescent="0.25">
      <c r="A75" s="24">
        <v>13</v>
      </c>
      <c r="B75" s="191"/>
      <c r="C75" s="26"/>
      <c r="D75" s="26"/>
      <c r="E75" s="26"/>
      <c r="F75" s="26"/>
      <c r="G75" s="189"/>
      <c r="H75" s="26"/>
      <c r="I75" s="26"/>
      <c r="J75" s="26"/>
      <c r="K75" s="30"/>
      <c r="L75" s="189"/>
      <c r="M75" s="27"/>
      <c r="N75" s="192"/>
      <c r="O75" s="189"/>
      <c r="P75" s="185"/>
      <c r="Q75" s="189"/>
      <c r="X75" s="175">
        <f>ROWS($B$63:B75)</f>
        <v>13</v>
      </c>
      <c r="Y75" s="198">
        <f t="array" ref="Y75">IFERROR(AVERAGE(IF(C75:F75&gt;1,C75:F75)),0)</f>
        <v>0</v>
      </c>
      <c r="Z75" s="190">
        <f t="array" ref="Z75">Y75+(COUNTIFS($Y$63:$Y75,Y75)-1)*0.00001</f>
        <v>1.2000000000000002E-4</v>
      </c>
      <c r="AA75" s="198">
        <f t="shared" si="11"/>
        <v>3.7000000000000005E-4</v>
      </c>
      <c r="AB75" s="200">
        <f t="shared" si="12"/>
        <v>0</v>
      </c>
      <c r="AC75" s="180">
        <f t="shared" si="13"/>
        <v>0</v>
      </c>
      <c r="AD75" s="175"/>
      <c r="AE75" s="199">
        <f t="array" ref="AE75">IFERROR(AVERAGE(IF(H75:K75&gt;1,H75:K75)),0)</f>
        <v>0</v>
      </c>
      <c r="AF75" s="187">
        <f t="array" ref="AF75">AE75+(COUNTIFS($AE$63:$AE75,AE75)-1)*0.00001</f>
        <v>1.2000000000000002E-4</v>
      </c>
      <c r="AG75" s="187">
        <f t="shared" si="14"/>
        <v>3.7000000000000005E-4</v>
      </c>
      <c r="AH75" s="200">
        <f t="shared" si="15"/>
        <v>0</v>
      </c>
      <c r="AI75" s="180">
        <f t="shared" si="16"/>
        <v>0</v>
      </c>
    </row>
    <row r="76" spans="1:35" ht="15" customHeight="1" x14ac:dyDescent="0.25">
      <c r="A76" s="24">
        <v>14</v>
      </c>
      <c r="B76" s="191"/>
      <c r="C76" s="26"/>
      <c r="D76" s="26"/>
      <c r="E76" s="26"/>
      <c r="F76" s="26"/>
      <c r="G76" s="189"/>
      <c r="H76" s="26"/>
      <c r="I76" s="26"/>
      <c r="J76" s="26"/>
      <c r="K76" s="30"/>
      <c r="L76" s="189"/>
      <c r="M76" s="27"/>
      <c r="N76" s="192"/>
      <c r="O76" s="189"/>
      <c r="P76" s="185"/>
      <c r="Q76" s="189"/>
      <c r="X76" s="175">
        <f>ROWS($B$63:B76)</f>
        <v>14</v>
      </c>
      <c r="Y76" s="198">
        <f t="array" ref="Y76">IFERROR(AVERAGE(IF(C76:F76&gt;1,C76:F76)),0)</f>
        <v>0</v>
      </c>
      <c r="Z76" s="190">
        <f t="array" ref="Z76">Y76+(COUNTIFS($Y$63:$Y76,Y76)-1)*0.00001</f>
        <v>1.3000000000000002E-4</v>
      </c>
      <c r="AA76" s="198">
        <f t="shared" si="11"/>
        <v>3.6000000000000002E-4</v>
      </c>
      <c r="AB76" s="200">
        <f t="shared" si="12"/>
        <v>0</v>
      </c>
      <c r="AC76" s="180">
        <f t="shared" si="13"/>
        <v>0</v>
      </c>
      <c r="AD76" s="175"/>
      <c r="AE76" s="199">
        <f t="array" ref="AE76">IFERROR(AVERAGE(IF(H76:K76&gt;1,H76:K76)),0)</f>
        <v>0</v>
      </c>
      <c r="AF76" s="187">
        <f t="array" ref="AF76">AE76+(COUNTIFS($AE$63:$AE76,AE76)-1)*0.00001</f>
        <v>1.3000000000000002E-4</v>
      </c>
      <c r="AG76" s="187">
        <f t="shared" si="14"/>
        <v>3.6000000000000002E-4</v>
      </c>
      <c r="AH76" s="200">
        <f t="shared" si="15"/>
        <v>0</v>
      </c>
      <c r="AI76" s="180">
        <f t="shared" si="16"/>
        <v>0</v>
      </c>
    </row>
    <row r="77" spans="1:35" ht="15" customHeight="1" x14ac:dyDescent="0.25">
      <c r="A77" s="24">
        <v>15</v>
      </c>
      <c r="B77" s="191"/>
      <c r="C77" s="26"/>
      <c r="D77" s="26"/>
      <c r="E77" s="26"/>
      <c r="F77" s="26"/>
      <c r="G77" s="189"/>
      <c r="H77" s="26"/>
      <c r="I77" s="26"/>
      <c r="J77" s="26"/>
      <c r="K77" s="30"/>
      <c r="L77" s="189"/>
      <c r="M77" s="27"/>
      <c r="N77" s="192"/>
      <c r="O77" s="189"/>
      <c r="P77" s="185"/>
      <c r="Q77" s="189"/>
      <c r="X77" s="175">
        <f>ROWS($B$63:B77)</f>
        <v>15</v>
      </c>
      <c r="Y77" s="198">
        <f t="array" ref="Y77">IFERROR(AVERAGE(IF(C77:F77&gt;1,C77:F77)),0)</f>
        <v>0</v>
      </c>
      <c r="Z77" s="190">
        <f t="array" ref="Z77">Y77+(COUNTIFS($Y$63:$Y77,Y77)-1)*0.00001</f>
        <v>1.4000000000000001E-4</v>
      </c>
      <c r="AA77" s="198">
        <f t="shared" si="11"/>
        <v>3.5000000000000005E-4</v>
      </c>
      <c r="AB77" s="200">
        <f t="shared" si="12"/>
        <v>0</v>
      </c>
      <c r="AC77" s="180">
        <f t="shared" si="13"/>
        <v>0</v>
      </c>
      <c r="AD77" s="175"/>
      <c r="AE77" s="199">
        <f t="array" ref="AE77">IFERROR(AVERAGE(IF(H77:K77&gt;1,H77:K77)),0)</f>
        <v>0</v>
      </c>
      <c r="AF77" s="187">
        <f t="array" ref="AF77">AE77+(COUNTIFS($AE$63:$AE77,AE77)-1)*0.00001</f>
        <v>1.4000000000000001E-4</v>
      </c>
      <c r="AG77" s="187">
        <f t="shared" si="14"/>
        <v>3.5000000000000005E-4</v>
      </c>
      <c r="AH77" s="200">
        <f t="shared" si="15"/>
        <v>0</v>
      </c>
      <c r="AI77" s="180">
        <f t="shared" si="16"/>
        <v>0</v>
      </c>
    </row>
    <row r="78" spans="1:35" ht="15" customHeight="1" x14ac:dyDescent="0.25">
      <c r="A78" s="24">
        <v>16</v>
      </c>
      <c r="B78" s="191"/>
      <c r="C78" s="26"/>
      <c r="D78" s="26"/>
      <c r="E78" s="26"/>
      <c r="F78" s="26"/>
      <c r="G78" s="189"/>
      <c r="H78" s="26"/>
      <c r="I78" s="26"/>
      <c r="J78" s="26"/>
      <c r="K78" s="30"/>
      <c r="L78" s="189"/>
      <c r="M78" s="27"/>
      <c r="N78" s="192"/>
      <c r="O78" s="189"/>
      <c r="P78" s="185"/>
      <c r="Q78" s="189"/>
      <c r="X78" s="175">
        <f>ROWS($B$63:B78)</f>
        <v>16</v>
      </c>
      <c r="Y78" s="198">
        <f t="array" ref="Y78">IFERROR(AVERAGE(IF(C78:F78&gt;1,C78:F78)),0)</f>
        <v>0</v>
      </c>
      <c r="Z78" s="190">
        <f t="array" ref="Z78">Y78+(COUNTIFS($Y$63:$Y78,Y78)-1)*0.00001</f>
        <v>1.5000000000000001E-4</v>
      </c>
      <c r="AA78" s="198">
        <f t="shared" si="11"/>
        <v>3.4000000000000002E-4</v>
      </c>
      <c r="AB78" s="200">
        <f t="shared" si="12"/>
        <v>0</v>
      </c>
      <c r="AC78" s="180">
        <f t="shared" si="13"/>
        <v>0</v>
      </c>
      <c r="AD78" s="175"/>
      <c r="AE78" s="199">
        <f t="array" ref="AE78">IFERROR(AVERAGE(IF(H78:K78&gt;1,H78:K78)),0)</f>
        <v>0</v>
      </c>
      <c r="AF78" s="187">
        <f t="array" ref="AF78">AE78+(COUNTIFS($AE$63:$AE78,AE78)-1)*0.00001</f>
        <v>1.5000000000000001E-4</v>
      </c>
      <c r="AG78" s="187">
        <f t="shared" si="14"/>
        <v>3.4000000000000002E-4</v>
      </c>
      <c r="AH78" s="200">
        <f t="shared" si="15"/>
        <v>0</v>
      </c>
      <c r="AI78" s="180">
        <f t="shared" si="16"/>
        <v>0</v>
      </c>
    </row>
    <row r="79" spans="1:35" ht="15" customHeight="1" x14ac:dyDescent="0.25">
      <c r="A79" s="24">
        <v>17</v>
      </c>
      <c r="B79" s="191"/>
      <c r="C79" s="26"/>
      <c r="D79" s="26"/>
      <c r="E79" s="26"/>
      <c r="F79" s="26"/>
      <c r="G79" s="189"/>
      <c r="H79" s="26"/>
      <c r="I79" s="26"/>
      <c r="J79" s="26"/>
      <c r="K79" s="30"/>
      <c r="L79" s="189"/>
      <c r="M79" s="27"/>
      <c r="N79" s="192"/>
      <c r="O79" s="189"/>
      <c r="P79" s="185"/>
      <c r="Q79" s="189"/>
      <c r="X79" s="175">
        <f>ROWS($B$63:B79)</f>
        <v>17</v>
      </c>
      <c r="Y79" s="198">
        <f t="array" ref="Y79">IFERROR(AVERAGE(IF(C79:F79&gt;1,C79:F79)),0)</f>
        <v>0</v>
      </c>
      <c r="Z79" s="190">
        <f t="array" ref="Z79">Y79+(COUNTIFS($Y$63:$Y79,Y79)-1)*0.00001</f>
        <v>1.6000000000000001E-4</v>
      </c>
      <c r="AA79" s="198">
        <f t="shared" si="11"/>
        <v>3.3000000000000005E-4</v>
      </c>
      <c r="AB79" s="200">
        <f t="shared" si="12"/>
        <v>0</v>
      </c>
      <c r="AC79" s="180">
        <f t="shared" si="13"/>
        <v>0</v>
      </c>
      <c r="AD79" s="175"/>
      <c r="AE79" s="199">
        <f t="array" ref="AE79">IFERROR(AVERAGE(IF(H79:K79&gt;1,H79:K79)),0)</f>
        <v>0</v>
      </c>
      <c r="AF79" s="187">
        <f t="array" ref="AF79">AE79+(COUNTIFS($AE$63:$AE79,AE79)-1)*0.00001</f>
        <v>1.6000000000000001E-4</v>
      </c>
      <c r="AG79" s="187">
        <f t="shared" si="14"/>
        <v>3.3000000000000005E-4</v>
      </c>
      <c r="AH79" s="200">
        <f t="shared" si="15"/>
        <v>0</v>
      </c>
      <c r="AI79" s="180">
        <f t="shared" si="16"/>
        <v>0</v>
      </c>
    </row>
    <row r="80" spans="1:35" ht="15" customHeight="1" x14ac:dyDescent="0.25">
      <c r="A80" s="24">
        <v>18</v>
      </c>
      <c r="B80" s="191"/>
      <c r="C80" s="26"/>
      <c r="D80" s="26"/>
      <c r="E80" s="26"/>
      <c r="F80" s="26"/>
      <c r="G80" s="189"/>
      <c r="H80" s="26"/>
      <c r="I80" s="26"/>
      <c r="J80" s="26"/>
      <c r="K80" s="30"/>
      <c r="L80" s="189"/>
      <c r="M80" s="27"/>
      <c r="N80" s="192"/>
      <c r="O80" s="189"/>
      <c r="P80" s="185"/>
      <c r="Q80" s="189"/>
      <c r="X80" s="175">
        <f>ROWS($B$63:B80)</f>
        <v>18</v>
      </c>
      <c r="Y80" s="198">
        <f t="array" ref="Y80">IFERROR(AVERAGE(IF(C80:F80&gt;1,C80:F80)),0)</f>
        <v>0</v>
      </c>
      <c r="Z80" s="190">
        <f t="array" ref="Z80">Y80+(COUNTIFS($Y$63:$Y80,Y80)-1)*0.00001</f>
        <v>1.7000000000000001E-4</v>
      </c>
      <c r="AA80" s="198">
        <f t="shared" si="11"/>
        <v>3.2000000000000003E-4</v>
      </c>
      <c r="AB80" s="200">
        <f t="shared" si="12"/>
        <v>0</v>
      </c>
      <c r="AC80" s="180">
        <f t="shared" si="13"/>
        <v>0</v>
      </c>
      <c r="AD80" s="175"/>
      <c r="AE80" s="199">
        <f t="array" ref="AE80">IFERROR(AVERAGE(IF(H80:K80&gt;1,H80:K80)),0)</f>
        <v>0</v>
      </c>
      <c r="AF80" s="187">
        <f t="array" ref="AF80">AE80+(COUNTIFS($AE$63:$AE80,AE80)-1)*0.00001</f>
        <v>1.7000000000000001E-4</v>
      </c>
      <c r="AG80" s="187">
        <f t="shared" si="14"/>
        <v>3.2000000000000003E-4</v>
      </c>
      <c r="AH80" s="200">
        <f t="shared" si="15"/>
        <v>0</v>
      </c>
      <c r="AI80" s="180">
        <f t="shared" si="16"/>
        <v>0</v>
      </c>
    </row>
    <row r="81" spans="1:35" ht="15" customHeight="1" x14ac:dyDescent="0.25">
      <c r="A81" s="24">
        <v>19</v>
      </c>
      <c r="B81" s="191"/>
      <c r="C81" s="26"/>
      <c r="D81" s="26"/>
      <c r="E81" s="26"/>
      <c r="F81" s="26"/>
      <c r="G81" s="189"/>
      <c r="H81" s="26"/>
      <c r="I81" s="26"/>
      <c r="J81" s="26"/>
      <c r="K81" s="30"/>
      <c r="L81" s="189"/>
      <c r="M81" s="27"/>
      <c r="N81" s="192"/>
      <c r="O81" s="189"/>
      <c r="P81" s="185"/>
      <c r="Q81" s="189"/>
      <c r="X81" s="175">
        <f>ROWS($B$63:B81)</f>
        <v>19</v>
      </c>
      <c r="Y81" s="198">
        <f t="array" ref="Y81">IFERROR(AVERAGE(IF(C81:F81&gt;1,C81:F81)),0)</f>
        <v>0</v>
      </c>
      <c r="Z81" s="190">
        <f t="array" ref="Z81">Y81+(COUNTIFS($Y$63:$Y81,Y81)-1)*0.00001</f>
        <v>1.8000000000000001E-4</v>
      </c>
      <c r="AA81" s="198">
        <f t="shared" si="11"/>
        <v>3.1E-4</v>
      </c>
      <c r="AB81" s="200">
        <f t="shared" si="12"/>
        <v>0</v>
      </c>
      <c r="AC81" s="180">
        <f t="shared" si="13"/>
        <v>0</v>
      </c>
      <c r="AD81" s="175"/>
      <c r="AE81" s="199">
        <f t="array" ref="AE81">IFERROR(AVERAGE(IF(H81:K81&gt;1,H81:K81)),0)</f>
        <v>0</v>
      </c>
      <c r="AF81" s="187">
        <f t="array" ref="AF81">AE81+(COUNTIFS($AE$63:$AE81,AE81)-1)*0.00001</f>
        <v>1.8000000000000001E-4</v>
      </c>
      <c r="AG81" s="187">
        <f t="shared" si="14"/>
        <v>3.1E-4</v>
      </c>
      <c r="AH81" s="200">
        <f t="shared" si="15"/>
        <v>0</v>
      </c>
      <c r="AI81" s="180">
        <f t="shared" si="16"/>
        <v>0</v>
      </c>
    </row>
    <row r="82" spans="1:35" ht="15" customHeight="1" x14ac:dyDescent="0.25">
      <c r="A82" s="24">
        <v>20</v>
      </c>
      <c r="B82" s="191"/>
      <c r="C82" s="26"/>
      <c r="D82" s="26"/>
      <c r="E82" s="26"/>
      <c r="F82" s="26"/>
      <c r="G82" s="189"/>
      <c r="H82" s="26"/>
      <c r="I82" s="26"/>
      <c r="J82" s="26"/>
      <c r="K82" s="30"/>
      <c r="L82" s="189"/>
      <c r="M82" s="27"/>
      <c r="N82" s="192"/>
      <c r="O82" s="189"/>
      <c r="P82" s="185"/>
      <c r="Q82" s="189"/>
      <c r="X82" s="175">
        <f>ROWS($B$63:B82)</f>
        <v>20</v>
      </c>
      <c r="Y82" s="198">
        <f t="array" ref="Y82">IFERROR(AVERAGE(IF(C82:F82&gt;1,C82:F82)),0)</f>
        <v>0</v>
      </c>
      <c r="Z82" s="190">
        <f t="array" ref="Z82">Y82+(COUNTIFS($Y$63:$Y82,Y82)-1)*0.00001</f>
        <v>1.9000000000000001E-4</v>
      </c>
      <c r="AA82" s="198">
        <f t="shared" si="11"/>
        <v>3.0000000000000003E-4</v>
      </c>
      <c r="AB82" s="200">
        <f t="shared" si="12"/>
        <v>0</v>
      </c>
      <c r="AC82" s="180">
        <f t="shared" si="13"/>
        <v>0</v>
      </c>
      <c r="AD82" s="175"/>
      <c r="AE82" s="199">
        <f t="array" ref="AE82">IFERROR(AVERAGE(IF(H82:K82&gt;1,H82:K82)),0)</f>
        <v>0</v>
      </c>
      <c r="AF82" s="187">
        <f t="array" ref="AF82">AE82+(COUNTIFS($AE$63:$AE82,AE82)-1)*0.00001</f>
        <v>1.9000000000000001E-4</v>
      </c>
      <c r="AG82" s="187">
        <f t="shared" si="14"/>
        <v>3.0000000000000003E-4</v>
      </c>
      <c r="AH82" s="200">
        <f t="shared" si="15"/>
        <v>0</v>
      </c>
      <c r="AI82" s="180">
        <f t="shared" si="16"/>
        <v>0</v>
      </c>
    </row>
    <row r="83" spans="1:35" ht="15" customHeight="1" x14ac:dyDescent="0.25">
      <c r="A83" s="24">
        <v>21</v>
      </c>
      <c r="B83" s="191"/>
      <c r="C83" s="26"/>
      <c r="D83" s="26"/>
      <c r="E83" s="26"/>
      <c r="F83" s="26"/>
      <c r="G83" s="189"/>
      <c r="H83" s="26"/>
      <c r="I83" s="26"/>
      <c r="J83" s="26"/>
      <c r="K83" s="30"/>
      <c r="L83" s="189"/>
      <c r="M83" s="27"/>
      <c r="N83" s="192"/>
      <c r="O83" s="189"/>
      <c r="P83" s="185"/>
      <c r="Q83" s="189"/>
      <c r="X83" s="175">
        <f>ROWS($B$63:B83)</f>
        <v>21</v>
      </c>
      <c r="Y83" s="198">
        <f t="array" ref="Y83">IFERROR(AVERAGE(IF(C83:F83&gt;1,C83:F83)),0)</f>
        <v>0</v>
      </c>
      <c r="Z83" s="190">
        <f t="array" ref="Z83">Y83+(COUNTIFS($Y$63:$Y83,Y83)-1)*0.00001</f>
        <v>2.0000000000000001E-4</v>
      </c>
      <c r="AA83" s="198">
        <f t="shared" si="11"/>
        <v>2.9E-4</v>
      </c>
      <c r="AB83" s="200">
        <f t="shared" si="12"/>
        <v>0</v>
      </c>
      <c r="AC83" s="180">
        <f t="shared" si="13"/>
        <v>0</v>
      </c>
      <c r="AD83" s="175"/>
      <c r="AE83" s="199">
        <f t="array" ref="AE83">IFERROR(AVERAGE(IF(H83:K83&gt;1,H83:K83)),0)</f>
        <v>0</v>
      </c>
      <c r="AF83" s="187">
        <f t="array" ref="AF83">AE83+(COUNTIFS($AE$63:$AE83,AE83)-1)*0.00001</f>
        <v>2.0000000000000001E-4</v>
      </c>
      <c r="AG83" s="187">
        <f t="shared" si="14"/>
        <v>2.9E-4</v>
      </c>
      <c r="AH83" s="200">
        <f t="shared" si="15"/>
        <v>0</v>
      </c>
      <c r="AI83" s="180">
        <f t="shared" si="16"/>
        <v>0</v>
      </c>
    </row>
    <row r="84" spans="1:35" ht="15" customHeight="1" x14ac:dyDescent="0.25">
      <c r="A84" s="24">
        <v>22</v>
      </c>
      <c r="B84" s="191"/>
      <c r="C84" s="26"/>
      <c r="D84" s="26"/>
      <c r="E84" s="26"/>
      <c r="F84" s="26"/>
      <c r="G84" s="189"/>
      <c r="H84" s="26"/>
      <c r="I84" s="26"/>
      <c r="J84" s="26"/>
      <c r="K84" s="30"/>
      <c r="L84" s="189"/>
      <c r="M84" s="27"/>
      <c r="N84" s="192"/>
      <c r="O84" s="189"/>
      <c r="P84" s="185"/>
      <c r="Q84" s="189"/>
      <c r="X84" s="175">
        <f>ROWS($B$63:B84)</f>
        <v>22</v>
      </c>
      <c r="Y84" s="198">
        <f t="array" ref="Y84">IFERROR(AVERAGE(IF(C84:F84&gt;1,C84:F84)),0)</f>
        <v>0</v>
      </c>
      <c r="Z84" s="190">
        <f t="array" ref="Z84">Y84+(COUNTIFS($Y$63:$Y84,Y84)-1)*0.00001</f>
        <v>2.1000000000000001E-4</v>
      </c>
      <c r="AA84" s="198">
        <f t="shared" si="11"/>
        <v>2.8000000000000003E-4</v>
      </c>
      <c r="AB84" s="200">
        <f t="shared" si="12"/>
        <v>0</v>
      </c>
      <c r="AC84" s="180">
        <f t="shared" si="13"/>
        <v>0</v>
      </c>
      <c r="AD84" s="175"/>
      <c r="AE84" s="199">
        <f t="array" ref="AE84">IFERROR(AVERAGE(IF(H84:K84&gt;1,H84:K84)),0)</f>
        <v>0</v>
      </c>
      <c r="AF84" s="187">
        <f t="array" ref="AF84">AE84+(COUNTIFS($AE$63:$AE84,AE84)-1)*0.00001</f>
        <v>2.1000000000000001E-4</v>
      </c>
      <c r="AG84" s="187">
        <f t="shared" si="14"/>
        <v>2.8000000000000003E-4</v>
      </c>
      <c r="AH84" s="200">
        <f t="shared" si="15"/>
        <v>0</v>
      </c>
      <c r="AI84" s="180">
        <f t="shared" si="16"/>
        <v>0</v>
      </c>
    </row>
    <row r="85" spans="1:35" ht="15" customHeight="1" x14ac:dyDescent="0.25">
      <c r="A85" s="24">
        <v>23</v>
      </c>
      <c r="B85" s="191"/>
      <c r="C85" s="26"/>
      <c r="D85" s="26"/>
      <c r="E85" s="26"/>
      <c r="F85" s="26"/>
      <c r="G85" s="189"/>
      <c r="H85" s="26"/>
      <c r="I85" s="26"/>
      <c r="J85" s="26"/>
      <c r="K85" s="30"/>
      <c r="L85" s="189"/>
      <c r="M85" s="27"/>
      <c r="N85" s="192"/>
      <c r="O85" s="189"/>
      <c r="P85" s="185"/>
      <c r="Q85" s="189"/>
      <c r="X85" s="175">
        <f>ROWS($B$63:B85)</f>
        <v>23</v>
      </c>
      <c r="Y85" s="198">
        <f t="array" ref="Y85">IFERROR(AVERAGE(IF(C85:F85&gt;1,C85:F85)),0)</f>
        <v>0</v>
      </c>
      <c r="Z85" s="190">
        <f t="array" ref="Z85">Y85+(COUNTIFS($Y$63:$Y85,Y85)-1)*0.00001</f>
        <v>2.2000000000000001E-4</v>
      </c>
      <c r="AA85" s="198">
        <f t="shared" si="11"/>
        <v>2.7E-4</v>
      </c>
      <c r="AB85" s="200">
        <f t="shared" si="12"/>
        <v>0</v>
      </c>
      <c r="AC85" s="180">
        <f t="shared" si="13"/>
        <v>0</v>
      </c>
      <c r="AD85" s="175"/>
      <c r="AE85" s="199">
        <f t="array" ref="AE85">IFERROR(AVERAGE(IF(H85:K85&gt;1,H85:K85)),0)</f>
        <v>0</v>
      </c>
      <c r="AF85" s="187">
        <f t="array" ref="AF85">AE85+(COUNTIFS($AE$63:$AE85,AE85)-1)*0.00001</f>
        <v>2.2000000000000001E-4</v>
      </c>
      <c r="AG85" s="187">
        <f t="shared" si="14"/>
        <v>2.7E-4</v>
      </c>
      <c r="AH85" s="200">
        <f t="shared" si="15"/>
        <v>0</v>
      </c>
      <c r="AI85" s="180">
        <f t="shared" si="16"/>
        <v>0</v>
      </c>
    </row>
    <row r="86" spans="1:35" ht="15" customHeight="1" x14ac:dyDescent="0.25">
      <c r="A86" s="24">
        <v>24</v>
      </c>
      <c r="B86" s="191"/>
      <c r="C86" s="26"/>
      <c r="D86" s="26"/>
      <c r="E86" s="26"/>
      <c r="F86" s="26"/>
      <c r="G86" s="189"/>
      <c r="H86" s="26"/>
      <c r="I86" s="26"/>
      <c r="J86" s="26"/>
      <c r="K86" s="30"/>
      <c r="L86" s="189"/>
      <c r="M86" s="27"/>
      <c r="N86" s="192"/>
      <c r="O86" s="189"/>
      <c r="P86" s="185"/>
      <c r="Q86" s="189"/>
      <c r="X86" s="175">
        <f>ROWS($B$63:B86)</f>
        <v>24</v>
      </c>
      <c r="Y86" s="198">
        <f t="array" ref="Y86">IFERROR(AVERAGE(IF(C86:F86&gt;1,C86:F86)),0)</f>
        <v>0</v>
      </c>
      <c r="Z86" s="190">
        <f t="array" ref="Z86">Y86+(COUNTIFS($Y$63:$Y86,Y86)-1)*0.00001</f>
        <v>2.3000000000000001E-4</v>
      </c>
      <c r="AA86" s="198">
        <f t="shared" si="11"/>
        <v>2.6000000000000003E-4</v>
      </c>
      <c r="AB86" s="200">
        <f t="shared" si="12"/>
        <v>0</v>
      </c>
      <c r="AC86" s="180">
        <f t="shared" si="13"/>
        <v>0</v>
      </c>
      <c r="AD86" s="175"/>
      <c r="AE86" s="199">
        <f t="array" ref="AE86">IFERROR(AVERAGE(IF(H86:K86&gt;1,H86:K86)),0)</f>
        <v>0</v>
      </c>
      <c r="AF86" s="187">
        <f t="array" ref="AF86">AE86+(COUNTIFS($AE$63:$AE86,AE86)-1)*0.00001</f>
        <v>2.3000000000000001E-4</v>
      </c>
      <c r="AG86" s="187">
        <f t="shared" si="14"/>
        <v>2.6000000000000003E-4</v>
      </c>
      <c r="AH86" s="200">
        <f t="shared" si="15"/>
        <v>0</v>
      </c>
      <c r="AI86" s="180">
        <f t="shared" si="16"/>
        <v>0</v>
      </c>
    </row>
    <row r="87" spans="1:35" ht="15" customHeight="1" x14ac:dyDescent="0.25">
      <c r="A87" s="24">
        <v>25</v>
      </c>
      <c r="B87" s="191"/>
      <c r="C87" s="26"/>
      <c r="D87" s="26"/>
      <c r="E87" s="26"/>
      <c r="F87" s="26"/>
      <c r="G87" s="189"/>
      <c r="H87" s="26"/>
      <c r="I87" s="26"/>
      <c r="J87" s="26"/>
      <c r="K87" s="30"/>
      <c r="L87" s="189"/>
      <c r="M87" s="27"/>
      <c r="N87" s="192"/>
      <c r="O87" s="189"/>
      <c r="P87" s="185"/>
      <c r="Q87" s="189"/>
      <c r="X87" s="175">
        <f>ROWS($B$63:B87)</f>
        <v>25</v>
      </c>
      <c r="Y87" s="198">
        <f t="array" ref="Y87">IFERROR(AVERAGE(IF(C87:F87&gt;1,C87:F87)),0)</f>
        <v>0</v>
      </c>
      <c r="Z87" s="190">
        <f t="array" ref="Z87">Y87+(COUNTIFS($Y$63:$Y87,Y87)-1)*0.00001</f>
        <v>2.4000000000000003E-4</v>
      </c>
      <c r="AA87" s="198">
        <f t="shared" si="11"/>
        <v>2.5000000000000001E-4</v>
      </c>
      <c r="AB87" s="200">
        <f t="shared" si="12"/>
        <v>0</v>
      </c>
      <c r="AC87" s="180">
        <f t="shared" si="13"/>
        <v>0</v>
      </c>
      <c r="AD87" s="175"/>
      <c r="AE87" s="199">
        <f t="array" ref="AE87">IFERROR(AVERAGE(IF(H87:K87&gt;1,H87:K87)),0)</f>
        <v>0</v>
      </c>
      <c r="AF87" s="187">
        <f t="array" ref="AF87">AE87+(COUNTIFS($AE$63:$AE87,AE87)-1)*0.00001</f>
        <v>2.4000000000000003E-4</v>
      </c>
      <c r="AG87" s="187">
        <f t="shared" si="14"/>
        <v>2.5000000000000001E-4</v>
      </c>
      <c r="AH87" s="200">
        <f t="shared" si="15"/>
        <v>0</v>
      </c>
      <c r="AI87" s="180">
        <f t="shared" si="16"/>
        <v>0</v>
      </c>
    </row>
    <row r="88" spans="1:35" ht="15" customHeight="1" x14ac:dyDescent="0.25">
      <c r="A88" s="24">
        <v>26</v>
      </c>
      <c r="B88" s="191"/>
      <c r="C88" s="26"/>
      <c r="D88" s="26"/>
      <c r="E88" s="26"/>
      <c r="F88" s="26"/>
      <c r="G88" s="189"/>
      <c r="H88" s="26"/>
      <c r="I88" s="26"/>
      <c r="J88" s="26"/>
      <c r="K88" s="30"/>
      <c r="L88" s="189"/>
      <c r="M88" s="27"/>
      <c r="N88" s="192"/>
      <c r="O88" s="189"/>
      <c r="P88" s="185"/>
      <c r="Q88" s="189"/>
      <c r="X88" s="175">
        <f>ROWS($B$63:B88)</f>
        <v>26</v>
      </c>
      <c r="Y88" s="198">
        <f t="array" ref="Y88">IFERROR(AVERAGE(IF(C88:F88&gt;1,C88:F88)),0)</f>
        <v>0</v>
      </c>
      <c r="Z88" s="190">
        <f t="array" ref="Z88">Y88+(COUNTIFS($Y$63:$Y88,Y88)-1)*0.00001</f>
        <v>2.5000000000000001E-4</v>
      </c>
      <c r="AA88" s="198">
        <f t="shared" si="11"/>
        <v>2.4000000000000003E-4</v>
      </c>
      <c r="AB88" s="200">
        <f t="shared" si="12"/>
        <v>0</v>
      </c>
      <c r="AC88" s="180">
        <f t="shared" si="13"/>
        <v>0</v>
      </c>
      <c r="AD88" s="175"/>
      <c r="AE88" s="199">
        <f t="array" ref="AE88">IFERROR(AVERAGE(IF(H88:K88&gt;1,H88:K88)),0)</f>
        <v>0</v>
      </c>
      <c r="AF88" s="187">
        <f t="array" ref="AF88">AE88+(COUNTIFS($AE$63:$AE88,AE88)-1)*0.00001</f>
        <v>2.5000000000000001E-4</v>
      </c>
      <c r="AG88" s="187">
        <f t="shared" si="14"/>
        <v>2.4000000000000003E-4</v>
      </c>
      <c r="AH88" s="200">
        <f t="shared" si="15"/>
        <v>0</v>
      </c>
      <c r="AI88" s="180">
        <f t="shared" si="16"/>
        <v>0</v>
      </c>
    </row>
    <row r="89" spans="1:35" ht="15" customHeight="1" x14ac:dyDescent="0.25">
      <c r="A89" s="24">
        <v>27</v>
      </c>
      <c r="B89" s="191"/>
      <c r="C89" s="26"/>
      <c r="D89" s="26"/>
      <c r="E89" s="26"/>
      <c r="F89" s="26"/>
      <c r="G89" s="189"/>
      <c r="H89" s="26"/>
      <c r="I89" s="26"/>
      <c r="J89" s="26"/>
      <c r="K89" s="30"/>
      <c r="L89" s="189"/>
      <c r="M89" s="27"/>
      <c r="N89" s="192"/>
      <c r="O89" s="189"/>
      <c r="P89" s="185"/>
      <c r="Q89" s="189"/>
      <c r="X89" s="175">
        <f>ROWS($B$63:B89)</f>
        <v>27</v>
      </c>
      <c r="Y89" s="198">
        <f t="array" ref="Y89">IFERROR(AVERAGE(IF(C89:F89&gt;1,C89:F89)),0)</f>
        <v>0</v>
      </c>
      <c r="Z89" s="190">
        <f t="array" ref="Z89">Y89+(COUNTIFS($Y$63:$Y89,Y89)-1)*0.00001</f>
        <v>2.6000000000000003E-4</v>
      </c>
      <c r="AA89" s="198">
        <f t="shared" si="11"/>
        <v>2.3000000000000001E-4</v>
      </c>
      <c r="AB89" s="200">
        <f t="shared" si="12"/>
        <v>0</v>
      </c>
      <c r="AC89" s="180">
        <f t="shared" si="13"/>
        <v>0</v>
      </c>
      <c r="AD89" s="175"/>
      <c r="AE89" s="199">
        <f t="array" ref="AE89">IFERROR(AVERAGE(IF(H89:K89&gt;1,H89:K89)),0)</f>
        <v>0</v>
      </c>
      <c r="AF89" s="187">
        <f t="array" ref="AF89">AE89+(COUNTIFS($AE$63:$AE89,AE89)-1)*0.00001</f>
        <v>2.6000000000000003E-4</v>
      </c>
      <c r="AG89" s="187">
        <f t="shared" si="14"/>
        <v>2.3000000000000001E-4</v>
      </c>
      <c r="AH89" s="200">
        <f t="shared" si="15"/>
        <v>0</v>
      </c>
      <c r="AI89" s="180">
        <f t="shared" si="16"/>
        <v>0</v>
      </c>
    </row>
    <row r="90" spans="1:35" ht="15" customHeight="1" x14ac:dyDescent="0.25">
      <c r="A90" s="24">
        <v>28</v>
      </c>
      <c r="B90" s="191"/>
      <c r="C90" s="26"/>
      <c r="D90" s="26"/>
      <c r="E90" s="26"/>
      <c r="F90" s="26"/>
      <c r="G90" s="189"/>
      <c r="H90" s="26"/>
      <c r="I90" s="26"/>
      <c r="J90" s="26"/>
      <c r="K90" s="30"/>
      <c r="L90" s="189"/>
      <c r="M90" s="27"/>
      <c r="N90" s="192"/>
      <c r="O90" s="189"/>
      <c r="P90" s="185"/>
      <c r="Q90" s="189"/>
      <c r="X90" s="175">
        <f>ROWS($B$63:B90)</f>
        <v>28</v>
      </c>
      <c r="Y90" s="198">
        <f t="array" ref="Y90">IFERROR(AVERAGE(IF(C90:F90&gt;1,C90:F90)),0)</f>
        <v>0</v>
      </c>
      <c r="Z90" s="190">
        <f t="array" ref="Z90">Y90+(COUNTIFS($Y$63:$Y90,Y90)-1)*0.00001</f>
        <v>2.7E-4</v>
      </c>
      <c r="AA90" s="198">
        <f t="shared" si="11"/>
        <v>2.2000000000000001E-4</v>
      </c>
      <c r="AB90" s="200">
        <f t="shared" si="12"/>
        <v>0</v>
      </c>
      <c r="AC90" s="180">
        <f t="shared" si="13"/>
        <v>0</v>
      </c>
      <c r="AD90" s="175"/>
      <c r="AE90" s="199">
        <f t="array" ref="AE90">IFERROR(AVERAGE(IF(H90:K90&gt;1,H90:K90)),0)</f>
        <v>0</v>
      </c>
      <c r="AF90" s="187">
        <f t="array" ref="AF90">AE90+(COUNTIFS($AE$63:$AE90,AE90)-1)*0.00001</f>
        <v>2.7E-4</v>
      </c>
      <c r="AG90" s="187">
        <f t="shared" si="14"/>
        <v>2.2000000000000001E-4</v>
      </c>
      <c r="AH90" s="200">
        <f t="shared" si="15"/>
        <v>0</v>
      </c>
      <c r="AI90" s="180">
        <f t="shared" si="16"/>
        <v>0</v>
      </c>
    </row>
    <row r="91" spans="1:35" ht="15" customHeight="1" x14ac:dyDescent="0.25">
      <c r="A91" s="24">
        <v>29</v>
      </c>
      <c r="B91" s="191"/>
      <c r="C91" s="26"/>
      <c r="D91" s="26"/>
      <c r="E91" s="26"/>
      <c r="F91" s="26"/>
      <c r="G91" s="189"/>
      <c r="H91" s="26"/>
      <c r="I91" s="26"/>
      <c r="J91" s="26"/>
      <c r="K91" s="30"/>
      <c r="L91" s="189"/>
      <c r="M91" s="27"/>
      <c r="N91" s="192"/>
      <c r="O91" s="189"/>
      <c r="P91" s="185"/>
      <c r="Q91" s="189"/>
      <c r="X91" s="175">
        <f>ROWS($B$63:B91)</f>
        <v>29</v>
      </c>
      <c r="Y91" s="198">
        <f t="array" ref="Y91">IFERROR(AVERAGE(IF(C91:F91&gt;1,C91:F91)),0)</f>
        <v>0</v>
      </c>
      <c r="Z91" s="190">
        <f t="array" ref="Z91">Y91+(COUNTIFS($Y$63:$Y91,Y91)-1)*0.00001</f>
        <v>2.8000000000000003E-4</v>
      </c>
      <c r="AA91" s="198">
        <f t="shared" si="11"/>
        <v>2.1000000000000001E-4</v>
      </c>
      <c r="AB91" s="200">
        <f t="shared" si="12"/>
        <v>0</v>
      </c>
      <c r="AC91" s="180">
        <f t="shared" si="13"/>
        <v>0</v>
      </c>
      <c r="AD91" s="175"/>
      <c r="AE91" s="199">
        <f t="array" ref="AE91">IFERROR(AVERAGE(IF(H91:K91&gt;1,H91:K91)),0)</f>
        <v>0</v>
      </c>
      <c r="AF91" s="187">
        <f t="array" ref="AF91">AE91+(COUNTIFS($AE$63:$AE91,AE91)-1)*0.00001</f>
        <v>2.8000000000000003E-4</v>
      </c>
      <c r="AG91" s="187">
        <f t="shared" si="14"/>
        <v>2.1000000000000001E-4</v>
      </c>
      <c r="AH91" s="200">
        <f t="shared" si="15"/>
        <v>0</v>
      </c>
      <c r="AI91" s="180">
        <f t="shared" si="16"/>
        <v>0</v>
      </c>
    </row>
    <row r="92" spans="1:35" ht="15" customHeight="1" x14ac:dyDescent="0.25">
      <c r="A92" s="24">
        <v>30</v>
      </c>
      <c r="B92" s="191"/>
      <c r="C92" s="26"/>
      <c r="D92" s="26"/>
      <c r="E92" s="26"/>
      <c r="F92" s="30"/>
      <c r="G92" s="189"/>
      <c r="H92" s="26"/>
      <c r="I92" s="26"/>
      <c r="J92" s="26"/>
      <c r="K92" s="30"/>
      <c r="L92" s="189"/>
      <c r="M92" s="27"/>
      <c r="N92" s="192"/>
      <c r="O92" s="189"/>
      <c r="P92" s="185"/>
      <c r="Q92" s="189"/>
      <c r="X92" s="175">
        <f>ROWS($B$63:B92)</f>
        <v>30</v>
      </c>
      <c r="Y92" s="198">
        <f t="array" ref="Y92">IFERROR(AVERAGE(IF(C92:F92&gt;1,C92:F92)),0)</f>
        <v>0</v>
      </c>
      <c r="Z92" s="190">
        <f t="array" ref="Z92">Y92+(COUNTIFS($Y$63:$Y92,Y92)-1)*0.00001</f>
        <v>2.9E-4</v>
      </c>
      <c r="AA92" s="198">
        <f t="shared" si="11"/>
        <v>2.0000000000000001E-4</v>
      </c>
      <c r="AB92" s="200">
        <f t="shared" si="12"/>
        <v>0</v>
      </c>
      <c r="AC92" s="180">
        <f t="shared" si="13"/>
        <v>0</v>
      </c>
      <c r="AD92" s="175"/>
      <c r="AE92" s="199">
        <f t="array" ref="AE92">IFERROR(AVERAGE(IF(H92:K92&gt;1,H92:K92)),0)</f>
        <v>0</v>
      </c>
      <c r="AF92" s="187">
        <f t="array" ref="AF92">AE92+(COUNTIFS($AE$63:$AE92,AE92)-1)*0.00001</f>
        <v>2.9E-4</v>
      </c>
      <c r="AG92" s="187">
        <f t="shared" si="14"/>
        <v>2.0000000000000001E-4</v>
      </c>
      <c r="AH92" s="200">
        <f t="shared" si="15"/>
        <v>0</v>
      </c>
      <c r="AI92" s="180">
        <f t="shared" si="16"/>
        <v>0</v>
      </c>
    </row>
    <row r="93" spans="1:35" ht="15" customHeight="1" x14ac:dyDescent="0.25">
      <c r="A93" s="24">
        <v>31</v>
      </c>
      <c r="B93" s="191"/>
      <c r="C93" s="26"/>
      <c r="D93" s="26"/>
      <c r="E93" s="26"/>
      <c r="F93" s="30"/>
      <c r="G93" s="189"/>
      <c r="H93" s="26"/>
      <c r="I93" s="26"/>
      <c r="J93" s="26"/>
      <c r="K93" s="30"/>
      <c r="L93" s="189"/>
      <c r="M93" s="27"/>
      <c r="N93" s="192"/>
      <c r="O93" s="189"/>
      <c r="P93" s="185"/>
      <c r="Q93" s="189"/>
      <c r="X93" s="175">
        <f>ROWS($B$63:B93)</f>
        <v>31</v>
      </c>
      <c r="Y93" s="198">
        <f t="array" ref="Y93">IFERROR(AVERAGE(IF(C93:F93&gt;1,C93:F93)),0)</f>
        <v>0</v>
      </c>
      <c r="Z93" s="190">
        <f t="array" ref="Z93">Y93+(COUNTIFS($Y$63:$Y93,Y93)-1)*0.00001</f>
        <v>3.0000000000000003E-4</v>
      </c>
      <c r="AA93" s="198">
        <f t="shared" si="11"/>
        <v>1.9000000000000001E-4</v>
      </c>
      <c r="AB93" s="200">
        <f t="shared" si="12"/>
        <v>0</v>
      </c>
      <c r="AC93" s="180">
        <f t="shared" si="13"/>
        <v>0</v>
      </c>
      <c r="AD93" s="175"/>
      <c r="AE93" s="199">
        <f t="array" ref="AE93">IFERROR(AVERAGE(IF(H93:K93&gt;1,H93:K93)),0)</f>
        <v>0</v>
      </c>
      <c r="AF93" s="187">
        <f t="array" ref="AF93">AE93+(COUNTIFS($AE$63:$AE93,AE93)-1)*0.00001</f>
        <v>3.0000000000000003E-4</v>
      </c>
      <c r="AG93" s="187">
        <f t="shared" si="14"/>
        <v>1.9000000000000001E-4</v>
      </c>
      <c r="AH93" s="200">
        <f t="shared" si="15"/>
        <v>0</v>
      </c>
      <c r="AI93" s="180">
        <f t="shared" si="16"/>
        <v>0</v>
      </c>
    </row>
    <row r="94" spans="1:35" ht="15" customHeight="1" x14ac:dyDescent="0.25">
      <c r="A94" s="24">
        <v>32</v>
      </c>
      <c r="B94" s="191"/>
      <c r="C94" s="26"/>
      <c r="D94" s="26"/>
      <c r="E94" s="26"/>
      <c r="F94" s="30"/>
      <c r="G94" s="189"/>
      <c r="H94" s="26"/>
      <c r="I94" s="26"/>
      <c r="J94" s="26"/>
      <c r="K94" s="30"/>
      <c r="L94" s="189"/>
      <c r="M94" s="27"/>
      <c r="N94" s="192"/>
      <c r="O94" s="189"/>
      <c r="P94" s="185"/>
      <c r="Q94" s="189"/>
      <c r="X94" s="175">
        <f>ROWS($B$63:B94)</f>
        <v>32</v>
      </c>
      <c r="Y94" s="198">
        <f t="array" ref="Y94">IFERROR(AVERAGE(IF(C94:F94&gt;1,C94:F94)),0)</f>
        <v>0</v>
      </c>
      <c r="Z94" s="190">
        <f t="array" ref="Z94">Y94+(COUNTIFS($Y$63:$Y94,Y94)-1)*0.00001</f>
        <v>3.1E-4</v>
      </c>
      <c r="AA94" s="198">
        <f t="shared" si="11"/>
        <v>1.8000000000000001E-4</v>
      </c>
      <c r="AB94" s="200">
        <f t="shared" si="12"/>
        <v>0</v>
      </c>
      <c r="AC94" s="180">
        <f t="shared" si="13"/>
        <v>0</v>
      </c>
      <c r="AD94" s="175"/>
      <c r="AE94" s="199">
        <f t="array" ref="AE94">IFERROR(AVERAGE(IF(H94:K94&gt;1,H94:K94)),0)</f>
        <v>0</v>
      </c>
      <c r="AF94" s="187">
        <f t="array" ref="AF94">AE94+(COUNTIFS($AE$63:$AE94,AE94)-1)*0.00001</f>
        <v>3.1E-4</v>
      </c>
      <c r="AG94" s="187">
        <f t="shared" si="14"/>
        <v>1.8000000000000001E-4</v>
      </c>
      <c r="AH94" s="200">
        <f t="shared" si="15"/>
        <v>0</v>
      </c>
      <c r="AI94" s="180">
        <f t="shared" si="16"/>
        <v>0</v>
      </c>
    </row>
    <row r="95" spans="1:35" ht="15" customHeight="1" x14ac:dyDescent="0.25">
      <c r="A95" s="24">
        <v>33</v>
      </c>
      <c r="B95" s="191"/>
      <c r="C95" s="26"/>
      <c r="D95" s="26"/>
      <c r="E95" s="26"/>
      <c r="F95" s="30"/>
      <c r="G95" s="189"/>
      <c r="H95" s="26"/>
      <c r="I95" s="26"/>
      <c r="J95" s="26"/>
      <c r="K95" s="30"/>
      <c r="L95" s="189"/>
      <c r="M95" s="27"/>
      <c r="N95" s="192"/>
      <c r="O95" s="189"/>
      <c r="P95" s="185"/>
      <c r="Q95" s="189"/>
      <c r="X95" s="175">
        <f>ROWS($B$63:B95)</f>
        <v>33</v>
      </c>
      <c r="Y95" s="198">
        <f t="array" ref="Y95">IFERROR(AVERAGE(IF(C95:F95&gt;1,C95:F95)),0)</f>
        <v>0</v>
      </c>
      <c r="Z95" s="190">
        <f t="array" ref="Z95">Y95+(COUNTIFS($Y$63:$Y95,Y95)-1)*0.00001</f>
        <v>3.2000000000000003E-4</v>
      </c>
      <c r="AA95" s="198">
        <f t="shared" si="11"/>
        <v>1.7000000000000001E-4</v>
      </c>
      <c r="AB95" s="200">
        <f t="shared" si="12"/>
        <v>0</v>
      </c>
      <c r="AC95" s="180">
        <f t="shared" si="13"/>
        <v>0</v>
      </c>
      <c r="AD95" s="175"/>
      <c r="AE95" s="199">
        <f t="array" ref="AE95">IFERROR(AVERAGE(IF(H95:K95&gt;1,H95:K95)),0)</f>
        <v>0</v>
      </c>
      <c r="AF95" s="187">
        <f t="array" ref="AF95">AE95+(COUNTIFS($AE$63:$AE95,AE95)-1)*0.00001</f>
        <v>3.2000000000000003E-4</v>
      </c>
      <c r="AG95" s="187">
        <f t="shared" si="14"/>
        <v>1.7000000000000001E-4</v>
      </c>
      <c r="AH95" s="200">
        <f t="shared" si="15"/>
        <v>0</v>
      </c>
      <c r="AI95" s="180">
        <f t="shared" si="16"/>
        <v>0</v>
      </c>
    </row>
    <row r="96" spans="1:35" ht="15" customHeight="1" x14ac:dyDescent="0.25">
      <c r="A96" s="24">
        <v>34</v>
      </c>
      <c r="B96" s="191"/>
      <c r="C96" s="26"/>
      <c r="D96" s="26"/>
      <c r="E96" s="26"/>
      <c r="F96" s="30"/>
      <c r="G96" s="189"/>
      <c r="H96" s="26"/>
      <c r="I96" s="26"/>
      <c r="J96" s="26"/>
      <c r="K96" s="30"/>
      <c r="L96" s="189"/>
      <c r="M96" s="27"/>
      <c r="N96" s="192"/>
      <c r="O96" s="189"/>
      <c r="P96" s="185"/>
      <c r="Q96" s="189"/>
      <c r="X96" s="175">
        <f>ROWS($B$63:B96)</f>
        <v>34</v>
      </c>
      <c r="Y96" s="198">
        <f t="array" ref="Y96">IFERROR(AVERAGE(IF(C96:F96&gt;1,C96:F96)),0)</f>
        <v>0</v>
      </c>
      <c r="Z96" s="190">
        <f t="array" ref="Z96">Y96+(COUNTIFS($Y$63:$Y96,Y96)-1)*0.00001</f>
        <v>3.3000000000000005E-4</v>
      </c>
      <c r="AA96" s="198">
        <f t="shared" si="11"/>
        <v>1.6000000000000001E-4</v>
      </c>
      <c r="AB96" s="200">
        <f t="shared" si="12"/>
        <v>0</v>
      </c>
      <c r="AC96" s="180">
        <f t="shared" si="13"/>
        <v>0</v>
      </c>
      <c r="AD96" s="175"/>
      <c r="AE96" s="199">
        <f t="array" ref="AE96">IFERROR(AVERAGE(IF(H96:K96&gt;1,H96:K96)),0)</f>
        <v>0</v>
      </c>
      <c r="AF96" s="187">
        <f t="array" ref="AF96">AE96+(COUNTIFS($AE$63:$AE96,AE96)-1)*0.00001</f>
        <v>3.3000000000000005E-4</v>
      </c>
      <c r="AG96" s="187">
        <f t="shared" si="14"/>
        <v>1.6000000000000001E-4</v>
      </c>
      <c r="AH96" s="200">
        <f t="shared" si="15"/>
        <v>0</v>
      </c>
      <c r="AI96" s="180">
        <f t="shared" si="16"/>
        <v>0</v>
      </c>
    </row>
    <row r="97" spans="1:35" ht="15" customHeight="1" x14ac:dyDescent="0.25">
      <c r="A97" s="24">
        <v>35</v>
      </c>
      <c r="B97" s="191"/>
      <c r="C97" s="26"/>
      <c r="D97" s="26"/>
      <c r="E97" s="26"/>
      <c r="F97" s="30"/>
      <c r="G97" s="189"/>
      <c r="H97" s="26"/>
      <c r="I97" s="26"/>
      <c r="J97" s="26"/>
      <c r="K97" s="30"/>
      <c r="L97" s="189"/>
      <c r="M97" s="27"/>
      <c r="N97" s="192"/>
      <c r="O97" s="189"/>
      <c r="P97" s="185"/>
      <c r="Q97" s="189"/>
      <c r="X97" s="175">
        <f>ROWS($B$63:B97)</f>
        <v>35</v>
      </c>
      <c r="Y97" s="198">
        <f t="array" ref="Y97">IFERROR(AVERAGE(IF(C97:F97&gt;1,C97:F97)),0)</f>
        <v>0</v>
      </c>
      <c r="Z97" s="190">
        <f t="array" ref="Z97">Y97+(COUNTIFS($Y$63:$Y97,Y97)-1)*0.00001</f>
        <v>3.4000000000000002E-4</v>
      </c>
      <c r="AA97" s="198">
        <f t="shared" si="11"/>
        <v>1.5000000000000001E-4</v>
      </c>
      <c r="AB97" s="200">
        <f t="shared" si="12"/>
        <v>0</v>
      </c>
      <c r="AC97" s="180">
        <f t="shared" si="13"/>
        <v>0</v>
      </c>
      <c r="AD97" s="175"/>
      <c r="AE97" s="199">
        <f t="array" ref="AE97">IFERROR(AVERAGE(IF(H97:K97&gt;1,H97:K97)),0)</f>
        <v>0</v>
      </c>
      <c r="AF97" s="187">
        <f t="array" ref="AF97">AE97+(COUNTIFS($AE$63:$AE97,AE97)-1)*0.00001</f>
        <v>3.4000000000000002E-4</v>
      </c>
      <c r="AG97" s="187">
        <f t="shared" si="14"/>
        <v>1.5000000000000001E-4</v>
      </c>
      <c r="AH97" s="200">
        <f t="shared" si="15"/>
        <v>0</v>
      </c>
      <c r="AI97" s="180">
        <f t="shared" si="16"/>
        <v>0</v>
      </c>
    </row>
    <row r="98" spans="1:35" ht="15" customHeight="1" x14ac:dyDescent="0.25">
      <c r="A98" s="24">
        <v>36</v>
      </c>
      <c r="B98" s="191"/>
      <c r="C98" s="26"/>
      <c r="D98" s="26"/>
      <c r="E98" s="26"/>
      <c r="F98" s="30"/>
      <c r="G98" s="189"/>
      <c r="H98" s="26"/>
      <c r="I98" s="26"/>
      <c r="J98" s="26"/>
      <c r="K98" s="30"/>
      <c r="L98" s="189"/>
      <c r="M98" s="27"/>
      <c r="N98" s="192"/>
      <c r="O98" s="189"/>
      <c r="P98" s="185"/>
      <c r="Q98" s="189"/>
      <c r="X98" s="175">
        <f>ROWS($B$63:B98)</f>
        <v>36</v>
      </c>
      <c r="Y98" s="198">
        <f t="array" ref="Y98">IFERROR(AVERAGE(IF(C98:F98&gt;1,C98:F98)),0)</f>
        <v>0</v>
      </c>
      <c r="Z98" s="190">
        <f t="array" ref="Z98">Y98+(COUNTIFS($Y$63:$Y98,Y98)-1)*0.00001</f>
        <v>3.5000000000000005E-4</v>
      </c>
      <c r="AA98" s="198">
        <f t="shared" si="11"/>
        <v>1.4000000000000001E-4</v>
      </c>
      <c r="AB98" s="200">
        <f t="shared" si="12"/>
        <v>0</v>
      </c>
      <c r="AC98" s="180">
        <f t="shared" si="13"/>
        <v>0</v>
      </c>
      <c r="AD98" s="175"/>
      <c r="AE98" s="199">
        <f t="array" ref="AE98">IFERROR(AVERAGE(IF(H98:K98&gt;1,H98:K98)),0)</f>
        <v>0</v>
      </c>
      <c r="AF98" s="187">
        <f t="array" ref="AF98">AE98+(COUNTIFS($AE$63:$AE98,AE98)-1)*0.00001</f>
        <v>3.5000000000000005E-4</v>
      </c>
      <c r="AG98" s="187">
        <f t="shared" si="14"/>
        <v>1.4000000000000001E-4</v>
      </c>
      <c r="AH98" s="200">
        <f t="shared" si="15"/>
        <v>0</v>
      </c>
      <c r="AI98" s="180">
        <f t="shared" si="16"/>
        <v>0</v>
      </c>
    </row>
    <row r="99" spans="1:35" ht="15" customHeight="1" x14ac:dyDescent="0.25">
      <c r="A99" s="24">
        <v>37</v>
      </c>
      <c r="B99" s="191"/>
      <c r="C99" s="26"/>
      <c r="D99" s="26"/>
      <c r="E99" s="26"/>
      <c r="F99" s="30"/>
      <c r="G99" s="189"/>
      <c r="H99" s="26"/>
      <c r="I99" s="26"/>
      <c r="J99" s="26"/>
      <c r="K99" s="30"/>
      <c r="L99" s="189"/>
      <c r="M99" s="27"/>
      <c r="N99" s="192"/>
      <c r="O99" s="189"/>
      <c r="P99" s="185"/>
      <c r="Q99" s="189"/>
      <c r="X99" s="175">
        <f>ROWS($B$63:B99)</f>
        <v>37</v>
      </c>
      <c r="Y99" s="198">
        <f t="array" ref="Y99">IFERROR(AVERAGE(IF(C99:F99&gt;1,C99:F99)),0)</f>
        <v>0</v>
      </c>
      <c r="Z99" s="190">
        <f t="array" ref="Z99">Y99+(COUNTIFS($Y$63:$Y99,Y99)-1)*0.00001</f>
        <v>3.6000000000000002E-4</v>
      </c>
      <c r="AA99" s="198">
        <f t="shared" si="11"/>
        <v>1.3000000000000002E-4</v>
      </c>
      <c r="AB99" s="200">
        <f t="shared" si="12"/>
        <v>0</v>
      </c>
      <c r="AC99" s="180">
        <f t="shared" si="13"/>
        <v>0</v>
      </c>
      <c r="AD99" s="175"/>
      <c r="AE99" s="199">
        <f t="array" ref="AE99">IFERROR(AVERAGE(IF(H99:K99&gt;1,H99:K99)),0)</f>
        <v>0</v>
      </c>
      <c r="AF99" s="187">
        <f t="array" ref="AF99">AE99+(COUNTIFS($AE$63:$AE99,AE99)-1)*0.00001</f>
        <v>3.6000000000000002E-4</v>
      </c>
      <c r="AG99" s="187">
        <f t="shared" si="14"/>
        <v>1.3000000000000002E-4</v>
      </c>
      <c r="AH99" s="200">
        <f t="shared" si="15"/>
        <v>0</v>
      </c>
      <c r="AI99" s="180">
        <f t="shared" si="16"/>
        <v>0</v>
      </c>
    </row>
    <row r="100" spans="1:35" ht="15" customHeight="1" x14ac:dyDescent="0.25">
      <c r="A100" s="24">
        <v>38</v>
      </c>
      <c r="B100" s="191"/>
      <c r="C100" s="26"/>
      <c r="D100" s="26"/>
      <c r="E100" s="26"/>
      <c r="F100" s="30"/>
      <c r="G100" s="189"/>
      <c r="H100" s="26"/>
      <c r="I100" s="26"/>
      <c r="J100" s="26"/>
      <c r="K100" s="30"/>
      <c r="L100" s="189"/>
      <c r="M100" s="27"/>
      <c r="N100" s="192"/>
      <c r="O100" s="189"/>
      <c r="P100" s="185"/>
      <c r="Q100" s="189"/>
      <c r="X100" s="175">
        <f>ROWS($B$63:B100)</f>
        <v>38</v>
      </c>
      <c r="Y100" s="198">
        <f t="array" ref="Y100">IFERROR(AVERAGE(IF(C100:F100&gt;1,C100:F100)),0)</f>
        <v>0</v>
      </c>
      <c r="Z100" s="190">
        <f t="array" ref="Z100">Y100+(COUNTIFS($Y$63:$Y100,Y100)-1)*0.00001</f>
        <v>3.7000000000000005E-4</v>
      </c>
      <c r="AA100" s="198">
        <f t="shared" si="11"/>
        <v>1.2000000000000002E-4</v>
      </c>
      <c r="AB100" s="200">
        <f t="shared" si="12"/>
        <v>0</v>
      </c>
      <c r="AC100" s="180">
        <f t="shared" si="13"/>
        <v>0</v>
      </c>
      <c r="AD100" s="175"/>
      <c r="AE100" s="199">
        <f t="array" ref="AE100">IFERROR(AVERAGE(IF(H100:K100&gt;1,H100:K100)),0)</f>
        <v>0</v>
      </c>
      <c r="AF100" s="187">
        <f t="array" ref="AF100">AE100+(COUNTIFS($AE$63:$AE100,AE100)-1)*0.00001</f>
        <v>3.7000000000000005E-4</v>
      </c>
      <c r="AG100" s="187">
        <f t="shared" si="14"/>
        <v>1.2000000000000002E-4</v>
      </c>
      <c r="AH100" s="200">
        <f t="shared" si="15"/>
        <v>0</v>
      </c>
      <c r="AI100" s="180">
        <f t="shared" si="16"/>
        <v>0</v>
      </c>
    </row>
    <row r="101" spans="1:35" ht="15" customHeight="1" x14ac:dyDescent="0.25">
      <c r="A101" s="24">
        <v>39</v>
      </c>
      <c r="B101" s="191"/>
      <c r="C101" s="26"/>
      <c r="D101" s="26"/>
      <c r="E101" s="26"/>
      <c r="F101" s="30"/>
      <c r="G101" s="189"/>
      <c r="H101" s="26"/>
      <c r="I101" s="26"/>
      <c r="J101" s="26"/>
      <c r="K101" s="30"/>
      <c r="L101" s="189"/>
      <c r="M101" s="27"/>
      <c r="N101" s="192"/>
      <c r="O101" s="189"/>
      <c r="P101" s="185"/>
      <c r="Q101" s="189"/>
      <c r="X101" s="175">
        <f>ROWS($B$63:B101)</f>
        <v>39</v>
      </c>
      <c r="Y101" s="198">
        <f t="array" ref="Y101">IFERROR(AVERAGE(IF(C101:F101&gt;1,C101:F101)),0)</f>
        <v>0</v>
      </c>
      <c r="Z101" s="190">
        <f t="array" ref="Z101">Y101+(COUNTIFS($Y$63:$Y101,Y101)-1)*0.00001</f>
        <v>3.8000000000000002E-4</v>
      </c>
      <c r="AA101" s="198">
        <f t="shared" si="11"/>
        <v>1.1E-4</v>
      </c>
      <c r="AB101" s="200">
        <f t="shared" si="12"/>
        <v>0</v>
      </c>
      <c r="AC101" s="180">
        <f t="shared" si="13"/>
        <v>0</v>
      </c>
      <c r="AD101" s="175"/>
      <c r="AE101" s="199">
        <f t="array" ref="AE101">IFERROR(AVERAGE(IF(H101:K101&gt;1,H101:K101)),0)</f>
        <v>0</v>
      </c>
      <c r="AF101" s="187">
        <f t="array" ref="AF101">AE101+(COUNTIFS($AE$63:$AE101,AE101)-1)*0.00001</f>
        <v>3.8000000000000002E-4</v>
      </c>
      <c r="AG101" s="187">
        <f t="shared" si="14"/>
        <v>1.1E-4</v>
      </c>
      <c r="AH101" s="200">
        <f t="shared" si="15"/>
        <v>0</v>
      </c>
      <c r="AI101" s="180">
        <f t="shared" si="16"/>
        <v>0</v>
      </c>
    </row>
    <row r="102" spans="1:35" ht="15" customHeight="1" x14ac:dyDescent="0.25">
      <c r="A102" s="24">
        <v>40</v>
      </c>
      <c r="B102" s="191"/>
      <c r="C102" s="26"/>
      <c r="D102" s="26"/>
      <c r="E102" s="26"/>
      <c r="F102" s="31"/>
      <c r="G102" s="189"/>
      <c r="H102" s="26"/>
      <c r="I102" s="26"/>
      <c r="J102" s="26"/>
      <c r="K102" s="30"/>
      <c r="L102" s="189"/>
      <c r="M102" s="27"/>
      <c r="N102" s="192"/>
      <c r="O102" s="189"/>
      <c r="P102" s="185"/>
      <c r="Q102" s="189"/>
      <c r="X102" s="175">
        <f>ROWS($B$63:B102)</f>
        <v>40</v>
      </c>
      <c r="Y102" s="198">
        <f t="array" ref="Y102">IFERROR(AVERAGE(IF(C102:F102&gt;1,C102:F102)),0)</f>
        <v>0</v>
      </c>
      <c r="Z102" s="190">
        <f t="array" ref="Z102">Y102+(COUNTIFS($Y$63:$Y102,Y102)-1)*0.00001</f>
        <v>3.9000000000000005E-4</v>
      </c>
      <c r="AA102" s="198">
        <f t="shared" si="11"/>
        <v>1E-4</v>
      </c>
      <c r="AB102" s="200">
        <f t="shared" si="12"/>
        <v>0</v>
      </c>
      <c r="AC102" s="180">
        <f t="shared" si="13"/>
        <v>0</v>
      </c>
      <c r="AD102" s="175"/>
      <c r="AE102" s="199">
        <f t="array" ref="AE102">IFERROR(AVERAGE(IF(H102:K102&gt;1,H102:K102)),0)</f>
        <v>0</v>
      </c>
      <c r="AF102" s="187">
        <f t="array" ref="AF102">AE102+(COUNTIFS($AE$63:$AE102,AE102)-1)*0.00001</f>
        <v>3.9000000000000005E-4</v>
      </c>
      <c r="AG102" s="187">
        <f t="shared" si="14"/>
        <v>1E-4</v>
      </c>
      <c r="AH102" s="200">
        <f t="shared" si="15"/>
        <v>0</v>
      </c>
      <c r="AI102" s="180">
        <f t="shared" si="16"/>
        <v>0</v>
      </c>
    </row>
    <row r="103" spans="1:35" ht="15" customHeight="1" x14ac:dyDescent="0.25">
      <c r="A103" s="24">
        <v>41</v>
      </c>
      <c r="B103" s="191"/>
      <c r="C103" s="26"/>
      <c r="D103" s="26"/>
      <c r="E103" s="26"/>
      <c r="F103" s="32"/>
      <c r="G103" s="189"/>
      <c r="H103" s="26"/>
      <c r="I103" s="26"/>
      <c r="J103" s="26"/>
      <c r="K103" s="40"/>
      <c r="L103" s="189"/>
      <c r="M103" s="27"/>
      <c r="N103" s="192"/>
      <c r="O103" s="189"/>
      <c r="P103" s="185"/>
      <c r="Q103" s="189"/>
      <c r="X103" s="175">
        <f>ROWS($B$63:B103)</f>
        <v>41</v>
      </c>
      <c r="Y103" s="198">
        <f t="array" ref="Y103">IFERROR(AVERAGE(IF(C103:F103&gt;1,C103:F103)),0)</f>
        <v>0</v>
      </c>
      <c r="Z103" s="190">
        <f t="array" ref="Z103">Y103+(COUNTIFS($Y$63:$Y103,Y103)-1)*0.00001</f>
        <v>4.0000000000000002E-4</v>
      </c>
      <c r="AA103" s="198">
        <f t="shared" si="11"/>
        <v>9.0000000000000006E-5</v>
      </c>
      <c r="AB103" s="200">
        <f t="shared" si="12"/>
        <v>0</v>
      </c>
      <c r="AC103" s="180">
        <f t="shared" si="13"/>
        <v>0</v>
      </c>
      <c r="AD103" s="175"/>
      <c r="AE103" s="199">
        <f t="array" ref="AE103">IFERROR(AVERAGE(IF(H103:K103&gt;1,H103:K103)),0)</f>
        <v>0</v>
      </c>
      <c r="AF103" s="187">
        <f t="array" ref="AF103">AE103+(COUNTIFS($AE$63:$AE103,AE103)-1)*0.00001</f>
        <v>4.0000000000000002E-4</v>
      </c>
      <c r="AG103" s="187">
        <f t="shared" si="14"/>
        <v>9.0000000000000006E-5</v>
      </c>
      <c r="AH103" s="200">
        <f t="shared" si="15"/>
        <v>0</v>
      </c>
      <c r="AI103" s="180">
        <f t="shared" si="16"/>
        <v>0</v>
      </c>
    </row>
    <row r="104" spans="1:35" ht="15" customHeight="1" x14ac:dyDescent="0.25">
      <c r="A104" s="24">
        <v>42</v>
      </c>
      <c r="B104" s="191"/>
      <c r="C104" s="26"/>
      <c r="D104" s="26"/>
      <c r="E104" s="26"/>
      <c r="F104" s="32"/>
      <c r="G104" s="189"/>
      <c r="H104" s="26"/>
      <c r="I104" s="26"/>
      <c r="J104" s="26"/>
      <c r="K104" s="40"/>
      <c r="L104" s="189"/>
      <c r="M104" s="27"/>
      <c r="N104" s="192"/>
      <c r="O104" s="189"/>
      <c r="P104" s="185"/>
      <c r="Q104" s="189"/>
      <c r="X104" s="175">
        <f>ROWS($B$63:B104)</f>
        <v>42</v>
      </c>
      <c r="Y104" s="198">
        <f t="array" ref="Y104">IFERROR(AVERAGE(IF(C104:F104&gt;1,C104:F104)),0)</f>
        <v>0</v>
      </c>
      <c r="Z104" s="190">
        <f t="array" ref="Z104">Y104+(COUNTIFS($Y$63:$Y104,Y104)-1)*0.00001</f>
        <v>4.1000000000000005E-4</v>
      </c>
      <c r="AA104" s="198">
        <f t="shared" si="11"/>
        <v>8.0000000000000007E-5</v>
      </c>
      <c r="AB104" s="200">
        <f t="shared" si="12"/>
        <v>0</v>
      </c>
      <c r="AC104" s="180">
        <f t="shared" si="13"/>
        <v>0</v>
      </c>
      <c r="AD104" s="175"/>
      <c r="AE104" s="199">
        <f t="array" ref="AE104">IFERROR(AVERAGE(IF(H104:K104&gt;1,H104:K104)),0)</f>
        <v>0</v>
      </c>
      <c r="AF104" s="187">
        <f t="array" ref="AF104">AE104+(COUNTIFS($AE$63:$AE104,AE104)-1)*0.00001</f>
        <v>4.1000000000000005E-4</v>
      </c>
      <c r="AG104" s="187">
        <f t="shared" si="14"/>
        <v>8.0000000000000007E-5</v>
      </c>
      <c r="AH104" s="200">
        <f t="shared" si="15"/>
        <v>0</v>
      </c>
      <c r="AI104" s="180">
        <f t="shared" si="16"/>
        <v>0</v>
      </c>
    </row>
    <row r="105" spans="1:35" ht="15" customHeight="1" x14ac:dyDescent="0.25">
      <c r="A105" s="24">
        <v>43</v>
      </c>
      <c r="B105" s="191"/>
      <c r="C105" s="26"/>
      <c r="D105" s="26"/>
      <c r="E105" s="26"/>
      <c r="F105" s="32"/>
      <c r="G105" s="189"/>
      <c r="H105" s="26"/>
      <c r="I105" s="26"/>
      <c r="J105" s="26"/>
      <c r="K105" s="40"/>
      <c r="L105" s="189"/>
      <c r="M105" s="27"/>
      <c r="N105" s="192"/>
      <c r="O105" s="189"/>
      <c r="P105" s="185"/>
      <c r="Q105" s="189"/>
      <c r="X105" s="175">
        <f>ROWS($B$63:B105)</f>
        <v>43</v>
      </c>
      <c r="Y105" s="198">
        <f t="array" ref="Y105">IFERROR(AVERAGE(IF(C105:F105&gt;1,C105:F105)),0)</f>
        <v>0</v>
      </c>
      <c r="Z105" s="190">
        <f t="array" ref="Z105">Y105+(COUNTIFS($Y$63:$Y105,Y105)-1)*0.00001</f>
        <v>4.2000000000000002E-4</v>
      </c>
      <c r="AA105" s="198">
        <f t="shared" si="11"/>
        <v>7.0000000000000007E-5</v>
      </c>
      <c r="AB105" s="200">
        <f t="shared" si="12"/>
        <v>0</v>
      </c>
      <c r="AC105" s="180">
        <f t="shared" si="13"/>
        <v>0</v>
      </c>
      <c r="AD105" s="175"/>
      <c r="AE105" s="199">
        <f t="array" ref="AE105">IFERROR(AVERAGE(IF(H105:K105&gt;1,H105:K105)),0)</f>
        <v>0</v>
      </c>
      <c r="AF105" s="187">
        <f t="array" ref="AF105">AE105+(COUNTIFS($AE$63:$AE105,AE105)-1)*0.00001</f>
        <v>4.2000000000000002E-4</v>
      </c>
      <c r="AG105" s="187">
        <f t="shared" si="14"/>
        <v>7.0000000000000007E-5</v>
      </c>
      <c r="AH105" s="200">
        <f t="shared" si="15"/>
        <v>0</v>
      </c>
      <c r="AI105" s="180">
        <f t="shared" si="16"/>
        <v>0</v>
      </c>
    </row>
    <row r="106" spans="1:35" ht="15" customHeight="1" x14ac:dyDescent="0.25">
      <c r="A106" s="24">
        <v>44</v>
      </c>
      <c r="B106" s="191"/>
      <c r="C106" s="26"/>
      <c r="D106" s="26"/>
      <c r="E106" s="26"/>
      <c r="F106" s="33"/>
      <c r="G106" s="189"/>
      <c r="H106" s="26"/>
      <c r="I106" s="26"/>
      <c r="J106" s="26"/>
      <c r="K106" s="40"/>
      <c r="L106" s="189"/>
      <c r="M106" s="27"/>
      <c r="N106" s="192"/>
      <c r="O106" s="189"/>
      <c r="P106" s="185"/>
      <c r="Q106" s="189"/>
      <c r="X106" s="175">
        <f>ROWS($B$63:B106)</f>
        <v>44</v>
      </c>
      <c r="Y106" s="198">
        <f t="array" ref="Y106">IFERROR(AVERAGE(IF(C106:F106&gt;1,C106:F106)),0)</f>
        <v>0</v>
      </c>
      <c r="Z106" s="190">
        <f t="array" ref="Z106">Y106+(COUNTIFS($Y$63:$Y106,Y106)-1)*0.00001</f>
        <v>4.3000000000000004E-4</v>
      </c>
      <c r="AA106" s="198">
        <f t="shared" si="11"/>
        <v>6.0000000000000008E-5</v>
      </c>
      <c r="AB106" s="200">
        <f t="shared" si="12"/>
        <v>0</v>
      </c>
      <c r="AC106" s="180">
        <f t="shared" si="13"/>
        <v>0</v>
      </c>
      <c r="AD106" s="175"/>
      <c r="AE106" s="199">
        <f t="array" ref="AE106">IFERROR(AVERAGE(IF(H106:K106&gt;1,H106:K106)),0)</f>
        <v>0</v>
      </c>
      <c r="AF106" s="187">
        <f t="array" ref="AF106">AE106+(COUNTIFS($AE$63:$AE106,AE106)-1)*0.00001</f>
        <v>4.3000000000000004E-4</v>
      </c>
      <c r="AG106" s="187">
        <f t="shared" si="14"/>
        <v>6.0000000000000008E-5</v>
      </c>
      <c r="AH106" s="200">
        <f t="shared" si="15"/>
        <v>0</v>
      </c>
      <c r="AI106" s="180">
        <f t="shared" si="16"/>
        <v>0</v>
      </c>
    </row>
    <row r="107" spans="1:35" ht="15" customHeight="1" x14ac:dyDescent="0.25">
      <c r="A107" s="24">
        <v>45</v>
      </c>
      <c r="B107" s="191"/>
      <c r="C107" s="26"/>
      <c r="D107" s="26"/>
      <c r="E107" s="26"/>
      <c r="F107" s="32"/>
      <c r="G107" s="189"/>
      <c r="H107" s="26"/>
      <c r="I107" s="26"/>
      <c r="J107" s="26"/>
      <c r="K107" s="40"/>
      <c r="L107" s="189"/>
      <c r="M107" s="27"/>
      <c r="N107" s="192"/>
      <c r="O107" s="189"/>
      <c r="P107" s="185"/>
      <c r="Q107" s="189"/>
      <c r="X107" s="175">
        <f>ROWS($B$63:B107)</f>
        <v>45</v>
      </c>
      <c r="Y107" s="198">
        <f t="array" ref="Y107">IFERROR(AVERAGE(IF(C107:F107&gt;1,C107:F107)),0)</f>
        <v>0</v>
      </c>
      <c r="Z107" s="190">
        <f t="array" ref="Z107">Y107+(COUNTIFS($Y$63:$Y107,Y107)-1)*0.00001</f>
        <v>4.4000000000000002E-4</v>
      </c>
      <c r="AA107" s="198">
        <f t="shared" si="11"/>
        <v>5.0000000000000002E-5</v>
      </c>
      <c r="AB107" s="200">
        <f t="shared" si="12"/>
        <v>0</v>
      </c>
      <c r="AC107" s="180">
        <f t="shared" si="13"/>
        <v>0</v>
      </c>
      <c r="AD107" s="175"/>
      <c r="AE107" s="199">
        <f t="array" ref="AE107">IFERROR(AVERAGE(IF(H107:K107&gt;1,H107:K107)),0)</f>
        <v>0</v>
      </c>
      <c r="AF107" s="187">
        <f t="array" ref="AF107">AE107+(COUNTIFS($AE$63:$AE107,AE107)-1)*0.00001</f>
        <v>4.4000000000000002E-4</v>
      </c>
      <c r="AG107" s="187">
        <f t="shared" si="14"/>
        <v>5.0000000000000002E-5</v>
      </c>
      <c r="AH107" s="200">
        <f t="shared" si="15"/>
        <v>0</v>
      </c>
      <c r="AI107" s="180">
        <f t="shared" si="16"/>
        <v>0</v>
      </c>
    </row>
    <row r="108" spans="1:35" ht="15" customHeight="1" x14ac:dyDescent="0.25">
      <c r="A108" s="24">
        <v>46</v>
      </c>
      <c r="B108" s="191"/>
      <c r="C108" s="26"/>
      <c r="D108" s="26"/>
      <c r="E108" s="26"/>
      <c r="F108" s="40"/>
      <c r="G108" s="189"/>
      <c r="H108" s="26"/>
      <c r="I108" s="26"/>
      <c r="J108" s="26"/>
      <c r="K108" s="40"/>
      <c r="L108" s="189"/>
      <c r="M108" s="27"/>
      <c r="N108" s="192"/>
      <c r="O108" s="189"/>
      <c r="P108" s="185"/>
      <c r="Q108" s="189"/>
      <c r="X108" s="175">
        <f>ROWS($B$63:B108)</f>
        <v>46</v>
      </c>
      <c r="Y108" s="198">
        <f t="array" ref="Y108">IFERROR(AVERAGE(IF(C108:F108&gt;1,C108:F108)),0)</f>
        <v>0</v>
      </c>
      <c r="Z108" s="190">
        <f t="array" ref="Z108">Y108+(COUNTIFS($Y$63:$Y108,Y108)-1)*0.00001</f>
        <v>4.5000000000000004E-4</v>
      </c>
      <c r="AA108" s="198">
        <f t="shared" si="11"/>
        <v>4.0000000000000003E-5</v>
      </c>
      <c r="AB108" s="200">
        <f t="shared" si="12"/>
        <v>0</v>
      </c>
      <c r="AC108" s="180">
        <f t="shared" si="13"/>
        <v>0</v>
      </c>
      <c r="AD108" s="175"/>
      <c r="AE108" s="199">
        <f t="array" ref="AE108">IFERROR(AVERAGE(IF(H108:K108&gt;1,H108:K108)),0)</f>
        <v>0</v>
      </c>
      <c r="AF108" s="187">
        <f t="array" ref="AF108">AE108+(COUNTIFS($AE$63:$AE108,AE108)-1)*0.00001</f>
        <v>4.5000000000000004E-4</v>
      </c>
      <c r="AG108" s="187">
        <f t="shared" si="14"/>
        <v>4.0000000000000003E-5</v>
      </c>
      <c r="AH108" s="200">
        <f t="shared" si="15"/>
        <v>0</v>
      </c>
      <c r="AI108" s="180">
        <f t="shared" si="16"/>
        <v>0</v>
      </c>
    </row>
    <row r="109" spans="1:35" ht="15" customHeight="1" x14ac:dyDescent="0.25">
      <c r="A109" s="24">
        <v>47</v>
      </c>
      <c r="B109" s="191"/>
      <c r="C109" s="26"/>
      <c r="D109" s="26"/>
      <c r="E109" s="26"/>
      <c r="F109" s="40"/>
      <c r="G109" s="189"/>
      <c r="H109" s="26"/>
      <c r="I109" s="26"/>
      <c r="J109" s="26"/>
      <c r="K109" s="40"/>
      <c r="L109" s="189"/>
      <c r="M109" s="27"/>
      <c r="N109" s="192"/>
      <c r="O109" s="189"/>
      <c r="P109" s="185"/>
      <c r="Q109" s="189"/>
      <c r="X109" s="175">
        <f>ROWS($B$63:B109)</f>
        <v>47</v>
      </c>
      <c r="Y109" s="198">
        <f t="array" ref="Y109">IFERROR(AVERAGE(IF(C109:F109&gt;1,C109:F109)),0)</f>
        <v>0</v>
      </c>
      <c r="Z109" s="190">
        <f t="array" ref="Z109">Y109+(COUNTIFS($Y$63:$Y109,Y109)-1)*0.00001</f>
        <v>4.6000000000000001E-4</v>
      </c>
      <c r="AA109" s="198">
        <f t="shared" si="11"/>
        <v>3.0000000000000004E-5</v>
      </c>
      <c r="AB109" s="200">
        <f t="shared" si="12"/>
        <v>0</v>
      </c>
      <c r="AC109" s="180">
        <f t="shared" si="13"/>
        <v>0</v>
      </c>
      <c r="AD109" s="175"/>
      <c r="AE109" s="199">
        <f t="array" ref="AE109">IFERROR(AVERAGE(IF(H109:K109&gt;1,H109:K109)),0)</f>
        <v>0</v>
      </c>
      <c r="AF109" s="187">
        <f t="array" ref="AF109">AE109+(COUNTIFS($AE$63:$AE109,AE109)-1)*0.00001</f>
        <v>4.6000000000000001E-4</v>
      </c>
      <c r="AG109" s="187">
        <f t="shared" si="14"/>
        <v>3.0000000000000004E-5</v>
      </c>
      <c r="AH109" s="200">
        <f t="shared" si="15"/>
        <v>0</v>
      </c>
      <c r="AI109" s="180">
        <f t="shared" si="16"/>
        <v>0</v>
      </c>
    </row>
    <row r="110" spans="1:35" ht="15" customHeight="1" x14ac:dyDescent="0.25">
      <c r="A110" s="24">
        <v>48</v>
      </c>
      <c r="B110" s="191"/>
      <c r="C110" s="26"/>
      <c r="D110" s="26"/>
      <c r="E110" s="26"/>
      <c r="F110" s="40"/>
      <c r="G110" s="189"/>
      <c r="H110" s="26"/>
      <c r="I110" s="26"/>
      <c r="J110" s="26"/>
      <c r="K110" s="40"/>
      <c r="L110" s="189"/>
      <c r="M110" s="27"/>
      <c r="N110" s="192"/>
      <c r="O110" s="189"/>
      <c r="P110" s="185"/>
      <c r="Q110" s="189"/>
      <c r="X110" s="175">
        <f>ROWS($B$63:B110)</f>
        <v>48</v>
      </c>
      <c r="Y110" s="198">
        <f t="array" ref="Y110">IFERROR(AVERAGE(IF(C110:F110&gt;1,C110:F110)),0)</f>
        <v>0</v>
      </c>
      <c r="Z110" s="190">
        <f t="array" ref="Z110">Y110+(COUNTIFS($Y$63:$Y110,Y110)-1)*0.00001</f>
        <v>4.7000000000000004E-4</v>
      </c>
      <c r="AA110" s="198">
        <f t="shared" si="11"/>
        <v>2.0000000000000002E-5</v>
      </c>
      <c r="AB110" s="200">
        <f t="shared" si="12"/>
        <v>0</v>
      </c>
      <c r="AC110" s="180">
        <f t="shared" si="13"/>
        <v>0</v>
      </c>
      <c r="AD110" s="175"/>
      <c r="AE110" s="199">
        <f t="array" ref="AE110">IFERROR(AVERAGE(IF(H110:K110&gt;1,H110:K110)),0)</f>
        <v>0</v>
      </c>
      <c r="AF110" s="187">
        <f t="array" ref="AF110">AE110+(COUNTIFS($AE$63:$AE110,AE110)-1)*0.00001</f>
        <v>4.7000000000000004E-4</v>
      </c>
      <c r="AG110" s="187">
        <f t="shared" si="14"/>
        <v>2.0000000000000002E-5</v>
      </c>
      <c r="AH110" s="200">
        <f t="shared" si="15"/>
        <v>0</v>
      </c>
      <c r="AI110" s="180">
        <f t="shared" si="16"/>
        <v>0</v>
      </c>
    </row>
    <row r="111" spans="1:35" ht="15" customHeight="1" x14ac:dyDescent="0.25">
      <c r="A111" s="24">
        <v>49</v>
      </c>
      <c r="B111" s="191"/>
      <c r="C111" s="26"/>
      <c r="D111" s="26"/>
      <c r="E111" s="26"/>
      <c r="F111" s="145"/>
      <c r="G111" s="189"/>
      <c r="H111" s="26"/>
      <c r="I111" s="26"/>
      <c r="J111" s="26"/>
      <c r="K111" s="40"/>
      <c r="L111" s="189"/>
      <c r="M111" s="27"/>
      <c r="N111" s="192"/>
      <c r="O111" s="189"/>
      <c r="P111" s="185"/>
      <c r="Q111" s="189"/>
      <c r="X111" s="175">
        <f>ROWS($B$63:B111)</f>
        <v>49</v>
      </c>
      <c r="Y111" s="198">
        <f t="array" ref="Y111">IFERROR(AVERAGE(IF(C111:F111&gt;1,C111:F111)),0)</f>
        <v>0</v>
      </c>
      <c r="Z111" s="190">
        <f t="array" ref="Z111">Y111+(COUNTIFS($Y$63:$Y111,Y111)-1)*0.00001</f>
        <v>4.8000000000000007E-4</v>
      </c>
      <c r="AA111" s="198">
        <f t="shared" si="11"/>
        <v>1.0000000000000001E-5</v>
      </c>
      <c r="AB111" s="200">
        <f t="shared" si="12"/>
        <v>0</v>
      </c>
      <c r="AC111" s="180">
        <f t="shared" si="13"/>
        <v>0</v>
      </c>
      <c r="AD111" s="175"/>
      <c r="AE111" s="199">
        <f t="array" ref="AE111">IFERROR(AVERAGE(IF(H111:K111&gt;1,H111:K111)),0)</f>
        <v>0</v>
      </c>
      <c r="AF111" s="187">
        <f t="array" ref="AF111">AE111+(COUNTIFS($AE$63:$AE111,AE111)-1)*0.00001</f>
        <v>4.8000000000000007E-4</v>
      </c>
      <c r="AG111" s="187">
        <f t="shared" si="14"/>
        <v>1.0000000000000001E-5</v>
      </c>
      <c r="AH111" s="200">
        <f t="shared" si="15"/>
        <v>0</v>
      </c>
      <c r="AI111" s="180">
        <f t="shared" si="16"/>
        <v>0</v>
      </c>
    </row>
    <row r="112" spans="1:35" ht="15" customHeight="1" x14ac:dyDescent="0.25">
      <c r="A112" s="24">
        <v>50</v>
      </c>
      <c r="B112" s="191"/>
      <c r="C112" s="26"/>
      <c r="D112" s="26"/>
      <c r="E112" s="26"/>
      <c r="F112" s="40"/>
      <c r="G112" s="189"/>
      <c r="H112" s="26"/>
      <c r="I112" s="26"/>
      <c r="J112" s="26"/>
      <c r="K112" s="40"/>
      <c r="L112" s="189"/>
      <c r="M112" s="27"/>
      <c r="N112" s="192"/>
      <c r="O112" s="189"/>
      <c r="P112" s="185"/>
      <c r="Q112" s="189"/>
      <c r="X112" s="175">
        <f>ROWS($B$63:B112)</f>
        <v>50</v>
      </c>
      <c r="Y112" s="198">
        <f t="array" ref="Y112">IFERROR(AVERAGE(IF(C112:F112&gt;1,C112:F112)),0)</f>
        <v>0</v>
      </c>
      <c r="Z112" s="190">
        <f t="array" ref="Z112">Y112+(COUNTIFS($Y$63:$Y112,Y112)-1)*0.00001</f>
        <v>4.9000000000000009E-4</v>
      </c>
      <c r="AA112" s="198">
        <f t="shared" si="11"/>
        <v>0</v>
      </c>
      <c r="AB112" s="200">
        <f t="shared" si="12"/>
        <v>0</v>
      </c>
      <c r="AC112" s="180">
        <f t="shared" si="13"/>
        <v>0</v>
      </c>
      <c r="AD112" s="175"/>
      <c r="AE112" s="199">
        <f t="array" ref="AE112">IFERROR(AVERAGE(IF(H112:K112&gt;1,H112:K112)),0)</f>
        <v>0</v>
      </c>
      <c r="AF112" s="187">
        <f t="array" ref="AF112">AE112+(COUNTIFS($AE$63:$AE112,AE112)-1)*0.00001</f>
        <v>4.9000000000000009E-4</v>
      </c>
      <c r="AG112" s="187">
        <f t="shared" si="14"/>
        <v>0</v>
      </c>
      <c r="AH112" s="200">
        <f t="shared" si="15"/>
        <v>0</v>
      </c>
      <c r="AI112" s="180">
        <f t="shared" si="16"/>
        <v>0</v>
      </c>
    </row>
    <row r="113" spans="1:35" ht="15" customHeight="1" x14ac:dyDescent="0.25">
      <c r="C113" s="41"/>
      <c r="D113" s="41"/>
      <c r="E113" s="41"/>
      <c r="F113" s="29"/>
      <c r="H113" s="41"/>
      <c r="I113" s="41"/>
      <c r="J113" s="41"/>
      <c r="K113" s="29"/>
      <c r="N113" s="188" t="s">
        <v>308</v>
      </c>
      <c r="O113" s="154" t="str">
        <f>'ANVA-MDS'!H69</f>
        <v>ns</v>
      </c>
      <c r="P113" s="188" t="s">
        <v>308</v>
      </c>
      <c r="Q113" s="154" t="str">
        <f>'ANVA-MDS'!BT69</f>
        <v>ns</v>
      </c>
      <c r="X113" s="146"/>
      <c r="Y113" s="146"/>
      <c r="Z113" s="148"/>
      <c r="AA113" s="146"/>
      <c r="AB113" s="146"/>
      <c r="AC113" s="146"/>
      <c r="AD113" s="146"/>
      <c r="AE113" s="146"/>
      <c r="AF113" s="146"/>
      <c r="AG113" s="146"/>
      <c r="AH113" s="146"/>
      <c r="AI113" s="146"/>
    </row>
    <row r="114" spans="1:35" ht="15" customHeight="1" x14ac:dyDescent="0.25">
      <c r="C114" s="41"/>
      <c r="D114" s="41"/>
      <c r="E114" s="41"/>
      <c r="H114" s="41"/>
      <c r="I114" s="41"/>
      <c r="J114" s="41"/>
      <c r="N114" s="188" t="s">
        <v>302</v>
      </c>
      <c r="O114" s="170" t="str">
        <f>'ANVA-MDS'!B76</f>
        <v>sd</v>
      </c>
      <c r="P114" s="188" t="s">
        <v>302</v>
      </c>
      <c r="Q114" s="170" t="str">
        <f>'ANVA-MDS'!BN76</f>
        <v>sd</v>
      </c>
      <c r="X114" s="146"/>
      <c r="Y114" s="146"/>
      <c r="Z114" s="148"/>
      <c r="AA114" s="146"/>
      <c r="AB114" s="146"/>
      <c r="AC114" s="146"/>
      <c r="AD114" s="146"/>
      <c r="AE114" s="146"/>
      <c r="AF114" s="146"/>
      <c r="AG114" s="146"/>
      <c r="AH114" s="146"/>
      <c r="AI114" s="146"/>
    </row>
    <row r="115" spans="1:35" ht="15" customHeight="1" x14ac:dyDescent="0.25">
      <c r="C115" s="5"/>
      <c r="D115" s="5"/>
      <c r="E115" s="5"/>
      <c r="H115" s="5"/>
      <c r="X115" s="146"/>
      <c r="Y115" s="146"/>
      <c r="Z115" s="146"/>
      <c r="AA115" s="146"/>
      <c r="AB115" s="146"/>
      <c r="AC115" s="146"/>
      <c r="AD115" s="146"/>
      <c r="AE115" s="146"/>
      <c r="AF115" s="146"/>
      <c r="AG115" s="146"/>
      <c r="AH115" s="146"/>
      <c r="AI115" s="146"/>
    </row>
    <row r="116" spans="1:35" ht="15" customHeight="1" x14ac:dyDescent="0.25">
      <c r="N116" s="4" t="s">
        <v>84</v>
      </c>
      <c r="X116" s="146"/>
      <c r="Y116" s="146"/>
      <c r="Z116" s="146"/>
      <c r="AA116" s="146"/>
      <c r="AB116" s="146"/>
      <c r="AC116" s="146"/>
      <c r="AD116" s="146"/>
      <c r="AE116" s="146"/>
      <c r="AF116" s="146"/>
      <c r="AG116" s="146"/>
      <c r="AH116" s="146"/>
      <c r="AI116" s="146"/>
    </row>
    <row r="117" spans="1:35" ht="15" customHeight="1" thickBot="1" x14ac:dyDescent="0.3">
      <c r="C117" s="42" t="str">
        <f>Fechas!$C$114</f>
        <v>3º ÉPOCA: CICLOS CORTOS E INTERMEDIOS SIN FUNG.</v>
      </c>
      <c r="D117" s="43"/>
      <c r="E117" s="44"/>
      <c r="F117" s="44"/>
      <c r="G117" s="45"/>
      <c r="H117" s="46" t="str">
        <f>Fechas!$K$114</f>
        <v>3º ÉPOCA: CICLOS CORTOS E INTERMEDIOS CON FUNG.</v>
      </c>
      <c r="I117" s="47"/>
      <c r="J117" s="47"/>
      <c r="K117" s="47"/>
      <c r="L117" s="48"/>
      <c r="N117" s="42" t="str">
        <f>C117</f>
        <v>3º ÉPOCA: CICLOS CORTOS E INTERMEDIOS SIN FUNG.</v>
      </c>
      <c r="O117" s="43"/>
      <c r="P117" s="46" t="str">
        <f>H117</f>
        <v>3º ÉPOCA: CICLOS CORTOS E INTERMEDIOS CON FUNG.</v>
      </c>
      <c r="Q117" s="47"/>
      <c r="X117" s="146"/>
      <c r="Y117" s="146"/>
      <c r="Z117" s="146"/>
      <c r="AA117" s="146"/>
      <c r="AB117" s="146"/>
      <c r="AC117" s="146"/>
      <c r="AD117" s="146"/>
      <c r="AE117" s="146"/>
      <c r="AF117" s="146"/>
      <c r="AG117" s="146"/>
      <c r="AH117" s="146"/>
      <c r="AI117" s="146"/>
    </row>
    <row r="118" spans="1:35" ht="15" customHeight="1" x14ac:dyDescent="0.25">
      <c r="B118" s="15"/>
      <c r="C118" s="16" t="s">
        <v>111</v>
      </c>
      <c r="D118" s="17"/>
      <c r="E118" s="18"/>
      <c r="F118" s="18"/>
      <c r="G118" s="19"/>
      <c r="H118" s="142" t="s">
        <v>111</v>
      </c>
      <c r="I118" s="18"/>
      <c r="J118" s="18"/>
      <c r="K118" s="18"/>
      <c r="L118" s="144"/>
      <c r="N118" s="16" t="s">
        <v>111</v>
      </c>
      <c r="O118" s="3"/>
      <c r="P118" s="142" t="s">
        <v>111</v>
      </c>
      <c r="Q118" s="143"/>
      <c r="X118" s="146"/>
      <c r="Y118" s="146"/>
      <c r="Z118" s="146"/>
      <c r="AA118" s="146"/>
      <c r="AB118" s="146"/>
      <c r="AC118" s="146"/>
      <c r="AD118" s="146"/>
      <c r="AE118" s="146"/>
      <c r="AF118" s="146"/>
      <c r="AG118" s="146"/>
      <c r="AH118" s="146"/>
      <c r="AI118" s="146"/>
    </row>
    <row r="119" spans="1:35" ht="15" customHeight="1" x14ac:dyDescent="0.25">
      <c r="B119" s="20" t="s">
        <v>1</v>
      </c>
      <c r="C119" s="21" t="s">
        <v>43</v>
      </c>
      <c r="D119" s="22" t="s">
        <v>44</v>
      </c>
      <c r="E119" s="22" t="s">
        <v>45</v>
      </c>
      <c r="F119" s="22" t="s">
        <v>31</v>
      </c>
      <c r="G119" s="23" t="s">
        <v>20</v>
      </c>
      <c r="H119" s="22" t="s">
        <v>43</v>
      </c>
      <c r="I119" s="22" t="s">
        <v>44</v>
      </c>
      <c r="J119" s="22" t="s">
        <v>45</v>
      </c>
      <c r="K119" s="21" t="s">
        <v>31</v>
      </c>
      <c r="L119" s="23" t="s">
        <v>20</v>
      </c>
      <c r="N119" s="20" t="s">
        <v>1</v>
      </c>
      <c r="O119" s="23" t="s">
        <v>20</v>
      </c>
      <c r="P119" s="20" t="s">
        <v>1</v>
      </c>
      <c r="Q119" s="23" t="s">
        <v>20</v>
      </c>
      <c r="X119" s="146"/>
      <c r="Y119" s="146"/>
      <c r="Z119" s="146"/>
      <c r="AA119" s="146"/>
      <c r="AB119" s="146"/>
      <c r="AC119" s="146"/>
      <c r="AD119" s="146"/>
      <c r="AE119" s="146"/>
      <c r="AF119" s="146"/>
      <c r="AG119" s="146"/>
      <c r="AH119" s="146"/>
      <c r="AI119" s="146"/>
    </row>
    <row r="120" spans="1:35" ht="15" customHeight="1" x14ac:dyDescent="0.25">
      <c r="A120" s="24">
        <v>1</v>
      </c>
      <c r="B120" s="191" t="s">
        <v>496</v>
      </c>
      <c r="C120" s="26">
        <v>2260</v>
      </c>
      <c r="D120" s="26">
        <v>2200</v>
      </c>
      <c r="E120" s="26">
        <v>2000</v>
      </c>
      <c r="F120" s="30"/>
      <c r="G120" s="189">
        <f t="shared" ref="G120:G143" si="17">Z120</f>
        <v>2153.3333333333335</v>
      </c>
      <c r="H120" s="26"/>
      <c r="I120" s="26"/>
      <c r="J120" s="26"/>
      <c r="K120" s="30"/>
      <c r="L120" s="189"/>
      <c r="M120" s="27"/>
      <c r="N120" s="192" t="str">
        <f t="shared" ref="N120:N143" si="18">AC120</f>
        <v>Zaino</v>
      </c>
      <c r="O120" s="189">
        <f t="shared" ref="O120:O143" si="19">AA120</f>
        <v>2200</v>
      </c>
      <c r="P120" s="185"/>
      <c r="Q120" s="189"/>
      <c r="X120" s="175">
        <f>ROWS($B$120:B120)</f>
        <v>1</v>
      </c>
      <c r="Y120" s="198">
        <f t="array" ref="Y120">IFERROR(AVERAGE(IF(C120:F120&gt;1,C120:F120)),0)</f>
        <v>2153.3333333333335</v>
      </c>
      <c r="Z120" s="190">
        <f t="array" ref="Z120">Y120+(COUNTIFS($Y$120:$Y120,Y120)-1)*0.00001</f>
        <v>2153.3333333333335</v>
      </c>
      <c r="AA120" s="198">
        <f>LARGE($Z$120:$Z$169,X120)</f>
        <v>2200</v>
      </c>
      <c r="AB120" s="200">
        <f>IF(AA120&lt;1,0,MATCH(AA120,$Z$120:$Z$169,0))</f>
        <v>6</v>
      </c>
      <c r="AC120" s="180" t="str">
        <f>INDEX($B$120:$B$169,AB120,1)</f>
        <v>Zaino</v>
      </c>
      <c r="AD120" s="146"/>
      <c r="AE120" s="199">
        <f t="array" ref="AE120">IFERROR(AVERAGE(IF(H120:K120&gt;1,H120:K120)),0)</f>
        <v>0</v>
      </c>
      <c r="AF120" s="187">
        <f t="array" ref="AF120">AE120+(COUNTIFS($AE$120:$AE120,AE120)-1)*0.00001</f>
        <v>0</v>
      </c>
      <c r="AG120" s="187">
        <f>LARGE($AF$120:$AF$169,X120)</f>
        <v>4.9000000000000009E-4</v>
      </c>
      <c r="AH120" s="200">
        <f>IF(AG120&lt;1,0,MATCH(AG120,$AF$120:$AF$169,0))</f>
        <v>0</v>
      </c>
      <c r="AI120" s="180" t="str">
        <f>INDEX($B$120:$B$169,AH120,1)</f>
        <v>Mutisia</v>
      </c>
    </row>
    <row r="121" spans="1:35" ht="15" customHeight="1" x14ac:dyDescent="0.25">
      <c r="A121" s="24">
        <v>2</v>
      </c>
      <c r="B121" s="191" t="s">
        <v>497</v>
      </c>
      <c r="C121" s="26">
        <v>1920</v>
      </c>
      <c r="D121" s="26">
        <v>2200</v>
      </c>
      <c r="E121" s="26">
        <v>1800</v>
      </c>
      <c r="F121" s="30"/>
      <c r="G121" s="189">
        <f t="shared" si="17"/>
        <v>1973.3333333333333</v>
      </c>
      <c r="H121" s="26"/>
      <c r="I121" s="26"/>
      <c r="J121" s="26"/>
      <c r="K121" s="30"/>
      <c r="L121" s="189"/>
      <c r="M121" s="27"/>
      <c r="N121" s="192" t="str">
        <f t="shared" si="18"/>
        <v>Mutisia</v>
      </c>
      <c r="O121" s="189">
        <f t="shared" si="19"/>
        <v>2153.3333333333335</v>
      </c>
      <c r="P121" s="185"/>
      <c r="Q121" s="189"/>
      <c r="X121" s="175">
        <f>ROWS($B$120:B121)</f>
        <v>2</v>
      </c>
      <c r="Y121" s="198">
        <f t="array" ref="Y121">IFERROR(AVERAGE(IF(C121:F121&gt;1,C121:F121)),0)</f>
        <v>1973.3333333333333</v>
      </c>
      <c r="Z121" s="190">
        <f t="array" ref="Z121">Y121+(COUNTIFS($Y$120:$Y121,Y121)-1)*0.00001</f>
        <v>1973.3333333333333</v>
      </c>
      <c r="AA121" s="198">
        <f t="shared" ref="AA121:AA169" si="20">LARGE($Z$120:$Z$169,X121)</f>
        <v>2153.3333333333335</v>
      </c>
      <c r="AB121" s="200">
        <f t="shared" ref="AB121:AB169" si="21">IF(AA121&lt;1,0,MATCH(AA121,$Z$120:$Z$169,0))</f>
        <v>1</v>
      </c>
      <c r="AC121" s="180" t="str">
        <f t="shared" ref="AC121:AC169" si="22">INDEX($B$120:$B$169,AB121,1)</f>
        <v>Mutisia</v>
      </c>
      <c r="AD121" s="146"/>
      <c r="AE121" s="199">
        <f t="array" ref="AE121">IFERROR(AVERAGE(IF(H121:K121&gt;1,H121:K121)),0)</f>
        <v>0</v>
      </c>
      <c r="AF121" s="187">
        <f t="array" ref="AF121">AE121+(COUNTIFS($AE$120:$AE121,AE121)-1)*0.00001</f>
        <v>1.0000000000000001E-5</v>
      </c>
      <c r="AG121" s="187">
        <f t="shared" ref="AG121:AG169" si="23">LARGE($AF$120:$AF$169,X121)</f>
        <v>4.8000000000000007E-4</v>
      </c>
      <c r="AH121" s="200">
        <f t="shared" ref="AH121:AH169" si="24">IF(AG121&lt;1,0,MATCH(AG121,$AF$120:$AF$169,0))</f>
        <v>0</v>
      </c>
      <c r="AI121" s="180" t="str">
        <f t="shared" ref="AI121:AI169" si="25">INDEX($B$120:$B$169,AH121,1)</f>
        <v>Potro</v>
      </c>
    </row>
    <row r="122" spans="1:35" ht="15" customHeight="1" x14ac:dyDescent="0.25">
      <c r="A122" s="24">
        <v>3</v>
      </c>
      <c r="B122" s="191" t="s">
        <v>498</v>
      </c>
      <c r="C122" s="26">
        <v>1780</v>
      </c>
      <c r="D122" s="26">
        <v>2000</v>
      </c>
      <c r="E122" s="26">
        <v>1800</v>
      </c>
      <c r="F122" s="30"/>
      <c r="G122" s="189">
        <f t="shared" si="17"/>
        <v>1860</v>
      </c>
      <c r="H122" s="26"/>
      <c r="I122" s="26"/>
      <c r="J122" s="26"/>
      <c r="K122" s="30"/>
      <c r="L122" s="189"/>
      <c r="M122" s="27"/>
      <c r="N122" s="192" t="str">
        <f t="shared" si="18"/>
        <v>Tordo</v>
      </c>
      <c r="O122" s="189">
        <f t="shared" si="19"/>
        <v>1993.3333333333333</v>
      </c>
      <c r="P122" s="185"/>
      <c r="Q122" s="189"/>
      <c r="X122" s="175">
        <f>ROWS($B$120:B122)</f>
        <v>3</v>
      </c>
      <c r="Y122" s="198">
        <f t="array" ref="Y122">IFERROR(AVERAGE(IF(C122:F122&gt;1,C122:F122)),0)</f>
        <v>1860</v>
      </c>
      <c r="Z122" s="190">
        <f t="array" ref="Z122">Y122+(COUNTIFS($Y$120:$Y122,Y122)-1)*0.00001</f>
        <v>1860</v>
      </c>
      <c r="AA122" s="198">
        <f t="shared" si="20"/>
        <v>1993.3333333333333</v>
      </c>
      <c r="AB122" s="200">
        <f t="shared" si="21"/>
        <v>8</v>
      </c>
      <c r="AC122" s="180" t="str">
        <f t="shared" si="22"/>
        <v>Tordo</v>
      </c>
      <c r="AD122" s="146"/>
      <c r="AE122" s="199">
        <f t="array" ref="AE122">IFERROR(AVERAGE(IF(H122:K122&gt;1,H122:K122)),0)</f>
        <v>0</v>
      </c>
      <c r="AF122" s="187">
        <f t="array" ref="AF122">AE122+(COUNTIFS($AE$120:$AE122,AE122)-1)*0.00001</f>
        <v>2.0000000000000002E-5</v>
      </c>
      <c r="AG122" s="187">
        <f t="shared" si="23"/>
        <v>4.7000000000000004E-4</v>
      </c>
      <c r="AH122" s="200">
        <f t="shared" si="24"/>
        <v>0</v>
      </c>
      <c r="AI122" s="180" t="str">
        <f t="shared" si="25"/>
        <v>Valor</v>
      </c>
    </row>
    <row r="123" spans="1:35" ht="15" customHeight="1" x14ac:dyDescent="0.25">
      <c r="A123" s="24">
        <v>4</v>
      </c>
      <c r="B123" s="191" t="s">
        <v>499</v>
      </c>
      <c r="C123" s="26">
        <v>1950</v>
      </c>
      <c r="D123" s="26">
        <v>1840</v>
      </c>
      <c r="E123" s="26">
        <v>1900</v>
      </c>
      <c r="F123" s="30"/>
      <c r="G123" s="189">
        <f t="shared" si="17"/>
        <v>1896.6666666666667</v>
      </c>
      <c r="H123" s="26"/>
      <c r="I123" s="26"/>
      <c r="J123" s="26"/>
      <c r="K123" s="30"/>
      <c r="L123" s="189"/>
      <c r="M123" s="27"/>
      <c r="N123" s="192" t="str">
        <f t="shared" si="18"/>
        <v>Potro</v>
      </c>
      <c r="O123" s="189">
        <f t="shared" si="19"/>
        <v>1973.3333333333333</v>
      </c>
      <c r="P123" s="185"/>
      <c r="Q123" s="189"/>
      <c r="X123" s="175">
        <f>ROWS($B$120:B123)</f>
        <v>4</v>
      </c>
      <c r="Y123" s="198">
        <f t="array" ref="Y123">IFERROR(AVERAGE(IF(C123:F123&gt;1,C123:F123)),0)</f>
        <v>1896.6666666666667</v>
      </c>
      <c r="Z123" s="190">
        <f t="array" ref="Z123">Y123+(COUNTIFS($Y$120:$Y123,Y123)-1)*0.00001</f>
        <v>1896.6666666666667</v>
      </c>
      <c r="AA123" s="198">
        <f t="shared" si="20"/>
        <v>1973.3333333333333</v>
      </c>
      <c r="AB123" s="200">
        <f t="shared" si="21"/>
        <v>2</v>
      </c>
      <c r="AC123" s="180" t="str">
        <f t="shared" si="22"/>
        <v>Potro</v>
      </c>
      <c r="AD123" s="146"/>
      <c r="AE123" s="199">
        <f t="array" ref="AE123">IFERROR(AVERAGE(IF(H123:K123&gt;1,H123:K123)),0)</f>
        <v>0</v>
      </c>
      <c r="AF123" s="187">
        <f t="array" ref="AF123">AE123+(COUNTIFS($AE$120:$AE123,AE123)-1)*0.00001</f>
        <v>3.0000000000000004E-5</v>
      </c>
      <c r="AG123" s="187">
        <f t="shared" si="23"/>
        <v>4.6000000000000001E-4</v>
      </c>
      <c r="AH123" s="200">
        <f t="shared" si="24"/>
        <v>0</v>
      </c>
      <c r="AI123" s="180" t="str">
        <f t="shared" si="25"/>
        <v>Aromo</v>
      </c>
    </row>
    <row r="124" spans="1:35" ht="15" customHeight="1" x14ac:dyDescent="0.25">
      <c r="A124" s="24">
        <v>5</v>
      </c>
      <c r="B124" s="191" t="s">
        <v>500</v>
      </c>
      <c r="C124" s="26">
        <v>1400</v>
      </c>
      <c r="D124" s="26">
        <v>1800</v>
      </c>
      <c r="E124" s="26">
        <v>1700</v>
      </c>
      <c r="F124" s="30"/>
      <c r="G124" s="189">
        <f t="shared" si="17"/>
        <v>1633.3333333333333</v>
      </c>
      <c r="H124" s="26"/>
      <c r="I124" s="26"/>
      <c r="J124" s="26"/>
      <c r="K124" s="30"/>
      <c r="L124" s="189"/>
      <c r="M124" s="27"/>
      <c r="N124" s="192" t="str">
        <f t="shared" si="18"/>
        <v>Aromo</v>
      </c>
      <c r="O124" s="189">
        <f t="shared" si="19"/>
        <v>1896.6666666666667</v>
      </c>
      <c r="P124" s="185"/>
      <c r="Q124" s="189"/>
      <c r="X124" s="175">
        <f>ROWS($B$120:B124)</f>
        <v>5</v>
      </c>
      <c r="Y124" s="198">
        <f t="array" ref="Y124">IFERROR(AVERAGE(IF(C124:F124&gt;1,C124:F124)),0)</f>
        <v>1633.3333333333333</v>
      </c>
      <c r="Z124" s="190">
        <f t="array" ref="Z124">Y124+(COUNTIFS($Y$120:$Y124,Y124)-1)*0.00001</f>
        <v>1633.3333333333333</v>
      </c>
      <c r="AA124" s="198">
        <f t="shared" si="20"/>
        <v>1896.6666666666667</v>
      </c>
      <c r="AB124" s="200">
        <f t="shared" si="21"/>
        <v>4</v>
      </c>
      <c r="AC124" s="180" t="str">
        <f t="shared" si="22"/>
        <v>Aromo</v>
      </c>
      <c r="AD124" s="146"/>
      <c r="AE124" s="199">
        <f t="array" ref="AE124">IFERROR(AVERAGE(IF(H124:K124&gt;1,H124:K124)),0)</f>
        <v>0</v>
      </c>
      <c r="AF124" s="187">
        <f t="array" ref="AF124">AE124+(COUNTIFS($AE$120:$AE124,AE124)-1)*0.00001</f>
        <v>4.0000000000000003E-5</v>
      </c>
      <c r="AG124" s="187">
        <f t="shared" si="23"/>
        <v>4.5000000000000004E-4</v>
      </c>
      <c r="AH124" s="200">
        <f t="shared" si="24"/>
        <v>0</v>
      </c>
      <c r="AI124" s="180" t="str">
        <f t="shared" si="25"/>
        <v>Nutria</v>
      </c>
    </row>
    <row r="125" spans="1:35" ht="15" customHeight="1" x14ac:dyDescent="0.25">
      <c r="A125" s="24">
        <v>6</v>
      </c>
      <c r="B125" s="191" t="s">
        <v>495</v>
      </c>
      <c r="C125" s="26">
        <v>2240</v>
      </c>
      <c r="D125" s="26">
        <v>2360</v>
      </c>
      <c r="E125" s="26">
        <v>2000</v>
      </c>
      <c r="F125" s="30"/>
      <c r="G125" s="189">
        <f t="shared" si="17"/>
        <v>2200</v>
      </c>
      <c r="H125" s="26"/>
      <c r="I125" s="26"/>
      <c r="J125" s="26"/>
      <c r="K125" s="30"/>
      <c r="L125" s="189"/>
      <c r="M125" s="27"/>
      <c r="N125" s="192" t="str">
        <f t="shared" si="18"/>
        <v>Valor</v>
      </c>
      <c r="O125" s="189">
        <f t="shared" si="19"/>
        <v>1860</v>
      </c>
      <c r="P125" s="185"/>
      <c r="Q125" s="189"/>
      <c r="X125" s="175">
        <f>ROWS($B$120:B125)</f>
        <v>6</v>
      </c>
      <c r="Y125" s="198">
        <f t="array" ref="Y125">IFERROR(AVERAGE(IF(C125:F125&gt;1,C125:F125)),0)</f>
        <v>2200</v>
      </c>
      <c r="Z125" s="190">
        <f t="array" ref="Z125">Y125+(COUNTIFS($Y$120:$Y125,Y125)-1)*0.00001</f>
        <v>2200</v>
      </c>
      <c r="AA125" s="198">
        <f t="shared" si="20"/>
        <v>1860</v>
      </c>
      <c r="AB125" s="200">
        <f t="shared" si="21"/>
        <v>3</v>
      </c>
      <c r="AC125" s="180" t="str">
        <f t="shared" si="22"/>
        <v>Valor</v>
      </c>
      <c r="AD125" s="146"/>
      <c r="AE125" s="199">
        <f t="array" ref="AE125">IFERROR(AVERAGE(IF(H125:K125&gt;1,H125:K125)),0)</f>
        <v>0</v>
      </c>
      <c r="AF125" s="187">
        <f t="array" ref="AF125">AE125+(COUNTIFS($AE$120:$AE125,AE125)-1)*0.00001</f>
        <v>5.0000000000000002E-5</v>
      </c>
      <c r="AG125" s="187">
        <f t="shared" si="23"/>
        <v>4.4000000000000002E-4</v>
      </c>
      <c r="AH125" s="200">
        <f t="shared" si="24"/>
        <v>0</v>
      </c>
      <c r="AI125" s="180" t="str">
        <f t="shared" si="25"/>
        <v>Zaino</v>
      </c>
    </row>
    <row r="126" spans="1:35" ht="15" customHeight="1" x14ac:dyDescent="0.25">
      <c r="A126" s="24">
        <v>7</v>
      </c>
      <c r="B126" s="191" t="s">
        <v>501</v>
      </c>
      <c r="C126" s="26">
        <v>1680</v>
      </c>
      <c r="D126" s="26">
        <v>1640</v>
      </c>
      <c r="E126" s="26">
        <v>1800</v>
      </c>
      <c r="F126" s="30"/>
      <c r="G126" s="189">
        <f t="shared" si="17"/>
        <v>1706.6666666666667</v>
      </c>
      <c r="H126" s="26"/>
      <c r="I126" s="26"/>
      <c r="J126" s="26"/>
      <c r="K126" s="30"/>
      <c r="L126" s="189"/>
      <c r="M126" s="27"/>
      <c r="N126" s="192" t="str">
        <f t="shared" si="18"/>
        <v>Elite 43</v>
      </c>
      <c r="O126" s="189">
        <f t="shared" si="19"/>
        <v>1713.3333333333333</v>
      </c>
      <c r="P126" s="185"/>
      <c r="Q126" s="189"/>
      <c r="X126" s="175">
        <f>ROWS($B$120:B126)</f>
        <v>7</v>
      </c>
      <c r="Y126" s="198">
        <f t="array" ref="Y126">IFERROR(AVERAGE(IF(C126:F126&gt;1,C126:F126)),0)</f>
        <v>1706.6666666666667</v>
      </c>
      <c r="Z126" s="190">
        <f t="array" ref="Z126">Y126+(COUNTIFS($Y$120:$Y126,Y126)-1)*0.00001</f>
        <v>1706.6666666666667</v>
      </c>
      <c r="AA126" s="198">
        <f t="shared" si="20"/>
        <v>1713.3333333333333</v>
      </c>
      <c r="AB126" s="200">
        <f t="shared" si="21"/>
        <v>12</v>
      </c>
      <c r="AC126" s="180" t="str">
        <f t="shared" si="22"/>
        <v>Elite 43</v>
      </c>
      <c r="AD126" s="146"/>
      <c r="AE126" s="199">
        <f t="array" ref="AE126">IFERROR(AVERAGE(IF(H126:K126&gt;1,H126:K126)),0)</f>
        <v>0</v>
      </c>
      <c r="AF126" s="187">
        <f t="array" ref="AF126">AE126+(COUNTIFS($AE$120:$AE126,AE126)-1)*0.00001</f>
        <v>6.0000000000000008E-5</v>
      </c>
      <c r="AG126" s="187">
        <f t="shared" si="23"/>
        <v>4.3000000000000004E-4</v>
      </c>
      <c r="AH126" s="200">
        <f t="shared" si="24"/>
        <v>0</v>
      </c>
      <c r="AI126" s="180" t="str">
        <f t="shared" si="25"/>
        <v>Bio 1008</v>
      </c>
    </row>
    <row r="127" spans="1:35" ht="15" customHeight="1" x14ac:dyDescent="0.25">
      <c r="A127" s="24">
        <v>8</v>
      </c>
      <c r="B127" s="191" t="s">
        <v>502</v>
      </c>
      <c r="C127" s="26">
        <v>1800</v>
      </c>
      <c r="D127" s="26">
        <v>2380</v>
      </c>
      <c r="E127" s="26">
        <v>1800</v>
      </c>
      <c r="F127" s="30"/>
      <c r="G127" s="189">
        <f t="shared" si="17"/>
        <v>1993.3333333333333</v>
      </c>
      <c r="H127" s="26"/>
      <c r="I127" s="26"/>
      <c r="J127" s="26"/>
      <c r="K127" s="30"/>
      <c r="L127" s="189"/>
      <c r="M127" s="27"/>
      <c r="N127" s="192" t="str">
        <f t="shared" si="18"/>
        <v>Bio 1008</v>
      </c>
      <c r="O127" s="189">
        <f t="shared" si="19"/>
        <v>1706.6666666666667</v>
      </c>
      <c r="P127" s="185"/>
      <c r="Q127" s="189"/>
      <c r="X127" s="175">
        <f>ROWS($B$120:B127)</f>
        <v>8</v>
      </c>
      <c r="Y127" s="198">
        <f t="array" ref="Y127">IFERROR(AVERAGE(IF(C127:F127&gt;1,C127:F127)),0)</f>
        <v>1993.3333333333333</v>
      </c>
      <c r="Z127" s="190">
        <f t="array" ref="Z127">Y127+(COUNTIFS($Y$120:$Y127,Y127)-1)*0.00001</f>
        <v>1993.3333333333333</v>
      </c>
      <c r="AA127" s="198">
        <f t="shared" si="20"/>
        <v>1706.6666666666667</v>
      </c>
      <c r="AB127" s="200">
        <f t="shared" si="21"/>
        <v>7</v>
      </c>
      <c r="AC127" s="180" t="str">
        <f t="shared" si="22"/>
        <v>Bio 1008</v>
      </c>
      <c r="AD127" s="146"/>
      <c r="AE127" s="199">
        <f t="array" ref="AE127">IFERROR(AVERAGE(IF(H127:K127&gt;1,H127:K127)),0)</f>
        <v>0</v>
      </c>
      <c r="AF127" s="187">
        <f t="array" ref="AF127">AE127+(COUNTIFS($AE$120:$AE127,AE127)-1)*0.00001</f>
        <v>7.0000000000000007E-5</v>
      </c>
      <c r="AG127" s="187">
        <f t="shared" si="23"/>
        <v>4.2000000000000002E-4</v>
      </c>
      <c r="AH127" s="200">
        <f t="shared" si="24"/>
        <v>0</v>
      </c>
      <c r="AI127" s="180" t="str">
        <f t="shared" si="25"/>
        <v>Tordo</v>
      </c>
    </row>
    <row r="128" spans="1:35" ht="15" customHeight="1" x14ac:dyDescent="0.25">
      <c r="A128" s="24">
        <v>9</v>
      </c>
      <c r="B128" s="191" t="s">
        <v>503</v>
      </c>
      <c r="C128" s="26">
        <v>1380</v>
      </c>
      <c r="D128" s="26">
        <v>1740</v>
      </c>
      <c r="E128" s="26">
        <v>1600</v>
      </c>
      <c r="F128" s="30"/>
      <c r="G128" s="189">
        <f t="shared" si="17"/>
        <v>1573.3333333333333</v>
      </c>
      <c r="H128" s="26"/>
      <c r="I128" s="26"/>
      <c r="J128" s="26"/>
      <c r="K128" s="30"/>
      <c r="L128" s="189"/>
      <c r="M128" s="27"/>
      <c r="N128" s="192" t="str">
        <f t="shared" si="18"/>
        <v>Buck Audaz</v>
      </c>
      <c r="O128" s="189">
        <f t="shared" si="19"/>
        <v>1660</v>
      </c>
      <c r="P128" s="185"/>
      <c r="Q128" s="189"/>
      <c r="X128" s="175">
        <f>ROWS($B$120:B128)</f>
        <v>9</v>
      </c>
      <c r="Y128" s="198">
        <f t="array" ref="Y128">IFERROR(AVERAGE(IF(C128:F128&gt;1,C128:F128)),0)</f>
        <v>1573.3333333333333</v>
      </c>
      <c r="Z128" s="190">
        <f t="array" ref="Z128">Y128+(COUNTIFS($Y$120:$Y128,Y128)-1)*0.00001</f>
        <v>1573.3333333333333</v>
      </c>
      <c r="AA128" s="198">
        <f t="shared" si="20"/>
        <v>1660</v>
      </c>
      <c r="AB128" s="200">
        <f t="shared" si="21"/>
        <v>13</v>
      </c>
      <c r="AC128" s="180" t="str">
        <f t="shared" si="22"/>
        <v>Buck Audaz</v>
      </c>
      <c r="AD128" s="146"/>
      <c r="AE128" s="199">
        <f t="array" ref="AE128">IFERROR(AVERAGE(IF(H128:K128&gt;1,H128:K128)),0)</f>
        <v>0</v>
      </c>
      <c r="AF128" s="187">
        <f t="array" ref="AF128">AE128+(COUNTIFS($AE$120:$AE128,AE128)-1)*0.00001</f>
        <v>8.0000000000000007E-5</v>
      </c>
      <c r="AG128" s="187">
        <f t="shared" si="23"/>
        <v>4.1000000000000005E-4</v>
      </c>
      <c r="AH128" s="200">
        <f t="shared" si="24"/>
        <v>0</v>
      </c>
      <c r="AI128" s="180" t="str">
        <f t="shared" si="25"/>
        <v>B 450</v>
      </c>
    </row>
    <row r="129" spans="1:35" ht="15" customHeight="1" x14ac:dyDescent="0.25">
      <c r="A129" s="24">
        <v>10</v>
      </c>
      <c r="B129" s="191" t="s">
        <v>504</v>
      </c>
      <c r="C129" s="26">
        <v>1160</v>
      </c>
      <c r="D129" s="26">
        <v>1940</v>
      </c>
      <c r="E129" s="26">
        <v>1600</v>
      </c>
      <c r="F129" s="30"/>
      <c r="G129" s="189">
        <f t="shared" si="17"/>
        <v>1566.6666666666667</v>
      </c>
      <c r="H129" s="26"/>
      <c r="I129" s="26"/>
      <c r="J129" s="26"/>
      <c r="K129" s="30"/>
      <c r="L129" s="189"/>
      <c r="M129" s="27"/>
      <c r="N129" s="192" t="str">
        <f t="shared" si="18"/>
        <v>Nutria</v>
      </c>
      <c r="O129" s="189">
        <f t="shared" si="19"/>
        <v>1633.3333333333333</v>
      </c>
      <c r="P129" s="185"/>
      <c r="Q129" s="189"/>
      <c r="X129" s="175">
        <f>ROWS($B$120:B129)</f>
        <v>10</v>
      </c>
      <c r="Y129" s="198">
        <f t="array" ref="Y129">IFERROR(AVERAGE(IF(C129:F129&gt;1,C129:F129)),0)</f>
        <v>1566.6666666666667</v>
      </c>
      <c r="Z129" s="190">
        <f t="array" ref="Z129">Y129+(COUNTIFS($Y$120:$Y129,Y129)-1)*0.00001</f>
        <v>1566.6666666666667</v>
      </c>
      <c r="AA129" s="198">
        <f t="shared" si="20"/>
        <v>1633.3333333333333</v>
      </c>
      <c r="AB129" s="200">
        <f t="shared" si="21"/>
        <v>5</v>
      </c>
      <c r="AC129" s="180" t="str">
        <f t="shared" si="22"/>
        <v>Nutria</v>
      </c>
      <c r="AD129" s="146"/>
      <c r="AE129" s="199">
        <f t="array" ref="AE129">IFERROR(AVERAGE(IF(H129:K129&gt;1,H129:K129)),0)</f>
        <v>0</v>
      </c>
      <c r="AF129" s="187">
        <f t="array" ref="AF129">AE129+(COUNTIFS($AE$120:$AE129,AE129)-1)*0.00001</f>
        <v>9.0000000000000006E-5</v>
      </c>
      <c r="AG129" s="187">
        <f t="shared" si="23"/>
        <v>4.0000000000000002E-4</v>
      </c>
      <c r="AH129" s="200">
        <f t="shared" si="24"/>
        <v>0</v>
      </c>
      <c r="AI129" s="180" t="str">
        <f t="shared" si="25"/>
        <v>Bio 1006</v>
      </c>
    </row>
    <row r="130" spans="1:35" ht="15" customHeight="1" x14ac:dyDescent="0.25">
      <c r="A130" s="24">
        <v>11</v>
      </c>
      <c r="B130" s="191" t="s">
        <v>505</v>
      </c>
      <c r="C130" s="26">
        <v>1340</v>
      </c>
      <c r="D130" s="26">
        <v>1760</v>
      </c>
      <c r="E130" s="26">
        <v>1500</v>
      </c>
      <c r="F130" s="30"/>
      <c r="G130" s="189">
        <f t="shared" si="17"/>
        <v>1533.3333333333333</v>
      </c>
      <c r="H130" s="26"/>
      <c r="I130" s="26"/>
      <c r="J130" s="26"/>
      <c r="K130" s="30"/>
      <c r="L130" s="189"/>
      <c r="M130" s="27"/>
      <c r="N130" s="192" t="str">
        <f t="shared" si="18"/>
        <v>B 450</v>
      </c>
      <c r="O130" s="189">
        <f t="shared" si="19"/>
        <v>1573.3333333333333</v>
      </c>
      <c r="P130" s="185"/>
      <c r="Q130" s="189"/>
      <c r="X130" s="175">
        <f>ROWS($B$120:B130)</f>
        <v>11</v>
      </c>
      <c r="Y130" s="198">
        <f t="array" ref="Y130">IFERROR(AVERAGE(IF(C130:F130&gt;1,C130:F130)),0)</f>
        <v>1533.3333333333333</v>
      </c>
      <c r="Z130" s="190">
        <f t="array" ref="Z130">Y130+(COUNTIFS($Y$120:$Y130,Y130)-1)*0.00001</f>
        <v>1533.3333333333333</v>
      </c>
      <c r="AA130" s="198">
        <f t="shared" si="20"/>
        <v>1573.3333333333333</v>
      </c>
      <c r="AB130" s="200">
        <f t="shared" si="21"/>
        <v>9</v>
      </c>
      <c r="AC130" s="180" t="str">
        <f t="shared" si="22"/>
        <v>B 450</v>
      </c>
      <c r="AD130" s="146"/>
      <c r="AE130" s="199">
        <f t="array" ref="AE130">IFERROR(AVERAGE(IF(H130:K130&gt;1,H130:K130)),0)</f>
        <v>0</v>
      </c>
      <c r="AF130" s="187">
        <f t="array" ref="AF130">AE130+(COUNTIFS($AE$120:$AE130,AE130)-1)*0.00001</f>
        <v>1E-4</v>
      </c>
      <c r="AG130" s="187">
        <f t="shared" si="23"/>
        <v>3.9000000000000005E-4</v>
      </c>
      <c r="AH130" s="200">
        <f t="shared" si="24"/>
        <v>0</v>
      </c>
      <c r="AI130" s="180" t="str">
        <f t="shared" si="25"/>
        <v>Zaeta</v>
      </c>
    </row>
    <row r="131" spans="1:35" ht="15" customHeight="1" x14ac:dyDescent="0.25">
      <c r="A131" s="24">
        <v>12</v>
      </c>
      <c r="B131" s="191" t="s">
        <v>506</v>
      </c>
      <c r="C131" s="26">
        <v>1640</v>
      </c>
      <c r="D131" s="26">
        <v>1800</v>
      </c>
      <c r="E131" s="26">
        <v>1700</v>
      </c>
      <c r="F131" s="30"/>
      <c r="G131" s="189">
        <f t="shared" si="17"/>
        <v>1713.3333333333333</v>
      </c>
      <c r="H131" s="26"/>
      <c r="I131" s="26"/>
      <c r="J131" s="26"/>
      <c r="K131" s="30"/>
      <c r="L131" s="189"/>
      <c r="M131" s="27"/>
      <c r="N131" s="192" t="str">
        <f t="shared" si="18"/>
        <v>Bio 1006</v>
      </c>
      <c r="O131" s="189">
        <f t="shared" si="19"/>
        <v>1566.6666666666667</v>
      </c>
      <c r="P131" s="185"/>
      <c r="Q131" s="189"/>
      <c r="X131" s="175">
        <f>ROWS($B$120:B131)</f>
        <v>12</v>
      </c>
      <c r="Y131" s="198">
        <f t="array" ref="Y131">IFERROR(AVERAGE(IF(C131:F131&gt;1,C131:F131)),0)</f>
        <v>1713.3333333333333</v>
      </c>
      <c r="Z131" s="190">
        <f t="array" ref="Z131">Y131+(COUNTIFS($Y$120:$Y131,Y131)-1)*0.00001</f>
        <v>1713.3333333333333</v>
      </c>
      <c r="AA131" s="198">
        <f t="shared" si="20"/>
        <v>1566.6666666666667</v>
      </c>
      <c r="AB131" s="200">
        <f t="shared" si="21"/>
        <v>10</v>
      </c>
      <c r="AC131" s="180" t="str">
        <f t="shared" si="22"/>
        <v>Bio 1006</v>
      </c>
      <c r="AD131" s="146"/>
      <c r="AE131" s="199">
        <f t="array" ref="AE131">IFERROR(AVERAGE(IF(H131:K131&gt;1,H131:K131)),0)</f>
        <v>0</v>
      </c>
      <c r="AF131" s="187">
        <f t="array" ref="AF131">AE131+(COUNTIFS($AE$120:$AE131,AE131)-1)*0.00001</f>
        <v>1.1E-4</v>
      </c>
      <c r="AG131" s="187">
        <f t="shared" si="23"/>
        <v>3.8000000000000002E-4</v>
      </c>
      <c r="AH131" s="200">
        <f t="shared" si="24"/>
        <v>0</v>
      </c>
      <c r="AI131" s="180" t="str">
        <f t="shared" si="25"/>
        <v>Elite 43</v>
      </c>
    </row>
    <row r="132" spans="1:35" ht="15" customHeight="1" x14ac:dyDescent="0.25">
      <c r="A132" s="24">
        <v>13</v>
      </c>
      <c r="B132" s="191" t="s">
        <v>507</v>
      </c>
      <c r="C132" s="26">
        <v>1540</v>
      </c>
      <c r="D132" s="26">
        <v>1640</v>
      </c>
      <c r="E132" s="26">
        <v>1800</v>
      </c>
      <c r="F132" s="30"/>
      <c r="G132" s="189">
        <f t="shared" si="17"/>
        <v>1660</v>
      </c>
      <c r="H132" s="26"/>
      <c r="I132" s="26"/>
      <c r="J132" s="26"/>
      <c r="K132" s="30"/>
      <c r="L132" s="189"/>
      <c r="M132" s="27"/>
      <c r="N132" s="192" t="str">
        <f t="shared" si="18"/>
        <v>Zaeta</v>
      </c>
      <c r="O132" s="189">
        <f t="shared" si="19"/>
        <v>1533.3333333333333</v>
      </c>
      <c r="P132" s="185"/>
      <c r="Q132" s="189"/>
      <c r="X132" s="175">
        <f>ROWS($B$120:B132)</f>
        <v>13</v>
      </c>
      <c r="Y132" s="198">
        <f t="array" ref="Y132">IFERROR(AVERAGE(IF(C132:F132&gt;1,C132:F132)),0)</f>
        <v>1660</v>
      </c>
      <c r="Z132" s="190">
        <f t="array" ref="Z132">Y132+(COUNTIFS($Y$120:$Y132,Y132)-1)*0.00001</f>
        <v>1660</v>
      </c>
      <c r="AA132" s="198">
        <f t="shared" si="20"/>
        <v>1533.3333333333333</v>
      </c>
      <c r="AB132" s="200">
        <f t="shared" si="21"/>
        <v>11</v>
      </c>
      <c r="AC132" s="180" t="str">
        <f t="shared" si="22"/>
        <v>Zaeta</v>
      </c>
      <c r="AD132" s="146"/>
      <c r="AE132" s="199">
        <f t="array" ref="AE132">IFERROR(AVERAGE(IF(H132:K132&gt;1,H132:K132)),0)</f>
        <v>0</v>
      </c>
      <c r="AF132" s="187">
        <f t="array" ref="AF132">AE132+(COUNTIFS($AE$120:$AE132,AE132)-1)*0.00001</f>
        <v>1.2000000000000002E-4</v>
      </c>
      <c r="AG132" s="187">
        <f t="shared" si="23"/>
        <v>3.7000000000000005E-4</v>
      </c>
      <c r="AH132" s="200">
        <f t="shared" si="24"/>
        <v>0</v>
      </c>
      <c r="AI132" s="180" t="str">
        <f t="shared" si="25"/>
        <v>Buck Audaz</v>
      </c>
    </row>
    <row r="133" spans="1:35" ht="15" customHeight="1" x14ac:dyDescent="0.25">
      <c r="A133" s="24">
        <v>14</v>
      </c>
      <c r="B133" s="191" t="s">
        <v>508</v>
      </c>
      <c r="C133" s="26">
        <v>1540</v>
      </c>
      <c r="D133" s="26">
        <v>1460</v>
      </c>
      <c r="E133" s="26">
        <v>1500</v>
      </c>
      <c r="F133" s="30"/>
      <c r="G133" s="189">
        <f t="shared" si="17"/>
        <v>1500</v>
      </c>
      <c r="H133" s="26"/>
      <c r="I133" s="26"/>
      <c r="J133" s="26"/>
      <c r="K133" s="30"/>
      <c r="L133" s="189"/>
      <c r="M133" s="27"/>
      <c r="N133" s="192" t="str">
        <f t="shared" si="18"/>
        <v>Hornero</v>
      </c>
      <c r="O133" s="189">
        <f t="shared" si="19"/>
        <v>1500</v>
      </c>
      <c r="P133" s="185"/>
      <c r="Q133" s="189"/>
      <c r="X133" s="175">
        <f>ROWS($B$120:B133)</f>
        <v>14</v>
      </c>
      <c r="Y133" s="198">
        <f t="array" ref="Y133">IFERROR(AVERAGE(IF(C133:F133&gt;1,C133:F133)),0)</f>
        <v>1500</v>
      </c>
      <c r="Z133" s="190">
        <f t="array" ref="Z133">Y133+(COUNTIFS($Y$120:$Y133,Y133)-1)*0.00001</f>
        <v>1500</v>
      </c>
      <c r="AA133" s="198">
        <f t="shared" si="20"/>
        <v>1500</v>
      </c>
      <c r="AB133" s="200">
        <f t="shared" si="21"/>
        <v>14</v>
      </c>
      <c r="AC133" s="180" t="str">
        <f t="shared" si="22"/>
        <v>Hornero</v>
      </c>
      <c r="AD133" s="146"/>
      <c r="AE133" s="199">
        <f t="array" ref="AE133">IFERROR(AVERAGE(IF(H133:K133&gt;1,H133:K133)),0)</f>
        <v>0</v>
      </c>
      <c r="AF133" s="187">
        <f t="array" ref="AF133">AE133+(COUNTIFS($AE$120:$AE133,AE133)-1)*0.00001</f>
        <v>1.3000000000000002E-4</v>
      </c>
      <c r="AG133" s="187">
        <f t="shared" si="23"/>
        <v>3.6000000000000002E-4</v>
      </c>
      <c r="AH133" s="200">
        <f t="shared" si="24"/>
        <v>0</v>
      </c>
      <c r="AI133" s="180" t="str">
        <f t="shared" si="25"/>
        <v>Hornero</v>
      </c>
    </row>
    <row r="134" spans="1:35" ht="15" customHeight="1" x14ac:dyDescent="0.25">
      <c r="A134" s="24">
        <v>15</v>
      </c>
      <c r="B134" s="191" t="s">
        <v>509</v>
      </c>
      <c r="C134" s="26">
        <v>1480</v>
      </c>
      <c r="D134" s="26">
        <v>1440</v>
      </c>
      <c r="E134" s="26">
        <v>1500</v>
      </c>
      <c r="F134" s="30"/>
      <c r="G134" s="189">
        <f t="shared" si="17"/>
        <v>1473.3333333333333</v>
      </c>
      <c r="H134" s="26"/>
      <c r="I134" s="26"/>
      <c r="J134" s="26"/>
      <c r="K134" s="30"/>
      <c r="L134" s="189"/>
      <c r="M134" s="27"/>
      <c r="N134" s="192" t="str">
        <f t="shared" si="18"/>
        <v>GINkgo</v>
      </c>
      <c r="O134" s="189">
        <f t="shared" si="19"/>
        <v>1480</v>
      </c>
      <c r="P134" s="185"/>
      <c r="Q134" s="189"/>
      <c r="X134" s="175">
        <f>ROWS($B$120:B134)</f>
        <v>15</v>
      </c>
      <c r="Y134" s="198">
        <f t="array" ref="Y134">IFERROR(AVERAGE(IF(C134:F134&gt;1,C134:F134)),0)</f>
        <v>1473.3333333333333</v>
      </c>
      <c r="Z134" s="190">
        <f t="array" ref="Z134">Y134+(COUNTIFS($Y$120:$Y134,Y134)-1)*0.00001</f>
        <v>1473.3333333333333</v>
      </c>
      <c r="AA134" s="198">
        <f t="shared" si="20"/>
        <v>1480</v>
      </c>
      <c r="AB134" s="200">
        <f t="shared" si="21"/>
        <v>17</v>
      </c>
      <c r="AC134" s="180" t="str">
        <f t="shared" si="22"/>
        <v>GINkgo</v>
      </c>
      <c r="AD134" s="146"/>
      <c r="AE134" s="199">
        <f t="array" ref="AE134">IFERROR(AVERAGE(IF(H134:K134&gt;1,H134:K134)),0)</f>
        <v>0</v>
      </c>
      <c r="AF134" s="187">
        <f t="array" ref="AF134">AE134+(COUNTIFS($AE$120:$AE134,AE134)-1)*0.00001</f>
        <v>1.4000000000000001E-4</v>
      </c>
      <c r="AG134" s="187">
        <f t="shared" si="23"/>
        <v>3.5000000000000005E-4</v>
      </c>
      <c r="AH134" s="200">
        <f t="shared" si="24"/>
        <v>0</v>
      </c>
      <c r="AI134" s="180" t="str">
        <f t="shared" si="25"/>
        <v>Alerce</v>
      </c>
    </row>
    <row r="135" spans="1:35" ht="15" customHeight="1" x14ac:dyDescent="0.25">
      <c r="A135" s="24">
        <v>16</v>
      </c>
      <c r="B135" s="191" t="s">
        <v>510</v>
      </c>
      <c r="C135" s="26">
        <v>1620</v>
      </c>
      <c r="D135" s="26">
        <v>1260</v>
      </c>
      <c r="E135" s="26">
        <v>1400</v>
      </c>
      <c r="F135" s="30"/>
      <c r="G135" s="189">
        <f t="shared" si="17"/>
        <v>1426.6666666666667</v>
      </c>
      <c r="H135" s="26"/>
      <c r="I135" s="26"/>
      <c r="J135" s="26"/>
      <c r="K135" s="30"/>
      <c r="L135" s="189"/>
      <c r="M135" s="27"/>
      <c r="N135" s="192" t="str">
        <f t="shared" si="18"/>
        <v>Alerce</v>
      </c>
      <c r="O135" s="189">
        <f t="shared" si="19"/>
        <v>1473.3333333333333</v>
      </c>
      <c r="P135" s="185"/>
      <c r="Q135" s="189"/>
      <c r="X135" s="175">
        <f>ROWS($B$120:B135)</f>
        <v>16</v>
      </c>
      <c r="Y135" s="198">
        <f t="array" ref="Y135">IFERROR(AVERAGE(IF(C135:F135&gt;1,C135:F135)),0)</f>
        <v>1426.6666666666667</v>
      </c>
      <c r="Z135" s="190">
        <f t="array" ref="Z135">Y135+(COUNTIFS($Y$120:$Y135,Y135)-1)*0.00001</f>
        <v>1426.6666666666667</v>
      </c>
      <c r="AA135" s="198">
        <f t="shared" si="20"/>
        <v>1473.3333333333333</v>
      </c>
      <c r="AB135" s="200">
        <f t="shared" si="21"/>
        <v>15</v>
      </c>
      <c r="AC135" s="180" t="str">
        <f t="shared" si="22"/>
        <v>Alerce</v>
      </c>
      <c r="AD135" s="146"/>
      <c r="AE135" s="199">
        <f t="array" ref="AE135">IFERROR(AVERAGE(IF(H135:K135&gt;1,H135:K135)),0)</f>
        <v>0</v>
      </c>
      <c r="AF135" s="187">
        <f t="array" ref="AF135">AE135+(COUNTIFS($AE$120:$AE135,AE135)-1)*0.00001</f>
        <v>1.5000000000000001E-4</v>
      </c>
      <c r="AG135" s="187">
        <f t="shared" si="23"/>
        <v>3.4000000000000002E-4</v>
      </c>
      <c r="AH135" s="200">
        <f t="shared" si="24"/>
        <v>0</v>
      </c>
      <c r="AI135" s="180" t="str">
        <f t="shared" si="25"/>
        <v>Ceibo</v>
      </c>
    </row>
    <row r="136" spans="1:35" ht="15" customHeight="1" x14ac:dyDescent="0.25">
      <c r="A136" s="24">
        <v>17</v>
      </c>
      <c r="B136" s="191" t="s">
        <v>511</v>
      </c>
      <c r="C136" s="26">
        <v>1100</v>
      </c>
      <c r="D136" s="26">
        <v>1740</v>
      </c>
      <c r="E136" s="26">
        <v>1600</v>
      </c>
      <c r="F136" s="30"/>
      <c r="G136" s="189">
        <f t="shared" si="17"/>
        <v>1480</v>
      </c>
      <c r="H136" s="26"/>
      <c r="I136" s="26"/>
      <c r="J136" s="26"/>
      <c r="K136" s="30"/>
      <c r="L136" s="189"/>
      <c r="M136" s="27"/>
      <c r="N136" s="192" t="str">
        <f t="shared" si="18"/>
        <v>Elite 17</v>
      </c>
      <c r="O136" s="189">
        <f t="shared" si="19"/>
        <v>1446.6666666666667</v>
      </c>
      <c r="P136" s="185"/>
      <c r="Q136" s="189"/>
      <c r="X136" s="175">
        <f>ROWS($B$120:B136)</f>
        <v>17</v>
      </c>
      <c r="Y136" s="198">
        <f t="array" ref="Y136">IFERROR(AVERAGE(IF(C136:F136&gt;1,C136:F136)),0)</f>
        <v>1480</v>
      </c>
      <c r="Z136" s="190">
        <f t="array" ref="Z136">Y136+(COUNTIFS($Y$120:$Y136,Y136)-1)*0.00001</f>
        <v>1480</v>
      </c>
      <c r="AA136" s="198">
        <f t="shared" si="20"/>
        <v>1446.6666666666667</v>
      </c>
      <c r="AB136" s="200">
        <f t="shared" si="21"/>
        <v>21</v>
      </c>
      <c r="AC136" s="180" t="str">
        <f t="shared" si="22"/>
        <v>Elite 17</v>
      </c>
      <c r="AD136" s="146"/>
      <c r="AE136" s="199">
        <f t="array" ref="AE136">IFERROR(AVERAGE(IF(H136:K136&gt;1,H136:K136)),0)</f>
        <v>0</v>
      </c>
      <c r="AF136" s="187">
        <f t="array" ref="AF136">AE136+(COUNTIFS($AE$120:$AE136,AE136)-1)*0.00001</f>
        <v>1.6000000000000001E-4</v>
      </c>
      <c r="AG136" s="187">
        <f t="shared" si="23"/>
        <v>3.3000000000000005E-4</v>
      </c>
      <c r="AH136" s="200">
        <f t="shared" si="24"/>
        <v>0</v>
      </c>
      <c r="AI136" s="180" t="str">
        <f t="shared" si="25"/>
        <v>GINkgo</v>
      </c>
    </row>
    <row r="137" spans="1:35" ht="15" customHeight="1" x14ac:dyDescent="0.25">
      <c r="A137" s="24">
        <v>18</v>
      </c>
      <c r="B137" s="191" t="s">
        <v>512</v>
      </c>
      <c r="C137" s="26">
        <v>1460</v>
      </c>
      <c r="D137" s="26">
        <v>1320</v>
      </c>
      <c r="E137" s="26">
        <v>1500</v>
      </c>
      <c r="F137" s="30"/>
      <c r="G137" s="189">
        <f t="shared" si="17"/>
        <v>1426.6666766666667</v>
      </c>
      <c r="H137" s="26"/>
      <c r="I137" s="26"/>
      <c r="J137" s="26"/>
      <c r="K137" s="30"/>
      <c r="L137" s="189"/>
      <c r="M137" s="27"/>
      <c r="N137" s="192" t="str">
        <f t="shared" si="18"/>
        <v>Fulgor</v>
      </c>
      <c r="O137" s="189">
        <f t="shared" si="19"/>
        <v>1426.6666766666667</v>
      </c>
      <c r="P137" s="185"/>
      <c r="Q137" s="189"/>
      <c r="X137" s="175">
        <f>ROWS($B$120:B137)</f>
        <v>18</v>
      </c>
      <c r="Y137" s="198">
        <f t="array" ref="Y137">IFERROR(AVERAGE(IF(C137:F137&gt;1,C137:F137)),0)</f>
        <v>1426.6666666666667</v>
      </c>
      <c r="Z137" s="190">
        <f t="array" ref="Z137">Y137+(COUNTIFS($Y$120:$Y137,Y137)-1)*0.00001</f>
        <v>1426.6666766666667</v>
      </c>
      <c r="AA137" s="198">
        <f t="shared" si="20"/>
        <v>1426.6666766666667</v>
      </c>
      <c r="AB137" s="200">
        <f t="shared" si="21"/>
        <v>18</v>
      </c>
      <c r="AC137" s="180" t="str">
        <f t="shared" si="22"/>
        <v>Fulgor</v>
      </c>
      <c r="AD137" s="146"/>
      <c r="AE137" s="199">
        <f t="array" ref="AE137">IFERROR(AVERAGE(IF(H137:K137&gt;1,H137:K137)),0)</f>
        <v>0</v>
      </c>
      <c r="AF137" s="187">
        <f t="array" ref="AF137">AE137+(COUNTIFS($AE$120:$AE137,AE137)-1)*0.00001</f>
        <v>1.7000000000000001E-4</v>
      </c>
      <c r="AG137" s="187">
        <f t="shared" si="23"/>
        <v>3.2000000000000003E-4</v>
      </c>
      <c r="AH137" s="200">
        <f t="shared" si="24"/>
        <v>0</v>
      </c>
      <c r="AI137" s="180" t="str">
        <f t="shared" si="25"/>
        <v>Fulgor</v>
      </c>
    </row>
    <row r="138" spans="1:35" ht="15" customHeight="1" x14ac:dyDescent="0.25">
      <c r="A138" s="24">
        <v>19</v>
      </c>
      <c r="B138" s="191" t="s">
        <v>513</v>
      </c>
      <c r="C138" s="26">
        <v>1560</v>
      </c>
      <c r="D138" s="26">
        <v>1000</v>
      </c>
      <c r="E138" s="26">
        <v>1600</v>
      </c>
      <c r="F138" s="30"/>
      <c r="G138" s="189">
        <f t="shared" si="17"/>
        <v>1386.6666666666667</v>
      </c>
      <c r="H138" s="26"/>
      <c r="I138" s="26"/>
      <c r="J138" s="26"/>
      <c r="K138" s="30"/>
      <c r="L138" s="189"/>
      <c r="M138" s="27"/>
      <c r="N138" s="192" t="str">
        <f t="shared" si="18"/>
        <v>Ceibo</v>
      </c>
      <c r="O138" s="189">
        <f t="shared" si="19"/>
        <v>1426.6666666666667</v>
      </c>
      <c r="P138" s="185"/>
      <c r="Q138" s="189"/>
      <c r="X138" s="175">
        <f>ROWS($B$120:B138)</f>
        <v>19</v>
      </c>
      <c r="Y138" s="198">
        <f t="array" ref="Y138">IFERROR(AVERAGE(IF(C138:F138&gt;1,C138:F138)),0)</f>
        <v>1386.6666666666667</v>
      </c>
      <c r="Z138" s="190">
        <f t="array" ref="Z138">Y138+(COUNTIFS($Y$120:$Y138,Y138)-1)*0.00001</f>
        <v>1386.6666666666667</v>
      </c>
      <c r="AA138" s="198">
        <f t="shared" si="20"/>
        <v>1426.6666666666667</v>
      </c>
      <c r="AB138" s="200">
        <f t="shared" si="21"/>
        <v>16</v>
      </c>
      <c r="AC138" s="180" t="str">
        <f t="shared" si="22"/>
        <v>Ceibo</v>
      </c>
      <c r="AD138" s="146"/>
      <c r="AE138" s="199">
        <f t="array" ref="AE138">IFERROR(AVERAGE(IF(H138:K138&gt;1,H138:K138)),0)</f>
        <v>0</v>
      </c>
      <c r="AF138" s="187">
        <f t="array" ref="AF138">AE138+(COUNTIFS($AE$120:$AE138,AE138)-1)*0.00001</f>
        <v>1.8000000000000001E-4</v>
      </c>
      <c r="AG138" s="187">
        <f t="shared" si="23"/>
        <v>3.1E-4</v>
      </c>
      <c r="AH138" s="200">
        <f t="shared" si="24"/>
        <v>0</v>
      </c>
      <c r="AI138" s="180" t="str">
        <f t="shared" si="25"/>
        <v>Inta 817</v>
      </c>
    </row>
    <row r="139" spans="1:35" ht="15" customHeight="1" x14ac:dyDescent="0.25">
      <c r="A139" s="24">
        <v>20</v>
      </c>
      <c r="B139" s="191" t="s">
        <v>514</v>
      </c>
      <c r="C139" s="26">
        <v>1340</v>
      </c>
      <c r="D139" s="26">
        <v>1300</v>
      </c>
      <c r="E139" s="26">
        <v>1400</v>
      </c>
      <c r="F139" s="30"/>
      <c r="G139" s="189">
        <f t="shared" si="17"/>
        <v>1346.6666666666667</v>
      </c>
      <c r="H139" s="26"/>
      <c r="I139" s="26"/>
      <c r="J139" s="26"/>
      <c r="K139" s="30"/>
      <c r="L139" s="189"/>
      <c r="M139" s="27"/>
      <c r="N139" s="192" t="str">
        <f t="shared" si="18"/>
        <v>Inta 817</v>
      </c>
      <c r="O139" s="189">
        <f t="shared" si="19"/>
        <v>1386.6666666666667</v>
      </c>
      <c r="P139" s="185"/>
      <c r="Q139" s="189"/>
      <c r="X139" s="175">
        <f>ROWS($B$120:B139)</f>
        <v>20</v>
      </c>
      <c r="Y139" s="198">
        <f t="array" ref="Y139">IFERROR(AVERAGE(IF(C139:F139&gt;1,C139:F139)),0)</f>
        <v>1346.6666666666667</v>
      </c>
      <c r="Z139" s="190">
        <f t="array" ref="Z139">Y139+(COUNTIFS($Y$120:$Y139,Y139)-1)*0.00001</f>
        <v>1346.6666666666667</v>
      </c>
      <c r="AA139" s="198">
        <f t="shared" si="20"/>
        <v>1386.6666666666667</v>
      </c>
      <c r="AB139" s="200">
        <f t="shared" si="21"/>
        <v>19</v>
      </c>
      <c r="AC139" s="180" t="str">
        <f t="shared" si="22"/>
        <v>Inta 817</v>
      </c>
      <c r="AD139" s="146"/>
      <c r="AE139" s="199">
        <f t="array" ref="AE139">IFERROR(AVERAGE(IF(H139:K139&gt;1,H139:K139)),0)</f>
        <v>0</v>
      </c>
      <c r="AF139" s="187">
        <f t="array" ref="AF139">AE139+(COUNTIFS($AE$120:$AE139,AE139)-1)*0.00001</f>
        <v>1.9000000000000001E-4</v>
      </c>
      <c r="AG139" s="187">
        <f t="shared" si="23"/>
        <v>3.0000000000000003E-4</v>
      </c>
      <c r="AH139" s="200">
        <f t="shared" si="24"/>
        <v>0</v>
      </c>
      <c r="AI139" s="180" t="str">
        <f t="shared" si="25"/>
        <v>Colihue</v>
      </c>
    </row>
    <row r="140" spans="1:35" ht="15" customHeight="1" x14ac:dyDescent="0.25">
      <c r="A140" s="24">
        <v>21</v>
      </c>
      <c r="B140" s="191" t="s">
        <v>515</v>
      </c>
      <c r="C140" s="26">
        <v>1640</v>
      </c>
      <c r="D140" s="26">
        <v>1400</v>
      </c>
      <c r="E140" s="26">
        <v>1300</v>
      </c>
      <c r="F140" s="30"/>
      <c r="G140" s="189">
        <f t="shared" si="17"/>
        <v>1446.6666666666667</v>
      </c>
      <c r="H140" s="26"/>
      <c r="I140" s="26"/>
      <c r="J140" s="26"/>
      <c r="K140" s="30"/>
      <c r="L140" s="189"/>
      <c r="M140" s="27"/>
      <c r="N140" s="192" t="str">
        <f t="shared" si="18"/>
        <v>Colihue</v>
      </c>
      <c r="O140" s="189">
        <f t="shared" si="19"/>
        <v>1346.6666666666667</v>
      </c>
      <c r="P140" s="185"/>
      <c r="Q140" s="189"/>
      <c r="X140" s="175">
        <f>ROWS($B$120:B140)</f>
        <v>21</v>
      </c>
      <c r="Y140" s="198">
        <f t="array" ref="Y140">IFERROR(AVERAGE(IF(C140:F140&gt;1,C140:F140)),0)</f>
        <v>1446.6666666666667</v>
      </c>
      <c r="Z140" s="190">
        <f t="array" ref="Z140">Y140+(COUNTIFS($Y$120:$Y140,Y140)-1)*0.00001</f>
        <v>1446.6666666666667</v>
      </c>
      <c r="AA140" s="198">
        <f t="shared" si="20"/>
        <v>1346.6666666666667</v>
      </c>
      <c r="AB140" s="200">
        <f t="shared" si="21"/>
        <v>20</v>
      </c>
      <c r="AC140" s="180" t="str">
        <f t="shared" si="22"/>
        <v>Colihue</v>
      </c>
      <c r="AD140" s="146"/>
      <c r="AE140" s="199">
        <f t="array" ref="AE140">IFERROR(AVERAGE(IF(H140:K140&gt;1,H140:K140)),0)</f>
        <v>0</v>
      </c>
      <c r="AF140" s="187">
        <f t="array" ref="AF140">AE140+(COUNTIFS($AE$120:$AE140,AE140)-1)*0.00001</f>
        <v>2.0000000000000001E-4</v>
      </c>
      <c r="AG140" s="187">
        <f t="shared" si="23"/>
        <v>2.9E-4</v>
      </c>
      <c r="AH140" s="200">
        <f t="shared" si="24"/>
        <v>0</v>
      </c>
      <c r="AI140" s="180" t="str">
        <f t="shared" si="25"/>
        <v>Elite 17</v>
      </c>
    </row>
    <row r="141" spans="1:35" ht="15" customHeight="1" x14ac:dyDescent="0.25">
      <c r="A141" s="24">
        <v>22</v>
      </c>
      <c r="B141" s="191" t="s">
        <v>516</v>
      </c>
      <c r="C141" s="26">
        <v>1300</v>
      </c>
      <c r="D141" s="26">
        <v>1260</v>
      </c>
      <c r="E141" s="26">
        <v>1200</v>
      </c>
      <c r="F141" s="30"/>
      <c r="G141" s="189">
        <f t="shared" si="17"/>
        <v>1253.3333333333333</v>
      </c>
      <c r="H141" s="26"/>
      <c r="I141" s="26"/>
      <c r="J141" s="26"/>
      <c r="K141" s="30"/>
      <c r="L141" s="189"/>
      <c r="M141" s="27"/>
      <c r="N141" s="192" t="str">
        <f t="shared" si="18"/>
        <v>ACA 920</v>
      </c>
      <c r="O141" s="189">
        <f t="shared" si="19"/>
        <v>1253.3333333333333</v>
      </c>
      <c r="P141" s="185"/>
      <c r="Q141" s="189"/>
      <c r="X141" s="175">
        <f>ROWS($B$120:B141)</f>
        <v>22</v>
      </c>
      <c r="Y141" s="198">
        <f t="array" ref="Y141">IFERROR(AVERAGE(IF(C141:F141&gt;1,C141:F141)),0)</f>
        <v>1253.3333333333333</v>
      </c>
      <c r="Z141" s="190">
        <f t="array" ref="Z141">Y141+(COUNTIFS($Y$120:$Y141,Y141)-1)*0.00001</f>
        <v>1253.3333333333333</v>
      </c>
      <c r="AA141" s="198">
        <f t="shared" si="20"/>
        <v>1253.3333333333333</v>
      </c>
      <c r="AB141" s="200">
        <f t="shared" si="21"/>
        <v>22</v>
      </c>
      <c r="AC141" s="180" t="str">
        <f t="shared" si="22"/>
        <v>ACA 920</v>
      </c>
      <c r="AD141" s="146"/>
      <c r="AE141" s="199">
        <f t="array" ref="AE141">IFERROR(AVERAGE(IF(H141:K141&gt;1,H141:K141)),0)</f>
        <v>0</v>
      </c>
      <c r="AF141" s="187">
        <f t="array" ref="AF141">AE141+(COUNTIFS($AE$120:$AE141,AE141)-1)*0.00001</f>
        <v>2.1000000000000001E-4</v>
      </c>
      <c r="AG141" s="187">
        <f t="shared" si="23"/>
        <v>2.8000000000000003E-4</v>
      </c>
      <c r="AH141" s="200">
        <f t="shared" si="24"/>
        <v>0</v>
      </c>
      <c r="AI141" s="180" t="str">
        <f t="shared" si="25"/>
        <v>ACA 920</v>
      </c>
    </row>
    <row r="142" spans="1:35" ht="15" customHeight="1" x14ac:dyDescent="0.25">
      <c r="A142" s="24">
        <v>23</v>
      </c>
      <c r="B142" s="191" t="s">
        <v>517</v>
      </c>
      <c r="C142" s="26">
        <v>1200</v>
      </c>
      <c r="D142" s="26">
        <v>1160</v>
      </c>
      <c r="E142" s="26">
        <v>1120</v>
      </c>
      <c r="F142" s="30"/>
      <c r="G142" s="189">
        <f t="shared" si="17"/>
        <v>1160</v>
      </c>
      <c r="H142" s="26"/>
      <c r="I142" s="26"/>
      <c r="J142" s="26"/>
      <c r="K142" s="30"/>
      <c r="L142" s="189"/>
      <c r="M142" s="27"/>
      <c r="N142" s="192" t="str">
        <f t="shared" si="18"/>
        <v>ACA 916</v>
      </c>
      <c r="O142" s="189">
        <f t="shared" si="19"/>
        <v>1160</v>
      </c>
      <c r="P142" s="185"/>
      <c r="Q142" s="189"/>
      <c r="X142" s="175">
        <f>ROWS($B$120:B142)</f>
        <v>23</v>
      </c>
      <c r="Y142" s="198">
        <f t="array" ref="Y142">IFERROR(AVERAGE(IF(C142:F142&gt;1,C142:F142)),0)</f>
        <v>1160</v>
      </c>
      <c r="Z142" s="190">
        <f t="array" ref="Z142">Y142+(COUNTIFS($Y$120:$Y142,Y142)-1)*0.00001</f>
        <v>1160</v>
      </c>
      <c r="AA142" s="198">
        <f t="shared" si="20"/>
        <v>1160</v>
      </c>
      <c r="AB142" s="200">
        <f t="shared" si="21"/>
        <v>23</v>
      </c>
      <c r="AC142" s="180" t="str">
        <f t="shared" si="22"/>
        <v>ACA 916</v>
      </c>
      <c r="AD142" s="146"/>
      <c r="AE142" s="199">
        <f t="array" ref="AE142">IFERROR(AVERAGE(IF(H142:K142&gt;1,H142:K142)),0)</f>
        <v>0</v>
      </c>
      <c r="AF142" s="187">
        <f t="array" ref="AF142">AE142+(COUNTIFS($AE$120:$AE142,AE142)-1)*0.00001</f>
        <v>2.2000000000000001E-4</v>
      </c>
      <c r="AG142" s="187">
        <f t="shared" si="23"/>
        <v>2.7E-4</v>
      </c>
      <c r="AH142" s="200">
        <f t="shared" si="24"/>
        <v>0</v>
      </c>
      <c r="AI142" s="180" t="str">
        <f t="shared" si="25"/>
        <v>ACA 916</v>
      </c>
    </row>
    <row r="143" spans="1:35" ht="15" customHeight="1" x14ac:dyDescent="0.25">
      <c r="A143" s="24">
        <v>24</v>
      </c>
      <c r="B143" s="191" t="s">
        <v>518</v>
      </c>
      <c r="C143" s="26">
        <v>960</v>
      </c>
      <c r="D143" s="26">
        <v>980</v>
      </c>
      <c r="E143" s="26">
        <v>960</v>
      </c>
      <c r="F143" s="30"/>
      <c r="G143" s="189">
        <f t="shared" si="17"/>
        <v>966.66666666666663</v>
      </c>
      <c r="H143" s="26"/>
      <c r="I143" s="26"/>
      <c r="J143" s="26"/>
      <c r="K143" s="30"/>
      <c r="L143" s="189"/>
      <c r="M143" s="27"/>
      <c r="N143" s="192" t="str">
        <f t="shared" si="18"/>
        <v>ACA 460</v>
      </c>
      <c r="O143" s="189">
        <f t="shared" si="19"/>
        <v>966.66666666666663</v>
      </c>
      <c r="P143" s="185"/>
      <c r="Q143" s="189"/>
      <c r="X143" s="175">
        <f>ROWS($B$120:B143)</f>
        <v>24</v>
      </c>
      <c r="Y143" s="198">
        <f t="array" ref="Y143">IFERROR(AVERAGE(IF(C143:F143&gt;1,C143:F143)),0)</f>
        <v>966.66666666666663</v>
      </c>
      <c r="Z143" s="190">
        <f t="array" ref="Z143">Y143+(COUNTIFS($Y$120:$Y143,Y143)-1)*0.00001</f>
        <v>966.66666666666663</v>
      </c>
      <c r="AA143" s="198">
        <f t="shared" si="20"/>
        <v>966.66666666666663</v>
      </c>
      <c r="AB143" s="200">
        <f t="shared" si="21"/>
        <v>24</v>
      </c>
      <c r="AC143" s="180" t="str">
        <f t="shared" si="22"/>
        <v>ACA 460</v>
      </c>
      <c r="AD143" s="146"/>
      <c r="AE143" s="199">
        <f t="array" ref="AE143">IFERROR(AVERAGE(IF(H143:K143&gt;1,H143:K143)),0)</f>
        <v>0</v>
      </c>
      <c r="AF143" s="187">
        <f t="array" ref="AF143">AE143+(COUNTIFS($AE$120:$AE143,AE143)-1)*0.00001</f>
        <v>2.3000000000000001E-4</v>
      </c>
      <c r="AG143" s="187">
        <f t="shared" si="23"/>
        <v>2.6000000000000003E-4</v>
      </c>
      <c r="AH143" s="200">
        <f t="shared" si="24"/>
        <v>0</v>
      </c>
      <c r="AI143" s="180" t="str">
        <f t="shared" si="25"/>
        <v>ACA 460</v>
      </c>
    </row>
    <row r="144" spans="1:35" ht="15" customHeight="1" x14ac:dyDescent="0.25">
      <c r="A144" s="24">
        <v>25</v>
      </c>
      <c r="B144" s="191"/>
      <c r="C144" s="26"/>
      <c r="D144" s="26"/>
      <c r="E144" s="26"/>
      <c r="F144" s="30"/>
      <c r="G144" s="189"/>
      <c r="H144" s="26"/>
      <c r="I144" s="26"/>
      <c r="J144" s="26"/>
      <c r="K144" s="30"/>
      <c r="L144" s="189"/>
      <c r="M144" s="27"/>
      <c r="N144" s="192">
        <f t="shared" ref="N144:N169" si="26">AC144</f>
        <v>0</v>
      </c>
      <c r="O144" s="189">
        <f t="shared" ref="O144:O169" si="27">AA144</f>
        <v>2.5000000000000001E-4</v>
      </c>
      <c r="P144" s="185"/>
      <c r="Q144" s="189"/>
      <c r="X144" s="175">
        <f>ROWS($B$120:B144)</f>
        <v>25</v>
      </c>
      <c r="Y144" s="198">
        <f t="array" ref="Y144">IFERROR(AVERAGE(IF(C144:F144&gt;1,C144:F144)),0)</f>
        <v>0</v>
      </c>
      <c r="Z144" s="190">
        <f t="array" ref="Z144">Y144+(COUNTIFS($Y$120:$Y144,Y144)-1)*0.00001</f>
        <v>0</v>
      </c>
      <c r="AA144" s="198">
        <f t="shared" si="20"/>
        <v>2.5000000000000001E-4</v>
      </c>
      <c r="AB144" s="200">
        <f t="shared" si="21"/>
        <v>0</v>
      </c>
      <c r="AC144" s="180">
        <f t="shared" si="22"/>
        <v>0</v>
      </c>
      <c r="AD144" s="146"/>
      <c r="AE144" s="199">
        <f t="array" ref="AE144">IFERROR(AVERAGE(IF(H144:K144&gt;1,H144:K144)),0)</f>
        <v>0</v>
      </c>
      <c r="AF144" s="187">
        <f t="array" ref="AF144">AE144+(COUNTIFS($AE$120:$AE144,AE144)-1)*0.00001</f>
        <v>2.4000000000000003E-4</v>
      </c>
      <c r="AG144" s="187">
        <f t="shared" si="23"/>
        <v>2.5000000000000001E-4</v>
      </c>
      <c r="AH144" s="200">
        <f t="shared" si="24"/>
        <v>0</v>
      </c>
      <c r="AI144" s="180">
        <f t="shared" si="25"/>
        <v>0</v>
      </c>
    </row>
    <row r="145" spans="1:35" ht="15" customHeight="1" x14ac:dyDescent="0.25">
      <c r="A145" s="24">
        <v>26</v>
      </c>
      <c r="B145" s="191"/>
      <c r="C145" s="26"/>
      <c r="D145" s="26"/>
      <c r="E145" s="26"/>
      <c r="F145" s="30"/>
      <c r="G145" s="189"/>
      <c r="H145" s="26"/>
      <c r="I145" s="26"/>
      <c r="J145" s="26"/>
      <c r="K145" s="30"/>
      <c r="L145" s="189"/>
      <c r="M145" s="27"/>
      <c r="N145" s="192">
        <f t="shared" si="26"/>
        <v>0</v>
      </c>
      <c r="O145" s="189">
        <f t="shared" si="27"/>
        <v>2.4000000000000003E-4</v>
      </c>
      <c r="P145" s="185"/>
      <c r="Q145" s="189"/>
      <c r="X145" s="175">
        <f>ROWS($B$120:B145)</f>
        <v>26</v>
      </c>
      <c r="Y145" s="198">
        <f t="array" ref="Y145">IFERROR(AVERAGE(IF(C145:F145&gt;1,C145:F145)),0)</f>
        <v>0</v>
      </c>
      <c r="Z145" s="190">
        <f t="array" ref="Z145">Y145+(COUNTIFS($Y$120:$Y145,Y145)-1)*0.00001</f>
        <v>1.0000000000000001E-5</v>
      </c>
      <c r="AA145" s="198">
        <f t="shared" si="20"/>
        <v>2.4000000000000003E-4</v>
      </c>
      <c r="AB145" s="200">
        <f t="shared" si="21"/>
        <v>0</v>
      </c>
      <c r="AC145" s="180">
        <f t="shared" si="22"/>
        <v>0</v>
      </c>
      <c r="AD145" s="146"/>
      <c r="AE145" s="199">
        <f t="array" ref="AE145">IFERROR(AVERAGE(IF(H145:K145&gt;1,H145:K145)),0)</f>
        <v>0</v>
      </c>
      <c r="AF145" s="187">
        <f t="array" ref="AF145">AE145+(COUNTIFS($AE$120:$AE145,AE145)-1)*0.00001</f>
        <v>2.5000000000000001E-4</v>
      </c>
      <c r="AG145" s="187">
        <f t="shared" si="23"/>
        <v>2.4000000000000003E-4</v>
      </c>
      <c r="AH145" s="200">
        <f t="shared" si="24"/>
        <v>0</v>
      </c>
      <c r="AI145" s="180">
        <f t="shared" si="25"/>
        <v>0</v>
      </c>
    </row>
    <row r="146" spans="1:35" ht="15" customHeight="1" x14ac:dyDescent="0.25">
      <c r="A146" s="24">
        <v>27</v>
      </c>
      <c r="B146" s="191"/>
      <c r="C146" s="26"/>
      <c r="D146" s="26"/>
      <c r="E146" s="26"/>
      <c r="F146" s="30"/>
      <c r="G146" s="189"/>
      <c r="H146" s="26"/>
      <c r="I146" s="26"/>
      <c r="J146" s="26"/>
      <c r="K146" s="30"/>
      <c r="L146" s="189"/>
      <c r="M146" s="27"/>
      <c r="N146" s="192">
        <f t="shared" si="26"/>
        <v>0</v>
      </c>
      <c r="O146" s="189">
        <f t="shared" si="27"/>
        <v>2.3000000000000001E-4</v>
      </c>
      <c r="P146" s="185"/>
      <c r="Q146" s="189"/>
      <c r="X146" s="175">
        <f>ROWS($B$120:B146)</f>
        <v>27</v>
      </c>
      <c r="Y146" s="198">
        <f t="array" ref="Y146">IFERROR(AVERAGE(IF(C146:F146&gt;1,C146:F146)),0)</f>
        <v>0</v>
      </c>
      <c r="Z146" s="190">
        <f t="array" ref="Z146">Y146+(COUNTIFS($Y$120:$Y146,Y146)-1)*0.00001</f>
        <v>2.0000000000000002E-5</v>
      </c>
      <c r="AA146" s="198">
        <f t="shared" si="20"/>
        <v>2.3000000000000001E-4</v>
      </c>
      <c r="AB146" s="200">
        <f t="shared" si="21"/>
        <v>0</v>
      </c>
      <c r="AC146" s="180">
        <f t="shared" si="22"/>
        <v>0</v>
      </c>
      <c r="AD146" s="146"/>
      <c r="AE146" s="199">
        <f t="array" ref="AE146">IFERROR(AVERAGE(IF(H146:K146&gt;1,H146:K146)),0)</f>
        <v>0</v>
      </c>
      <c r="AF146" s="187">
        <f t="array" ref="AF146">AE146+(COUNTIFS($AE$120:$AE146,AE146)-1)*0.00001</f>
        <v>2.6000000000000003E-4</v>
      </c>
      <c r="AG146" s="187">
        <f t="shared" si="23"/>
        <v>2.3000000000000001E-4</v>
      </c>
      <c r="AH146" s="200">
        <f t="shared" si="24"/>
        <v>0</v>
      </c>
      <c r="AI146" s="180">
        <f t="shared" si="25"/>
        <v>0</v>
      </c>
    </row>
    <row r="147" spans="1:35" ht="15" customHeight="1" x14ac:dyDescent="0.25">
      <c r="A147" s="24">
        <v>28</v>
      </c>
      <c r="B147" s="191"/>
      <c r="C147" s="26"/>
      <c r="D147" s="26"/>
      <c r="E147" s="26"/>
      <c r="F147" s="30"/>
      <c r="G147" s="189"/>
      <c r="H147" s="26"/>
      <c r="I147" s="26"/>
      <c r="J147" s="26"/>
      <c r="K147" s="30"/>
      <c r="L147" s="189"/>
      <c r="M147" s="27"/>
      <c r="N147" s="192">
        <f t="shared" si="26"/>
        <v>0</v>
      </c>
      <c r="O147" s="189">
        <f t="shared" si="27"/>
        <v>2.2000000000000001E-4</v>
      </c>
      <c r="P147" s="185"/>
      <c r="Q147" s="189"/>
      <c r="X147" s="175">
        <f>ROWS($B$120:B147)</f>
        <v>28</v>
      </c>
      <c r="Y147" s="198">
        <f t="array" ref="Y147">IFERROR(AVERAGE(IF(C147:F147&gt;1,C147:F147)),0)</f>
        <v>0</v>
      </c>
      <c r="Z147" s="190">
        <f t="array" ref="Z147">Y147+(COUNTIFS($Y$120:$Y147,Y147)-1)*0.00001</f>
        <v>3.0000000000000004E-5</v>
      </c>
      <c r="AA147" s="198">
        <f t="shared" si="20"/>
        <v>2.2000000000000001E-4</v>
      </c>
      <c r="AB147" s="200">
        <f t="shared" si="21"/>
        <v>0</v>
      </c>
      <c r="AC147" s="180">
        <f t="shared" si="22"/>
        <v>0</v>
      </c>
      <c r="AD147" s="146"/>
      <c r="AE147" s="199">
        <f t="array" ref="AE147">IFERROR(AVERAGE(IF(H147:K147&gt;1,H147:K147)),0)</f>
        <v>0</v>
      </c>
      <c r="AF147" s="187">
        <f t="array" ref="AF147">AE147+(COUNTIFS($AE$120:$AE147,AE147)-1)*0.00001</f>
        <v>2.7E-4</v>
      </c>
      <c r="AG147" s="187">
        <f t="shared" si="23"/>
        <v>2.2000000000000001E-4</v>
      </c>
      <c r="AH147" s="200">
        <f t="shared" si="24"/>
        <v>0</v>
      </c>
      <c r="AI147" s="180">
        <f t="shared" si="25"/>
        <v>0</v>
      </c>
    </row>
    <row r="148" spans="1:35" ht="15" customHeight="1" x14ac:dyDescent="0.25">
      <c r="A148" s="24">
        <v>29</v>
      </c>
      <c r="B148" s="191"/>
      <c r="C148" s="26"/>
      <c r="D148" s="26"/>
      <c r="E148" s="26"/>
      <c r="F148" s="30"/>
      <c r="G148" s="189"/>
      <c r="H148" s="26"/>
      <c r="I148" s="26"/>
      <c r="J148" s="26"/>
      <c r="K148" s="30"/>
      <c r="L148" s="189"/>
      <c r="M148" s="27"/>
      <c r="N148" s="192">
        <f t="shared" si="26"/>
        <v>0</v>
      </c>
      <c r="O148" s="189">
        <f t="shared" si="27"/>
        <v>2.1000000000000001E-4</v>
      </c>
      <c r="P148" s="185"/>
      <c r="Q148" s="189"/>
      <c r="X148" s="175">
        <f>ROWS($B$120:B148)</f>
        <v>29</v>
      </c>
      <c r="Y148" s="198">
        <f t="array" ref="Y148">IFERROR(AVERAGE(IF(C148:F148&gt;1,C148:F148)),0)</f>
        <v>0</v>
      </c>
      <c r="Z148" s="190">
        <f t="array" ref="Z148">Y148+(COUNTIFS($Y$120:$Y148,Y148)-1)*0.00001</f>
        <v>4.0000000000000003E-5</v>
      </c>
      <c r="AA148" s="198">
        <f t="shared" si="20"/>
        <v>2.1000000000000001E-4</v>
      </c>
      <c r="AB148" s="200">
        <f t="shared" si="21"/>
        <v>0</v>
      </c>
      <c r="AC148" s="180">
        <f t="shared" si="22"/>
        <v>0</v>
      </c>
      <c r="AD148" s="146"/>
      <c r="AE148" s="199">
        <f t="array" ref="AE148">IFERROR(AVERAGE(IF(H148:K148&gt;1,H148:K148)),0)</f>
        <v>0</v>
      </c>
      <c r="AF148" s="187">
        <f t="array" ref="AF148">AE148+(COUNTIFS($AE$120:$AE148,AE148)-1)*0.00001</f>
        <v>2.8000000000000003E-4</v>
      </c>
      <c r="AG148" s="187">
        <f t="shared" si="23"/>
        <v>2.1000000000000001E-4</v>
      </c>
      <c r="AH148" s="200">
        <f t="shared" si="24"/>
        <v>0</v>
      </c>
      <c r="AI148" s="180">
        <f t="shared" si="25"/>
        <v>0</v>
      </c>
    </row>
    <row r="149" spans="1:35" ht="15" customHeight="1" x14ac:dyDescent="0.25">
      <c r="A149" s="24">
        <v>30</v>
      </c>
      <c r="B149" s="191"/>
      <c r="C149" s="26"/>
      <c r="D149" s="26"/>
      <c r="E149" s="26"/>
      <c r="F149" s="30"/>
      <c r="G149" s="189"/>
      <c r="H149" s="26"/>
      <c r="I149" s="26"/>
      <c r="J149" s="26"/>
      <c r="K149" s="30"/>
      <c r="L149" s="189"/>
      <c r="M149" s="27"/>
      <c r="N149" s="192">
        <f t="shared" si="26"/>
        <v>0</v>
      </c>
      <c r="O149" s="189">
        <f t="shared" si="27"/>
        <v>2.0000000000000001E-4</v>
      </c>
      <c r="P149" s="185"/>
      <c r="Q149" s="189"/>
      <c r="X149" s="175">
        <f>ROWS($B$120:B149)</f>
        <v>30</v>
      </c>
      <c r="Y149" s="198">
        <f t="array" ref="Y149">IFERROR(AVERAGE(IF(C149:F149&gt;1,C149:F149)),0)</f>
        <v>0</v>
      </c>
      <c r="Z149" s="190">
        <f t="array" ref="Z149">Y149+(COUNTIFS($Y$120:$Y149,Y149)-1)*0.00001</f>
        <v>5.0000000000000002E-5</v>
      </c>
      <c r="AA149" s="198">
        <f t="shared" si="20"/>
        <v>2.0000000000000001E-4</v>
      </c>
      <c r="AB149" s="200">
        <f t="shared" si="21"/>
        <v>0</v>
      </c>
      <c r="AC149" s="180">
        <f t="shared" si="22"/>
        <v>0</v>
      </c>
      <c r="AD149" s="146"/>
      <c r="AE149" s="199">
        <f t="array" ref="AE149">IFERROR(AVERAGE(IF(H149:K149&gt;1,H149:K149)),0)</f>
        <v>0</v>
      </c>
      <c r="AF149" s="187">
        <f t="array" ref="AF149">AE149+(COUNTIFS($AE$120:$AE149,AE149)-1)*0.00001</f>
        <v>2.9E-4</v>
      </c>
      <c r="AG149" s="187">
        <f t="shared" si="23"/>
        <v>2.0000000000000001E-4</v>
      </c>
      <c r="AH149" s="200">
        <f t="shared" si="24"/>
        <v>0</v>
      </c>
      <c r="AI149" s="180">
        <f t="shared" si="25"/>
        <v>0</v>
      </c>
    </row>
    <row r="150" spans="1:35" ht="15" customHeight="1" x14ac:dyDescent="0.25">
      <c r="A150" s="24">
        <v>31</v>
      </c>
      <c r="B150" s="191"/>
      <c r="C150" s="26"/>
      <c r="D150" s="26"/>
      <c r="E150" s="26"/>
      <c r="F150" s="30"/>
      <c r="G150" s="189"/>
      <c r="H150" s="26"/>
      <c r="I150" s="26"/>
      <c r="J150" s="26"/>
      <c r="K150" s="30"/>
      <c r="L150" s="189"/>
      <c r="M150" s="27"/>
      <c r="N150" s="192">
        <f t="shared" si="26"/>
        <v>0</v>
      </c>
      <c r="O150" s="189">
        <f t="shared" si="27"/>
        <v>1.9000000000000001E-4</v>
      </c>
      <c r="P150" s="185"/>
      <c r="Q150" s="189"/>
      <c r="X150" s="175">
        <f>ROWS($B$120:B150)</f>
        <v>31</v>
      </c>
      <c r="Y150" s="198">
        <f t="array" ref="Y150">IFERROR(AVERAGE(IF(C150:F150&gt;1,C150:F150)),0)</f>
        <v>0</v>
      </c>
      <c r="Z150" s="190">
        <f t="array" ref="Z150">Y150+(COUNTIFS($Y$120:$Y150,Y150)-1)*0.00001</f>
        <v>6.0000000000000008E-5</v>
      </c>
      <c r="AA150" s="198">
        <f t="shared" si="20"/>
        <v>1.9000000000000001E-4</v>
      </c>
      <c r="AB150" s="200">
        <f t="shared" si="21"/>
        <v>0</v>
      </c>
      <c r="AC150" s="180">
        <f t="shared" si="22"/>
        <v>0</v>
      </c>
      <c r="AD150" s="146"/>
      <c r="AE150" s="199">
        <f t="array" ref="AE150">IFERROR(AVERAGE(IF(H150:K150&gt;1,H150:K150)),0)</f>
        <v>0</v>
      </c>
      <c r="AF150" s="187">
        <f t="array" ref="AF150">AE150+(COUNTIFS($AE$120:$AE150,AE150)-1)*0.00001</f>
        <v>3.0000000000000003E-4</v>
      </c>
      <c r="AG150" s="187">
        <f t="shared" si="23"/>
        <v>1.9000000000000001E-4</v>
      </c>
      <c r="AH150" s="200">
        <f t="shared" si="24"/>
        <v>0</v>
      </c>
      <c r="AI150" s="180">
        <f t="shared" si="25"/>
        <v>0</v>
      </c>
    </row>
    <row r="151" spans="1:35" ht="15" customHeight="1" x14ac:dyDescent="0.25">
      <c r="A151" s="24">
        <v>32</v>
      </c>
      <c r="B151" s="191"/>
      <c r="C151" s="26"/>
      <c r="D151" s="26"/>
      <c r="E151" s="26"/>
      <c r="F151" s="30"/>
      <c r="G151" s="189"/>
      <c r="H151" s="26"/>
      <c r="I151" s="26"/>
      <c r="J151" s="26"/>
      <c r="K151" s="30"/>
      <c r="L151" s="189"/>
      <c r="M151" s="27"/>
      <c r="N151" s="192">
        <f t="shared" si="26"/>
        <v>0</v>
      </c>
      <c r="O151" s="189">
        <f t="shared" si="27"/>
        <v>1.8000000000000001E-4</v>
      </c>
      <c r="P151" s="185"/>
      <c r="Q151" s="189"/>
      <c r="X151" s="175">
        <f>ROWS($B$120:B151)</f>
        <v>32</v>
      </c>
      <c r="Y151" s="198">
        <f t="array" ref="Y151">IFERROR(AVERAGE(IF(C151:F151&gt;1,C151:F151)),0)</f>
        <v>0</v>
      </c>
      <c r="Z151" s="190">
        <f t="array" ref="Z151">Y151+(COUNTIFS($Y$120:$Y151,Y151)-1)*0.00001</f>
        <v>7.0000000000000007E-5</v>
      </c>
      <c r="AA151" s="198">
        <f t="shared" si="20"/>
        <v>1.8000000000000001E-4</v>
      </c>
      <c r="AB151" s="200">
        <f t="shared" si="21"/>
        <v>0</v>
      </c>
      <c r="AC151" s="180">
        <f t="shared" si="22"/>
        <v>0</v>
      </c>
      <c r="AD151" s="146"/>
      <c r="AE151" s="199">
        <f t="array" ref="AE151">IFERROR(AVERAGE(IF(H151:K151&gt;1,H151:K151)),0)</f>
        <v>0</v>
      </c>
      <c r="AF151" s="187">
        <f t="array" ref="AF151">AE151+(COUNTIFS($AE$120:$AE151,AE151)-1)*0.00001</f>
        <v>3.1E-4</v>
      </c>
      <c r="AG151" s="187">
        <f t="shared" si="23"/>
        <v>1.8000000000000001E-4</v>
      </c>
      <c r="AH151" s="200">
        <f t="shared" si="24"/>
        <v>0</v>
      </c>
      <c r="AI151" s="180">
        <f t="shared" si="25"/>
        <v>0</v>
      </c>
    </row>
    <row r="152" spans="1:35" ht="15" customHeight="1" x14ac:dyDescent="0.25">
      <c r="A152" s="24">
        <v>33</v>
      </c>
      <c r="B152" s="191"/>
      <c r="C152" s="26"/>
      <c r="D152" s="26"/>
      <c r="E152" s="26"/>
      <c r="F152" s="30"/>
      <c r="G152" s="189"/>
      <c r="H152" s="26"/>
      <c r="I152" s="26"/>
      <c r="J152" s="26"/>
      <c r="K152" s="30"/>
      <c r="L152" s="189"/>
      <c r="M152" s="27"/>
      <c r="N152" s="192">
        <f t="shared" si="26"/>
        <v>0</v>
      </c>
      <c r="O152" s="189">
        <f t="shared" si="27"/>
        <v>1.7000000000000001E-4</v>
      </c>
      <c r="P152" s="185"/>
      <c r="Q152" s="189"/>
      <c r="X152" s="175">
        <f>ROWS($B$120:B152)</f>
        <v>33</v>
      </c>
      <c r="Y152" s="198">
        <f t="array" ref="Y152">IFERROR(AVERAGE(IF(C152:F152&gt;1,C152:F152)),0)</f>
        <v>0</v>
      </c>
      <c r="Z152" s="190">
        <f t="array" ref="Z152">Y152+(COUNTIFS($Y$120:$Y152,Y152)-1)*0.00001</f>
        <v>8.0000000000000007E-5</v>
      </c>
      <c r="AA152" s="198">
        <f t="shared" si="20"/>
        <v>1.7000000000000001E-4</v>
      </c>
      <c r="AB152" s="200">
        <f t="shared" si="21"/>
        <v>0</v>
      </c>
      <c r="AC152" s="180">
        <f t="shared" si="22"/>
        <v>0</v>
      </c>
      <c r="AD152" s="146"/>
      <c r="AE152" s="199">
        <f t="array" ref="AE152">IFERROR(AVERAGE(IF(H152:K152&gt;1,H152:K152)),0)</f>
        <v>0</v>
      </c>
      <c r="AF152" s="187">
        <f t="array" ref="AF152">AE152+(COUNTIFS($AE$120:$AE152,AE152)-1)*0.00001</f>
        <v>3.2000000000000003E-4</v>
      </c>
      <c r="AG152" s="187">
        <f t="shared" si="23"/>
        <v>1.7000000000000001E-4</v>
      </c>
      <c r="AH152" s="200">
        <f t="shared" si="24"/>
        <v>0</v>
      </c>
      <c r="AI152" s="180">
        <f t="shared" si="25"/>
        <v>0</v>
      </c>
    </row>
    <row r="153" spans="1:35" ht="15" customHeight="1" x14ac:dyDescent="0.25">
      <c r="A153" s="24">
        <v>34</v>
      </c>
      <c r="B153" s="191"/>
      <c r="C153" s="26"/>
      <c r="D153" s="26"/>
      <c r="E153" s="26"/>
      <c r="F153" s="30"/>
      <c r="G153" s="189"/>
      <c r="H153" s="26"/>
      <c r="I153" s="26"/>
      <c r="J153" s="26"/>
      <c r="K153" s="30"/>
      <c r="L153" s="189"/>
      <c r="M153" s="27"/>
      <c r="N153" s="192">
        <f t="shared" si="26"/>
        <v>0</v>
      </c>
      <c r="O153" s="189">
        <f t="shared" si="27"/>
        <v>1.6000000000000001E-4</v>
      </c>
      <c r="P153" s="185"/>
      <c r="Q153" s="189"/>
      <c r="X153" s="175">
        <f>ROWS($B$120:B153)</f>
        <v>34</v>
      </c>
      <c r="Y153" s="198">
        <f t="array" ref="Y153">IFERROR(AVERAGE(IF(C153:F153&gt;1,C153:F153)),0)</f>
        <v>0</v>
      </c>
      <c r="Z153" s="190">
        <f t="array" ref="Z153">Y153+(COUNTIFS($Y$120:$Y153,Y153)-1)*0.00001</f>
        <v>9.0000000000000006E-5</v>
      </c>
      <c r="AA153" s="198">
        <f t="shared" si="20"/>
        <v>1.6000000000000001E-4</v>
      </c>
      <c r="AB153" s="200">
        <f t="shared" si="21"/>
        <v>0</v>
      </c>
      <c r="AC153" s="180">
        <f t="shared" si="22"/>
        <v>0</v>
      </c>
      <c r="AD153" s="146"/>
      <c r="AE153" s="199">
        <f t="array" ref="AE153">IFERROR(AVERAGE(IF(H153:K153&gt;1,H153:K153)),0)</f>
        <v>0</v>
      </c>
      <c r="AF153" s="187">
        <f t="array" ref="AF153">AE153+(COUNTIFS($AE$120:$AE153,AE153)-1)*0.00001</f>
        <v>3.3000000000000005E-4</v>
      </c>
      <c r="AG153" s="187">
        <f t="shared" si="23"/>
        <v>1.6000000000000001E-4</v>
      </c>
      <c r="AH153" s="200">
        <f t="shared" si="24"/>
        <v>0</v>
      </c>
      <c r="AI153" s="180">
        <f t="shared" si="25"/>
        <v>0</v>
      </c>
    </row>
    <row r="154" spans="1:35" ht="15" customHeight="1" x14ac:dyDescent="0.25">
      <c r="A154" s="24">
        <v>35</v>
      </c>
      <c r="B154" s="191"/>
      <c r="C154" s="26"/>
      <c r="D154" s="26"/>
      <c r="E154" s="26"/>
      <c r="F154" s="30"/>
      <c r="G154" s="189"/>
      <c r="H154" s="26"/>
      <c r="I154" s="26"/>
      <c r="J154" s="26"/>
      <c r="K154" s="30"/>
      <c r="L154" s="189"/>
      <c r="M154" s="27"/>
      <c r="N154" s="192">
        <f t="shared" si="26"/>
        <v>0</v>
      </c>
      <c r="O154" s="189">
        <f t="shared" si="27"/>
        <v>1.5000000000000001E-4</v>
      </c>
      <c r="P154" s="185"/>
      <c r="Q154" s="189"/>
      <c r="X154" s="175">
        <f>ROWS($B$120:B154)</f>
        <v>35</v>
      </c>
      <c r="Y154" s="198">
        <f t="array" ref="Y154">IFERROR(AVERAGE(IF(C154:F154&gt;1,C154:F154)),0)</f>
        <v>0</v>
      </c>
      <c r="Z154" s="190">
        <f t="array" ref="Z154">Y154+(COUNTIFS($Y$120:$Y154,Y154)-1)*0.00001</f>
        <v>1E-4</v>
      </c>
      <c r="AA154" s="198">
        <f t="shared" si="20"/>
        <v>1.5000000000000001E-4</v>
      </c>
      <c r="AB154" s="200">
        <f t="shared" si="21"/>
        <v>0</v>
      </c>
      <c r="AC154" s="180">
        <f t="shared" si="22"/>
        <v>0</v>
      </c>
      <c r="AD154" s="146"/>
      <c r="AE154" s="199">
        <f t="array" ref="AE154">IFERROR(AVERAGE(IF(H154:K154&gt;1,H154:K154)),0)</f>
        <v>0</v>
      </c>
      <c r="AF154" s="187">
        <f t="array" ref="AF154">AE154+(COUNTIFS($AE$120:$AE154,AE154)-1)*0.00001</f>
        <v>3.4000000000000002E-4</v>
      </c>
      <c r="AG154" s="187">
        <f t="shared" si="23"/>
        <v>1.5000000000000001E-4</v>
      </c>
      <c r="AH154" s="200">
        <f t="shared" si="24"/>
        <v>0</v>
      </c>
      <c r="AI154" s="180">
        <f t="shared" si="25"/>
        <v>0</v>
      </c>
    </row>
    <row r="155" spans="1:35" ht="15" customHeight="1" x14ac:dyDescent="0.25">
      <c r="A155" s="24">
        <v>36</v>
      </c>
      <c r="B155" s="191"/>
      <c r="C155" s="26"/>
      <c r="D155" s="26"/>
      <c r="E155" s="26"/>
      <c r="F155" s="30"/>
      <c r="G155" s="189"/>
      <c r="H155" s="26"/>
      <c r="I155" s="26"/>
      <c r="J155" s="26"/>
      <c r="K155" s="30"/>
      <c r="L155" s="189"/>
      <c r="M155" s="27"/>
      <c r="N155" s="192">
        <f t="shared" si="26"/>
        <v>0</v>
      </c>
      <c r="O155" s="189">
        <f t="shared" si="27"/>
        <v>1.4000000000000001E-4</v>
      </c>
      <c r="P155" s="185"/>
      <c r="Q155" s="189"/>
      <c r="X155" s="175">
        <f>ROWS($B$120:B155)</f>
        <v>36</v>
      </c>
      <c r="Y155" s="198">
        <f t="array" ref="Y155">IFERROR(AVERAGE(IF(C155:F155&gt;1,C155:F155)),0)</f>
        <v>0</v>
      </c>
      <c r="Z155" s="190">
        <f t="array" ref="Z155">Y155+(COUNTIFS($Y$120:$Y155,Y155)-1)*0.00001</f>
        <v>1.1E-4</v>
      </c>
      <c r="AA155" s="198">
        <f t="shared" si="20"/>
        <v>1.4000000000000001E-4</v>
      </c>
      <c r="AB155" s="200">
        <f t="shared" si="21"/>
        <v>0</v>
      </c>
      <c r="AC155" s="180">
        <f t="shared" si="22"/>
        <v>0</v>
      </c>
      <c r="AD155" s="146"/>
      <c r="AE155" s="199">
        <f t="array" ref="AE155">IFERROR(AVERAGE(IF(H155:K155&gt;1,H155:K155)),0)</f>
        <v>0</v>
      </c>
      <c r="AF155" s="187">
        <f t="array" ref="AF155">AE155+(COUNTIFS($AE$120:$AE155,AE155)-1)*0.00001</f>
        <v>3.5000000000000005E-4</v>
      </c>
      <c r="AG155" s="187">
        <f t="shared" si="23"/>
        <v>1.4000000000000001E-4</v>
      </c>
      <c r="AH155" s="200">
        <f t="shared" si="24"/>
        <v>0</v>
      </c>
      <c r="AI155" s="180">
        <f t="shared" si="25"/>
        <v>0</v>
      </c>
    </row>
    <row r="156" spans="1:35" ht="15" customHeight="1" x14ac:dyDescent="0.25">
      <c r="A156" s="24">
        <v>37</v>
      </c>
      <c r="B156" s="191"/>
      <c r="C156" s="26"/>
      <c r="D156" s="26"/>
      <c r="E156" s="26"/>
      <c r="F156" s="30"/>
      <c r="G156" s="189"/>
      <c r="H156" s="26"/>
      <c r="I156" s="26"/>
      <c r="J156" s="26"/>
      <c r="K156" s="30"/>
      <c r="L156" s="189"/>
      <c r="M156" s="27"/>
      <c r="N156" s="192">
        <f t="shared" si="26"/>
        <v>0</v>
      </c>
      <c r="O156" s="189">
        <f t="shared" si="27"/>
        <v>1.3000000000000002E-4</v>
      </c>
      <c r="P156" s="185"/>
      <c r="Q156" s="189"/>
      <c r="X156" s="175">
        <f>ROWS($B$120:B156)</f>
        <v>37</v>
      </c>
      <c r="Y156" s="198">
        <f t="array" ref="Y156">IFERROR(AVERAGE(IF(C156:F156&gt;1,C156:F156)),0)</f>
        <v>0</v>
      </c>
      <c r="Z156" s="190">
        <f t="array" ref="Z156">Y156+(COUNTIFS($Y$120:$Y156,Y156)-1)*0.00001</f>
        <v>1.2000000000000002E-4</v>
      </c>
      <c r="AA156" s="198">
        <f t="shared" si="20"/>
        <v>1.3000000000000002E-4</v>
      </c>
      <c r="AB156" s="200">
        <f t="shared" si="21"/>
        <v>0</v>
      </c>
      <c r="AC156" s="180">
        <f t="shared" si="22"/>
        <v>0</v>
      </c>
      <c r="AD156" s="146"/>
      <c r="AE156" s="199">
        <f t="array" ref="AE156">IFERROR(AVERAGE(IF(H156:K156&gt;1,H156:K156)),0)</f>
        <v>0</v>
      </c>
      <c r="AF156" s="187">
        <f t="array" ref="AF156">AE156+(COUNTIFS($AE$120:$AE156,AE156)-1)*0.00001</f>
        <v>3.6000000000000002E-4</v>
      </c>
      <c r="AG156" s="187">
        <f t="shared" si="23"/>
        <v>1.3000000000000002E-4</v>
      </c>
      <c r="AH156" s="200">
        <f t="shared" si="24"/>
        <v>0</v>
      </c>
      <c r="AI156" s="180">
        <f t="shared" si="25"/>
        <v>0</v>
      </c>
    </row>
    <row r="157" spans="1:35" ht="15" customHeight="1" x14ac:dyDescent="0.25">
      <c r="A157" s="24">
        <v>38</v>
      </c>
      <c r="B157" s="191"/>
      <c r="C157" s="26"/>
      <c r="D157" s="26"/>
      <c r="E157" s="26"/>
      <c r="F157" s="30"/>
      <c r="G157" s="189"/>
      <c r="H157" s="26"/>
      <c r="I157" s="26"/>
      <c r="J157" s="26"/>
      <c r="K157" s="30"/>
      <c r="L157" s="189"/>
      <c r="M157" s="27"/>
      <c r="N157" s="192">
        <f t="shared" si="26"/>
        <v>0</v>
      </c>
      <c r="O157" s="189">
        <f t="shared" si="27"/>
        <v>1.2000000000000002E-4</v>
      </c>
      <c r="P157" s="185"/>
      <c r="Q157" s="189"/>
      <c r="X157" s="175">
        <f>ROWS($B$120:B157)</f>
        <v>38</v>
      </c>
      <c r="Y157" s="198">
        <f t="array" ref="Y157">IFERROR(AVERAGE(IF(C157:F157&gt;1,C157:F157)),0)</f>
        <v>0</v>
      </c>
      <c r="Z157" s="190">
        <f t="array" ref="Z157">Y157+(COUNTIFS($Y$120:$Y157,Y157)-1)*0.00001</f>
        <v>1.3000000000000002E-4</v>
      </c>
      <c r="AA157" s="198">
        <f t="shared" si="20"/>
        <v>1.2000000000000002E-4</v>
      </c>
      <c r="AB157" s="200">
        <f t="shared" si="21"/>
        <v>0</v>
      </c>
      <c r="AC157" s="180">
        <f t="shared" si="22"/>
        <v>0</v>
      </c>
      <c r="AD157" s="146"/>
      <c r="AE157" s="199">
        <f t="array" ref="AE157">IFERROR(AVERAGE(IF(H157:K157&gt;1,H157:K157)),0)</f>
        <v>0</v>
      </c>
      <c r="AF157" s="187">
        <f t="array" ref="AF157">AE157+(COUNTIFS($AE$120:$AE157,AE157)-1)*0.00001</f>
        <v>3.7000000000000005E-4</v>
      </c>
      <c r="AG157" s="187">
        <f t="shared" si="23"/>
        <v>1.2000000000000002E-4</v>
      </c>
      <c r="AH157" s="200">
        <f t="shared" si="24"/>
        <v>0</v>
      </c>
      <c r="AI157" s="180">
        <f t="shared" si="25"/>
        <v>0</v>
      </c>
    </row>
    <row r="158" spans="1:35" ht="15" customHeight="1" x14ac:dyDescent="0.25">
      <c r="A158" s="24">
        <v>39</v>
      </c>
      <c r="B158" s="191"/>
      <c r="C158" s="26"/>
      <c r="D158" s="26"/>
      <c r="E158" s="26"/>
      <c r="F158" s="30"/>
      <c r="G158" s="189"/>
      <c r="H158" s="26"/>
      <c r="I158" s="26"/>
      <c r="J158" s="26"/>
      <c r="K158" s="30"/>
      <c r="L158" s="189"/>
      <c r="M158" s="27"/>
      <c r="N158" s="192">
        <f t="shared" si="26"/>
        <v>0</v>
      </c>
      <c r="O158" s="189">
        <f t="shared" si="27"/>
        <v>1.1E-4</v>
      </c>
      <c r="P158" s="185"/>
      <c r="Q158" s="189"/>
      <c r="X158" s="175">
        <f>ROWS($B$120:B158)</f>
        <v>39</v>
      </c>
      <c r="Y158" s="198">
        <f t="array" ref="Y158">IFERROR(AVERAGE(IF(C158:F158&gt;1,C158:F158)),0)</f>
        <v>0</v>
      </c>
      <c r="Z158" s="190">
        <f t="array" ref="Z158">Y158+(COUNTIFS($Y$120:$Y158,Y158)-1)*0.00001</f>
        <v>1.4000000000000001E-4</v>
      </c>
      <c r="AA158" s="198">
        <f t="shared" si="20"/>
        <v>1.1E-4</v>
      </c>
      <c r="AB158" s="200">
        <f t="shared" si="21"/>
        <v>0</v>
      </c>
      <c r="AC158" s="180">
        <f t="shared" si="22"/>
        <v>0</v>
      </c>
      <c r="AD158" s="146"/>
      <c r="AE158" s="199">
        <f t="array" ref="AE158">IFERROR(AVERAGE(IF(H158:K158&gt;1,H158:K158)),0)</f>
        <v>0</v>
      </c>
      <c r="AF158" s="187">
        <f t="array" ref="AF158">AE158+(COUNTIFS($AE$120:$AE158,AE158)-1)*0.00001</f>
        <v>3.8000000000000002E-4</v>
      </c>
      <c r="AG158" s="187">
        <f t="shared" si="23"/>
        <v>1.1E-4</v>
      </c>
      <c r="AH158" s="200">
        <f t="shared" si="24"/>
        <v>0</v>
      </c>
      <c r="AI158" s="180">
        <f t="shared" si="25"/>
        <v>0</v>
      </c>
    </row>
    <row r="159" spans="1:35" ht="15" customHeight="1" x14ac:dyDescent="0.25">
      <c r="A159" s="24">
        <v>40</v>
      </c>
      <c r="B159" s="191"/>
      <c r="C159" s="26"/>
      <c r="D159" s="26"/>
      <c r="E159" s="26"/>
      <c r="F159" s="30"/>
      <c r="G159" s="189"/>
      <c r="H159" s="26"/>
      <c r="I159" s="26"/>
      <c r="J159" s="26"/>
      <c r="K159" s="30"/>
      <c r="L159" s="189"/>
      <c r="M159" s="27"/>
      <c r="N159" s="192">
        <f t="shared" si="26"/>
        <v>0</v>
      </c>
      <c r="O159" s="189">
        <f t="shared" si="27"/>
        <v>1E-4</v>
      </c>
      <c r="P159" s="185"/>
      <c r="Q159" s="189"/>
      <c r="X159" s="175">
        <f>ROWS($B$120:B159)</f>
        <v>40</v>
      </c>
      <c r="Y159" s="198">
        <f t="array" ref="Y159">IFERROR(AVERAGE(IF(C159:F159&gt;1,C159:F159)),0)</f>
        <v>0</v>
      </c>
      <c r="Z159" s="190">
        <f t="array" ref="Z159">Y159+(COUNTIFS($Y$120:$Y159,Y159)-1)*0.00001</f>
        <v>1.5000000000000001E-4</v>
      </c>
      <c r="AA159" s="198">
        <f t="shared" si="20"/>
        <v>1E-4</v>
      </c>
      <c r="AB159" s="200">
        <f t="shared" si="21"/>
        <v>0</v>
      </c>
      <c r="AC159" s="180">
        <f t="shared" si="22"/>
        <v>0</v>
      </c>
      <c r="AD159" s="146"/>
      <c r="AE159" s="199">
        <f t="array" ref="AE159">IFERROR(AVERAGE(IF(H159:K159&gt;1,H159:K159)),0)</f>
        <v>0</v>
      </c>
      <c r="AF159" s="187">
        <f t="array" ref="AF159">AE159+(COUNTIFS($AE$120:$AE159,AE159)-1)*0.00001</f>
        <v>3.9000000000000005E-4</v>
      </c>
      <c r="AG159" s="187">
        <f t="shared" si="23"/>
        <v>1E-4</v>
      </c>
      <c r="AH159" s="200">
        <f t="shared" si="24"/>
        <v>0</v>
      </c>
      <c r="AI159" s="180">
        <f t="shared" si="25"/>
        <v>0</v>
      </c>
    </row>
    <row r="160" spans="1:35" ht="15" customHeight="1" x14ac:dyDescent="0.25">
      <c r="A160" s="24">
        <v>41</v>
      </c>
      <c r="B160" s="191"/>
      <c r="C160" s="26"/>
      <c r="D160" s="26"/>
      <c r="E160" s="26"/>
      <c r="F160" s="40"/>
      <c r="G160" s="189"/>
      <c r="H160" s="26"/>
      <c r="I160" s="26"/>
      <c r="J160" s="26"/>
      <c r="K160" s="40"/>
      <c r="L160" s="189"/>
      <c r="M160" s="27"/>
      <c r="N160" s="192">
        <f t="shared" si="26"/>
        <v>0</v>
      </c>
      <c r="O160" s="189">
        <f t="shared" si="27"/>
        <v>9.0000000000000006E-5</v>
      </c>
      <c r="P160" s="185"/>
      <c r="Q160" s="189"/>
      <c r="X160" s="175">
        <f>ROWS($B$120:B160)</f>
        <v>41</v>
      </c>
      <c r="Y160" s="198">
        <f t="array" ref="Y160">IFERROR(AVERAGE(IF(C160:F160&gt;1,C160:F160)),0)</f>
        <v>0</v>
      </c>
      <c r="Z160" s="190">
        <f t="array" ref="Z160">Y160+(COUNTIFS($Y$120:$Y160,Y160)-1)*0.00001</f>
        <v>1.6000000000000001E-4</v>
      </c>
      <c r="AA160" s="198">
        <f t="shared" si="20"/>
        <v>9.0000000000000006E-5</v>
      </c>
      <c r="AB160" s="200">
        <f t="shared" si="21"/>
        <v>0</v>
      </c>
      <c r="AC160" s="180">
        <f t="shared" si="22"/>
        <v>0</v>
      </c>
      <c r="AD160" s="146"/>
      <c r="AE160" s="199">
        <f t="array" ref="AE160">IFERROR(AVERAGE(IF(H160:K160&gt;1,H160:K160)),0)</f>
        <v>0</v>
      </c>
      <c r="AF160" s="187">
        <f t="array" ref="AF160">AE160+(COUNTIFS($AE$120:$AE160,AE160)-1)*0.00001</f>
        <v>4.0000000000000002E-4</v>
      </c>
      <c r="AG160" s="187">
        <f t="shared" si="23"/>
        <v>9.0000000000000006E-5</v>
      </c>
      <c r="AH160" s="200">
        <f t="shared" si="24"/>
        <v>0</v>
      </c>
      <c r="AI160" s="180">
        <f t="shared" si="25"/>
        <v>0</v>
      </c>
    </row>
    <row r="161" spans="1:35" ht="15" customHeight="1" x14ac:dyDescent="0.25">
      <c r="A161" s="24">
        <v>42</v>
      </c>
      <c r="B161" s="191"/>
      <c r="C161" s="26"/>
      <c r="D161" s="26"/>
      <c r="E161" s="26"/>
      <c r="F161" s="40"/>
      <c r="G161" s="189"/>
      <c r="H161" s="26"/>
      <c r="I161" s="26"/>
      <c r="J161" s="26"/>
      <c r="K161" s="40"/>
      <c r="L161" s="189"/>
      <c r="M161" s="27"/>
      <c r="N161" s="192">
        <f t="shared" si="26"/>
        <v>0</v>
      </c>
      <c r="O161" s="189">
        <f t="shared" si="27"/>
        <v>8.0000000000000007E-5</v>
      </c>
      <c r="P161" s="185"/>
      <c r="Q161" s="189"/>
      <c r="X161" s="175">
        <f>ROWS($B$120:B161)</f>
        <v>42</v>
      </c>
      <c r="Y161" s="198">
        <f t="array" ref="Y161">IFERROR(AVERAGE(IF(C161:F161&gt;1,C161:F161)),0)</f>
        <v>0</v>
      </c>
      <c r="Z161" s="190">
        <f t="array" ref="Z161">Y161+(COUNTIFS($Y$120:$Y161,Y161)-1)*0.00001</f>
        <v>1.7000000000000001E-4</v>
      </c>
      <c r="AA161" s="198">
        <f t="shared" si="20"/>
        <v>8.0000000000000007E-5</v>
      </c>
      <c r="AB161" s="200">
        <f t="shared" si="21"/>
        <v>0</v>
      </c>
      <c r="AC161" s="180">
        <f t="shared" si="22"/>
        <v>0</v>
      </c>
      <c r="AD161" s="146"/>
      <c r="AE161" s="199">
        <f t="array" ref="AE161">IFERROR(AVERAGE(IF(H161:K161&gt;1,H161:K161)),0)</f>
        <v>0</v>
      </c>
      <c r="AF161" s="187">
        <f t="array" ref="AF161">AE161+(COUNTIFS($AE$120:$AE161,AE161)-1)*0.00001</f>
        <v>4.1000000000000005E-4</v>
      </c>
      <c r="AG161" s="187">
        <f t="shared" si="23"/>
        <v>8.0000000000000007E-5</v>
      </c>
      <c r="AH161" s="200">
        <f t="shared" si="24"/>
        <v>0</v>
      </c>
      <c r="AI161" s="180">
        <f t="shared" si="25"/>
        <v>0</v>
      </c>
    </row>
    <row r="162" spans="1:35" ht="15" customHeight="1" x14ac:dyDescent="0.25">
      <c r="A162" s="24">
        <v>43</v>
      </c>
      <c r="B162" s="191"/>
      <c r="C162" s="26"/>
      <c r="D162" s="26"/>
      <c r="E162" s="26"/>
      <c r="F162" s="40"/>
      <c r="G162" s="189"/>
      <c r="H162" s="26"/>
      <c r="I162" s="26"/>
      <c r="J162" s="26"/>
      <c r="K162" s="40"/>
      <c r="L162" s="189"/>
      <c r="M162" s="27"/>
      <c r="N162" s="192">
        <f t="shared" si="26"/>
        <v>0</v>
      </c>
      <c r="O162" s="189">
        <f t="shared" si="27"/>
        <v>7.0000000000000007E-5</v>
      </c>
      <c r="P162" s="185"/>
      <c r="Q162" s="189"/>
      <c r="X162" s="175">
        <f>ROWS($B$120:B162)</f>
        <v>43</v>
      </c>
      <c r="Y162" s="198">
        <f t="array" ref="Y162">IFERROR(AVERAGE(IF(C162:F162&gt;1,C162:F162)),0)</f>
        <v>0</v>
      </c>
      <c r="Z162" s="190">
        <f t="array" ref="Z162">Y162+(COUNTIFS($Y$120:$Y162,Y162)-1)*0.00001</f>
        <v>1.8000000000000001E-4</v>
      </c>
      <c r="AA162" s="198">
        <f t="shared" si="20"/>
        <v>7.0000000000000007E-5</v>
      </c>
      <c r="AB162" s="200">
        <f t="shared" si="21"/>
        <v>0</v>
      </c>
      <c r="AC162" s="180">
        <f t="shared" si="22"/>
        <v>0</v>
      </c>
      <c r="AD162" s="146"/>
      <c r="AE162" s="199">
        <f t="array" ref="AE162">IFERROR(AVERAGE(IF(H162:K162&gt;1,H162:K162)),0)</f>
        <v>0</v>
      </c>
      <c r="AF162" s="187">
        <f t="array" ref="AF162">AE162+(COUNTIFS($AE$120:$AE162,AE162)-1)*0.00001</f>
        <v>4.2000000000000002E-4</v>
      </c>
      <c r="AG162" s="187">
        <f t="shared" si="23"/>
        <v>7.0000000000000007E-5</v>
      </c>
      <c r="AH162" s="200">
        <f t="shared" si="24"/>
        <v>0</v>
      </c>
      <c r="AI162" s="180">
        <f t="shared" si="25"/>
        <v>0</v>
      </c>
    </row>
    <row r="163" spans="1:35" ht="15" customHeight="1" x14ac:dyDescent="0.25">
      <c r="A163" s="24">
        <v>44</v>
      </c>
      <c r="B163" s="191"/>
      <c r="C163" s="26"/>
      <c r="D163" s="26"/>
      <c r="E163" s="26"/>
      <c r="F163" s="40"/>
      <c r="G163" s="189"/>
      <c r="H163" s="26"/>
      <c r="I163" s="26"/>
      <c r="J163" s="26"/>
      <c r="K163" s="40"/>
      <c r="L163" s="189"/>
      <c r="M163" s="27"/>
      <c r="N163" s="192">
        <f t="shared" si="26"/>
        <v>0</v>
      </c>
      <c r="O163" s="189">
        <f t="shared" si="27"/>
        <v>6.0000000000000008E-5</v>
      </c>
      <c r="P163" s="185"/>
      <c r="Q163" s="189"/>
      <c r="X163" s="175">
        <f>ROWS($B$120:B163)</f>
        <v>44</v>
      </c>
      <c r="Y163" s="198">
        <f t="array" ref="Y163">IFERROR(AVERAGE(IF(C163:F163&gt;1,C163:F163)),0)</f>
        <v>0</v>
      </c>
      <c r="Z163" s="190">
        <f t="array" ref="Z163">Y163+(COUNTIFS($Y$120:$Y163,Y163)-1)*0.00001</f>
        <v>1.9000000000000001E-4</v>
      </c>
      <c r="AA163" s="198">
        <f t="shared" si="20"/>
        <v>6.0000000000000008E-5</v>
      </c>
      <c r="AB163" s="200">
        <f t="shared" si="21"/>
        <v>0</v>
      </c>
      <c r="AC163" s="180">
        <f t="shared" si="22"/>
        <v>0</v>
      </c>
      <c r="AD163" s="146"/>
      <c r="AE163" s="199">
        <f t="array" ref="AE163">IFERROR(AVERAGE(IF(H163:K163&gt;1,H163:K163)),0)</f>
        <v>0</v>
      </c>
      <c r="AF163" s="187">
        <f t="array" ref="AF163">AE163+(COUNTIFS($AE$120:$AE163,AE163)-1)*0.00001</f>
        <v>4.3000000000000004E-4</v>
      </c>
      <c r="AG163" s="187">
        <f t="shared" si="23"/>
        <v>6.0000000000000008E-5</v>
      </c>
      <c r="AH163" s="200">
        <f t="shared" si="24"/>
        <v>0</v>
      </c>
      <c r="AI163" s="180">
        <f t="shared" si="25"/>
        <v>0</v>
      </c>
    </row>
    <row r="164" spans="1:35" ht="15" customHeight="1" x14ac:dyDescent="0.25">
      <c r="A164" s="24">
        <v>45</v>
      </c>
      <c r="B164" s="191"/>
      <c r="C164" s="26"/>
      <c r="D164" s="26"/>
      <c r="E164" s="26"/>
      <c r="F164" s="40"/>
      <c r="G164" s="189"/>
      <c r="H164" s="26"/>
      <c r="I164" s="26"/>
      <c r="J164" s="26"/>
      <c r="K164" s="40"/>
      <c r="L164" s="189"/>
      <c r="M164" s="27"/>
      <c r="N164" s="192">
        <f t="shared" si="26"/>
        <v>0</v>
      </c>
      <c r="O164" s="189">
        <f t="shared" si="27"/>
        <v>5.0000000000000002E-5</v>
      </c>
      <c r="P164" s="185"/>
      <c r="Q164" s="189"/>
      <c r="X164" s="175">
        <f>ROWS($B$120:B164)</f>
        <v>45</v>
      </c>
      <c r="Y164" s="198">
        <f t="array" ref="Y164">IFERROR(AVERAGE(IF(C164:F164&gt;1,C164:F164)),0)</f>
        <v>0</v>
      </c>
      <c r="Z164" s="190">
        <f t="array" ref="Z164">Y164+(COUNTIFS($Y$120:$Y164,Y164)-1)*0.00001</f>
        <v>2.0000000000000001E-4</v>
      </c>
      <c r="AA164" s="198">
        <f t="shared" si="20"/>
        <v>5.0000000000000002E-5</v>
      </c>
      <c r="AB164" s="200">
        <f t="shared" si="21"/>
        <v>0</v>
      </c>
      <c r="AC164" s="180">
        <f t="shared" si="22"/>
        <v>0</v>
      </c>
      <c r="AD164" s="146"/>
      <c r="AE164" s="199">
        <f t="array" ref="AE164">IFERROR(AVERAGE(IF(H164:K164&gt;1,H164:K164)),0)</f>
        <v>0</v>
      </c>
      <c r="AF164" s="187">
        <f t="array" ref="AF164">AE164+(COUNTIFS($AE$120:$AE164,AE164)-1)*0.00001</f>
        <v>4.4000000000000002E-4</v>
      </c>
      <c r="AG164" s="187">
        <f t="shared" si="23"/>
        <v>5.0000000000000002E-5</v>
      </c>
      <c r="AH164" s="200">
        <f t="shared" si="24"/>
        <v>0</v>
      </c>
      <c r="AI164" s="180">
        <f t="shared" si="25"/>
        <v>0</v>
      </c>
    </row>
    <row r="165" spans="1:35" ht="15" customHeight="1" x14ac:dyDescent="0.25">
      <c r="A165" s="24">
        <v>46</v>
      </c>
      <c r="B165" s="191"/>
      <c r="C165" s="26"/>
      <c r="D165" s="26"/>
      <c r="E165" s="26"/>
      <c r="F165" s="40"/>
      <c r="G165" s="189"/>
      <c r="H165" s="26"/>
      <c r="I165" s="26"/>
      <c r="J165" s="26"/>
      <c r="K165" s="40"/>
      <c r="L165" s="189"/>
      <c r="M165" s="27"/>
      <c r="N165" s="192">
        <f t="shared" si="26"/>
        <v>0</v>
      </c>
      <c r="O165" s="189">
        <f t="shared" si="27"/>
        <v>4.0000000000000003E-5</v>
      </c>
      <c r="P165" s="185"/>
      <c r="Q165" s="189"/>
      <c r="X165" s="175">
        <f>ROWS($B$120:B165)</f>
        <v>46</v>
      </c>
      <c r="Y165" s="198">
        <f t="array" ref="Y165">IFERROR(AVERAGE(IF(C165:F165&gt;1,C165:F165)),0)</f>
        <v>0</v>
      </c>
      <c r="Z165" s="190">
        <f t="array" ref="Z165">Y165+(COUNTIFS($Y$120:$Y165,Y165)-1)*0.00001</f>
        <v>2.1000000000000001E-4</v>
      </c>
      <c r="AA165" s="198">
        <f t="shared" si="20"/>
        <v>4.0000000000000003E-5</v>
      </c>
      <c r="AB165" s="200">
        <f t="shared" si="21"/>
        <v>0</v>
      </c>
      <c r="AC165" s="180">
        <f t="shared" si="22"/>
        <v>0</v>
      </c>
      <c r="AD165" s="146"/>
      <c r="AE165" s="199">
        <f t="array" ref="AE165">IFERROR(AVERAGE(IF(H165:K165&gt;1,H165:K165)),0)</f>
        <v>0</v>
      </c>
      <c r="AF165" s="187">
        <f t="array" ref="AF165">AE165+(COUNTIFS($AE$120:$AE165,AE165)-1)*0.00001</f>
        <v>4.5000000000000004E-4</v>
      </c>
      <c r="AG165" s="187">
        <f t="shared" si="23"/>
        <v>4.0000000000000003E-5</v>
      </c>
      <c r="AH165" s="200">
        <f t="shared" si="24"/>
        <v>0</v>
      </c>
      <c r="AI165" s="180">
        <f t="shared" si="25"/>
        <v>0</v>
      </c>
    </row>
    <row r="166" spans="1:35" ht="15" customHeight="1" x14ac:dyDescent="0.25">
      <c r="A166" s="24">
        <v>47</v>
      </c>
      <c r="B166" s="191"/>
      <c r="C166" s="26"/>
      <c r="D166" s="26"/>
      <c r="E166" s="26"/>
      <c r="F166" s="40"/>
      <c r="G166" s="189"/>
      <c r="H166" s="26"/>
      <c r="I166" s="26"/>
      <c r="J166" s="26"/>
      <c r="K166" s="40"/>
      <c r="L166" s="189"/>
      <c r="M166" s="27"/>
      <c r="N166" s="192">
        <f t="shared" si="26"/>
        <v>0</v>
      </c>
      <c r="O166" s="189">
        <f t="shared" si="27"/>
        <v>3.0000000000000004E-5</v>
      </c>
      <c r="P166" s="185"/>
      <c r="Q166" s="189"/>
      <c r="X166" s="175">
        <f>ROWS($B$120:B166)</f>
        <v>47</v>
      </c>
      <c r="Y166" s="198">
        <f t="array" ref="Y166">IFERROR(AVERAGE(IF(C166:F166&gt;1,C166:F166)),0)</f>
        <v>0</v>
      </c>
      <c r="Z166" s="190">
        <f t="array" ref="Z166">Y166+(COUNTIFS($Y$120:$Y166,Y166)-1)*0.00001</f>
        <v>2.2000000000000001E-4</v>
      </c>
      <c r="AA166" s="198">
        <f t="shared" si="20"/>
        <v>3.0000000000000004E-5</v>
      </c>
      <c r="AB166" s="200">
        <f t="shared" si="21"/>
        <v>0</v>
      </c>
      <c r="AC166" s="180">
        <f t="shared" si="22"/>
        <v>0</v>
      </c>
      <c r="AD166" s="146"/>
      <c r="AE166" s="199">
        <f t="array" ref="AE166">IFERROR(AVERAGE(IF(H166:K166&gt;1,H166:K166)),0)</f>
        <v>0</v>
      </c>
      <c r="AF166" s="187">
        <f t="array" ref="AF166">AE166+(COUNTIFS($AE$120:$AE166,AE166)-1)*0.00001</f>
        <v>4.6000000000000001E-4</v>
      </c>
      <c r="AG166" s="187">
        <f t="shared" si="23"/>
        <v>3.0000000000000004E-5</v>
      </c>
      <c r="AH166" s="200">
        <f t="shared" si="24"/>
        <v>0</v>
      </c>
      <c r="AI166" s="180">
        <f t="shared" si="25"/>
        <v>0</v>
      </c>
    </row>
    <row r="167" spans="1:35" ht="15" customHeight="1" x14ac:dyDescent="0.25">
      <c r="A167" s="24">
        <v>48</v>
      </c>
      <c r="B167" s="191"/>
      <c r="C167" s="26"/>
      <c r="D167" s="26"/>
      <c r="E167" s="26"/>
      <c r="F167" s="40"/>
      <c r="G167" s="189"/>
      <c r="H167" s="26"/>
      <c r="I167" s="26"/>
      <c r="J167" s="26"/>
      <c r="K167" s="40"/>
      <c r="L167" s="189"/>
      <c r="M167" s="27"/>
      <c r="N167" s="192">
        <f t="shared" si="26"/>
        <v>0</v>
      </c>
      <c r="O167" s="189">
        <f t="shared" si="27"/>
        <v>2.0000000000000002E-5</v>
      </c>
      <c r="P167" s="185"/>
      <c r="Q167" s="189"/>
      <c r="X167" s="175">
        <f>ROWS($B$120:B167)</f>
        <v>48</v>
      </c>
      <c r="Y167" s="198">
        <f t="array" ref="Y167">IFERROR(AVERAGE(IF(C167:F167&gt;1,C167:F167)),0)</f>
        <v>0</v>
      </c>
      <c r="Z167" s="190">
        <f t="array" ref="Z167">Y167+(COUNTIFS($Y$120:$Y167,Y167)-1)*0.00001</f>
        <v>2.3000000000000001E-4</v>
      </c>
      <c r="AA167" s="198">
        <f t="shared" si="20"/>
        <v>2.0000000000000002E-5</v>
      </c>
      <c r="AB167" s="200">
        <f t="shared" si="21"/>
        <v>0</v>
      </c>
      <c r="AC167" s="180">
        <f t="shared" si="22"/>
        <v>0</v>
      </c>
      <c r="AD167" s="146"/>
      <c r="AE167" s="199">
        <f t="array" ref="AE167">IFERROR(AVERAGE(IF(H167:K167&gt;1,H167:K167)),0)</f>
        <v>0</v>
      </c>
      <c r="AF167" s="187">
        <f t="array" ref="AF167">AE167+(COUNTIFS($AE$120:$AE167,AE167)-1)*0.00001</f>
        <v>4.7000000000000004E-4</v>
      </c>
      <c r="AG167" s="187">
        <f t="shared" si="23"/>
        <v>2.0000000000000002E-5</v>
      </c>
      <c r="AH167" s="200">
        <f t="shared" si="24"/>
        <v>0</v>
      </c>
      <c r="AI167" s="180">
        <f t="shared" si="25"/>
        <v>0</v>
      </c>
    </row>
    <row r="168" spans="1:35" ht="15" customHeight="1" x14ac:dyDescent="0.25">
      <c r="A168" s="24">
        <v>49</v>
      </c>
      <c r="B168" s="191"/>
      <c r="C168" s="26"/>
      <c r="D168" s="26"/>
      <c r="E168" s="26"/>
      <c r="F168" s="40"/>
      <c r="G168" s="189"/>
      <c r="H168" s="26"/>
      <c r="I168" s="26"/>
      <c r="J168" s="26"/>
      <c r="K168" s="40"/>
      <c r="L168" s="189"/>
      <c r="M168" s="27"/>
      <c r="N168" s="192">
        <f t="shared" si="26"/>
        <v>0</v>
      </c>
      <c r="O168" s="189">
        <f t="shared" si="27"/>
        <v>1.0000000000000001E-5</v>
      </c>
      <c r="P168" s="185"/>
      <c r="Q168" s="189"/>
      <c r="X168" s="175">
        <f>ROWS($B$120:B168)</f>
        <v>49</v>
      </c>
      <c r="Y168" s="198">
        <f t="array" ref="Y168">IFERROR(AVERAGE(IF(C168:F168&gt;1,C168:F168)),0)</f>
        <v>0</v>
      </c>
      <c r="Z168" s="190">
        <f t="array" ref="Z168">Y168+(COUNTIFS($Y$120:$Y168,Y168)-1)*0.00001</f>
        <v>2.4000000000000003E-4</v>
      </c>
      <c r="AA168" s="198">
        <f t="shared" si="20"/>
        <v>1.0000000000000001E-5</v>
      </c>
      <c r="AB168" s="200">
        <f t="shared" si="21"/>
        <v>0</v>
      </c>
      <c r="AC168" s="180">
        <f t="shared" si="22"/>
        <v>0</v>
      </c>
      <c r="AD168" s="146"/>
      <c r="AE168" s="199">
        <f t="array" ref="AE168">IFERROR(AVERAGE(IF(H168:K168&gt;1,H168:K168)),0)</f>
        <v>0</v>
      </c>
      <c r="AF168" s="187">
        <f t="array" ref="AF168">AE168+(COUNTIFS($AE$120:$AE168,AE168)-1)*0.00001</f>
        <v>4.8000000000000007E-4</v>
      </c>
      <c r="AG168" s="187">
        <f t="shared" si="23"/>
        <v>1.0000000000000001E-5</v>
      </c>
      <c r="AH168" s="200">
        <f t="shared" si="24"/>
        <v>0</v>
      </c>
      <c r="AI168" s="180">
        <f t="shared" si="25"/>
        <v>0</v>
      </c>
    </row>
    <row r="169" spans="1:35" ht="15" customHeight="1" x14ac:dyDescent="0.25">
      <c r="A169" s="24">
        <v>50</v>
      </c>
      <c r="B169" s="191"/>
      <c r="C169" s="26"/>
      <c r="D169" s="26"/>
      <c r="E169" s="26"/>
      <c r="F169" s="40"/>
      <c r="G169" s="189"/>
      <c r="H169" s="26"/>
      <c r="I169" s="26"/>
      <c r="J169" s="26"/>
      <c r="K169" s="40"/>
      <c r="L169" s="189"/>
      <c r="M169" s="27"/>
      <c r="N169" s="192">
        <f t="shared" si="26"/>
        <v>0</v>
      </c>
      <c r="O169" s="189">
        <f t="shared" si="27"/>
        <v>0</v>
      </c>
      <c r="P169" s="185"/>
      <c r="Q169" s="189"/>
      <c r="X169" s="175">
        <f>ROWS($B$120:B169)</f>
        <v>50</v>
      </c>
      <c r="Y169" s="198">
        <f t="array" ref="Y169">IFERROR(AVERAGE(IF(C169:F169&gt;1,C169:F169)),0)</f>
        <v>0</v>
      </c>
      <c r="Z169" s="190">
        <f t="array" ref="Z169">Y169+(COUNTIFS($Y$120:$Y169,Y169)-1)*0.00001</f>
        <v>2.5000000000000001E-4</v>
      </c>
      <c r="AA169" s="198">
        <f t="shared" si="20"/>
        <v>0</v>
      </c>
      <c r="AB169" s="200">
        <f t="shared" si="21"/>
        <v>0</v>
      </c>
      <c r="AC169" s="180">
        <f t="shared" si="22"/>
        <v>0</v>
      </c>
      <c r="AD169" s="146"/>
      <c r="AE169" s="199">
        <f t="array" ref="AE169">IFERROR(AVERAGE(IF(H169:K169&gt;1,H169:K169)),0)</f>
        <v>0</v>
      </c>
      <c r="AF169" s="187">
        <f t="array" ref="AF169">AE169+(COUNTIFS($AE$120:$AE169,AE169)-1)*0.00001</f>
        <v>4.9000000000000009E-4</v>
      </c>
      <c r="AG169" s="187">
        <f t="shared" si="23"/>
        <v>0</v>
      </c>
      <c r="AH169" s="200">
        <f t="shared" si="24"/>
        <v>0</v>
      </c>
      <c r="AI169" s="180">
        <f t="shared" si="25"/>
        <v>0</v>
      </c>
    </row>
    <row r="170" spans="1:35" ht="15" customHeight="1" x14ac:dyDescent="0.25">
      <c r="C170" s="41"/>
      <c r="D170" s="41"/>
      <c r="E170" s="41"/>
      <c r="N170" s="188" t="s">
        <v>308</v>
      </c>
      <c r="O170" s="154" t="str">
        <f>'ANVA-MDS'!H124</f>
        <v>***</v>
      </c>
      <c r="P170" s="188" t="s">
        <v>308</v>
      </c>
      <c r="Q170" s="154" t="str">
        <f>'ANVA-MDS'!BT124</f>
        <v>ns</v>
      </c>
      <c r="X170" s="146"/>
      <c r="Y170" s="146"/>
      <c r="Z170" s="146"/>
      <c r="AA170" s="146"/>
      <c r="AB170" s="146"/>
      <c r="AC170" s="146"/>
      <c r="AD170" s="146"/>
      <c r="AE170" s="146"/>
      <c r="AF170" s="146"/>
      <c r="AG170" s="146"/>
      <c r="AH170" s="146"/>
      <c r="AI170" s="146"/>
    </row>
    <row r="171" spans="1:35" ht="15" customHeight="1" x14ac:dyDescent="0.25">
      <c r="C171" s="41"/>
      <c r="D171" s="41"/>
      <c r="E171" s="41"/>
      <c r="N171" s="188" t="s">
        <v>302</v>
      </c>
      <c r="O171" s="170">
        <f>'ANVA-MDS'!B131</f>
        <v>0.11515880245896215</v>
      </c>
      <c r="P171" s="188" t="s">
        <v>302</v>
      </c>
      <c r="Q171" s="170" t="str">
        <f>'ANVA-MDS'!BN131</f>
        <v>sd</v>
      </c>
      <c r="X171" s="146"/>
      <c r="Y171" s="146"/>
      <c r="Z171" s="146"/>
      <c r="AA171" s="146"/>
      <c r="AB171" s="146"/>
      <c r="AC171" s="146"/>
      <c r="AD171" s="146"/>
      <c r="AE171" s="146"/>
      <c r="AF171" s="146"/>
      <c r="AG171" s="146"/>
      <c r="AH171" s="146"/>
      <c r="AI171" s="146"/>
    </row>
    <row r="172" spans="1:35" ht="15" customHeight="1" x14ac:dyDescent="0.25">
      <c r="C172" s="5"/>
      <c r="D172" s="5"/>
      <c r="E172" s="5"/>
      <c r="H172" s="5"/>
      <c r="I172" s="5"/>
      <c r="J172" s="5"/>
      <c r="K172" s="5"/>
      <c r="L172" s="8"/>
      <c r="X172" s="146"/>
      <c r="Y172" s="146"/>
      <c r="Z172" s="146"/>
      <c r="AA172" s="146"/>
      <c r="AB172" s="146"/>
      <c r="AC172" s="146"/>
      <c r="AD172" s="146"/>
      <c r="AE172" s="146"/>
      <c r="AF172" s="146"/>
      <c r="AG172" s="146"/>
      <c r="AH172" s="146"/>
      <c r="AI172" s="146"/>
    </row>
    <row r="173" spans="1:35" ht="15" customHeight="1" x14ac:dyDescent="0.25">
      <c r="N173" s="4" t="s">
        <v>84</v>
      </c>
      <c r="X173" s="146"/>
      <c r="Y173" s="146"/>
      <c r="Z173" s="146"/>
      <c r="AA173" s="146"/>
      <c r="AB173" s="146"/>
      <c r="AC173" s="146"/>
      <c r="AD173" s="146"/>
      <c r="AE173" s="146"/>
      <c r="AF173" s="146"/>
      <c r="AG173" s="146"/>
      <c r="AH173" s="146"/>
      <c r="AI173" s="146"/>
    </row>
    <row r="174" spans="1:35" ht="15" customHeight="1" thickBot="1" x14ac:dyDescent="0.3">
      <c r="C174" s="50" t="str">
        <f>Fechas!$C$169</f>
        <v>4º ÉPOCA: CICLOS CORTOS SIN FUNGICIDA</v>
      </c>
      <c r="D174" s="51"/>
      <c r="E174" s="51"/>
      <c r="F174" s="51"/>
      <c r="G174" s="52"/>
      <c r="H174" s="53" t="str">
        <f>Fechas!$K$169</f>
        <v>4º ÉPOCA: CICLOS CORTOS CON FUNGICIDA</v>
      </c>
      <c r="I174" s="54"/>
      <c r="J174" s="54"/>
      <c r="K174" s="54"/>
      <c r="L174" s="55"/>
      <c r="N174" s="50" t="str">
        <f>C174</f>
        <v>4º ÉPOCA: CICLOS CORTOS SIN FUNGICIDA</v>
      </c>
      <c r="O174" s="51"/>
      <c r="P174" s="53" t="str">
        <f>H174</f>
        <v>4º ÉPOCA: CICLOS CORTOS CON FUNGICIDA</v>
      </c>
      <c r="Q174" s="133"/>
      <c r="X174" s="146"/>
      <c r="Y174" s="146"/>
      <c r="Z174" s="146"/>
      <c r="AA174" s="146"/>
      <c r="AB174" s="146"/>
      <c r="AC174" s="146"/>
      <c r="AD174" s="146"/>
      <c r="AE174" s="146"/>
      <c r="AF174" s="146"/>
      <c r="AG174" s="146"/>
      <c r="AH174" s="146"/>
      <c r="AI174" s="146"/>
    </row>
    <row r="175" spans="1:35" ht="15" customHeight="1" x14ac:dyDescent="0.25">
      <c r="B175" s="15"/>
      <c r="C175" s="16" t="s">
        <v>111</v>
      </c>
      <c r="D175" s="17"/>
      <c r="E175" s="18"/>
      <c r="F175" s="18"/>
      <c r="G175" s="19"/>
      <c r="H175" s="142" t="s">
        <v>111</v>
      </c>
      <c r="I175" s="18"/>
      <c r="J175" s="18"/>
      <c r="K175" s="18"/>
      <c r="L175" s="144"/>
      <c r="N175" s="16" t="s">
        <v>111</v>
      </c>
      <c r="O175" s="3"/>
      <c r="P175" s="142" t="s">
        <v>111</v>
      </c>
      <c r="Q175" s="143"/>
      <c r="X175" s="146"/>
      <c r="Y175" s="146"/>
      <c r="Z175" s="146"/>
      <c r="AA175" s="146"/>
      <c r="AB175" s="146"/>
      <c r="AC175" s="146"/>
      <c r="AD175" s="146"/>
      <c r="AE175" s="146"/>
      <c r="AF175" s="146"/>
      <c r="AG175" s="146"/>
      <c r="AH175" s="146"/>
      <c r="AI175" s="146"/>
    </row>
    <row r="176" spans="1:35" ht="15" customHeight="1" x14ac:dyDescent="0.25">
      <c r="B176" s="20" t="s">
        <v>1</v>
      </c>
      <c r="C176" s="21" t="s">
        <v>43</v>
      </c>
      <c r="D176" s="22" t="s">
        <v>44</v>
      </c>
      <c r="E176" s="22" t="s">
        <v>45</v>
      </c>
      <c r="F176" s="22" t="s">
        <v>31</v>
      </c>
      <c r="G176" s="23" t="s">
        <v>20</v>
      </c>
      <c r="H176" s="22" t="s">
        <v>43</v>
      </c>
      <c r="I176" s="22" t="s">
        <v>44</v>
      </c>
      <c r="J176" s="22" t="s">
        <v>45</v>
      </c>
      <c r="K176" s="21" t="s">
        <v>31</v>
      </c>
      <c r="L176" s="23" t="s">
        <v>20</v>
      </c>
      <c r="N176" s="20" t="s">
        <v>1</v>
      </c>
      <c r="O176" s="23" t="s">
        <v>20</v>
      </c>
      <c r="P176" s="20" t="s">
        <v>1</v>
      </c>
      <c r="Q176" s="23" t="s">
        <v>20</v>
      </c>
      <c r="X176" s="146"/>
      <c r="Y176" s="146"/>
      <c r="Z176" s="146"/>
      <c r="AA176" s="146"/>
      <c r="AB176" s="146"/>
      <c r="AC176" s="146"/>
      <c r="AD176" s="146"/>
      <c r="AE176" s="146"/>
      <c r="AF176" s="146"/>
      <c r="AG176" s="146"/>
      <c r="AH176" s="146"/>
      <c r="AI176" s="146"/>
    </row>
    <row r="177" spans="1:35" ht="15" customHeight="1" x14ac:dyDescent="0.25">
      <c r="A177" s="24">
        <v>1</v>
      </c>
      <c r="B177" s="191"/>
      <c r="C177" s="26"/>
      <c r="D177" s="26"/>
      <c r="E177" s="26"/>
      <c r="F177" s="30"/>
      <c r="G177" s="189"/>
      <c r="H177" s="26"/>
      <c r="I177" s="26"/>
      <c r="J177" s="26"/>
      <c r="K177" s="30"/>
      <c r="L177" s="189"/>
      <c r="M177" s="27"/>
      <c r="N177" s="192"/>
      <c r="O177" s="189"/>
      <c r="P177" s="185"/>
      <c r="Q177" s="189"/>
      <c r="X177" s="175">
        <f>ROWS($B$177:B177)</f>
        <v>1</v>
      </c>
      <c r="Y177" s="198">
        <f t="array" ref="Y177">IFERROR(AVERAGE(IF(C177:F177&gt;1,C177:F177)),0)</f>
        <v>0</v>
      </c>
      <c r="Z177" s="190">
        <f t="array" ref="Z177">Y177+(COUNTIFS($Y$177:$Y177,Y177)-1)*0.00001</f>
        <v>0</v>
      </c>
      <c r="AA177" s="198">
        <f>LARGE($Z$177:$Z$226,X177)</f>
        <v>4.9000000000000009E-4</v>
      </c>
      <c r="AB177" s="200">
        <f>IF(AA177&lt;1,0,MATCH(AA177,$Z$177:$Z$226,0))</f>
        <v>0</v>
      </c>
      <c r="AC177" s="180">
        <f>INDEX($B$177:$B$226,AB177,1)</f>
        <v>0</v>
      </c>
      <c r="AD177" s="146"/>
      <c r="AE177" s="199">
        <f t="array" ref="AE177">IFERROR(AVERAGE(IF(H177:K177&gt;1,H177:K177)),0)</f>
        <v>0</v>
      </c>
      <c r="AF177" s="187">
        <f t="array" ref="AF177">AE177+(COUNTIFS($AE$177:$AE177,AE177)-1)*0.00001</f>
        <v>0</v>
      </c>
      <c r="AG177" s="187">
        <f>LARGE($AF$177:$AF$226,X177)</f>
        <v>4.9000000000000009E-4</v>
      </c>
      <c r="AH177" s="200">
        <f>IF(AG177&lt;1,0,MATCH(AG177,$AF$177:$AF$226,0))</f>
        <v>0</v>
      </c>
      <c r="AI177" s="180">
        <f>INDEX($B$177:$B$226,AH177,1)</f>
        <v>0</v>
      </c>
    </row>
    <row r="178" spans="1:35" ht="15" customHeight="1" x14ac:dyDescent="0.25">
      <c r="A178" s="24">
        <v>2</v>
      </c>
      <c r="B178" s="191"/>
      <c r="C178" s="26"/>
      <c r="D178" s="26"/>
      <c r="E178" s="26"/>
      <c r="F178" s="30"/>
      <c r="G178" s="189"/>
      <c r="H178" s="26"/>
      <c r="I178" s="26"/>
      <c r="J178" s="26"/>
      <c r="K178" s="30"/>
      <c r="L178" s="189"/>
      <c r="M178" s="27"/>
      <c r="N178" s="192"/>
      <c r="O178" s="189"/>
      <c r="P178" s="185"/>
      <c r="Q178" s="189"/>
      <c r="X178" s="175">
        <f>ROWS($B$177:B178)</f>
        <v>2</v>
      </c>
      <c r="Y178" s="198">
        <f t="array" ref="Y178">IFERROR(AVERAGE(IF(C178:F178&gt;1,C178:F178)),0)</f>
        <v>0</v>
      </c>
      <c r="Z178" s="190">
        <f t="array" ref="Z178">Y178+(COUNTIFS($Y$177:$Y178,Y178)-1)*0.00001</f>
        <v>1.0000000000000001E-5</v>
      </c>
      <c r="AA178" s="198">
        <f t="shared" ref="AA178:AA226" si="28">LARGE($Z$177:$Z$226,X178)</f>
        <v>4.8000000000000007E-4</v>
      </c>
      <c r="AB178" s="200">
        <f t="shared" ref="AB178:AB226" si="29">IF(AA178&lt;1,0,MATCH(AA178,$Z$177:$Z$226,0))</f>
        <v>0</v>
      </c>
      <c r="AC178" s="180">
        <f t="shared" ref="AC178:AC226" si="30">INDEX($B$177:$B$226,AB178,1)</f>
        <v>0</v>
      </c>
      <c r="AD178" s="146"/>
      <c r="AE178" s="199">
        <f t="array" ref="AE178">IFERROR(AVERAGE(IF(H178:K178&gt;1,H178:K178)),0)</f>
        <v>0</v>
      </c>
      <c r="AF178" s="187">
        <f t="array" ref="AF178">AE178+(COUNTIFS($AE$177:$AE178,AE178)-1)*0.00001</f>
        <v>1.0000000000000001E-5</v>
      </c>
      <c r="AG178" s="187">
        <f t="shared" ref="AG178:AG226" si="31">LARGE($AF$177:$AF$226,X178)</f>
        <v>4.8000000000000007E-4</v>
      </c>
      <c r="AH178" s="200">
        <f t="shared" ref="AH178:AH226" si="32">IF(AG178&lt;1,0,MATCH(AG178,$AF$177:$AF$226,0))</f>
        <v>0</v>
      </c>
      <c r="AI178" s="180">
        <f t="shared" ref="AI178:AI226" si="33">INDEX($B$177:$B$226,AH178,1)</f>
        <v>0</v>
      </c>
    </row>
    <row r="179" spans="1:35" ht="15" customHeight="1" x14ac:dyDescent="0.25">
      <c r="A179" s="24">
        <v>3</v>
      </c>
      <c r="B179" s="191"/>
      <c r="C179" s="26"/>
      <c r="D179" s="26"/>
      <c r="E179" s="26"/>
      <c r="F179" s="30"/>
      <c r="G179" s="189"/>
      <c r="H179" s="26"/>
      <c r="I179" s="26"/>
      <c r="J179" s="26"/>
      <c r="K179" s="30"/>
      <c r="L179" s="189"/>
      <c r="M179" s="27"/>
      <c r="N179" s="192"/>
      <c r="O179" s="189"/>
      <c r="P179" s="185"/>
      <c r="Q179" s="189"/>
      <c r="X179" s="175">
        <f>ROWS($B$177:B179)</f>
        <v>3</v>
      </c>
      <c r="Y179" s="198">
        <f t="array" ref="Y179">IFERROR(AVERAGE(IF(C179:F179&gt;1,C179:F179)),0)</f>
        <v>0</v>
      </c>
      <c r="Z179" s="190">
        <f t="array" ref="Z179">Y179+(COUNTIFS($Y$177:$Y179,Y179)-1)*0.00001</f>
        <v>2.0000000000000002E-5</v>
      </c>
      <c r="AA179" s="198">
        <f t="shared" si="28"/>
        <v>4.7000000000000004E-4</v>
      </c>
      <c r="AB179" s="200">
        <f t="shared" si="29"/>
        <v>0</v>
      </c>
      <c r="AC179" s="180">
        <f t="shared" si="30"/>
        <v>0</v>
      </c>
      <c r="AD179" s="146"/>
      <c r="AE179" s="199">
        <f t="array" ref="AE179">IFERROR(AVERAGE(IF(H179:K179&gt;1,H179:K179)),0)</f>
        <v>0</v>
      </c>
      <c r="AF179" s="187">
        <f t="array" ref="AF179">AE179+(COUNTIFS($AE$177:$AE179,AE179)-1)*0.00001</f>
        <v>2.0000000000000002E-5</v>
      </c>
      <c r="AG179" s="187">
        <f t="shared" si="31"/>
        <v>4.7000000000000004E-4</v>
      </c>
      <c r="AH179" s="200">
        <f t="shared" si="32"/>
        <v>0</v>
      </c>
      <c r="AI179" s="180">
        <f t="shared" si="33"/>
        <v>0</v>
      </c>
    </row>
    <row r="180" spans="1:35" ht="15" customHeight="1" x14ac:dyDescent="0.25">
      <c r="A180" s="24">
        <v>4</v>
      </c>
      <c r="B180" s="191"/>
      <c r="C180" s="26"/>
      <c r="D180" s="26"/>
      <c r="E180" s="26"/>
      <c r="F180" s="30"/>
      <c r="G180" s="189"/>
      <c r="H180" s="26"/>
      <c r="I180" s="26"/>
      <c r="J180" s="26"/>
      <c r="K180" s="30"/>
      <c r="L180" s="189"/>
      <c r="M180" s="27"/>
      <c r="N180" s="192"/>
      <c r="O180" s="189"/>
      <c r="P180" s="185"/>
      <c r="Q180" s="189"/>
      <c r="X180" s="175">
        <f>ROWS($B$177:B180)</f>
        <v>4</v>
      </c>
      <c r="Y180" s="198">
        <f t="array" ref="Y180">IFERROR(AVERAGE(IF(C180:F180&gt;1,C180:F180)),0)</f>
        <v>0</v>
      </c>
      <c r="Z180" s="190">
        <f t="array" ref="Z180">Y180+(COUNTIFS($Y$177:$Y180,Y180)-1)*0.00001</f>
        <v>3.0000000000000004E-5</v>
      </c>
      <c r="AA180" s="198">
        <f t="shared" si="28"/>
        <v>4.6000000000000001E-4</v>
      </c>
      <c r="AB180" s="200">
        <f t="shared" si="29"/>
        <v>0</v>
      </c>
      <c r="AC180" s="180">
        <f t="shared" si="30"/>
        <v>0</v>
      </c>
      <c r="AD180" s="146"/>
      <c r="AE180" s="199">
        <f t="array" ref="AE180">IFERROR(AVERAGE(IF(H180:K180&gt;1,H180:K180)),0)</f>
        <v>0</v>
      </c>
      <c r="AF180" s="187">
        <f t="array" ref="AF180">AE180+(COUNTIFS($AE$177:$AE180,AE180)-1)*0.00001</f>
        <v>3.0000000000000004E-5</v>
      </c>
      <c r="AG180" s="187">
        <f t="shared" si="31"/>
        <v>4.6000000000000001E-4</v>
      </c>
      <c r="AH180" s="200">
        <f t="shared" si="32"/>
        <v>0</v>
      </c>
      <c r="AI180" s="180">
        <f t="shared" si="33"/>
        <v>0</v>
      </c>
    </row>
    <row r="181" spans="1:35" ht="15" customHeight="1" x14ac:dyDescent="0.25">
      <c r="A181" s="24">
        <v>5</v>
      </c>
      <c r="B181" s="191"/>
      <c r="C181" s="26"/>
      <c r="D181" s="26"/>
      <c r="E181" s="26"/>
      <c r="F181" s="30"/>
      <c r="G181" s="189"/>
      <c r="H181" s="26"/>
      <c r="I181" s="26"/>
      <c r="J181" s="26"/>
      <c r="K181" s="30"/>
      <c r="L181" s="189"/>
      <c r="M181" s="27"/>
      <c r="N181" s="192"/>
      <c r="O181" s="189"/>
      <c r="P181" s="185"/>
      <c r="Q181" s="189"/>
      <c r="X181" s="175">
        <f>ROWS($B$177:B181)</f>
        <v>5</v>
      </c>
      <c r="Y181" s="198">
        <f t="array" ref="Y181">IFERROR(AVERAGE(IF(C181:F181&gt;1,C181:F181)),0)</f>
        <v>0</v>
      </c>
      <c r="Z181" s="190">
        <f t="array" ref="Z181">Y181+(COUNTIFS($Y$177:$Y181,Y181)-1)*0.00001</f>
        <v>4.0000000000000003E-5</v>
      </c>
      <c r="AA181" s="198">
        <f t="shared" si="28"/>
        <v>4.5000000000000004E-4</v>
      </c>
      <c r="AB181" s="200">
        <f t="shared" si="29"/>
        <v>0</v>
      </c>
      <c r="AC181" s="180">
        <f t="shared" si="30"/>
        <v>0</v>
      </c>
      <c r="AD181" s="146"/>
      <c r="AE181" s="199">
        <f t="array" ref="AE181">IFERROR(AVERAGE(IF(H181:K181&gt;1,H181:K181)),0)</f>
        <v>0</v>
      </c>
      <c r="AF181" s="187">
        <f t="array" ref="AF181">AE181+(COUNTIFS($AE$177:$AE181,AE181)-1)*0.00001</f>
        <v>4.0000000000000003E-5</v>
      </c>
      <c r="AG181" s="187">
        <f t="shared" si="31"/>
        <v>4.5000000000000004E-4</v>
      </c>
      <c r="AH181" s="200">
        <f t="shared" si="32"/>
        <v>0</v>
      </c>
      <c r="AI181" s="180">
        <f t="shared" si="33"/>
        <v>0</v>
      </c>
    </row>
    <row r="182" spans="1:35" ht="15" customHeight="1" x14ac:dyDescent="0.25">
      <c r="A182" s="24">
        <v>6</v>
      </c>
      <c r="B182" s="191"/>
      <c r="C182" s="26"/>
      <c r="D182" s="26"/>
      <c r="E182" s="26"/>
      <c r="F182" s="30"/>
      <c r="G182" s="189"/>
      <c r="H182" s="26"/>
      <c r="I182" s="26"/>
      <c r="J182" s="26"/>
      <c r="K182" s="30"/>
      <c r="L182" s="189"/>
      <c r="M182" s="27"/>
      <c r="N182" s="192"/>
      <c r="O182" s="189"/>
      <c r="P182" s="185"/>
      <c r="Q182" s="189"/>
      <c r="X182" s="175">
        <f>ROWS($B$177:B182)</f>
        <v>6</v>
      </c>
      <c r="Y182" s="198">
        <f t="array" ref="Y182">IFERROR(AVERAGE(IF(C182:F182&gt;1,C182:F182)),0)</f>
        <v>0</v>
      </c>
      <c r="Z182" s="190">
        <f t="array" ref="Z182">Y182+(COUNTIFS($Y$177:$Y182,Y182)-1)*0.00001</f>
        <v>5.0000000000000002E-5</v>
      </c>
      <c r="AA182" s="198">
        <f t="shared" si="28"/>
        <v>4.4000000000000002E-4</v>
      </c>
      <c r="AB182" s="200">
        <f t="shared" si="29"/>
        <v>0</v>
      </c>
      <c r="AC182" s="180">
        <f t="shared" si="30"/>
        <v>0</v>
      </c>
      <c r="AD182" s="146"/>
      <c r="AE182" s="199">
        <f t="array" ref="AE182">IFERROR(AVERAGE(IF(H182:K182&gt;1,H182:K182)),0)</f>
        <v>0</v>
      </c>
      <c r="AF182" s="187">
        <f t="array" ref="AF182">AE182+(COUNTIFS($AE$177:$AE182,AE182)-1)*0.00001</f>
        <v>5.0000000000000002E-5</v>
      </c>
      <c r="AG182" s="187">
        <f t="shared" si="31"/>
        <v>4.4000000000000002E-4</v>
      </c>
      <c r="AH182" s="200">
        <f t="shared" si="32"/>
        <v>0</v>
      </c>
      <c r="AI182" s="180">
        <f t="shared" si="33"/>
        <v>0</v>
      </c>
    </row>
    <row r="183" spans="1:35" ht="15" customHeight="1" x14ac:dyDescent="0.25">
      <c r="A183" s="24">
        <v>7</v>
      </c>
      <c r="B183" s="191"/>
      <c r="C183" s="26"/>
      <c r="D183" s="26"/>
      <c r="E183" s="26"/>
      <c r="F183" s="30"/>
      <c r="G183" s="189"/>
      <c r="H183" s="26"/>
      <c r="I183" s="26"/>
      <c r="J183" s="26"/>
      <c r="K183" s="30"/>
      <c r="L183" s="189"/>
      <c r="M183" s="27"/>
      <c r="N183" s="192"/>
      <c r="O183" s="189"/>
      <c r="P183" s="185"/>
      <c r="Q183" s="189"/>
      <c r="X183" s="175">
        <f>ROWS($B$177:B183)</f>
        <v>7</v>
      </c>
      <c r="Y183" s="198">
        <f t="array" ref="Y183">IFERROR(AVERAGE(IF(C183:F183&gt;1,C183:F183)),0)</f>
        <v>0</v>
      </c>
      <c r="Z183" s="190">
        <f t="array" ref="Z183">Y183+(COUNTIFS($Y$177:$Y183,Y183)-1)*0.00001</f>
        <v>6.0000000000000008E-5</v>
      </c>
      <c r="AA183" s="198">
        <f t="shared" si="28"/>
        <v>4.3000000000000004E-4</v>
      </c>
      <c r="AB183" s="200">
        <f t="shared" si="29"/>
        <v>0</v>
      </c>
      <c r="AC183" s="180">
        <f t="shared" si="30"/>
        <v>0</v>
      </c>
      <c r="AD183" s="146"/>
      <c r="AE183" s="199">
        <f t="array" ref="AE183">IFERROR(AVERAGE(IF(H183:K183&gt;1,H183:K183)),0)</f>
        <v>0</v>
      </c>
      <c r="AF183" s="187">
        <f t="array" ref="AF183">AE183+(COUNTIFS($AE$177:$AE183,AE183)-1)*0.00001</f>
        <v>6.0000000000000008E-5</v>
      </c>
      <c r="AG183" s="187">
        <f t="shared" si="31"/>
        <v>4.3000000000000004E-4</v>
      </c>
      <c r="AH183" s="200">
        <f t="shared" si="32"/>
        <v>0</v>
      </c>
      <c r="AI183" s="180">
        <f t="shared" si="33"/>
        <v>0</v>
      </c>
    </row>
    <row r="184" spans="1:35" ht="15" customHeight="1" x14ac:dyDescent="0.25">
      <c r="A184" s="24">
        <v>8</v>
      </c>
      <c r="B184" s="191"/>
      <c r="C184" s="26"/>
      <c r="D184" s="26"/>
      <c r="E184" s="26"/>
      <c r="F184" s="30"/>
      <c r="G184" s="189"/>
      <c r="H184" s="26"/>
      <c r="I184" s="26"/>
      <c r="J184" s="26"/>
      <c r="K184" s="30"/>
      <c r="L184" s="189"/>
      <c r="M184" s="27"/>
      <c r="N184" s="192"/>
      <c r="O184" s="189"/>
      <c r="P184" s="185"/>
      <c r="Q184" s="189"/>
      <c r="X184" s="175">
        <f>ROWS($B$177:B184)</f>
        <v>8</v>
      </c>
      <c r="Y184" s="198">
        <f t="array" ref="Y184">IFERROR(AVERAGE(IF(C184:F184&gt;1,C184:F184)),0)</f>
        <v>0</v>
      </c>
      <c r="Z184" s="190">
        <f t="array" ref="Z184">Y184+(COUNTIFS($Y$177:$Y184,Y184)-1)*0.00001</f>
        <v>7.0000000000000007E-5</v>
      </c>
      <c r="AA184" s="198">
        <f t="shared" si="28"/>
        <v>4.2000000000000002E-4</v>
      </c>
      <c r="AB184" s="200">
        <f t="shared" si="29"/>
        <v>0</v>
      </c>
      <c r="AC184" s="180">
        <f t="shared" si="30"/>
        <v>0</v>
      </c>
      <c r="AD184" s="146"/>
      <c r="AE184" s="199">
        <f t="array" ref="AE184">IFERROR(AVERAGE(IF(H184:K184&gt;1,H184:K184)),0)</f>
        <v>0</v>
      </c>
      <c r="AF184" s="187">
        <f t="array" ref="AF184">AE184+(COUNTIFS($AE$177:$AE184,AE184)-1)*0.00001</f>
        <v>7.0000000000000007E-5</v>
      </c>
      <c r="AG184" s="187">
        <f t="shared" si="31"/>
        <v>4.2000000000000002E-4</v>
      </c>
      <c r="AH184" s="200">
        <f t="shared" si="32"/>
        <v>0</v>
      </c>
      <c r="AI184" s="180">
        <f t="shared" si="33"/>
        <v>0</v>
      </c>
    </row>
    <row r="185" spans="1:35" ht="15" customHeight="1" x14ac:dyDescent="0.25">
      <c r="A185" s="24">
        <v>9</v>
      </c>
      <c r="B185" s="191"/>
      <c r="C185" s="26"/>
      <c r="D185" s="26"/>
      <c r="E185" s="26"/>
      <c r="F185" s="30"/>
      <c r="G185" s="189"/>
      <c r="H185" s="26"/>
      <c r="I185" s="26"/>
      <c r="J185" s="26"/>
      <c r="K185" s="30"/>
      <c r="L185" s="189"/>
      <c r="M185" s="27"/>
      <c r="N185" s="192"/>
      <c r="O185" s="189"/>
      <c r="P185" s="185"/>
      <c r="Q185" s="189"/>
      <c r="X185" s="175">
        <f>ROWS($B$177:B185)</f>
        <v>9</v>
      </c>
      <c r="Y185" s="198">
        <f t="array" ref="Y185">IFERROR(AVERAGE(IF(C185:F185&gt;1,C185:F185)),0)</f>
        <v>0</v>
      </c>
      <c r="Z185" s="190">
        <f t="array" ref="Z185">Y185+(COUNTIFS($Y$177:$Y185,Y185)-1)*0.00001</f>
        <v>8.0000000000000007E-5</v>
      </c>
      <c r="AA185" s="198">
        <f t="shared" si="28"/>
        <v>4.1000000000000005E-4</v>
      </c>
      <c r="AB185" s="200">
        <f t="shared" si="29"/>
        <v>0</v>
      </c>
      <c r="AC185" s="180">
        <f t="shared" si="30"/>
        <v>0</v>
      </c>
      <c r="AD185" s="146"/>
      <c r="AE185" s="199">
        <f t="array" ref="AE185">IFERROR(AVERAGE(IF(H185:K185&gt;1,H185:K185)),0)</f>
        <v>0</v>
      </c>
      <c r="AF185" s="187">
        <f t="array" ref="AF185">AE185+(COUNTIFS($AE$177:$AE185,AE185)-1)*0.00001</f>
        <v>8.0000000000000007E-5</v>
      </c>
      <c r="AG185" s="187">
        <f t="shared" si="31"/>
        <v>4.1000000000000005E-4</v>
      </c>
      <c r="AH185" s="200">
        <f t="shared" si="32"/>
        <v>0</v>
      </c>
      <c r="AI185" s="180">
        <f t="shared" si="33"/>
        <v>0</v>
      </c>
    </row>
    <row r="186" spans="1:35" ht="15" customHeight="1" x14ac:dyDescent="0.25">
      <c r="A186" s="24">
        <v>10</v>
      </c>
      <c r="B186" s="191"/>
      <c r="C186" s="26"/>
      <c r="D186" s="26"/>
      <c r="E186" s="26"/>
      <c r="F186" s="30"/>
      <c r="G186" s="189"/>
      <c r="H186" s="26"/>
      <c r="I186" s="26"/>
      <c r="J186" s="26"/>
      <c r="K186" s="30"/>
      <c r="L186" s="189"/>
      <c r="M186" s="27"/>
      <c r="N186" s="192"/>
      <c r="O186" s="189"/>
      <c r="P186" s="185"/>
      <c r="Q186" s="189"/>
      <c r="X186" s="175">
        <f>ROWS($B$177:B186)</f>
        <v>10</v>
      </c>
      <c r="Y186" s="198">
        <f t="array" ref="Y186">IFERROR(AVERAGE(IF(C186:F186&gt;1,C186:F186)),0)</f>
        <v>0</v>
      </c>
      <c r="Z186" s="190">
        <f t="array" ref="Z186">Y186+(COUNTIFS($Y$177:$Y186,Y186)-1)*0.00001</f>
        <v>9.0000000000000006E-5</v>
      </c>
      <c r="AA186" s="198">
        <f t="shared" si="28"/>
        <v>4.0000000000000002E-4</v>
      </c>
      <c r="AB186" s="200">
        <f t="shared" si="29"/>
        <v>0</v>
      </c>
      <c r="AC186" s="180">
        <f t="shared" si="30"/>
        <v>0</v>
      </c>
      <c r="AD186" s="146"/>
      <c r="AE186" s="199">
        <f t="array" ref="AE186">IFERROR(AVERAGE(IF(H186:K186&gt;1,H186:K186)),0)</f>
        <v>0</v>
      </c>
      <c r="AF186" s="187">
        <f t="array" ref="AF186">AE186+(COUNTIFS($AE$177:$AE186,AE186)-1)*0.00001</f>
        <v>9.0000000000000006E-5</v>
      </c>
      <c r="AG186" s="187">
        <f t="shared" si="31"/>
        <v>4.0000000000000002E-4</v>
      </c>
      <c r="AH186" s="200">
        <f t="shared" si="32"/>
        <v>0</v>
      </c>
      <c r="AI186" s="180">
        <f t="shared" si="33"/>
        <v>0</v>
      </c>
    </row>
    <row r="187" spans="1:35" ht="15" customHeight="1" x14ac:dyDescent="0.25">
      <c r="A187" s="24">
        <v>11</v>
      </c>
      <c r="B187" s="191"/>
      <c r="C187" s="26"/>
      <c r="D187" s="26"/>
      <c r="E187" s="26"/>
      <c r="F187" s="30"/>
      <c r="G187" s="189"/>
      <c r="H187" s="26"/>
      <c r="I187" s="26"/>
      <c r="J187" s="26"/>
      <c r="K187" s="30"/>
      <c r="L187" s="189"/>
      <c r="M187" s="27"/>
      <c r="N187" s="192"/>
      <c r="O187" s="189"/>
      <c r="P187" s="185"/>
      <c r="Q187" s="189"/>
      <c r="X187" s="175">
        <f>ROWS($B$177:B187)</f>
        <v>11</v>
      </c>
      <c r="Y187" s="198">
        <f t="array" ref="Y187">IFERROR(AVERAGE(IF(C187:F187&gt;1,C187:F187)),0)</f>
        <v>0</v>
      </c>
      <c r="Z187" s="190">
        <f t="array" ref="Z187">Y187+(COUNTIFS($Y$177:$Y187,Y187)-1)*0.00001</f>
        <v>1E-4</v>
      </c>
      <c r="AA187" s="198">
        <f t="shared" si="28"/>
        <v>3.9000000000000005E-4</v>
      </c>
      <c r="AB187" s="200">
        <f t="shared" si="29"/>
        <v>0</v>
      </c>
      <c r="AC187" s="180">
        <f t="shared" si="30"/>
        <v>0</v>
      </c>
      <c r="AD187" s="146"/>
      <c r="AE187" s="199">
        <f t="array" ref="AE187">IFERROR(AVERAGE(IF(H187:K187&gt;1,H187:K187)),0)</f>
        <v>0</v>
      </c>
      <c r="AF187" s="187">
        <f t="array" ref="AF187">AE187+(COUNTIFS($AE$177:$AE187,AE187)-1)*0.00001</f>
        <v>1E-4</v>
      </c>
      <c r="AG187" s="187">
        <f t="shared" si="31"/>
        <v>3.9000000000000005E-4</v>
      </c>
      <c r="AH187" s="200">
        <f t="shared" si="32"/>
        <v>0</v>
      </c>
      <c r="AI187" s="180">
        <f t="shared" si="33"/>
        <v>0</v>
      </c>
    </row>
    <row r="188" spans="1:35" ht="15" customHeight="1" x14ac:dyDescent="0.25">
      <c r="A188" s="24">
        <v>12</v>
      </c>
      <c r="B188" s="191"/>
      <c r="C188" s="26"/>
      <c r="D188" s="26"/>
      <c r="E188" s="26"/>
      <c r="F188" s="30"/>
      <c r="G188" s="189"/>
      <c r="H188" s="26"/>
      <c r="I188" s="26"/>
      <c r="J188" s="26"/>
      <c r="K188" s="30"/>
      <c r="L188" s="189"/>
      <c r="M188" s="27"/>
      <c r="N188" s="192"/>
      <c r="O188" s="189"/>
      <c r="P188" s="185"/>
      <c r="Q188" s="189"/>
      <c r="X188" s="175">
        <f>ROWS($B$177:B188)</f>
        <v>12</v>
      </c>
      <c r="Y188" s="198">
        <f t="array" ref="Y188">IFERROR(AVERAGE(IF(C188:F188&gt;1,C188:F188)),0)</f>
        <v>0</v>
      </c>
      <c r="Z188" s="190">
        <f t="array" ref="Z188">Y188+(COUNTIFS($Y$177:$Y188,Y188)-1)*0.00001</f>
        <v>1.1E-4</v>
      </c>
      <c r="AA188" s="198">
        <f t="shared" si="28"/>
        <v>3.8000000000000002E-4</v>
      </c>
      <c r="AB188" s="200">
        <f t="shared" si="29"/>
        <v>0</v>
      </c>
      <c r="AC188" s="180">
        <f t="shared" si="30"/>
        <v>0</v>
      </c>
      <c r="AD188" s="146"/>
      <c r="AE188" s="199">
        <f t="array" ref="AE188">IFERROR(AVERAGE(IF(H188:K188&gt;1,H188:K188)),0)</f>
        <v>0</v>
      </c>
      <c r="AF188" s="187">
        <f t="array" ref="AF188">AE188+(COUNTIFS($AE$177:$AE188,AE188)-1)*0.00001</f>
        <v>1.1E-4</v>
      </c>
      <c r="AG188" s="187">
        <f t="shared" si="31"/>
        <v>3.8000000000000002E-4</v>
      </c>
      <c r="AH188" s="200">
        <f t="shared" si="32"/>
        <v>0</v>
      </c>
      <c r="AI188" s="180">
        <f t="shared" si="33"/>
        <v>0</v>
      </c>
    </row>
    <row r="189" spans="1:35" ht="15" customHeight="1" x14ac:dyDescent="0.25">
      <c r="A189" s="24">
        <v>13</v>
      </c>
      <c r="B189" s="191"/>
      <c r="C189" s="26"/>
      <c r="D189" s="26"/>
      <c r="E189" s="26"/>
      <c r="F189" s="30"/>
      <c r="G189" s="189"/>
      <c r="H189" s="26"/>
      <c r="I189" s="26"/>
      <c r="J189" s="26"/>
      <c r="K189" s="30"/>
      <c r="L189" s="189"/>
      <c r="M189" s="27"/>
      <c r="N189" s="192"/>
      <c r="O189" s="189"/>
      <c r="P189" s="185"/>
      <c r="Q189" s="189"/>
      <c r="X189" s="175">
        <f>ROWS($B$177:B189)</f>
        <v>13</v>
      </c>
      <c r="Y189" s="198">
        <f t="array" ref="Y189">IFERROR(AVERAGE(IF(C189:F189&gt;1,C189:F189)),0)</f>
        <v>0</v>
      </c>
      <c r="Z189" s="190">
        <f t="array" ref="Z189">Y189+(COUNTIFS($Y$177:$Y189,Y189)-1)*0.00001</f>
        <v>1.2000000000000002E-4</v>
      </c>
      <c r="AA189" s="198">
        <f t="shared" si="28"/>
        <v>3.7000000000000005E-4</v>
      </c>
      <c r="AB189" s="200">
        <f t="shared" si="29"/>
        <v>0</v>
      </c>
      <c r="AC189" s="180">
        <f t="shared" si="30"/>
        <v>0</v>
      </c>
      <c r="AD189" s="146"/>
      <c r="AE189" s="199">
        <f t="array" ref="AE189">IFERROR(AVERAGE(IF(H189:K189&gt;1,H189:K189)),0)</f>
        <v>0</v>
      </c>
      <c r="AF189" s="187">
        <f t="array" ref="AF189">AE189+(COUNTIFS($AE$177:$AE189,AE189)-1)*0.00001</f>
        <v>1.2000000000000002E-4</v>
      </c>
      <c r="AG189" s="187">
        <f t="shared" si="31"/>
        <v>3.7000000000000005E-4</v>
      </c>
      <c r="AH189" s="200">
        <f t="shared" si="32"/>
        <v>0</v>
      </c>
      <c r="AI189" s="180">
        <f t="shared" si="33"/>
        <v>0</v>
      </c>
    </row>
    <row r="190" spans="1:35" ht="15" customHeight="1" x14ac:dyDescent="0.25">
      <c r="A190" s="24">
        <v>14</v>
      </c>
      <c r="B190" s="191"/>
      <c r="C190" s="26"/>
      <c r="D190" s="26"/>
      <c r="E190" s="26"/>
      <c r="F190" s="30"/>
      <c r="G190" s="189"/>
      <c r="H190" s="26"/>
      <c r="I190" s="26"/>
      <c r="J190" s="26"/>
      <c r="K190" s="30"/>
      <c r="L190" s="189"/>
      <c r="M190" s="27"/>
      <c r="N190" s="192"/>
      <c r="O190" s="189"/>
      <c r="P190" s="185"/>
      <c r="Q190" s="189"/>
      <c r="X190" s="175">
        <f>ROWS($B$177:B190)</f>
        <v>14</v>
      </c>
      <c r="Y190" s="198">
        <f t="array" ref="Y190">IFERROR(AVERAGE(IF(C190:F190&gt;1,C190:F190)),0)</f>
        <v>0</v>
      </c>
      <c r="Z190" s="190">
        <f t="array" ref="Z190">Y190+(COUNTIFS($Y$177:$Y190,Y190)-1)*0.00001</f>
        <v>1.3000000000000002E-4</v>
      </c>
      <c r="AA190" s="198">
        <f t="shared" si="28"/>
        <v>3.6000000000000002E-4</v>
      </c>
      <c r="AB190" s="200">
        <f t="shared" si="29"/>
        <v>0</v>
      </c>
      <c r="AC190" s="180">
        <f t="shared" si="30"/>
        <v>0</v>
      </c>
      <c r="AD190" s="146"/>
      <c r="AE190" s="199">
        <f t="array" ref="AE190">IFERROR(AVERAGE(IF(H190:K190&gt;1,H190:K190)),0)</f>
        <v>0</v>
      </c>
      <c r="AF190" s="187">
        <f t="array" ref="AF190">AE190+(COUNTIFS($AE$177:$AE190,AE190)-1)*0.00001</f>
        <v>1.3000000000000002E-4</v>
      </c>
      <c r="AG190" s="187">
        <f t="shared" si="31"/>
        <v>3.6000000000000002E-4</v>
      </c>
      <c r="AH190" s="200">
        <f t="shared" si="32"/>
        <v>0</v>
      </c>
      <c r="AI190" s="180">
        <f t="shared" si="33"/>
        <v>0</v>
      </c>
    </row>
    <row r="191" spans="1:35" ht="15" customHeight="1" x14ac:dyDescent="0.25">
      <c r="A191" s="24">
        <v>15</v>
      </c>
      <c r="B191" s="191"/>
      <c r="C191" s="26"/>
      <c r="D191" s="26"/>
      <c r="E191" s="26"/>
      <c r="F191" s="30"/>
      <c r="G191" s="189"/>
      <c r="H191" s="26"/>
      <c r="I191" s="26"/>
      <c r="J191" s="26"/>
      <c r="K191" s="30"/>
      <c r="L191" s="189"/>
      <c r="M191" s="27"/>
      <c r="N191" s="192"/>
      <c r="O191" s="189"/>
      <c r="P191" s="185"/>
      <c r="Q191" s="189"/>
      <c r="X191" s="175">
        <f>ROWS($B$177:B191)</f>
        <v>15</v>
      </c>
      <c r="Y191" s="198">
        <f t="array" ref="Y191">IFERROR(AVERAGE(IF(C191:F191&gt;1,C191:F191)),0)</f>
        <v>0</v>
      </c>
      <c r="Z191" s="190">
        <f t="array" ref="Z191">Y191+(COUNTIFS($Y$177:$Y191,Y191)-1)*0.00001</f>
        <v>1.4000000000000001E-4</v>
      </c>
      <c r="AA191" s="198">
        <f t="shared" si="28"/>
        <v>3.5000000000000005E-4</v>
      </c>
      <c r="AB191" s="200">
        <f t="shared" si="29"/>
        <v>0</v>
      </c>
      <c r="AC191" s="180">
        <f t="shared" si="30"/>
        <v>0</v>
      </c>
      <c r="AD191" s="146"/>
      <c r="AE191" s="199">
        <f t="array" ref="AE191">IFERROR(AVERAGE(IF(H191:K191&gt;1,H191:K191)),0)</f>
        <v>0</v>
      </c>
      <c r="AF191" s="187">
        <f t="array" ref="AF191">AE191+(COUNTIFS($AE$177:$AE191,AE191)-1)*0.00001</f>
        <v>1.4000000000000001E-4</v>
      </c>
      <c r="AG191" s="187">
        <f t="shared" si="31"/>
        <v>3.5000000000000005E-4</v>
      </c>
      <c r="AH191" s="200">
        <f t="shared" si="32"/>
        <v>0</v>
      </c>
      <c r="AI191" s="180">
        <f t="shared" si="33"/>
        <v>0</v>
      </c>
    </row>
    <row r="192" spans="1:35" ht="15" customHeight="1" x14ac:dyDescent="0.25">
      <c r="A192" s="24">
        <v>16</v>
      </c>
      <c r="B192" s="191"/>
      <c r="C192" s="26"/>
      <c r="D192" s="26"/>
      <c r="E192" s="26"/>
      <c r="F192" s="30"/>
      <c r="G192" s="189"/>
      <c r="H192" s="26"/>
      <c r="I192" s="26"/>
      <c r="J192" s="26"/>
      <c r="K192" s="30"/>
      <c r="L192" s="189"/>
      <c r="M192" s="27"/>
      <c r="N192" s="192"/>
      <c r="O192" s="189"/>
      <c r="P192" s="185"/>
      <c r="Q192" s="189"/>
      <c r="X192" s="175">
        <f>ROWS($B$177:B192)</f>
        <v>16</v>
      </c>
      <c r="Y192" s="198">
        <f t="array" ref="Y192">IFERROR(AVERAGE(IF(C192:F192&gt;1,C192:F192)),0)</f>
        <v>0</v>
      </c>
      <c r="Z192" s="190">
        <f t="array" ref="Z192">Y192+(COUNTIFS($Y$177:$Y192,Y192)-1)*0.00001</f>
        <v>1.5000000000000001E-4</v>
      </c>
      <c r="AA192" s="198">
        <f t="shared" si="28"/>
        <v>3.4000000000000002E-4</v>
      </c>
      <c r="AB192" s="200">
        <f t="shared" si="29"/>
        <v>0</v>
      </c>
      <c r="AC192" s="180">
        <f t="shared" si="30"/>
        <v>0</v>
      </c>
      <c r="AD192" s="146"/>
      <c r="AE192" s="199">
        <f t="array" ref="AE192">IFERROR(AVERAGE(IF(H192:K192&gt;1,H192:K192)),0)</f>
        <v>0</v>
      </c>
      <c r="AF192" s="187">
        <f t="array" ref="AF192">AE192+(COUNTIFS($AE$177:$AE192,AE192)-1)*0.00001</f>
        <v>1.5000000000000001E-4</v>
      </c>
      <c r="AG192" s="187">
        <f t="shared" si="31"/>
        <v>3.4000000000000002E-4</v>
      </c>
      <c r="AH192" s="200">
        <f t="shared" si="32"/>
        <v>0</v>
      </c>
      <c r="AI192" s="180">
        <f t="shared" si="33"/>
        <v>0</v>
      </c>
    </row>
    <row r="193" spans="1:35" ht="15" customHeight="1" x14ac:dyDescent="0.25">
      <c r="A193" s="24">
        <v>17</v>
      </c>
      <c r="B193" s="191"/>
      <c r="C193" s="26"/>
      <c r="D193" s="26"/>
      <c r="E193" s="26"/>
      <c r="F193" s="30"/>
      <c r="G193" s="189"/>
      <c r="H193" s="26"/>
      <c r="I193" s="26"/>
      <c r="J193" s="26"/>
      <c r="K193" s="30"/>
      <c r="L193" s="189"/>
      <c r="M193" s="27"/>
      <c r="N193" s="192"/>
      <c r="O193" s="189"/>
      <c r="P193" s="185"/>
      <c r="Q193" s="189"/>
      <c r="X193" s="175">
        <f>ROWS($B$177:B193)</f>
        <v>17</v>
      </c>
      <c r="Y193" s="198">
        <f t="array" ref="Y193">IFERROR(AVERAGE(IF(C193:F193&gt;1,C193:F193)),0)</f>
        <v>0</v>
      </c>
      <c r="Z193" s="190">
        <f t="array" ref="Z193">Y193+(COUNTIFS($Y$177:$Y193,Y193)-1)*0.00001</f>
        <v>1.6000000000000001E-4</v>
      </c>
      <c r="AA193" s="198">
        <f t="shared" si="28"/>
        <v>3.3000000000000005E-4</v>
      </c>
      <c r="AB193" s="200">
        <f t="shared" si="29"/>
        <v>0</v>
      </c>
      <c r="AC193" s="180">
        <f t="shared" si="30"/>
        <v>0</v>
      </c>
      <c r="AD193" s="146"/>
      <c r="AE193" s="199">
        <f t="array" ref="AE193">IFERROR(AVERAGE(IF(H193:K193&gt;1,H193:K193)),0)</f>
        <v>0</v>
      </c>
      <c r="AF193" s="187">
        <f t="array" ref="AF193">AE193+(COUNTIFS($AE$177:$AE193,AE193)-1)*0.00001</f>
        <v>1.6000000000000001E-4</v>
      </c>
      <c r="AG193" s="187">
        <f t="shared" si="31"/>
        <v>3.3000000000000005E-4</v>
      </c>
      <c r="AH193" s="200">
        <f t="shared" si="32"/>
        <v>0</v>
      </c>
      <c r="AI193" s="180">
        <f t="shared" si="33"/>
        <v>0</v>
      </c>
    </row>
    <row r="194" spans="1:35" ht="15" customHeight="1" x14ac:dyDescent="0.25">
      <c r="A194" s="24">
        <v>18</v>
      </c>
      <c r="B194" s="191"/>
      <c r="C194" s="26"/>
      <c r="D194" s="26"/>
      <c r="E194" s="26"/>
      <c r="F194" s="30"/>
      <c r="G194" s="189"/>
      <c r="H194" s="26"/>
      <c r="I194" s="26"/>
      <c r="J194" s="26"/>
      <c r="K194" s="30"/>
      <c r="L194" s="189"/>
      <c r="M194" s="27"/>
      <c r="N194" s="192"/>
      <c r="O194" s="189"/>
      <c r="P194" s="185"/>
      <c r="Q194" s="189"/>
      <c r="X194" s="175">
        <f>ROWS($B$177:B194)</f>
        <v>18</v>
      </c>
      <c r="Y194" s="198">
        <f t="array" ref="Y194">IFERROR(AVERAGE(IF(C194:F194&gt;1,C194:F194)),0)</f>
        <v>0</v>
      </c>
      <c r="Z194" s="190">
        <f t="array" ref="Z194">Y194+(COUNTIFS($Y$177:$Y194,Y194)-1)*0.00001</f>
        <v>1.7000000000000001E-4</v>
      </c>
      <c r="AA194" s="198">
        <f t="shared" si="28"/>
        <v>3.2000000000000003E-4</v>
      </c>
      <c r="AB194" s="200">
        <f t="shared" si="29"/>
        <v>0</v>
      </c>
      <c r="AC194" s="180">
        <f t="shared" si="30"/>
        <v>0</v>
      </c>
      <c r="AD194" s="146"/>
      <c r="AE194" s="199">
        <f t="array" ref="AE194">IFERROR(AVERAGE(IF(H194:K194&gt;1,H194:K194)),0)</f>
        <v>0</v>
      </c>
      <c r="AF194" s="187">
        <f t="array" ref="AF194">AE194+(COUNTIFS($AE$177:$AE194,AE194)-1)*0.00001</f>
        <v>1.7000000000000001E-4</v>
      </c>
      <c r="AG194" s="187">
        <f t="shared" si="31"/>
        <v>3.2000000000000003E-4</v>
      </c>
      <c r="AH194" s="200">
        <f t="shared" si="32"/>
        <v>0</v>
      </c>
      <c r="AI194" s="180">
        <f t="shared" si="33"/>
        <v>0</v>
      </c>
    </row>
    <row r="195" spans="1:35" ht="15" customHeight="1" x14ac:dyDescent="0.25">
      <c r="A195" s="24">
        <v>19</v>
      </c>
      <c r="B195" s="191"/>
      <c r="C195" s="26"/>
      <c r="D195" s="26"/>
      <c r="E195" s="26"/>
      <c r="F195" s="30"/>
      <c r="G195" s="189"/>
      <c r="H195" s="26"/>
      <c r="I195" s="26"/>
      <c r="J195" s="26"/>
      <c r="K195" s="30"/>
      <c r="L195" s="189"/>
      <c r="M195" s="27"/>
      <c r="N195" s="192"/>
      <c r="O195" s="189"/>
      <c r="P195" s="185"/>
      <c r="Q195" s="189"/>
      <c r="X195" s="175">
        <f>ROWS($B$177:B195)</f>
        <v>19</v>
      </c>
      <c r="Y195" s="198">
        <f t="array" ref="Y195">IFERROR(AVERAGE(IF(C195:F195&gt;1,C195:F195)),0)</f>
        <v>0</v>
      </c>
      <c r="Z195" s="190">
        <f t="array" ref="Z195">Y195+(COUNTIFS($Y$177:$Y195,Y195)-1)*0.00001</f>
        <v>1.8000000000000001E-4</v>
      </c>
      <c r="AA195" s="198">
        <f t="shared" si="28"/>
        <v>3.1E-4</v>
      </c>
      <c r="AB195" s="200">
        <f t="shared" si="29"/>
        <v>0</v>
      </c>
      <c r="AC195" s="180">
        <f t="shared" si="30"/>
        <v>0</v>
      </c>
      <c r="AD195" s="146"/>
      <c r="AE195" s="199">
        <f t="array" ref="AE195">IFERROR(AVERAGE(IF(H195:K195&gt;1,H195:K195)),0)</f>
        <v>0</v>
      </c>
      <c r="AF195" s="187">
        <f t="array" ref="AF195">AE195+(COUNTIFS($AE$177:$AE195,AE195)-1)*0.00001</f>
        <v>1.8000000000000001E-4</v>
      </c>
      <c r="AG195" s="187">
        <f t="shared" si="31"/>
        <v>3.1E-4</v>
      </c>
      <c r="AH195" s="200">
        <f t="shared" si="32"/>
        <v>0</v>
      </c>
      <c r="AI195" s="180">
        <f t="shared" si="33"/>
        <v>0</v>
      </c>
    </row>
    <row r="196" spans="1:35" ht="15" customHeight="1" x14ac:dyDescent="0.25">
      <c r="A196" s="24">
        <v>20</v>
      </c>
      <c r="B196" s="191"/>
      <c r="C196" s="26"/>
      <c r="D196" s="26"/>
      <c r="E196" s="26"/>
      <c r="F196" s="30"/>
      <c r="G196" s="189"/>
      <c r="H196" s="26"/>
      <c r="I196" s="26"/>
      <c r="J196" s="26"/>
      <c r="K196" s="30"/>
      <c r="L196" s="189"/>
      <c r="M196" s="27"/>
      <c r="N196" s="192"/>
      <c r="O196" s="189"/>
      <c r="P196" s="185"/>
      <c r="Q196" s="189"/>
      <c r="X196" s="175">
        <f>ROWS($B$177:B196)</f>
        <v>20</v>
      </c>
      <c r="Y196" s="198">
        <f t="array" ref="Y196">IFERROR(AVERAGE(IF(C196:F196&gt;1,C196:F196)),0)</f>
        <v>0</v>
      </c>
      <c r="Z196" s="190">
        <f t="array" ref="Z196">Y196+(COUNTIFS($Y$177:$Y196,Y196)-1)*0.00001</f>
        <v>1.9000000000000001E-4</v>
      </c>
      <c r="AA196" s="198">
        <f t="shared" si="28"/>
        <v>3.0000000000000003E-4</v>
      </c>
      <c r="AB196" s="200">
        <f t="shared" si="29"/>
        <v>0</v>
      </c>
      <c r="AC196" s="180">
        <f t="shared" si="30"/>
        <v>0</v>
      </c>
      <c r="AD196" s="146"/>
      <c r="AE196" s="199">
        <f t="array" ref="AE196">IFERROR(AVERAGE(IF(H196:K196&gt;1,H196:K196)),0)</f>
        <v>0</v>
      </c>
      <c r="AF196" s="187">
        <f t="array" ref="AF196">AE196+(COUNTIFS($AE$177:$AE196,AE196)-1)*0.00001</f>
        <v>1.9000000000000001E-4</v>
      </c>
      <c r="AG196" s="187">
        <f t="shared" si="31"/>
        <v>3.0000000000000003E-4</v>
      </c>
      <c r="AH196" s="200">
        <f t="shared" si="32"/>
        <v>0</v>
      </c>
      <c r="AI196" s="180">
        <f t="shared" si="33"/>
        <v>0</v>
      </c>
    </row>
    <row r="197" spans="1:35" ht="15" customHeight="1" x14ac:dyDescent="0.25">
      <c r="A197" s="24">
        <v>21</v>
      </c>
      <c r="B197" s="191"/>
      <c r="C197" s="26"/>
      <c r="D197" s="26"/>
      <c r="E197" s="26"/>
      <c r="F197" s="30"/>
      <c r="G197" s="189"/>
      <c r="H197" s="26"/>
      <c r="I197" s="26"/>
      <c r="J197" s="26"/>
      <c r="K197" s="30"/>
      <c r="L197" s="189"/>
      <c r="M197" s="27"/>
      <c r="N197" s="192"/>
      <c r="O197" s="189"/>
      <c r="P197" s="185"/>
      <c r="Q197" s="189"/>
      <c r="X197" s="175">
        <f>ROWS($B$177:B197)</f>
        <v>21</v>
      </c>
      <c r="Y197" s="198">
        <f t="array" ref="Y197">IFERROR(AVERAGE(IF(C197:F197&gt;1,C197:F197)),0)</f>
        <v>0</v>
      </c>
      <c r="Z197" s="190">
        <f t="array" ref="Z197">Y197+(COUNTIFS($Y$177:$Y197,Y197)-1)*0.00001</f>
        <v>2.0000000000000001E-4</v>
      </c>
      <c r="AA197" s="198">
        <f t="shared" si="28"/>
        <v>2.9E-4</v>
      </c>
      <c r="AB197" s="200">
        <f t="shared" si="29"/>
        <v>0</v>
      </c>
      <c r="AC197" s="180">
        <f t="shared" si="30"/>
        <v>0</v>
      </c>
      <c r="AD197" s="146"/>
      <c r="AE197" s="199">
        <f t="array" ref="AE197">IFERROR(AVERAGE(IF(H197:K197&gt;1,H197:K197)),0)</f>
        <v>0</v>
      </c>
      <c r="AF197" s="187">
        <f t="array" ref="AF197">AE197+(COUNTIFS($AE$177:$AE197,AE197)-1)*0.00001</f>
        <v>2.0000000000000001E-4</v>
      </c>
      <c r="AG197" s="187">
        <f t="shared" si="31"/>
        <v>2.9E-4</v>
      </c>
      <c r="AH197" s="200">
        <f t="shared" si="32"/>
        <v>0</v>
      </c>
      <c r="AI197" s="180">
        <f t="shared" si="33"/>
        <v>0</v>
      </c>
    </row>
    <row r="198" spans="1:35" ht="15" customHeight="1" x14ac:dyDescent="0.25">
      <c r="A198" s="24">
        <v>22</v>
      </c>
      <c r="B198" s="191"/>
      <c r="C198" s="26"/>
      <c r="D198" s="26"/>
      <c r="E198" s="26"/>
      <c r="F198" s="30"/>
      <c r="G198" s="189"/>
      <c r="H198" s="26"/>
      <c r="I198" s="26"/>
      <c r="J198" s="26"/>
      <c r="K198" s="30"/>
      <c r="L198" s="189"/>
      <c r="M198" s="27"/>
      <c r="N198" s="192"/>
      <c r="O198" s="189"/>
      <c r="P198" s="185"/>
      <c r="Q198" s="189"/>
      <c r="X198" s="175">
        <f>ROWS($B$177:B198)</f>
        <v>22</v>
      </c>
      <c r="Y198" s="198">
        <f t="array" ref="Y198">IFERROR(AVERAGE(IF(C198:F198&gt;1,C198:F198)),0)</f>
        <v>0</v>
      </c>
      <c r="Z198" s="190">
        <f t="array" ref="Z198">Y198+(COUNTIFS($Y$177:$Y198,Y198)-1)*0.00001</f>
        <v>2.1000000000000001E-4</v>
      </c>
      <c r="AA198" s="198">
        <f t="shared" si="28"/>
        <v>2.8000000000000003E-4</v>
      </c>
      <c r="AB198" s="200">
        <f t="shared" si="29"/>
        <v>0</v>
      </c>
      <c r="AC198" s="180">
        <f t="shared" si="30"/>
        <v>0</v>
      </c>
      <c r="AD198" s="146"/>
      <c r="AE198" s="199">
        <f t="array" ref="AE198">IFERROR(AVERAGE(IF(H198:K198&gt;1,H198:K198)),0)</f>
        <v>0</v>
      </c>
      <c r="AF198" s="187">
        <f t="array" ref="AF198">AE198+(COUNTIFS($AE$177:$AE198,AE198)-1)*0.00001</f>
        <v>2.1000000000000001E-4</v>
      </c>
      <c r="AG198" s="187">
        <f t="shared" si="31"/>
        <v>2.8000000000000003E-4</v>
      </c>
      <c r="AH198" s="200">
        <f t="shared" si="32"/>
        <v>0</v>
      </c>
      <c r="AI198" s="180">
        <f t="shared" si="33"/>
        <v>0</v>
      </c>
    </row>
    <row r="199" spans="1:35" ht="15" customHeight="1" x14ac:dyDescent="0.25">
      <c r="A199" s="24">
        <v>23</v>
      </c>
      <c r="B199" s="191"/>
      <c r="C199" s="26"/>
      <c r="D199" s="26"/>
      <c r="E199" s="26"/>
      <c r="F199" s="30"/>
      <c r="G199" s="189"/>
      <c r="H199" s="26"/>
      <c r="I199" s="26"/>
      <c r="J199" s="26"/>
      <c r="K199" s="30"/>
      <c r="L199" s="189"/>
      <c r="M199" s="27"/>
      <c r="N199" s="192"/>
      <c r="O199" s="189"/>
      <c r="P199" s="185"/>
      <c r="Q199" s="189"/>
      <c r="X199" s="175">
        <f>ROWS($B$177:B199)</f>
        <v>23</v>
      </c>
      <c r="Y199" s="198">
        <f t="array" ref="Y199">IFERROR(AVERAGE(IF(C199:F199&gt;1,C199:F199)),0)</f>
        <v>0</v>
      </c>
      <c r="Z199" s="190">
        <f t="array" ref="Z199">Y199+(COUNTIFS($Y$177:$Y199,Y199)-1)*0.00001</f>
        <v>2.2000000000000001E-4</v>
      </c>
      <c r="AA199" s="198">
        <f t="shared" si="28"/>
        <v>2.7E-4</v>
      </c>
      <c r="AB199" s="200">
        <f t="shared" si="29"/>
        <v>0</v>
      </c>
      <c r="AC199" s="180">
        <f t="shared" si="30"/>
        <v>0</v>
      </c>
      <c r="AD199" s="146"/>
      <c r="AE199" s="199">
        <f t="array" ref="AE199">IFERROR(AVERAGE(IF(H199:K199&gt;1,H199:K199)),0)</f>
        <v>0</v>
      </c>
      <c r="AF199" s="187">
        <f t="array" ref="AF199">AE199+(COUNTIFS($AE$177:$AE199,AE199)-1)*0.00001</f>
        <v>2.2000000000000001E-4</v>
      </c>
      <c r="AG199" s="187">
        <f t="shared" si="31"/>
        <v>2.7E-4</v>
      </c>
      <c r="AH199" s="200">
        <f t="shared" si="32"/>
        <v>0</v>
      </c>
      <c r="AI199" s="180">
        <f t="shared" si="33"/>
        <v>0</v>
      </c>
    </row>
    <row r="200" spans="1:35" ht="15" customHeight="1" x14ac:dyDescent="0.25">
      <c r="A200" s="24">
        <v>24</v>
      </c>
      <c r="B200" s="191"/>
      <c r="C200" s="26"/>
      <c r="D200" s="26"/>
      <c r="E200" s="26"/>
      <c r="F200" s="30"/>
      <c r="G200" s="189"/>
      <c r="H200" s="26"/>
      <c r="I200" s="26"/>
      <c r="J200" s="26"/>
      <c r="K200" s="30"/>
      <c r="L200" s="189"/>
      <c r="M200" s="27"/>
      <c r="N200" s="192"/>
      <c r="O200" s="189"/>
      <c r="P200" s="185"/>
      <c r="Q200" s="189"/>
      <c r="X200" s="175">
        <f>ROWS($B$177:B200)</f>
        <v>24</v>
      </c>
      <c r="Y200" s="198">
        <f t="array" ref="Y200">IFERROR(AVERAGE(IF(C200:F200&gt;1,C200:F200)),0)</f>
        <v>0</v>
      </c>
      <c r="Z200" s="190">
        <f t="array" ref="Z200">Y200+(COUNTIFS($Y$177:$Y200,Y200)-1)*0.00001</f>
        <v>2.3000000000000001E-4</v>
      </c>
      <c r="AA200" s="198">
        <f t="shared" si="28"/>
        <v>2.6000000000000003E-4</v>
      </c>
      <c r="AB200" s="200">
        <f t="shared" si="29"/>
        <v>0</v>
      </c>
      <c r="AC200" s="180">
        <f t="shared" si="30"/>
        <v>0</v>
      </c>
      <c r="AD200" s="146"/>
      <c r="AE200" s="199">
        <f t="array" ref="AE200">IFERROR(AVERAGE(IF(H200:K200&gt;1,H200:K200)),0)</f>
        <v>0</v>
      </c>
      <c r="AF200" s="187">
        <f t="array" ref="AF200">AE200+(COUNTIFS($AE$177:$AE200,AE200)-1)*0.00001</f>
        <v>2.3000000000000001E-4</v>
      </c>
      <c r="AG200" s="187">
        <f t="shared" si="31"/>
        <v>2.6000000000000003E-4</v>
      </c>
      <c r="AH200" s="200">
        <f t="shared" si="32"/>
        <v>0</v>
      </c>
      <c r="AI200" s="180">
        <f t="shared" si="33"/>
        <v>0</v>
      </c>
    </row>
    <row r="201" spans="1:35" ht="15" customHeight="1" x14ac:dyDescent="0.25">
      <c r="A201" s="24">
        <v>25</v>
      </c>
      <c r="B201" s="191"/>
      <c r="C201" s="26"/>
      <c r="D201" s="26"/>
      <c r="E201" s="26"/>
      <c r="F201" s="30"/>
      <c r="G201" s="189"/>
      <c r="H201" s="26"/>
      <c r="I201" s="26"/>
      <c r="J201" s="26"/>
      <c r="K201" s="30"/>
      <c r="L201" s="189"/>
      <c r="M201" s="27"/>
      <c r="N201" s="192"/>
      <c r="O201" s="189"/>
      <c r="P201" s="185"/>
      <c r="Q201" s="189"/>
      <c r="X201" s="175">
        <f>ROWS($B$177:B201)</f>
        <v>25</v>
      </c>
      <c r="Y201" s="198">
        <f t="array" ref="Y201">IFERROR(AVERAGE(IF(C201:F201&gt;1,C201:F201)),0)</f>
        <v>0</v>
      </c>
      <c r="Z201" s="190">
        <f t="array" ref="Z201">Y201+(COUNTIFS($Y$177:$Y201,Y201)-1)*0.00001</f>
        <v>2.4000000000000003E-4</v>
      </c>
      <c r="AA201" s="198">
        <f t="shared" si="28"/>
        <v>2.5000000000000001E-4</v>
      </c>
      <c r="AB201" s="200">
        <f t="shared" si="29"/>
        <v>0</v>
      </c>
      <c r="AC201" s="180">
        <f t="shared" si="30"/>
        <v>0</v>
      </c>
      <c r="AD201" s="146"/>
      <c r="AE201" s="199">
        <f t="array" ref="AE201">IFERROR(AVERAGE(IF(H201:K201&gt;1,H201:K201)),0)</f>
        <v>0</v>
      </c>
      <c r="AF201" s="187">
        <f t="array" ref="AF201">AE201+(COUNTIFS($AE$177:$AE201,AE201)-1)*0.00001</f>
        <v>2.4000000000000003E-4</v>
      </c>
      <c r="AG201" s="187">
        <f t="shared" si="31"/>
        <v>2.5000000000000001E-4</v>
      </c>
      <c r="AH201" s="200">
        <f t="shared" si="32"/>
        <v>0</v>
      </c>
      <c r="AI201" s="180">
        <f t="shared" si="33"/>
        <v>0</v>
      </c>
    </row>
    <row r="202" spans="1:35" ht="15" customHeight="1" x14ac:dyDescent="0.25">
      <c r="A202" s="24">
        <v>26</v>
      </c>
      <c r="B202" s="191"/>
      <c r="C202" s="26"/>
      <c r="D202" s="26"/>
      <c r="E202" s="26"/>
      <c r="F202" s="30"/>
      <c r="G202" s="189"/>
      <c r="H202" s="26"/>
      <c r="I202" s="26"/>
      <c r="J202" s="26"/>
      <c r="K202" s="30"/>
      <c r="L202" s="189"/>
      <c r="M202" s="27"/>
      <c r="N202" s="192"/>
      <c r="O202" s="189"/>
      <c r="P202" s="185"/>
      <c r="Q202" s="189"/>
      <c r="X202" s="175">
        <f>ROWS($B$177:B202)</f>
        <v>26</v>
      </c>
      <c r="Y202" s="198">
        <f t="array" ref="Y202">IFERROR(AVERAGE(IF(C202:F202&gt;1,C202:F202)),0)</f>
        <v>0</v>
      </c>
      <c r="Z202" s="190">
        <f t="array" ref="Z202">Y202+(COUNTIFS($Y$177:$Y202,Y202)-1)*0.00001</f>
        <v>2.5000000000000001E-4</v>
      </c>
      <c r="AA202" s="198">
        <f t="shared" si="28"/>
        <v>2.4000000000000003E-4</v>
      </c>
      <c r="AB202" s="200">
        <f t="shared" si="29"/>
        <v>0</v>
      </c>
      <c r="AC202" s="180">
        <f t="shared" si="30"/>
        <v>0</v>
      </c>
      <c r="AD202" s="146"/>
      <c r="AE202" s="199">
        <f t="array" ref="AE202">IFERROR(AVERAGE(IF(H202:K202&gt;1,H202:K202)),0)</f>
        <v>0</v>
      </c>
      <c r="AF202" s="187">
        <f t="array" ref="AF202">AE202+(COUNTIFS($AE$177:$AE202,AE202)-1)*0.00001</f>
        <v>2.5000000000000001E-4</v>
      </c>
      <c r="AG202" s="187">
        <f t="shared" si="31"/>
        <v>2.4000000000000003E-4</v>
      </c>
      <c r="AH202" s="200">
        <f t="shared" si="32"/>
        <v>0</v>
      </c>
      <c r="AI202" s="180">
        <f t="shared" si="33"/>
        <v>0</v>
      </c>
    </row>
    <row r="203" spans="1:35" ht="15" customHeight="1" x14ac:dyDescent="0.25">
      <c r="A203" s="24">
        <v>27</v>
      </c>
      <c r="B203" s="191"/>
      <c r="C203" s="26"/>
      <c r="D203" s="26"/>
      <c r="E203" s="26"/>
      <c r="F203" s="30"/>
      <c r="G203" s="189"/>
      <c r="H203" s="26"/>
      <c r="I203" s="26"/>
      <c r="J203" s="26"/>
      <c r="K203" s="30"/>
      <c r="L203" s="189"/>
      <c r="M203" s="27"/>
      <c r="N203" s="192"/>
      <c r="O203" s="189"/>
      <c r="P203" s="185"/>
      <c r="Q203" s="189"/>
      <c r="X203" s="175">
        <f>ROWS($B$177:B203)</f>
        <v>27</v>
      </c>
      <c r="Y203" s="198">
        <f t="array" ref="Y203">IFERROR(AVERAGE(IF(C203:F203&gt;1,C203:F203)),0)</f>
        <v>0</v>
      </c>
      <c r="Z203" s="190">
        <f t="array" ref="Z203">Y203+(COUNTIFS($Y$177:$Y203,Y203)-1)*0.00001</f>
        <v>2.6000000000000003E-4</v>
      </c>
      <c r="AA203" s="198">
        <f t="shared" si="28"/>
        <v>2.3000000000000001E-4</v>
      </c>
      <c r="AB203" s="200">
        <f t="shared" si="29"/>
        <v>0</v>
      </c>
      <c r="AC203" s="180">
        <f t="shared" si="30"/>
        <v>0</v>
      </c>
      <c r="AD203" s="146"/>
      <c r="AE203" s="199">
        <f t="array" ref="AE203">IFERROR(AVERAGE(IF(H203:K203&gt;1,H203:K203)),0)</f>
        <v>0</v>
      </c>
      <c r="AF203" s="187">
        <f t="array" ref="AF203">AE203+(COUNTIFS($AE$177:$AE203,AE203)-1)*0.00001</f>
        <v>2.6000000000000003E-4</v>
      </c>
      <c r="AG203" s="187">
        <f t="shared" si="31"/>
        <v>2.3000000000000001E-4</v>
      </c>
      <c r="AH203" s="200">
        <f t="shared" si="32"/>
        <v>0</v>
      </c>
      <c r="AI203" s="180">
        <f t="shared" si="33"/>
        <v>0</v>
      </c>
    </row>
    <row r="204" spans="1:35" ht="15" customHeight="1" x14ac:dyDescent="0.25">
      <c r="A204" s="24">
        <v>28</v>
      </c>
      <c r="B204" s="191"/>
      <c r="C204" s="26"/>
      <c r="D204" s="26"/>
      <c r="E204" s="26"/>
      <c r="F204" s="30"/>
      <c r="G204" s="189"/>
      <c r="H204" s="26"/>
      <c r="I204" s="26"/>
      <c r="J204" s="26"/>
      <c r="K204" s="30"/>
      <c r="L204" s="189"/>
      <c r="M204" s="27"/>
      <c r="N204" s="192"/>
      <c r="O204" s="189"/>
      <c r="P204" s="185"/>
      <c r="Q204" s="189"/>
      <c r="X204" s="175">
        <f>ROWS($B$177:B204)</f>
        <v>28</v>
      </c>
      <c r="Y204" s="198">
        <f t="array" ref="Y204">IFERROR(AVERAGE(IF(C204:F204&gt;1,C204:F204)),0)</f>
        <v>0</v>
      </c>
      <c r="Z204" s="190">
        <f t="array" ref="Z204">Y204+(COUNTIFS($Y$177:$Y204,Y204)-1)*0.00001</f>
        <v>2.7E-4</v>
      </c>
      <c r="AA204" s="198">
        <f t="shared" si="28"/>
        <v>2.2000000000000001E-4</v>
      </c>
      <c r="AB204" s="200">
        <f t="shared" si="29"/>
        <v>0</v>
      </c>
      <c r="AC204" s="180">
        <f t="shared" si="30"/>
        <v>0</v>
      </c>
      <c r="AD204" s="146"/>
      <c r="AE204" s="199">
        <f t="array" ref="AE204">IFERROR(AVERAGE(IF(H204:K204&gt;1,H204:K204)),0)</f>
        <v>0</v>
      </c>
      <c r="AF204" s="187">
        <f t="array" ref="AF204">AE204+(COUNTIFS($AE$177:$AE204,AE204)-1)*0.00001</f>
        <v>2.7E-4</v>
      </c>
      <c r="AG204" s="187">
        <f t="shared" si="31"/>
        <v>2.2000000000000001E-4</v>
      </c>
      <c r="AH204" s="200">
        <f t="shared" si="32"/>
        <v>0</v>
      </c>
      <c r="AI204" s="180">
        <f t="shared" si="33"/>
        <v>0</v>
      </c>
    </row>
    <row r="205" spans="1:35" ht="15" customHeight="1" x14ac:dyDescent="0.25">
      <c r="A205" s="24">
        <v>29</v>
      </c>
      <c r="B205" s="191"/>
      <c r="C205" s="26"/>
      <c r="D205" s="26"/>
      <c r="E205" s="26"/>
      <c r="F205" s="30"/>
      <c r="G205" s="189"/>
      <c r="H205" s="26"/>
      <c r="I205" s="26"/>
      <c r="J205" s="26"/>
      <c r="K205" s="30"/>
      <c r="L205" s="189"/>
      <c r="M205" s="27"/>
      <c r="N205" s="192"/>
      <c r="O205" s="189"/>
      <c r="P205" s="185"/>
      <c r="Q205" s="189"/>
      <c r="X205" s="175">
        <f>ROWS($B$177:B205)</f>
        <v>29</v>
      </c>
      <c r="Y205" s="198">
        <f t="array" ref="Y205">IFERROR(AVERAGE(IF(C205:F205&gt;1,C205:F205)),0)</f>
        <v>0</v>
      </c>
      <c r="Z205" s="190">
        <f t="array" ref="Z205">Y205+(COUNTIFS($Y$177:$Y205,Y205)-1)*0.00001</f>
        <v>2.8000000000000003E-4</v>
      </c>
      <c r="AA205" s="198">
        <f t="shared" si="28"/>
        <v>2.1000000000000001E-4</v>
      </c>
      <c r="AB205" s="200">
        <f t="shared" si="29"/>
        <v>0</v>
      </c>
      <c r="AC205" s="180">
        <f t="shared" si="30"/>
        <v>0</v>
      </c>
      <c r="AD205" s="146"/>
      <c r="AE205" s="199">
        <f t="array" ref="AE205">IFERROR(AVERAGE(IF(H205:K205&gt;1,H205:K205)),0)</f>
        <v>0</v>
      </c>
      <c r="AF205" s="187">
        <f t="array" ref="AF205">AE205+(COUNTIFS($AE$177:$AE205,AE205)-1)*0.00001</f>
        <v>2.8000000000000003E-4</v>
      </c>
      <c r="AG205" s="187">
        <f t="shared" si="31"/>
        <v>2.1000000000000001E-4</v>
      </c>
      <c r="AH205" s="200">
        <f t="shared" si="32"/>
        <v>0</v>
      </c>
      <c r="AI205" s="180">
        <f t="shared" si="33"/>
        <v>0</v>
      </c>
    </row>
    <row r="206" spans="1:35" ht="15" customHeight="1" x14ac:dyDescent="0.25">
      <c r="A206" s="24">
        <v>30</v>
      </c>
      <c r="B206" s="191"/>
      <c r="C206" s="26"/>
      <c r="D206" s="26"/>
      <c r="E206" s="26"/>
      <c r="F206" s="30"/>
      <c r="G206" s="189"/>
      <c r="H206" s="26"/>
      <c r="I206" s="26"/>
      <c r="J206" s="26"/>
      <c r="K206" s="30"/>
      <c r="L206" s="189"/>
      <c r="M206" s="27"/>
      <c r="N206" s="192"/>
      <c r="O206" s="189"/>
      <c r="P206" s="185"/>
      <c r="Q206" s="189"/>
      <c r="X206" s="175">
        <f>ROWS($B$177:B206)</f>
        <v>30</v>
      </c>
      <c r="Y206" s="198">
        <f t="array" ref="Y206">IFERROR(AVERAGE(IF(C206:F206&gt;1,C206:F206)),0)</f>
        <v>0</v>
      </c>
      <c r="Z206" s="190">
        <f t="array" ref="Z206">Y206+(COUNTIFS($Y$177:$Y206,Y206)-1)*0.00001</f>
        <v>2.9E-4</v>
      </c>
      <c r="AA206" s="198">
        <f t="shared" si="28"/>
        <v>2.0000000000000001E-4</v>
      </c>
      <c r="AB206" s="200">
        <f t="shared" si="29"/>
        <v>0</v>
      </c>
      <c r="AC206" s="180">
        <f t="shared" si="30"/>
        <v>0</v>
      </c>
      <c r="AD206" s="146"/>
      <c r="AE206" s="199">
        <f t="array" ref="AE206">IFERROR(AVERAGE(IF(H206:K206&gt;1,H206:K206)),0)</f>
        <v>0</v>
      </c>
      <c r="AF206" s="187">
        <f t="array" ref="AF206">AE206+(COUNTIFS($AE$177:$AE206,AE206)-1)*0.00001</f>
        <v>2.9E-4</v>
      </c>
      <c r="AG206" s="187">
        <f t="shared" si="31"/>
        <v>2.0000000000000001E-4</v>
      </c>
      <c r="AH206" s="200">
        <f t="shared" si="32"/>
        <v>0</v>
      </c>
      <c r="AI206" s="180">
        <f t="shared" si="33"/>
        <v>0</v>
      </c>
    </row>
    <row r="207" spans="1:35" ht="15" customHeight="1" x14ac:dyDescent="0.25">
      <c r="A207" s="24">
        <v>31</v>
      </c>
      <c r="B207" s="191"/>
      <c r="C207" s="26"/>
      <c r="D207" s="26"/>
      <c r="E207" s="26"/>
      <c r="F207" s="30"/>
      <c r="G207" s="189"/>
      <c r="H207" s="26"/>
      <c r="I207" s="26"/>
      <c r="J207" s="26"/>
      <c r="K207" s="30"/>
      <c r="L207" s="189"/>
      <c r="M207" s="27"/>
      <c r="N207" s="192"/>
      <c r="O207" s="189"/>
      <c r="P207" s="185"/>
      <c r="Q207" s="189"/>
      <c r="X207" s="175">
        <f>ROWS($B$177:B207)</f>
        <v>31</v>
      </c>
      <c r="Y207" s="198">
        <f t="array" ref="Y207">IFERROR(AVERAGE(IF(C207:F207&gt;1,C207:F207)),0)</f>
        <v>0</v>
      </c>
      <c r="Z207" s="190">
        <f t="array" ref="Z207">Y207+(COUNTIFS($Y$177:$Y207,Y207)-1)*0.00001</f>
        <v>3.0000000000000003E-4</v>
      </c>
      <c r="AA207" s="198">
        <f t="shared" si="28"/>
        <v>1.9000000000000001E-4</v>
      </c>
      <c r="AB207" s="200">
        <f t="shared" si="29"/>
        <v>0</v>
      </c>
      <c r="AC207" s="180">
        <f t="shared" si="30"/>
        <v>0</v>
      </c>
      <c r="AD207" s="146"/>
      <c r="AE207" s="199">
        <f t="array" ref="AE207">IFERROR(AVERAGE(IF(H207:K207&gt;1,H207:K207)),0)</f>
        <v>0</v>
      </c>
      <c r="AF207" s="187">
        <f t="array" ref="AF207">AE207+(COUNTIFS($AE$177:$AE207,AE207)-1)*0.00001</f>
        <v>3.0000000000000003E-4</v>
      </c>
      <c r="AG207" s="187">
        <f t="shared" si="31"/>
        <v>1.9000000000000001E-4</v>
      </c>
      <c r="AH207" s="200">
        <f t="shared" si="32"/>
        <v>0</v>
      </c>
      <c r="AI207" s="180">
        <f t="shared" si="33"/>
        <v>0</v>
      </c>
    </row>
    <row r="208" spans="1:35" ht="15" customHeight="1" x14ac:dyDescent="0.25">
      <c r="A208" s="24">
        <v>32</v>
      </c>
      <c r="B208" s="191"/>
      <c r="C208" s="26"/>
      <c r="D208" s="26"/>
      <c r="E208" s="26"/>
      <c r="F208" s="30"/>
      <c r="G208" s="189"/>
      <c r="H208" s="26"/>
      <c r="I208" s="26"/>
      <c r="J208" s="26"/>
      <c r="K208" s="30"/>
      <c r="L208" s="189"/>
      <c r="M208" s="27"/>
      <c r="N208" s="192"/>
      <c r="O208" s="189"/>
      <c r="P208" s="185"/>
      <c r="Q208" s="189"/>
      <c r="X208" s="175">
        <f>ROWS($B$177:B208)</f>
        <v>32</v>
      </c>
      <c r="Y208" s="198">
        <f t="array" ref="Y208">IFERROR(AVERAGE(IF(C208:F208&gt;1,C208:F208)),0)</f>
        <v>0</v>
      </c>
      <c r="Z208" s="190">
        <f t="array" ref="Z208">Y208+(COUNTIFS($Y$177:$Y208,Y208)-1)*0.00001</f>
        <v>3.1E-4</v>
      </c>
      <c r="AA208" s="198">
        <f t="shared" si="28"/>
        <v>1.8000000000000001E-4</v>
      </c>
      <c r="AB208" s="200">
        <f t="shared" si="29"/>
        <v>0</v>
      </c>
      <c r="AC208" s="180">
        <f t="shared" si="30"/>
        <v>0</v>
      </c>
      <c r="AD208" s="146"/>
      <c r="AE208" s="199">
        <f t="array" ref="AE208">IFERROR(AVERAGE(IF(H208:K208&gt;1,H208:K208)),0)</f>
        <v>0</v>
      </c>
      <c r="AF208" s="187">
        <f t="array" ref="AF208">AE208+(COUNTIFS($AE$177:$AE208,AE208)-1)*0.00001</f>
        <v>3.1E-4</v>
      </c>
      <c r="AG208" s="187">
        <f t="shared" si="31"/>
        <v>1.8000000000000001E-4</v>
      </c>
      <c r="AH208" s="200">
        <f t="shared" si="32"/>
        <v>0</v>
      </c>
      <c r="AI208" s="180">
        <f t="shared" si="33"/>
        <v>0</v>
      </c>
    </row>
    <row r="209" spans="1:35" ht="15" customHeight="1" x14ac:dyDescent="0.25">
      <c r="A209" s="24">
        <v>33</v>
      </c>
      <c r="B209" s="191"/>
      <c r="C209" s="26"/>
      <c r="D209" s="26"/>
      <c r="E209" s="26"/>
      <c r="F209" s="30"/>
      <c r="G209" s="189"/>
      <c r="H209" s="26"/>
      <c r="I209" s="26"/>
      <c r="J209" s="26"/>
      <c r="K209" s="30"/>
      <c r="L209" s="189"/>
      <c r="M209" s="27"/>
      <c r="N209" s="192"/>
      <c r="O209" s="189"/>
      <c r="P209" s="185"/>
      <c r="Q209" s="189"/>
      <c r="X209" s="175">
        <f>ROWS($B$177:B209)</f>
        <v>33</v>
      </c>
      <c r="Y209" s="198">
        <f t="array" ref="Y209">IFERROR(AVERAGE(IF(C209:F209&gt;1,C209:F209)),0)</f>
        <v>0</v>
      </c>
      <c r="Z209" s="190">
        <f t="array" ref="Z209">Y209+(COUNTIFS($Y$177:$Y209,Y209)-1)*0.00001</f>
        <v>3.2000000000000003E-4</v>
      </c>
      <c r="AA209" s="198">
        <f t="shared" si="28"/>
        <v>1.7000000000000001E-4</v>
      </c>
      <c r="AB209" s="200">
        <f t="shared" si="29"/>
        <v>0</v>
      </c>
      <c r="AC209" s="180">
        <f t="shared" si="30"/>
        <v>0</v>
      </c>
      <c r="AD209" s="146"/>
      <c r="AE209" s="199">
        <f t="array" ref="AE209">IFERROR(AVERAGE(IF(H209:K209&gt;1,H209:K209)),0)</f>
        <v>0</v>
      </c>
      <c r="AF209" s="187">
        <f t="array" ref="AF209">AE209+(COUNTIFS($AE$177:$AE209,AE209)-1)*0.00001</f>
        <v>3.2000000000000003E-4</v>
      </c>
      <c r="AG209" s="187">
        <f t="shared" si="31"/>
        <v>1.7000000000000001E-4</v>
      </c>
      <c r="AH209" s="200">
        <f t="shared" si="32"/>
        <v>0</v>
      </c>
      <c r="AI209" s="180">
        <f t="shared" si="33"/>
        <v>0</v>
      </c>
    </row>
    <row r="210" spans="1:35" ht="15" customHeight="1" x14ac:dyDescent="0.25">
      <c r="A210" s="24">
        <v>34</v>
      </c>
      <c r="B210" s="191"/>
      <c r="C210" s="26"/>
      <c r="D210" s="26"/>
      <c r="E210" s="26"/>
      <c r="F210" s="30"/>
      <c r="G210" s="189"/>
      <c r="H210" s="26"/>
      <c r="I210" s="26"/>
      <c r="J210" s="26"/>
      <c r="K210" s="30"/>
      <c r="L210" s="189"/>
      <c r="M210" s="27"/>
      <c r="N210" s="192"/>
      <c r="O210" s="189"/>
      <c r="P210" s="185"/>
      <c r="Q210" s="189"/>
      <c r="X210" s="175">
        <f>ROWS($B$177:B210)</f>
        <v>34</v>
      </c>
      <c r="Y210" s="198">
        <f t="array" ref="Y210">IFERROR(AVERAGE(IF(C210:F210&gt;1,C210:F210)),0)</f>
        <v>0</v>
      </c>
      <c r="Z210" s="190">
        <f t="array" ref="Z210">Y210+(COUNTIFS($Y$177:$Y210,Y210)-1)*0.00001</f>
        <v>3.3000000000000005E-4</v>
      </c>
      <c r="AA210" s="198">
        <f t="shared" si="28"/>
        <v>1.6000000000000001E-4</v>
      </c>
      <c r="AB210" s="200">
        <f t="shared" si="29"/>
        <v>0</v>
      </c>
      <c r="AC210" s="180">
        <f t="shared" si="30"/>
        <v>0</v>
      </c>
      <c r="AD210" s="146"/>
      <c r="AE210" s="199">
        <f t="array" ref="AE210">IFERROR(AVERAGE(IF(H210:K210&gt;1,H210:K210)),0)</f>
        <v>0</v>
      </c>
      <c r="AF210" s="187">
        <f t="array" ref="AF210">AE210+(COUNTIFS($AE$177:$AE210,AE210)-1)*0.00001</f>
        <v>3.3000000000000005E-4</v>
      </c>
      <c r="AG210" s="187">
        <f t="shared" si="31"/>
        <v>1.6000000000000001E-4</v>
      </c>
      <c r="AH210" s="200">
        <f t="shared" si="32"/>
        <v>0</v>
      </c>
      <c r="AI210" s="180">
        <f t="shared" si="33"/>
        <v>0</v>
      </c>
    </row>
    <row r="211" spans="1:35" ht="15" customHeight="1" x14ac:dyDescent="0.25">
      <c r="A211" s="24">
        <v>35</v>
      </c>
      <c r="B211" s="191"/>
      <c r="C211" s="26"/>
      <c r="D211" s="26"/>
      <c r="E211" s="26"/>
      <c r="F211" s="30"/>
      <c r="G211" s="189"/>
      <c r="H211" s="26"/>
      <c r="I211" s="26"/>
      <c r="J211" s="26"/>
      <c r="K211" s="30"/>
      <c r="L211" s="189"/>
      <c r="M211" s="27"/>
      <c r="N211" s="192"/>
      <c r="O211" s="189"/>
      <c r="P211" s="185"/>
      <c r="Q211" s="189"/>
      <c r="X211" s="175">
        <f>ROWS($B$177:B211)</f>
        <v>35</v>
      </c>
      <c r="Y211" s="198">
        <f t="array" ref="Y211">IFERROR(AVERAGE(IF(C211:F211&gt;1,C211:F211)),0)</f>
        <v>0</v>
      </c>
      <c r="Z211" s="190">
        <f t="array" ref="Z211">Y211+(COUNTIFS($Y$177:$Y211,Y211)-1)*0.00001</f>
        <v>3.4000000000000002E-4</v>
      </c>
      <c r="AA211" s="198">
        <f t="shared" si="28"/>
        <v>1.5000000000000001E-4</v>
      </c>
      <c r="AB211" s="200">
        <f t="shared" si="29"/>
        <v>0</v>
      </c>
      <c r="AC211" s="180">
        <f t="shared" si="30"/>
        <v>0</v>
      </c>
      <c r="AD211" s="146"/>
      <c r="AE211" s="199">
        <f t="array" ref="AE211">IFERROR(AVERAGE(IF(H211:K211&gt;1,H211:K211)),0)</f>
        <v>0</v>
      </c>
      <c r="AF211" s="187">
        <f t="array" ref="AF211">AE211+(COUNTIFS($AE$177:$AE211,AE211)-1)*0.00001</f>
        <v>3.4000000000000002E-4</v>
      </c>
      <c r="AG211" s="187">
        <f t="shared" si="31"/>
        <v>1.5000000000000001E-4</v>
      </c>
      <c r="AH211" s="200">
        <f t="shared" si="32"/>
        <v>0</v>
      </c>
      <c r="AI211" s="180">
        <f t="shared" si="33"/>
        <v>0</v>
      </c>
    </row>
    <row r="212" spans="1:35" ht="15" customHeight="1" x14ac:dyDescent="0.25">
      <c r="A212" s="24">
        <v>36</v>
      </c>
      <c r="B212" s="191"/>
      <c r="C212" s="26"/>
      <c r="D212" s="26"/>
      <c r="E212" s="26"/>
      <c r="F212" s="30"/>
      <c r="G212" s="189"/>
      <c r="H212" s="26"/>
      <c r="I212" s="26"/>
      <c r="J212" s="26"/>
      <c r="K212" s="30"/>
      <c r="L212" s="189"/>
      <c r="M212" s="27"/>
      <c r="N212" s="192"/>
      <c r="O212" s="189"/>
      <c r="P212" s="185"/>
      <c r="Q212" s="189"/>
      <c r="X212" s="175">
        <f>ROWS($B$177:B212)</f>
        <v>36</v>
      </c>
      <c r="Y212" s="198">
        <f t="array" ref="Y212">IFERROR(AVERAGE(IF(C212:F212&gt;1,C212:F212)),0)</f>
        <v>0</v>
      </c>
      <c r="Z212" s="190">
        <f t="array" ref="Z212">Y212+(COUNTIFS($Y$177:$Y212,Y212)-1)*0.00001</f>
        <v>3.5000000000000005E-4</v>
      </c>
      <c r="AA212" s="198">
        <f t="shared" si="28"/>
        <v>1.4000000000000001E-4</v>
      </c>
      <c r="AB212" s="200">
        <f t="shared" si="29"/>
        <v>0</v>
      </c>
      <c r="AC212" s="180">
        <f t="shared" si="30"/>
        <v>0</v>
      </c>
      <c r="AD212" s="146"/>
      <c r="AE212" s="199">
        <f t="array" ref="AE212">IFERROR(AVERAGE(IF(H212:K212&gt;1,H212:K212)),0)</f>
        <v>0</v>
      </c>
      <c r="AF212" s="187">
        <f t="array" ref="AF212">AE212+(COUNTIFS($AE$177:$AE212,AE212)-1)*0.00001</f>
        <v>3.5000000000000005E-4</v>
      </c>
      <c r="AG212" s="187">
        <f t="shared" si="31"/>
        <v>1.4000000000000001E-4</v>
      </c>
      <c r="AH212" s="200">
        <f t="shared" si="32"/>
        <v>0</v>
      </c>
      <c r="AI212" s="180">
        <f t="shared" si="33"/>
        <v>0</v>
      </c>
    </row>
    <row r="213" spans="1:35" ht="15" customHeight="1" x14ac:dyDescent="0.25">
      <c r="A213" s="24">
        <v>37</v>
      </c>
      <c r="B213" s="191"/>
      <c r="C213" s="26"/>
      <c r="D213" s="26"/>
      <c r="E213" s="26"/>
      <c r="F213" s="30"/>
      <c r="G213" s="189"/>
      <c r="H213" s="26"/>
      <c r="I213" s="26"/>
      <c r="J213" s="26"/>
      <c r="K213" s="30"/>
      <c r="L213" s="189"/>
      <c r="M213" s="27"/>
      <c r="N213" s="192"/>
      <c r="O213" s="189"/>
      <c r="P213" s="185"/>
      <c r="Q213" s="189"/>
      <c r="X213" s="175">
        <f>ROWS($B$177:B213)</f>
        <v>37</v>
      </c>
      <c r="Y213" s="198">
        <f t="array" ref="Y213">IFERROR(AVERAGE(IF(C213:F213&gt;1,C213:F213)),0)</f>
        <v>0</v>
      </c>
      <c r="Z213" s="190">
        <f t="array" ref="Z213">Y213+(COUNTIFS($Y$177:$Y213,Y213)-1)*0.00001</f>
        <v>3.6000000000000002E-4</v>
      </c>
      <c r="AA213" s="198">
        <f t="shared" si="28"/>
        <v>1.3000000000000002E-4</v>
      </c>
      <c r="AB213" s="200">
        <f t="shared" si="29"/>
        <v>0</v>
      </c>
      <c r="AC213" s="180">
        <f t="shared" si="30"/>
        <v>0</v>
      </c>
      <c r="AD213" s="146"/>
      <c r="AE213" s="199">
        <f t="array" ref="AE213">IFERROR(AVERAGE(IF(H213:K213&gt;1,H213:K213)),0)</f>
        <v>0</v>
      </c>
      <c r="AF213" s="187">
        <f t="array" ref="AF213">AE213+(COUNTIFS($AE$177:$AE213,AE213)-1)*0.00001</f>
        <v>3.6000000000000002E-4</v>
      </c>
      <c r="AG213" s="187">
        <f t="shared" si="31"/>
        <v>1.3000000000000002E-4</v>
      </c>
      <c r="AH213" s="200">
        <f t="shared" si="32"/>
        <v>0</v>
      </c>
      <c r="AI213" s="180">
        <f t="shared" si="33"/>
        <v>0</v>
      </c>
    </row>
    <row r="214" spans="1:35" ht="15" customHeight="1" x14ac:dyDescent="0.25">
      <c r="A214" s="24">
        <v>38</v>
      </c>
      <c r="B214" s="191"/>
      <c r="C214" s="26"/>
      <c r="D214" s="26"/>
      <c r="E214" s="26"/>
      <c r="F214" s="30"/>
      <c r="G214" s="189"/>
      <c r="H214" s="26"/>
      <c r="I214" s="26"/>
      <c r="J214" s="26"/>
      <c r="K214" s="30"/>
      <c r="L214" s="189"/>
      <c r="M214" s="27"/>
      <c r="N214" s="192"/>
      <c r="O214" s="189"/>
      <c r="P214" s="185"/>
      <c r="Q214" s="189"/>
      <c r="X214" s="175">
        <f>ROWS($B$177:B214)</f>
        <v>38</v>
      </c>
      <c r="Y214" s="198">
        <f t="array" ref="Y214">IFERROR(AVERAGE(IF(C214:F214&gt;1,C214:F214)),0)</f>
        <v>0</v>
      </c>
      <c r="Z214" s="190">
        <f t="array" ref="Z214">Y214+(COUNTIFS($Y$177:$Y214,Y214)-1)*0.00001</f>
        <v>3.7000000000000005E-4</v>
      </c>
      <c r="AA214" s="198">
        <f t="shared" si="28"/>
        <v>1.2000000000000002E-4</v>
      </c>
      <c r="AB214" s="200">
        <f t="shared" si="29"/>
        <v>0</v>
      </c>
      <c r="AC214" s="180">
        <f t="shared" si="30"/>
        <v>0</v>
      </c>
      <c r="AD214" s="146"/>
      <c r="AE214" s="199">
        <f t="array" ref="AE214">IFERROR(AVERAGE(IF(H214:K214&gt;1,H214:K214)),0)</f>
        <v>0</v>
      </c>
      <c r="AF214" s="187">
        <f t="array" ref="AF214">AE214+(COUNTIFS($AE$177:$AE214,AE214)-1)*0.00001</f>
        <v>3.7000000000000005E-4</v>
      </c>
      <c r="AG214" s="187">
        <f t="shared" si="31"/>
        <v>1.2000000000000002E-4</v>
      </c>
      <c r="AH214" s="200">
        <f t="shared" si="32"/>
        <v>0</v>
      </c>
      <c r="AI214" s="180">
        <f t="shared" si="33"/>
        <v>0</v>
      </c>
    </row>
    <row r="215" spans="1:35" ht="15" customHeight="1" x14ac:dyDescent="0.25">
      <c r="A215" s="24">
        <v>39</v>
      </c>
      <c r="B215" s="191"/>
      <c r="C215" s="26"/>
      <c r="D215" s="26"/>
      <c r="E215" s="26"/>
      <c r="F215" s="30"/>
      <c r="G215" s="189"/>
      <c r="H215" s="26"/>
      <c r="I215" s="26"/>
      <c r="J215" s="26"/>
      <c r="K215" s="30"/>
      <c r="L215" s="189"/>
      <c r="M215" s="27"/>
      <c r="N215" s="192"/>
      <c r="O215" s="189"/>
      <c r="P215" s="185"/>
      <c r="Q215" s="189"/>
      <c r="X215" s="175">
        <f>ROWS($B$177:B215)</f>
        <v>39</v>
      </c>
      <c r="Y215" s="198">
        <f t="array" ref="Y215">IFERROR(AVERAGE(IF(C215:F215&gt;1,C215:F215)),0)</f>
        <v>0</v>
      </c>
      <c r="Z215" s="190">
        <f t="array" ref="Z215">Y215+(COUNTIFS($Y$177:$Y215,Y215)-1)*0.00001</f>
        <v>3.8000000000000002E-4</v>
      </c>
      <c r="AA215" s="198">
        <f t="shared" si="28"/>
        <v>1.1E-4</v>
      </c>
      <c r="AB215" s="200">
        <f t="shared" si="29"/>
        <v>0</v>
      </c>
      <c r="AC215" s="180">
        <f t="shared" si="30"/>
        <v>0</v>
      </c>
      <c r="AD215" s="146"/>
      <c r="AE215" s="199">
        <f t="array" ref="AE215">IFERROR(AVERAGE(IF(H215:K215&gt;1,H215:K215)),0)</f>
        <v>0</v>
      </c>
      <c r="AF215" s="187">
        <f t="array" ref="AF215">AE215+(COUNTIFS($AE$177:$AE215,AE215)-1)*0.00001</f>
        <v>3.8000000000000002E-4</v>
      </c>
      <c r="AG215" s="187">
        <f t="shared" si="31"/>
        <v>1.1E-4</v>
      </c>
      <c r="AH215" s="200">
        <f t="shared" si="32"/>
        <v>0</v>
      </c>
      <c r="AI215" s="180">
        <f t="shared" si="33"/>
        <v>0</v>
      </c>
    </row>
    <row r="216" spans="1:35" ht="15" customHeight="1" x14ac:dyDescent="0.25">
      <c r="A216" s="24">
        <v>40</v>
      </c>
      <c r="B216" s="191"/>
      <c r="C216" s="26"/>
      <c r="D216" s="26"/>
      <c r="E216" s="26"/>
      <c r="F216" s="30"/>
      <c r="G216" s="189"/>
      <c r="H216" s="26"/>
      <c r="I216" s="26"/>
      <c r="J216" s="26"/>
      <c r="K216" s="30"/>
      <c r="L216" s="189"/>
      <c r="M216" s="27"/>
      <c r="N216" s="192"/>
      <c r="O216" s="189"/>
      <c r="P216" s="185"/>
      <c r="Q216" s="189"/>
      <c r="X216" s="175">
        <f>ROWS($B$177:B216)</f>
        <v>40</v>
      </c>
      <c r="Y216" s="198">
        <f t="array" ref="Y216">IFERROR(AVERAGE(IF(C216:F216&gt;1,C216:F216)),0)</f>
        <v>0</v>
      </c>
      <c r="Z216" s="190">
        <f t="array" ref="Z216">Y216+(COUNTIFS($Y$177:$Y216,Y216)-1)*0.00001</f>
        <v>3.9000000000000005E-4</v>
      </c>
      <c r="AA216" s="198">
        <f t="shared" si="28"/>
        <v>1E-4</v>
      </c>
      <c r="AB216" s="200">
        <f t="shared" si="29"/>
        <v>0</v>
      </c>
      <c r="AC216" s="180">
        <f t="shared" si="30"/>
        <v>0</v>
      </c>
      <c r="AD216" s="146"/>
      <c r="AE216" s="199">
        <f t="array" ref="AE216">IFERROR(AVERAGE(IF(H216:K216&gt;1,H216:K216)),0)</f>
        <v>0</v>
      </c>
      <c r="AF216" s="187">
        <f t="array" ref="AF216">AE216+(COUNTIFS($AE$177:$AE216,AE216)-1)*0.00001</f>
        <v>3.9000000000000005E-4</v>
      </c>
      <c r="AG216" s="187">
        <f t="shared" si="31"/>
        <v>1E-4</v>
      </c>
      <c r="AH216" s="200">
        <f t="shared" si="32"/>
        <v>0</v>
      </c>
      <c r="AI216" s="180">
        <f t="shared" si="33"/>
        <v>0</v>
      </c>
    </row>
    <row r="217" spans="1:35" ht="15" customHeight="1" x14ac:dyDescent="0.25">
      <c r="A217" s="24">
        <v>41</v>
      </c>
      <c r="B217" s="191"/>
      <c r="C217" s="26"/>
      <c r="D217" s="26"/>
      <c r="E217" s="26"/>
      <c r="F217" s="26"/>
      <c r="G217" s="189"/>
      <c r="H217" s="26"/>
      <c r="I217" s="26"/>
      <c r="J217" s="26"/>
      <c r="K217" s="32"/>
      <c r="L217" s="189"/>
      <c r="M217" s="27"/>
      <c r="N217" s="192"/>
      <c r="O217" s="189"/>
      <c r="P217" s="185"/>
      <c r="Q217" s="189"/>
      <c r="X217" s="175">
        <f>ROWS($B$177:B217)</f>
        <v>41</v>
      </c>
      <c r="Y217" s="198">
        <f t="array" ref="Y217">IFERROR(AVERAGE(IF(C217:F217&gt;1,C217:F217)),0)</f>
        <v>0</v>
      </c>
      <c r="Z217" s="190">
        <f t="array" ref="Z217">Y217+(COUNTIFS($Y$177:$Y217,Y217)-1)*0.00001</f>
        <v>4.0000000000000002E-4</v>
      </c>
      <c r="AA217" s="198">
        <f t="shared" si="28"/>
        <v>9.0000000000000006E-5</v>
      </c>
      <c r="AB217" s="200">
        <f t="shared" si="29"/>
        <v>0</v>
      </c>
      <c r="AC217" s="180">
        <f t="shared" si="30"/>
        <v>0</v>
      </c>
      <c r="AD217" s="146"/>
      <c r="AE217" s="199">
        <f t="array" ref="AE217">IFERROR(AVERAGE(IF(H217:K217&gt;1,H217:K217)),0)</f>
        <v>0</v>
      </c>
      <c r="AF217" s="187">
        <f t="array" ref="AF217">AE217+(COUNTIFS($AE$177:$AE217,AE217)-1)*0.00001</f>
        <v>4.0000000000000002E-4</v>
      </c>
      <c r="AG217" s="187">
        <f t="shared" si="31"/>
        <v>9.0000000000000006E-5</v>
      </c>
      <c r="AH217" s="200">
        <f t="shared" si="32"/>
        <v>0</v>
      </c>
      <c r="AI217" s="180">
        <f t="shared" si="33"/>
        <v>0</v>
      </c>
    </row>
    <row r="218" spans="1:35" ht="15" customHeight="1" x14ac:dyDescent="0.25">
      <c r="A218" s="24">
        <v>42</v>
      </c>
      <c r="B218" s="191"/>
      <c r="C218" s="26"/>
      <c r="D218" s="26"/>
      <c r="E218" s="26"/>
      <c r="F218" s="26"/>
      <c r="G218" s="189"/>
      <c r="H218" s="26"/>
      <c r="I218" s="26"/>
      <c r="J218" s="26"/>
      <c r="K218" s="32"/>
      <c r="L218" s="189"/>
      <c r="M218" s="27"/>
      <c r="N218" s="192"/>
      <c r="O218" s="189"/>
      <c r="P218" s="185"/>
      <c r="Q218" s="189"/>
      <c r="X218" s="175">
        <f>ROWS($B$177:B218)</f>
        <v>42</v>
      </c>
      <c r="Y218" s="198">
        <f t="array" ref="Y218">IFERROR(AVERAGE(IF(C218:F218&gt;1,C218:F218)),0)</f>
        <v>0</v>
      </c>
      <c r="Z218" s="190">
        <f t="array" ref="Z218">Y218+(COUNTIFS($Y$177:$Y218,Y218)-1)*0.00001</f>
        <v>4.1000000000000005E-4</v>
      </c>
      <c r="AA218" s="198">
        <f t="shared" si="28"/>
        <v>8.0000000000000007E-5</v>
      </c>
      <c r="AB218" s="200">
        <f t="shared" si="29"/>
        <v>0</v>
      </c>
      <c r="AC218" s="180">
        <f t="shared" si="30"/>
        <v>0</v>
      </c>
      <c r="AD218" s="146"/>
      <c r="AE218" s="199">
        <f t="array" ref="AE218">IFERROR(AVERAGE(IF(H218:K218&gt;1,H218:K218)),0)</f>
        <v>0</v>
      </c>
      <c r="AF218" s="187">
        <f t="array" ref="AF218">AE218+(COUNTIFS($AE$177:$AE218,AE218)-1)*0.00001</f>
        <v>4.1000000000000005E-4</v>
      </c>
      <c r="AG218" s="187">
        <f t="shared" si="31"/>
        <v>8.0000000000000007E-5</v>
      </c>
      <c r="AH218" s="200">
        <f t="shared" si="32"/>
        <v>0</v>
      </c>
      <c r="AI218" s="180">
        <f t="shared" si="33"/>
        <v>0</v>
      </c>
    </row>
    <row r="219" spans="1:35" ht="15" customHeight="1" x14ac:dyDescent="0.25">
      <c r="A219" s="24">
        <v>43</v>
      </c>
      <c r="B219" s="191"/>
      <c r="C219" s="26"/>
      <c r="D219" s="26"/>
      <c r="E219" s="26"/>
      <c r="F219" s="26"/>
      <c r="G219" s="189"/>
      <c r="H219" s="26"/>
      <c r="I219" s="26"/>
      <c r="J219" s="26"/>
      <c r="K219" s="32"/>
      <c r="L219" s="189"/>
      <c r="M219" s="27"/>
      <c r="N219" s="192"/>
      <c r="O219" s="189"/>
      <c r="P219" s="185"/>
      <c r="Q219" s="189"/>
      <c r="X219" s="175">
        <f>ROWS($B$177:B219)</f>
        <v>43</v>
      </c>
      <c r="Y219" s="198">
        <f t="array" ref="Y219">IFERROR(AVERAGE(IF(C219:F219&gt;1,C219:F219)),0)</f>
        <v>0</v>
      </c>
      <c r="Z219" s="190">
        <f t="array" ref="Z219">Y219+(COUNTIFS($Y$177:$Y219,Y219)-1)*0.00001</f>
        <v>4.2000000000000002E-4</v>
      </c>
      <c r="AA219" s="198">
        <f t="shared" si="28"/>
        <v>7.0000000000000007E-5</v>
      </c>
      <c r="AB219" s="200">
        <f t="shared" si="29"/>
        <v>0</v>
      </c>
      <c r="AC219" s="180">
        <f t="shared" si="30"/>
        <v>0</v>
      </c>
      <c r="AD219" s="146"/>
      <c r="AE219" s="199">
        <f t="array" ref="AE219">IFERROR(AVERAGE(IF(H219:K219&gt;1,H219:K219)),0)</f>
        <v>0</v>
      </c>
      <c r="AF219" s="187">
        <f t="array" ref="AF219">AE219+(COUNTIFS($AE$177:$AE219,AE219)-1)*0.00001</f>
        <v>4.2000000000000002E-4</v>
      </c>
      <c r="AG219" s="187">
        <f t="shared" si="31"/>
        <v>7.0000000000000007E-5</v>
      </c>
      <c r="AH219" s="200">
        <f t="shared" si="32"/>
        <v>0</v>
      </c>
      <c r="AI219" s="180">
        <f t="shared" si="33"/>
        <v>0</v>
      </c>
    </row>
    <row r="220" spans="1:35" ht="15" customHeight="1" x14ac:dyDescent="0.25">
      <c r="A220" s="24">
        <v>44</v>
      </c>
      <c r="B220" s="191"/>
      <c r="C220" s="26"/>
      <c r="D220" s="26"/>
      <c r="E220" s="26"/>
      <c r="F220" s="26"/>
      <c r="G220" s="189"/>
      <c r="H220" s="26"/>
      <c r="I220" s="26"/>
      <c r="J220" s="26"/>
      <c r="K220" s="32"/>
      <c r="L220" s="189"/>
      <c r="M220" s="27"/>
      <c r="N220" s="192"/>
      <c r="O220" s="189"/>
      <c r="P220" s="185"/>
      <c r="Q220" s="189"/>
      <c r="X220" s="175">
        <f>ROWS($B$177:B220)</f>
        <v>44</v>
      </c>
      <c r="Y220" s="198">
        <f t="array" ref="Y220">IFERROR(AVERAGE(IF(C220:F220&gt;1,C220:F220)),0)</f>
        <v>0</v>
      </c>
      <c r="Z220" s="190">
        <f t="array" ref="Z220">Y220+(COUNTIFS($Y$177:$Y220,Y220)-1)*0.00001</f>
        <v>4.3000000000000004E-4</v>
      </c>
      <c r="AA220" s="198">
        <f t="shared" si="28"/>
        <v>6.0000000000000008E-5</v>
      </c>
      <c r="AB220" s="200">
        <f t="shared" si="29"/>
        <v>0</v>
      </c>
      <c r="AC220" s="180">
        <f t="shared" si="30"/>
        <v>0</v>
      </c>
      <c r="AD220" s="146"/>
      <c r="AE220" s="199">
        <f t="array" ref="AE220">IFERROR(AVERAGE(IF(H220:K220&gt;1,H220:K220)),0)</f>
        <v>0</v>
      </c>
      <c r="AF220" s="187">
        <f t="array" ref="AF220">AE220+(COUNTIFS($AE$177:$AE220,AE220)-1)*0.00001</f>
        <v>4.3000000000000004E-4</v>
      </c>
      <c r="AG220" s="187">
        <f t="shared" si="31"/>
        <v>6.0000000000000008E-5</v>
      </c>
      <c r="AH220" s="200">
        <f t="shared" si="32"/>
        <v>0</v>
      </c>
      <c r="AI220" s="180">
        <f t="shared" si="33"/>
        <v>0</v>
      </c>
    </row>
    <row r="221" spans="1:35" ht="15" customHeight="1" x14ac:dyDescent="0.25">
      <c r="A221" s="24">
        <v>45</v>
      </c>
      <c r="B221" s="191"/>
      <c r="C221" s="26"/>
      <c r="D221" s="26"/>
      <c r="E221" s="26"/>
      <c r="F221" s="26"/>
      <c r="G221" s="189"/>
      <c r="H221" s="26"/>
      <c r="I221" s="26"/>
      <c r="J221" s="26"/>
      <c r="K221" s="32"/>
      <c r="L221" s="189"/>
      <c r="M221" s="27"/>
      <c r="N221" s="192"/>
      <c r="O221" s="189"/>
      <c r="P221" s="185"/>
      <c r="Q221" s="189"/>
      <c r="X221" s="175">
        <f>ROWS($B$177:B221)</f>
        <v>45</v>
      </c>
      <c r="Y221" s="198">
        <f t="array" ref="Y221">IFERROR(AVERAGE(IF(C221:F221&gt;1,C221:F221)),0)</f>
        <v>0</v>
      </c>
      <c r="Z221" s="190">
        <f t="array" ref="Z221">Y221+(COUNTIFS($Y$177:$Y221,Y221)-1)*0.00001</f>
        <v>4.4000000000000002E-4</v>
      </c>
      <c r="AA221" s="198">
        <f t="shared" si="28"/>
        <v>5.0000000000000002E-5</v>
      </c>
      <c r="AB221" s="200">
        <f t="shared" si="29"/>
        <v>0</v>
      </c>
      <c r="AC221" s="180">
        <f t="shared" si="30"/>
        <v>0</v>
      </c>
      <c r="AD221" s="146"/>
      <c r="AE221" s="199">
        <f t="array" ref="AE221">IFERROR(AVERAGE(IF(H221:K221&gt;1,H221:K221)),0)</f>
        <v>0</v>
      </c>
      <c r="AF221" s="187">
        <f t="array" ref="AF221">AE221+(COUNTIFS($AE$177:$AE221,AE221)-1)*0.00001</f>
        <v>4.4000000000000002E-4</v>
      </c>
      <c r="AG221" s="187">
        <f t="shared" si="31"/>
        <v>5.0000000000000002E-5</v>
      </c>
      <c r="AH221" s="200">
        <f t="shared" si="32"/>
        <v>0</v>
      </c>
      <c r="AI221" s="180">
        <f t="shared" si="33"/>
        <v>0</v>
      </c>
    </row>
    <row r="222" spans="1:35" ht="15" customHeight="1" x14ac:dyDescent="0.25">
      <c r="A222" s="24">
        <v>46</v>
      </c>
      <c r="B222" s="191"/>
      <c r="C222" s="26"/>
      <c r="D222" s="26"/>
      <c r="E222" s="26"/>
      <c r="F222" s="26"/>
      <c r="G222" s="189"/>
      <c r="H222" s="26"/>
      <c r="I222" s="26"/>
      <c r="J222" s="26"/>
      <c r="K222" s="32"/>
      <c r="L222" s="189"/>
      <c r="M222" s="27"/>
      <c r="N222" s="192"/>
      <c r="O222" s="189"/>
      <c r="P222" s="185"/>
      <c r="Q222" s="189"/>
      <c r="X222" s="175">
        <f>ROWS($B$177:B222)</f>
        <v>46</v>
      </c>
      <c r="Y222" s="198">
        <f t="array" ref="Y222">IFERROR(AVERAGE(IF(C222:F222&gt;1,C222:F222)),0)</f>
        <v>0</v>
      </c>
      <c r="Z222" s="190">
        <f t="array" ref="Z222">Y222+(COUNTIFS($Y$177:$Y222,Y222)-1)*0.00001</f>
        <v>4.5000000000000004E-4</v>
      </c>
      <c r="AA222" s="198">
        <f t="shared" si="28"/>
        <v>4.0000000000000003E-5</v>
      </c>
      <c r="AB222" s="200">
        <f t="shared" si="29"/>
        <v>0</v>
      </c>
      <c r="AC222" s="180">
        <f t="shared" si="30"/>
        <v>0</v>
      </c>
      <c r="AD222" s="146"/>
      <c r="AE222" s="199">
        <f t="array" ref="AE222">IFERROR(AVERAGE(IF(H222:K222&gt;1,H222:K222)),0)</f>
        <v>0</v>
      </c>
      <c r="AF222" s="187">
        <f t="array" ref="AF222">AE222+(COUNTIFS($AE$177:$AE222,AE222)-1)*0.00001</f>
        <v>4.5000000000000004E-4</v>
      </c>
      <c r="AG222" s="187">
        <f t="shared" si="31"/>
        <v>4.0000000000000003E-5</v>
      </c>
      <c r="AH222" s="200">
        <f t="shared" si="32"/>
        <v>0</v>
      </c>
      <c r="AI222" s="180">
        <f t="shared" si="33"/>
        <v>0</v>
      </c>
    </row>
    <row r="223" spans="1:35" ht="15" customHeight="1" x14ac:dyDescent="0.25">
      <c r="A223" s="24">
        <v>47</v>
      </c>
      <c r="B223" s="191"/>
      <c r="C223" s="26"/>
      <c r="D223" s="26"/>
      <c r="E223" s="26"/>
      <c r="F223" s="26"/>
      <c r="G223" s="189"/>
      <c r="H223" s="26"/>
      <c r="I223" s="26"/>
      <c r="J223" s="26"/>
      <c r="K223" s="32"/>
      <c r="L223" s="189"/>
      <c r="M223" s="27"/>
      <c r="N223" s="192"/>
      <c r="O223" s="189"/>
      <c r="P223" s="185"/>
      <c r="Q223" s="189"/>
      <c r="X223" s="175">
        <f>ROWS($B$177:B223)</f>
        <v>47</v>
      </c>
      <c r="Y223" s="198">
        <f t="array" ref="Y223">IFERROR(AVERAGE(IF(C223:F223&gt;1,C223:F223)),0)</f>
        <v>0</v>
      </c>
      <c r="Z223" s="190">
        <f t="array" ref="Z223">Y223+(COUNTIFS($Y$177:$Y223,Y223)-1)*0.00001</f>
        <v>4.6000000000000001E-4</v>
      </c>
      <c r="AA223" s="198">
        <f t="shared" si="28"/>
        <v>3.0000000000000004E-5</v>
      </c>
      <c r="AB223" s="200">
        <f t="shared" si="29"/>
        <v>0</v>
      </c>
      <c r="AC223" s="180">
        <f t="shared" si="30"/>
        <v>0</v>
      </c>
      <c r="AD223" s="146"/>
      <c r="AE223" s="199">
        <f t="array" ref="AE223">IFERROR(AVERAGE(IF(H223:K223&gt;1,H223:K223)),0)</f>
        <v>0</v>
      </c>
      <c r="AF223" s="187">
        <f t="array" ref="AF223">AE223+(COUNTIFS($AE$177:$AE223,AE223)-1)*0.00001</f>
        <v>4.6000000000000001E-4</v>
      </c>
      <c r="AG223" s="187">
        <f t="shared" si="31"/>
        <v>3.0000000000000004E-5</v>
      </c>
      <c r="AH223" s="200">
        <f t="shared" si="32"/>
        <v>0</v>
      </c>
      <c r="AI223" s="180">
        <f t="shared" si="33"/>
        <v>0</v>
      </c>
    </row>
    <row r="224" spans="1:35" ht="15" customHeight="1" x14ac:dyDescent="0.25">
      <c r="A224" s="24">
        <v>48</v>
      </c>
      <c r="B224" s="191"/>
      <c r="C224" s="26"/>
      <c r="D224" s="26"/>
      <c r="E224" s="26"/>
      <c r="F224" s="26"/>
      <c r="G224" s="189"/>
      <c r="H224" s="26"/>
      <c r="I224" s="26"/>
      <c r="J224" s="26"/>
      <c r="K224" s="32"/>
      <c r="L224" s="189"/>
      <c r="M224" s="27"/>
      <c r="N224" s="192"/>
      <c r="O224" s="189"/>
      <c r="P224" s="185"/>
      <c r="Q224" s="189"/>
      <c r="X224" s="175">
        <f>ROWS($B$177:B224)</f>
        <v>48</v>
      </c>
      <c r="Y224" s="198">
        <f t="array" ref="Y224">IFERROR(AVERAGE(IF(C224:F224&gt;1,C224:F224)),0)</f>
        <v>0</v>
      </c>
      <c r="Z224" s="190">
        <f t="array" ref="Z224">Y224+(COUNTIFS($Y$177:$Y224,Y224)-1)*0.00001</f>
        <v>4.7000000000000004E-4</v>
      </c>
      <c r="AA224" s="198">
        <f t="shared" si="28"/>
        <v>2.0000000000000002E-5</v>
      </c>
      <c r="AB224" s="200">
        <f t="shared" si="29"/>
        <v>0</v>
      </c>
      <c r="AC224" s="180">
        <f t="shared" si="30"/>
        <v>0</v>
      </c>
      <c r="AD224" s="146"/>
      <c r="AE224" s="199">
        <f t="array" ref="AE224">IFERROR(AVERAGE(IF(H224:K224&gt;1,H224:K224)),0)</f>
        <v>0</v>
      </c>
      <c r="AF224" s="187">
        <f t="array" ref="AF224">AE224+(COUNTIFS($AE$177:$AE224,AE224)-1)*0.00001</f>
        <v>4.7000000000000004E-4</v>
      </c>
      <c r="AG224" s="187">
        <f t="shared" si="31"/>
        <v>2.0000000000000002E-5</v>
      </c>
      <c r="AH224" s="200">
        <f t="shared" si="32"/>
        <v>0</v>
      </c>
      <c r="AI224" s="180">
        <f t="shared" si="33"/>
        <v>0</v>
      </c>
    </row>
    <row r="225" spans="1:35" ht="15" customHeight="1" x14ac:dyDescent="0.25">
      <c r="A225" s="24">
        <v>49</v>
      </c>
      <c r="B225" s="191"/>
      <c r="C225" s="26"/>
      <c r="D225" s="26"/>
      <c r="E225" s="26"/>
      <c r="F225" s="26"/>
      <c r="G225" s="189"/>
      <c r="H225" s="26"/>
      <c r="I225" s="26"/>
      <c r="J225" s="26"/>
      <c r="K225" s="32"/>
      <c r="L225" s="189"/>
      <c r="M225" s="27"/>
      <c r="N225" s="192"/>
      <c r="O225" s="189"/>
      <c r="P225" s="185"/>
      <c r="Q225" s="189"/>
      <c r="X225" s="175">
        <f>ROWS($B$177:B225)</f>
        <v>49</v>
      </c>
      <c r="Y225" s="198">
        <f t="array" ref="Y225">IFERROR(AVERAGE(IF(C225:F225&gt;1,C225:F225)),0)</f>
        <v>0</v>
      </c>
      <c r="Z225" s="190">
        <f t="array" ref="Z225">Y225+(COUNTIFS($Y$177:$Y225,Y225)-1)*0.00001</f>
        <v>4.8000000000000007E-4</v>
      </c>
      <c r="AA225" s="198">
        <f t="shared" si="28"/>
        <v>1.0000000000000001E-5</v>
      </c>
      <c r="AB225" s="200">
        <f t="shared" si="29"/>
        <v>0</v>
      </c>
      <c r="AC225" s="180">
        <f t="shared" si="30"/>
        <v>0</v>
      </c>
      <c r="AD225" s="146"/>
      <c r="AE225" s="199">
        <f t="array" ref="AE225">IFERROR(AVERAGE(IF(H225:K225&gt;1,H225:K225)),0)</f>
        <v>0</v>
      </c>
      <c r="AF225" s="187">
        <f t="array" ref="AF225">AE225+(COUNTIFS($AE$177:$AE225,AE225)-1)*0.00001</f>
        <v>4.8000000000000007E-4</v>
      </c>
      <c r="AG225" s="187">
        <f t="shared" si="31"/>
        <v>1.0000000000000001E-5</v>
      </c>
      <c r="AH225" s="200">
        <f t="shared" si="32"/>
        <v>0</v>
      </c>
      <c r="AI225" s="180">
        <f t="shared" si="33"/>
        <v>0</v>
      </c>
    </row>
    <row r="226" spans="1:35" ht="15" customHeight="1" x14ac:dyDescent="0.25">
      <c r="A226" s="24">
        <v>50</v>
      </c>
      <c r="B226" s="191"/>
      <c r="C226" s="26"/>
      <c r="D226" s="26"/>
      <c r="E226" s="26"/>
      <c r="F226" s="26"/>
      <c r="G226" s="189"/>
      <c r="H226" s="26"/>
      <c r="I226" s="26"/>
      <c r="J226" s="26"/>
      <c r="K226" s="32"/>
      <c r="L226" s="189"/>
      <c r="M226" s="27"/>
      <c r="N226" s="192"/>
      <c r="O226" s="189"/>
      <c r="P226" s="185"/>
      <c r="Q226" s="189"/>
      <c r="X226" s="175">
        <f>ROWS($B$177:B226)</f>
        <v>50</v>
      </c>
      <c r="Y226" s="198">
        <f t="array" ref="Y226">IFERROR(AVERAGE(IF(C226:F226&gt;1,C226:F226)),0)</f>
        <v>0</v>
      </c>
      <c r="Z226" s="190">
        <f t="array" ref="Z226">Y226+(COUNTIFS($Y$177:$Y226,Y226)-1)*0.00001</f>
        <v>4.9000000000000009E-4</v>
      </c>
      <c r="AA226" s="198">
        <f t="shared" si="28"/>
        <v>0</v>
      </c>
      <c r="AB226" s="200">
        <f t="shared" si="29"/>
        <v>0</v>
      </c>
      <c r="AC226" s="180">
        <f t="shared" si="30"/>
        <v>0</v>
      </c>
      <c r="AD226" s="146"/>
      <c r="AE226" s="199">
        <f t="array" ref="AE226">IFERROR(AVERAGE(IF(H226:K226&gt;1,H226:K226)),0)</f>
        <v>0</v>
      </c>
      <c r="AF226" s="187">
        <f t="array" ref="AF226">AE226+(COUNTIFS($AE$177:$AE226,AE226)-1)*0.00001</f>
        <v>4.9000000000000009E-4</v>
      </c>
      <c r="AG226" s="187">
        <f t="shared" si="31"/>
        <v>0</v>
      </c>
      <c r="AH226" s="200">
        <f t="shared" si="32"/>
        <v>0</v>
      </c>
      <c r="AI226" s="180">
        <f t="shared" si="33"/>
        <v>0</v>
      </c>
    </row>
    <row r="227" spans="1:35" ht="15" customHeight="1" x14ac:dyDescent="0.25">
      <c r="H227" s="56"/>
      <c r="I227" s="56"/>
      <c r="J227" s="56"/>
      <c r="K227" s="56"/>
      <c r="N227" s="188" t="s">
        <v>308</v>
      </c>
      <c r="O227" s="154" t="str">
        <f>'ANVA-MDS'!H179</f>
        <v>ns</v>
      </c>
      <c r="P227" s="188" t="s">
        <v>308</v>
      </c>
      <c r="Q227" s="154" t="str">
        <f>'ANVA-MDS'!BT179</f>
        <v>ns</v>
      </c>
      <c r="Z227" s="7"/>
    </row>
    <row r="228" spans="1:35" ht="15" customHeight="1" x14ac:dyDescent="0.25">
      <c r="N228" s="188" t="s">
        <v>302</v>
      </c>
      <c r="O228" s="170" t="str">
        <f>'ANVA-MDS'!B186</f>
        <v>sd</v>
      </c>
      <c r="P228" s="188" t="s">
        <v>302</v>
      </c>
      <c r="Q228" s="170" t="str">
        <f>'ANVA-MDS'!BN186</f>
        <v>sd</v>
      </c>
    </row>
  </sheetData>
  <sortState ref="P177:Q226">
    <sortCondition descending="1" ref="Q177"/>
  </sortState>
  <dataConsolidate/>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Company>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creator>
  <cp:lastModifiedBy>ABasllestero</cp:lastModifiedBy>
  <cp:lastPrinted>2021-03-23T18:32:07Z</cp:lastPrinted>
  <dcterms:created xsi:type="dcterms:W3CDTF">2006-12-27T14:29:51Z</dcterms:created>
  <dcterms:modified xsi:type="dcterms:W3CDTF">2023-04-20T19:39:09Z</dcterms:modified>
</cp:coreProperties>
</file>